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PRESUPUESTO\"/>
    </mc:Choice>
  </mc:AlternateContent>
  <bookViews>
    <workbookView xWindow="0" yWindow="0" windowWidth="28800" windowHeight="12435"/>
  </bookViews>
  <sheets>
    <sheet name="PROYECTADO 201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9" i="2" l="1"/>
  <c r="D34" i="2" l="1"/>
  <c r="D36" i="2"/>
  <c r="D15" i="2"/>
  <c r="D12" i="2"/>
  <c r="O88" i="2" l="1"/>
  <c r="N88" i="2"/>
  <c r="M88" i="2"/>
  <c r="L88" i="2"/>
  <c r="K88" i="2"/>
  <c r="J88" i="2"/>
  <c r="I88" i="2"/>
  <c r="H88" i="2"/>
  <c r="G88" i="2"/>
  <c r="F88" i="2"/>
  <c r="E88" i="2"/>
  <c r="D87" i="2"/>
  <c r="O87" i="2"/>
  <c r="N87" i="2"/>
  <c r="M87" i="2"/>
  <c r="L87" i="2"/>
  <c r="K87" i="2"/>
  <c r="J87" i="2"/>
  <c r="I87" i="2"/>
  <c r="H87" i="2"/>
  <c r="G87" i="2"/>
  <c r="F87" i="2"/>
  <c r="E87" i="2"/>
  <c r="P13" i="2" l="1"/>
  <c r="Q13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4" i="2"/>
  <c r="Q34" i="2" s="1"/>
  <c r="P36" i="2"/>
  <c r="Q36" i="2" s="1"/>
  <c r="P38" i="2"/>
  <c r="Q38" i="2" s="1"/>
  <c r="P39" i="2"/>
  <c r="Q39" i="2" s="1"/>
  <c r="P40" i="2"/>
  <c r="Q40" i="2" s="1"/>
  <c r="P41" i="2"/>
  <c r="Q41" i="2" s="1"/>
  <c r="P43" i="2"/>
  <c r="Q43" i="2" s="1"/>
  <c r="P44" i="2"/>
  <c r="Q44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7" i="2"/>
  <c r="Q57" i="2" s="1"/>
  <c r="P58" i="2"/>
  <c r="Q58" i="2" s="1"/>
  <c r="P59" i="2"/>
  <c r="Q59" i="2" s="1"/>
  <c r="P60" i="2"/>
  <c r="Q60" i="2" s="1"/>
  <c r="P61" i="2"/>
  <c r="Q61" i="2" s="1"/>
  <c r="P62" i="2"/>
  <c r="Q62" i="2" s="1"/>
  <c r="P63" i="2"/>
  <c r="Q63" i="2" s="1"/>
  <c r="P64" i="2"/>
  <c r="Q64" i="2" s="1"/>
  <c r="P65" i="2"/>
  <c r="Q65" i="2" s="1"/>
  <c r="P66" i="2"/>
  <c r="Q66" i="2" s="1"/>
  <c r="P67" i="2"/>
  <c r="Q67" i="2" s="1"/>
  <c r="P68" i="2"/>
  <c r="Q68" i="2" s="1"/>
  <c r="P69" i="2"/>
  <c r="Q69" i="2" s="1"/>
  <c r="P70" i="2"/>
  <c r="Q70" i="2" s="1"/>
  <c r="P71" i="2"/>
  <c r="Q71" i="2" s="1"/>
  <c r="P72" i="2"/>
  <c r="Q72" i="2" s="1"/>
  <c r="P73" i="2"/>
  <c r="Q73" i="2" s="1"/>
  <c r="P74" i="2"/>
  <c r="Q74" i="2" s="1"/>
  <c r="P75" i="2"/>
  <c r="Q75" i="2" s="1"/>
  <c r="P76" i="2"/>
  <c r="Q76" i="2" s="1"/>
  <c r="P77" i="2"/>
  <c r="Q77" i="2" s="1"/>
  <c r="P78" i="2"/>
  <c r="Q78" i="2" s="1"/>
  <c r="P79" i="2"/>
  <c r="Q79" i="2" s="1"/>
  <c r="P80" i="2"/>
  <c r="Q80" i="2" s="1"/>
  <c r="P81" i="2"/>
  <c r="Q81" i="2" s="1"/>
  <c r="P82" i="2"/>
  <c r="Q82" i="2" s="1"/>
  <c r="P83" i="2"/>
  <c r="Q83" i="2" s="1"/>
  <c r="P84" i="2"/>
  <c r="Q84" i="2" s="1"/>
  <c r="P85" i="2"/>
  <c r="Q85" i="2" s="1"/>
  <c r="P86" i="2"/>
  <c r="Q86" i="2" s="1"/>
  <c r="P87" i="2"/>
  <c r="Q87" i="2" s="1"/>
  <c r="P88" i="2"/>
  <c r="Q88" i="2" s="1"/>
  <c r="P89" i="2"/>
  <c r="Q89" i="2" s="1"/>
  <c r="P90" i="2"/>
  <c r="Q90" i="2" s="1"/>
  <c r="P91" i="2"/>
  <c r="Q91" i="2" s="1"/>
  <c r="P92" i="2"/>
  <c r="Q92" i="2" s="1"/>
  <c r="P93" i="2"/>
  <c r="Q93" i="2" s="1"/>
  <c r="P94" i="2"/>
  <c r="Q94" i="2" s="1"/>
  <c r="P95" i="2"/>
  <c r="Q95" i="2" s="1"/>
  <c r="P96" i="2"/>
  <c r="Q96" i="2" s="1"/>
  <c r="P97" i="2"/>
  <c r="Q97" i="2" s="1"/>
  <c r="P98" i="2"/>
  <c r="Q98" i="2" s="1"/>
  <c r="P99" i="2"/>
  <c r="Q99" i="2" s="1"/>
  <c r="P100" i="2"/>
  <c r="Q100" i="2" s="1"/>
  <c r="P101" i="2"/>
  <c r="Q101" i="2" s="1"/>
  <c r="P102" i="2"/>
  <c r="Q102" i="2" s="1"/>
  <c r="P103" i="2"/>
  <c r="Q103" i="2" s="1"/>
  <c r="P104" i="2"/>
  <c r="Q104" i="2" s="1"/>
  <c r="P105" i="2"/>
  <c r="Q105" i="2" s="1"/>
  <c r="P106" i="2"/>
  <c r="Q106" i="2" s="1"/>
  <c r="P107" i="2"/>
  <c r="Q107" i="2" s="1"/>
  <c r="P108" i="2"/>
  <c r="Q108" i="2" s="1"/>
  <c r="P109" i="2"/>
  <c r="Q109" i="2" s="1"/>
  <c r="P110" i="2"/>
  <c r="Q110" i="2" s="1"/>
  <c r="P111" i="2"/>
  <c r="Q111" i="2" s="1"/>
  <c r="P112" i="2"/>
  <c r="Q112" i="2" s="1"/>
  <c r="P113" i="2"/>
  <c r="Q113" i="2" s="1"/>
  <c r="P114" i="2"/>
  <c r="Q114" i="2" s="1"/>
  <c r="P115" i="2"/>
  <c r="Q115" i="2" s="1"/>
  <c r="P116" i="2"/>
  <c r="Q116" i="2" s="1"/>
  <c r="P117" i="2"/>
  <c r="Q117" i="2" s="1"/>
  <c r="P118" i="2"/>
  <c r="Q118" i="2" s="1"/>
  <c r="P119" i="2"/>
  <c r="Q119" i="2" s="1"/>
  <c r="P120" i="2"/>
  <c r="Q120" i="2" s="1"/>
  <c r="P121" i="2"/>
  <c r="Q121" i="2" s="1"/>
  <c r="P122" i="2"/>
  <c r="Q122" i="2" s="1"/>
  <c r="P123" i="2"/>
  <c r="Q123" i="2" s="1"/>
  <c r="P124" i="2"/>
  <c r="Q124" i="2" s="1"/>
  <c r="P125" i="2"/>
  <c r="Q125" i="2" s="1"/>
  <c r="P126" i="2"/>
  <c r="Q126" i="2" s="1"/>
  <c r="P127" i="2"/>
  <c r="Q127" i="2" s="1"/>
  <c r="P128" i="2"/>
  <c r="Q128" i="2" s="1"/>
  <c r="P129" i="2"/>
  <c r="Q129" i="2" s="1"/>
  <c r="P130" i="2"/>
  <c r="Q130" i="2" s="1"/>
  <c r="P131" i="2"/>
  <c r="Q131" i="2" s="1"/>
  <c r="P132" i="2"/>
  <c r="Q132" i="2" s="1"/>
  <c r="P133" i="2"/>
  <c r="Q133" i="2" s="1"/>
  <c r="P134" i="2"/>
  <c r="Q134" i="2" s="1"/>
  <c r="P135" i="2"/>
  <c r="Q135" i="2" s="1"/>
  <c r="P136" i="2"/>
  <c r="Q136" i="2" s="1"/>
  <c r="P137" i="2"/>
  <c r="Q137" i="2" s="1"/>
  <c r="P138" i="2"/>
  <c r="Q138" i="2" s="1"/>
  <c r="F37" i="2" l="1"/>
  <c r="E37" i="2"/>
  <c r="D37" i="2"/>
  <c r="F35" i="2"/>
  <c r="E35" i="2"/>
  <c r="D35" i="2"/>
  <c r="P35" i="2" s="1"/>
  <c r="Q35" i="2" s="1"/>
  <c r="F33" i="2"/>
  <c r="E33" i="2"/>
  <c r="D33" i="2"/>
  <c r="P37" i="2" l="1"/>
  <c r="Q37" i="2" s="1"/>
  <c r="P33" i="2"/>
  <c r="Q33" i="2" s="1"/>
  <c r="E14" i="2"/>
  <c r="P14" i="2" s="1"/>
  <c r="Q14" i="2" s="1"/>
  <c r="O140" i="2" l="1"/>
  <c r="N140" i="2"/>
  <c r="M140" i="2"/>
  <c r="L140" i="2"/>
  <c r="K140" i="2"/>
  <c r="J140" i="2"/>
  <c r="I140" i="2"/>
  <c r="H140" i="2"/>
  <c r="G140" i="2"/>
  <c r="F140" i="2"/>
  <c r="E140" i="2"/>
  <c r="C140" i="2"/>
  <c r="D42" i="2" l="1"/>
  <c r="D45" i="2"/>
  <c r="P45" i="2" s="1"/>
  <c r="Q45" i="2" s="1"/>
  <c r="P42" i="2" l="1"/>
  <c r="Q42" i="2" s="1"/>
  <c r="D140" i="2"/>
  <c r="P12" i="2"/>
  <c r="Q12" i="2" s="1"/>
  <c r="Q140" i="2" s="1"/>
  <c r="P140" i="2" l="1"/>
</calcChain>
</file>

<file path=xl/sharedStrings.xml><?xml version="1.0" encoding="utf-8"?>
<sst xmlns="http://schemas.openxmlformats.org/spreadsheetml/2006/main" count="277" uniqueCount="265">
  <si>
    <t>TELEFONO LOCAL</t>
  </si>
  <si>
    <t>ENERO</t>
  </si>
  <si>
    <t>FEBRERO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</si>
  <si>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</si>
  <si>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</si>
  <si>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</si>
  <si>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</si>
  <si>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</si>
  <si>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</si>
  <si>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</si>
  <si>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</si>
  <si>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TOTAL</t>
  </si>
  <si>
    <t>ENERGIA ELECTRICA</t>
  </si>
  <si>
    <t>AGUA</t>
  </si>
  <si>
    <t>ALIMENTOS Y BEBIDAS PARA PERSONAS</t>
  </si>
  <si>
    <t>GASOLINA</t>
  </si>
  <si>
    <t>2,2,1,7,01</t>
  </si>
  <si>
    <t>2,2,1,6,01</t>
  </si>
  <si>
    <t>2,2,1,5,01</t>
  </si>
  <si>
    <t>2,2,1,3,01</t>
  </si>
  <si>
    <t>DISPONIBLE</t>
  </si>
  <si>
    <t>CUENTA</t>
  </si>
  <si>
    <t>DESCRIPCION</t>
  </si>
  <si>
    <t>MARZO</t>
  </si>
  <si>
    <t>JULIO</t>
  </si>
  <si>
    <t>2,2,1,2,01</t>
  </si>
  <si>
    <t>TELEFONO LARGA DISTANCIA</t>
  </si>
  <si>
    <t>SERVICIO DE INTERNET Y TELEVESION POR CABLE</t>
  </si>
  <si>
    <t>2,2,2,1,01</t>
  </si>
  <si>
    <t>PUBLICIDAD Y PROPAGANDA</t>
  </si>
  <si>
    <t>2,2,2,2,01</t>
  </si>
  <si>
    <t>IMPRESION Y ENCUADERNACION</t>
  </si>
  <si>
    <t xml:space="preserve"> 2.2.3.1.01</t>
  </si>
  <si>
    <t>VIATICO DENTRO DEL PAIS</t>
  </si>
  <si>
    <t>2.2.3.2.01</t>
  </si>
  <si>
    <t>VIATICO FUERA DEL PAIS</t>
  </si>
  <si>
    <t>2.2.4.1.01</t>
  </si>
  <si>
    <t>PASAJES</t>
  </si>
  <si>
    <t>2.2.4.4.01</t>
  </si>
  <si>
    <t>PEAJE</t>
  </si>
  <si>
    <t>2.2.5.3.02</t>
  </si>
  <si>
    <t>ALQUILER DE EQUIPOS PARA COMPUTACION</t>
  </si>
  <si>
    <t>2.2.5.3.04</t>
  </si>
  <si>
    <t>ALQUILER DE EQUIPOS DE OFICINA Y MUEBLES</t>
  </si>
  <si>
    <t>2.2.5.4.01</t>
  </si>
  <si>
    <t>ALQUILERES DE EQUIPO DE TRANSPORTE Y ELEVACION</t>
  </si>
  <si>
    <t>2.2.5.8.01</t>
  </si>
  <si>
    <t>OTROS ALQUILERES</t>
  </si>
  <si>
    <t>2.2.6.1.01</t>
  </si>
  <si>
    <t>SEGUROS DE BIENES INMUEBLES E INFRAESTRUCTURA</t>
  </si>
  <si>
    <t>2.2.6.2.01</t>
  </si>
  <si>
    <t>SEGURO DE BIENES MUEBLES</t>
  </si>
  <si>
    <t>2.2.6.3.01</t>
  </si>
  <si>
    <t>SEGURO DE PERSONAS</t>
  </si>
  <si>
    <t>2.2.7.1.01</t>
  </si>
  <si>
    <t>OBRAS MENORES EN EDIFICACIONES</t>
  </si>
  <si>
    <t>2.2.7.1.02</t>
  </si>
  <si>
    <t>SERVICIOS ESPECIALES DE MANTENIMIENTO Y REP.</t>
  </si>
  <si>
    <t>2.2.7.1.06</t>
  </si>
  <si>
    <t>INSTALACIONES ELECTRICAS</t>
  </si>
  <si>
    <t>2.2.7.1.07</t>
  </si>
  <si>
    <t>SER. DE PINTURAS Y DER. CON FINES DE HIG Y EMBELLE</t>
  </si>
  <si>
    <t>2.2.7.2.01</t>
  </si>
  <si>
    <t>MANT. Y REP. DE MUEBLES Y EQUIPO DE OFICINA</t>
  </si>
  <si>
    <t>2.2.7.2.02</t>
  </si>
  <si>
    <t>MANT. Y REP. DE EQUIPO PARA COMPUTACION</t>
  </si>
  <si>
    <t>2.2.7.2.03</t>
  </si>
  <si>
    <t>MANT. Y REP. DE EQUIPO EDUCACIONAL</t>
  </si>
  <si>
    <t>2.2.7.2.04</t>
  </si>
  <si>
    <t>MANT. Y REP DE EQUIPOS SANITARIOS Y DE LAB.</t>
  </si>
  <si>
    <t>2.2.7.2.05</t>
  </si>
  <si>
    <t>MANT. Y REP DE EQUIPOS DE COMUNICACION</t>
  </si>
  <si>
    <t>2.2.7.2.06</t>
  </si>
  <si>
    <t>MANT. Y REP DE EQUIPOS DE TRANSPORTE, TRACCION</t>
  </si>
  <si>
    <t>2.2.8.2.01</t>
  </si>
  <si>
    <t>COMISIONES Y GASTOS BANCARIOS</t>
  </si>
  <si>
    <t>2.2.8.3.01</t>
  </si>
  <si>
    <t>SERVICIOS SANITARIOS MEDICOS Y VETERINARIOS</t>
  </si>
  <si>
    <t>2.2.8.4.01</t>
  </si>
  <si>
    <t>SERVICIOS FUNERARIOS Y GASTOS CONEXOS</t>
  </si>
  <si>
    <t>2.2.8.5.01</t>
  </si>
  <si>
    <t>FUMIGACION</t>
  </si>
  <si>
    <t>2.2.8.5.03</t>
  </si>
  <si>
    <t>LIMPIEZA E HIGIENE</t>
  </si>
  <si>
    <t>2.2.8.6.01</t>
  </si>
  <si>
    <t>EVENTOS GENERALES</t>
  </si>
  <si>
    <t>2.2.8.6.02</t>
  </si>
  <si>
    <t>FESTIVIDADES</t>
  </si>
  <si>
    <t>2.2.8.6.04</t>
  </si>
  <si>
    <t>ACTUACIONES ARTISTICAS</t>
  </si>
  <si>
    <t>2.2.8.7.01</t>
  </si>
  <si>
    <t>ESTUDIOS DE INGENIERA, ARQ, INV. Y ANALISIS</t>
  </si>
  <si>
    <t>2.2.8.7.04</t>
  </si>
  <si>
    <t>SERVICIOS DE CAPACITACION</t>
  </si>
  <si>
    <t>2.2.8.7.05</t>
  </si>
  <si>
    <t>SERVICIOS DE INFORMATICA Y SISTEMAS COMPUTARIZADOS</t>
  </si>
  <si>
    <t>2.2.8.7.06</t>
  </si>
  <si>
    <t>OTROS SERVICIOS TECNICOS PROFESIONALES</t>
  </si>
  <si>
    <t>2.2.8.8.01</t>
  </si>
  <si>
    <t>IMPUESTOS</t>
  </si>
  <si>
    <t>2.2.8.8.02</t>
  </si>
  <si>
    <t>DERECHOS</t>
  </si>
  <si>
    <t>2.2.8.8.03</t>
  </si>
  <si>
    <t>TASAS</t>
  </si>
  <si>
    <t>2.2.8.9.03</t>
  </si>
  <si>
    <t>PREMIOS DE BILLETES Y QUINIELAS DE LA LOTERIA</t>
  </si>
  <si>
    <t>2.3.1.1.01</t>
  </si>
  <si>
    <t>2.3.1.3.03</t>
  </si>
  <si>
    <t>PRODUCTOS AGROFORESTALES Y PECUARIOS</t>
  </si>
  <si>
    <t>2.3.2.1.01</t>
  </si>
  <si>
    <t>HILADOS Y TELAS</t>
  </si>
  <si>
    <t>2.3.2.2.01</t>
  </si>
  <si>
    <t>ACABADOS TEXTILES</t>
  </si>
  <si>
    <t>2.3.2.3.01</t>
  </si>
  <si>
    <t>PRENDA DE VESTIR</t>
  </si>
  <si>
    <t>2.3.3.1.01</t>
  </si>
  <si>
    <t>PAPEL DE ESCRITORIO</t>
  </si>
  <si>
    <t>2.3.3.2.01</t>
  </si>
  <si>
    <t>PRODUCTOS DE PAPEL Y CARTON</t>
  </si>
  <si>
    <t>2.3.3.3.01</t>
  </si>
  <si>
    <t>PRODUCTOS DE ARTES GRAFICAS</t>
  </si>
  <si>
    <t>2.3.3.4.01</t>
  </si>
  <si>
    <t>LIBROS, REVISTAS Y PERIODICOS</t>
  </si>
  <si>
    <t>2,3,3,6,01</t>
  </si>
  <si>
    <t>ESPECIES TIMBRADOS Y VALORADOS</t>
  </si>
  <si>
    <t>2.3.4.1.01</t>
  </si>
  <si>
    <t>PRODUCTOS MEDICIONALES PARA USO HUMANO</t>
  </si>
  <si>
    <t>2.3.5.2.01</t>
  </si>
  <si>
    <t>ARTICULOS DE CUEROS</t>
  </si>
  <si>
    <t>2.3.5.3.01</t>
  </si>
  <si>
    <t>LLANTAS Y NEUMATICOS</t>
  </si>
  <si>
    <t>2.3.5.4.01</t>
  </si>
  <si>
    <t>ARTICULOS DE CAUCHO</t>
  </si>
  <si>
    <t>2.3.5.5.01</t>
  </si>
  <si>
    <t>ARTICULOS DE PLASTICOS</t>
  </si>
  <si>
    <t>2.3.6.1.01</t>
  </si>
  <si>
    <t>PRODUCTOS DE CEMENTO</t>
  </si>
  <si>
    <t>2.3.6.2.01</t>
  </si>
  <si>
    <t>PRDUCTOS DE VIDRIO</t>
  </si>
  <si>
    <t>2.3.6.3.03</t>
  </si>
  <si>
    <t>ESTRUCTURAS METALICAS ACABADAS</t>
  </si>
  <si>
    <t>2.3.6.3.06</t>
  </si>
  <si>
    <t>ACCESORIOS DE METAL</t>
  </si>
  <si>
    <t>2.3.6.4.04</t>
  </si>
  <si>
    <t xml:space="preserve">PIEDRA, ARCILLA Y ARENA </t>
  </si>
  <si>
    <t>2.3.7.1.01</t>
  </si>
  <si>
    <t>2.3.7.1.02</t>
  </si>
  <si>
    <t>GASOIL</t>
  </si>
  <si>
    <t>2.3.7.1.05</t>
  </si>
  <si>
    <t>ACEITE</t>
  </si>
  <si>
    <t>2.3.7.1.06</t>
  </si>
  <si>
    <t>LUBRICANTES</t>
  </si>
  <si>
    <t>2,3,7,2,03</t>
  </si>
  <si>
    <t>PRODUCTOS QUIMICOS DE LAB. Y DE USOS PERSONAL</t>
  </si>
  <si>
    <t>2,3,7,2,06</t>
  </si>
  <si>
    <t>PINTURAS, LACAS, BARNICES, DILUYENTES Y ABS. PINTURAS</t>
  </si>
  <si>
    <t>2,3,9,1,01</t>
  </si>
  <si>
    <t>MATERIA;L PARA LIMPIEZA</t>
  </si>
  <si>
    <t>2.3.9.2.01</t>
  </si>
  <si>
    <t>UTILES DE ESCRITORIO,OFIC. INF. Y DE ENSENANZA</t>
  </si>
  <si>
    <t>2,3,9,4,01</t>
  </si>
  <si>
    <t>UTILES DESTINADOS ACTIVIDADES DEPORTIVAS Y RECREATIVAS</t>
  </si>
  <si>
    <t>2.3.9.5.01</t>
  </si>
  <si>
    <t>UTILES DE COCINA Y COMEDOR</t>
  </si>
  <si>
    <t>2.3.9.6.01</t>
  </si>
  <si>
    <t>PRODUCTOS ELECTRONICOS Y AFINES</t>
  </si>
  <si>
    <t>2.3.9.9.01</t>
  </si>
  <si>
    <t>PRODUCTOS Y UTILES VARIOS N.I.P</t>
  </si>
  <si>
    <t>2.1.1.1.01</t>
  </si>
  <si>
    <t>SUELDOS FIJOS</t>
  </si>
  <si>
    <t>2.1.1.2.01</t>
  </si>
  <si>
    <t>2.1.1.2.04</t>
  </si>
  <si>
    <t>SUELDO AL PERSONAL POR SERV. ESPECIALES</t>
  </si>
  <si>
    <t>SUELDO PERSONAL FIJO EN TRAMITE PENSIONES</t>
  </si>
  <si>
    <t>2.1.1.3.01</t>
  </si>
  <si>
    <t>2.1.1.4.01</t>
  </si>
  <si>
    <t>2.1.1.5.01</t>
  </si>
  <si>
    <t>PRESTACIONES ECONOMICAS</t>
  </si>
  <si>
    <t>2.1.1.5.04</t>
  </si>
  <si>
    <t>PROPORCION DE VACACIONES NO DISFRUTADAS</t>
  </si>
  <si>
    <t>PAGO DE VACACIONES</t>
  </si>
  <si>
    <t>2.1.1.6.01</t>
  </si>
  <si>
    <t>2.1.2.2.02</t>
  </si>
  <si>
    <t>COMPENSACION EXTRAORDINARIA</t>
  </si>
  <si>
    <t>COMPENSACION SERV. DE SEGURIDAD</t>
  </si>
  <si>
    <t>2.1.2.2.05</t>
  </si>
  <si>
    <t>COMPENSACION POR RESULTADO</t>
  </si>
  <si>
    <t>2.1.2.2.06</t>
  </si>
  <si>
    <t>2.1.2.2.09</t>
  </si>
  <si>
    <t>BONO POR DESEMPEÑO</t>
  </si>
  <si>
    <t>2.1.4.2.01</t>
  </si>
  <si>
    <t>BONO ESCOLAR</t>
  </si>
  <si>
    <t>2.1.4.2.03</t>
  </si>
  <si>
    <t>GRATIFICACIONES POR ANIVERSARIO DE INSTITUCION</t>
  </si>
  <si>
    <t>CONTRIBUCION AL SEGURO DE SALUD</t>
  </si>
  <si>
    <t>2.1.5.1.01</t>
  </si>
  <si>
    <t>CONTRIBUCION AL SEGURO DE  PENSIONE</t>
  </si>
  <si>
    <t>2.1.5.2.01</t>
  </si>
  <si>
    <t>CONTRIBUCION AL SEGURO DE RIESGO LABORAL</t>
  </si>
  <si>
    <t>2.1.5.3.01</t>
  </si>
  <si>
    <t>2.1.5.4.01</t>
  </si>
  <si>
    <t>CONTRIBUCION AL PLAN DE RETIRO COMPLEMENTARIO</t>
  </si>
  <si>
    <t>SUELDOS FIJOS (2)</t>
  </si>
  <si>
    <t>CONTRIBUCION AL SEGURO DE SALUD (2)</t>
  </si>
  <si>
    <t>CONTRIBUCION AL SEGURO DE  PENSIONE (2)</t>
  </si>
  <si>
    <t>CONTRIBUCION AL SEGURO DE RIESGO LABORAL (2)</t>
  </si>
  <si>
    <t>CONTRIBUCION AL PLAN DE RETIRO COMPLEMENTARIO (2)</t>
  </si>
  <si>
    <t>SUELDO ANUAL no.13</t>
  </si>
  <si>
    <t>SUELDO ANUAL no.13 (2)</t>
  </si>
  <si>
    <t>BONO POR DESEMPEÑO (2)</t>
  </si>
  <si>
    <t>COMPENSACION POR RESULTADO (2)</t>
  </si>
  <si>
    <t>GRATIFICACIONES POR ANIVERSARIO DE INSTITUCION (2)</t>
  </si>
  <si>
    <t>COMPENSACION EXTRAORDINARIA  (2)</t>
  </si>
  <si>
    <t>2,4,1,2,01</t>
  </si>
  <si>
    <t>2,2,1,4,01</t>
  </si>
  <si>
    <t>TELEFAX Y CORREOS</t>
  </si>
  <si>
    <t>2,2,5,3,03</t>
  </si>
  <si>
    <t>ALQUILER DE EQUIPOS PARA COMUNICACION</t>
  </si>
  <si>
    <t>2.3.9.9.02</t>
  </si>
  <si>
    <t>BONOS PARA UTILES VARIOS N.I.P</t>
  </si>
  <si>
    <t>AYUDAS PROGRAMADAS HOGARES Y PERSONAS</t>
  </si>
  <si>
    <t>DIFERENCIA</t>
  </si>
  <si>
    <t>2,4,1,2,02</t>
  </si>
  <si>
    <t>Ayudas y Donaciones Ocasionales a hogares y pers.</t>
  </si>
  <si>
    <t>2,4,1,4,01</t>
  </si>
  <si>
    <t>Becas Nacionales</t>
  </si>
  <si>
    <t>2,4,1,4,02</t>
  </si>
  <si>
    <t>Becas Extrangera</t>
  </si>
  <si>
    <t>Transferencias corrientes Asoc.sin fines de lucro</t>
  </si>
  <si>
    <t>Transferencias corrientes a Organismos Internac.</t>
  </si>
  <si>
    <t>2,4,1,6,01</t>
  </si>
  <si>
    <t>2,4,7,2,01</t>
  </si>
  <si>
    <t>2,6,1,1,01</t>
  </si>
  <si>
    <t>Mueble de Oficina y Estanteria</t>
  </si>
  <si>
    <t>2,6,1,3,01</t>
  </si>
  <si>
    <t>Equipo Computacional</t>
  </si>
  <si>
    <t>2,6,1,4,01</t>
  </si>
  <si>
    <t>Electrodomesticos</t>
  </si>
  <si>
    <t>2,6,1,9,01</t>
  </si>
  <si>
    <t>Otros Mob. Y Eq, no identificados Precedentemente</t>
  </si>
  <si>
    <t>2,6,2,1,01</t>
  </si>
  <si>
    <t>Equipos y Aparatos audiovisuales</t>
  </si>
  <si>
    <t>2,6,2,4,01</t>
  </si>
  <si>
    <t>Otros Mob. Y Eq. Educacional y recreativo</t>
  </si>
  <si>
    <t>2,6,4,1,01</t>
  </si>
  <si>
    <t>Automoviles y Camiones</t>
  </si>
  <si>
    <t>2,6,5,4,01</t>
  </si>
  <si>
    <t>Maquinaria,Otros Equipos y Herramientas</t>
  </si>
  <si>
    <t>2,6,5,5,01</t>
  </si>
  <si>
    <t>Equipo de Telecomunicaciones y Señalamiento</t>
  </si>
  <si>
    <t>2,6,5,6,01</t>
  </si>
  <si>
    <t>Equipo de Generacion Electrica,Aparatos y Acs.elect</t>
  </si>
  <si>
    <t>2,6,5,8,01</t>
  </si>
  <si>
    <t>Otros Equipos</t>
  </si>
  <si>
    <t>2.6.6.2.01</t>
  </si>
  <si>
    <t>equipo de seguridad</t>
  </si>
  <si>
    <t>2,6,9,2,01</t>
  </si>
  <si>
    <t>EDIFICACIONES NO RESIDENCIALES</t>
  </si>
  <si>
    <t>2,4,1,601</t>
  </si>
  <si>
    <t>Transferencias corrientes a asoc. Sin fines de lucro</t>
  </si>
  <si>
    <t>INVERSIONES</t>
  </si>
  <si>
    <t>PERSONAL CONTRATADO E IGUALADO (VACANTES INCL)</t>
  </si>
  <si>
    <t>PERSONAL CONTRATADO E IGUALADO (2) (VACANTES INCL)</t>
  </si>
  <si>
    <t>PRESUPUESTO APROBADO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</si>
  <si>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PROYECCION GASTOS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</si>
</sst>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43" fontId="0" fillId="0" borderId="4" xfId="1" applyFont="1" applyBorder="1"/>
    <xf numFmtId="0" fontId="3" fillId="0" borderId="4" xfId="0" applyFont="1" applyFill="1" applyBorder="1"/>
    <xf numFmtId="0" fontId="6" fillId="0" borderId="4" xfId="0" applyFont="1" applyBorder="1"/>
    <xf numFmtId="43" fontId="0" fillId="0" borderId="0" xfId="1" applyFont="1" applyBorder="1"/>
    <xf numFmtId="43" fontId="3" fillId="0" borderId="3" xfId="1" applyFont="1" applyBorder="1" applyAlignment="1">
      <alignment horizontal="left"/>
    </xf>
    <xf numFmtId="43" fontId="3" fillId="0" borderId="4" xfId="1" applyFont="1" applyFill="1" applyBorder="1"/>
    <xf numFmtId="0" fontId="3" fillId="0" borderId="3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8" fillId="0" borderId="0" xfId="0" applyFont="1" applyAlignment="1">
      <alignment horizontal="center"/>
    </xf>
    <xf numFmtId="43" fontId="9" fillId="0" borderId="3" xfId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43" fontId="0" fillId="0" borderId="5" xfId="1" applyFont="1" applyFill="1" applyBorder="1"/>
    <xf numFmtId="0" fontId="3" fillId="0" borderId="0" xfId="0" applyFont="1"/>
    <xf numFmtId="43" fontId="3" fillId="0" borderId="4" xfId="0" applyNumberFormat="1" applyFont="1" applyBorder="1"/>
    <xf numFmtId="0" fontId="3" fillId="0" borderId="4" xfId="0" applyFont="1" applyBorder="1"/>
    <xf numFmtId="0" fontId="3" fillId="2" borderId="6" xfId="0" applyFont="1" applyFill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0" fontId="3" fillId="0" borderId="8" xfId="0" applyFont="1" applyBorder="1"/>
    <xf numFmtId="0" fontId="3" fillId="2" borderId="4" xfId="0" applyFont="1" applyFill="1" applyBorder="1" applyAlignment="1">
      <alignment horizontal="center"/>
    </xf>
    <xf numFmtId="43" fontId="3" fillId="0" borderId="4" xfId="0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3" fillId="0" borderId="0" xfId="1" applyFont="1"/>
    <xf numFmtId="43" fontId="3" fillId="0" borderId="4" xfId="1" applyFont="1" applyBorder="1"/>
    <xf numFmtId="0" fontId="6" fillId="0" borderId="4" xfId="0" applyFont="1" applyFill="1" applyBorder="1"/>
    <xf numFmtId="43" fontId="0" fillId="0" borderId="0" xfId="0" applyNumberFormat="1"/>
    <xf numFmtId="43" fontId="0" fillId="0" borderId="0" xfId="0" applyNumberFormat="1" applyFill="1"/>
    <xf numFmtId="0" fontId="3" fillId="0" borderId="4" xfId="0" applyFont="1" applyBorder="1" applyAlignment="1">
      <alignment horizontal="center"/>
    </xf>
    <xf numFmtId="43" fontId="8" fillId="0" borderId="4" xfId="0" applyNumberFormat="1" applyFont="1" applyBorder="1"/>
    <xf numFmtId="43" fontId="3" fillId="0" borderId="4" xfId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47626</xdr:rowOff>
    </xdr:from>
    <xdr:to>
      <xdr:col>1</xdr:col>
      <xdr:colOff>2009775</xdr:colOff>
      <xdr:row>6</xdr:row>
      <xdr:rowOff>1335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47651"/>
          <a:ext cx="3314700" cy="953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G146"/>
  <sheetViews>
    <sheetView tabSelected="1" view="pageBreakPreview" topLeftCell="A26" zoomScale="40" zoomScaleNormal="100" zoomScaleSheetLayoutView="40" workbookViewId="0">
      <selection activeCell="L43" sqref="L43"/>
    </sheetView>
  </sheetViews>
  <sheetFormatPr baseColWidth="10" defaultRowHeight="15.75" x14ac:dyDescent="0.25"/>
  <cols>
    <col min="1" max="1" width="17.25" style="3" customWidth="1"/>
    <col min="2" max="2" width="75.375" customWidth="1"/>
    <col min="3" max="3" width="18.375" style="2" customWidth="1"/>
    <col min="4" max="4" width="15.75" customWidth="1"/>
    <col min="5" max="5" width="17" customWidth="1"/>
    <col min="6" max="6" width="15.25" customWidth="1"/>
    <col min="7" max="7" width="16.125" customWidth="1"/>
    <col min="8" max="8" width="16" customWidth="1"/>
    <col min="9" max="9" width="16.375" customWidth="1"/>
    <col min="10" max="10" width="15.25" customWidth="1"/>
    <col min="11" max="11" width="15.625" customWidth="1"/>
    <col min="12" max="12" width="15.375" customWidth="1"/>
    <col min="13" max="13" width="17.375" customWidth="1"/>
    <col min="14" max="14" width="16.625" customWidth="1"/>
    <col min="15" max="15" width="16.75" style="2" customWidth="1"/>
    <col min="16" max="16" width="19.625" style="23" customWidth="1"/>
    <col min="17" max="17" width="16.625" customWidth="1"/>
    <col min="18" max="18" width="16.125" style="31" bestFit="1" customWidth="1"/>
    <col min="19" max="33" width="11" style="31"/>
  </cols>
  <sheetData>
    <row r="9" spans="1:33" ht="15" x14ac:dyDescent="0.25">
      <c r="A9" s="42" t="s">
        <v>264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33" ht="16.5" thickBot="1" x14ac:dyDescent="0.3"/>
    <row r="11" spans="1:33" s="1" customFormat="1" x14ac:dyDescent="0.25">
      <c r="A11" s="4" t="s">
        <v>21</v>
      </c>
      <c r="B11" s="5" t="s">
        <v>22</v>
      </c>
      <c r="C11" s="6" t="s">
        <v>20</v>
      </c>
      <c r="D11" s="5" t="s">
        <v>1</v>
      </c>
      <c r="E11" s="5" t="s">
        <v>2</v>
      </c>
      <c r="F11" s="5" t="s">
        <v>23</v>
      </c>
      <c r="G11" s="5" t="s">
        <v>3</v>
      </c>
      <c r="H11" s="5" t="s">
        <v>4</v>
      </c>
      <c r="I11" s="5" t="s">
        <v>5</v>
      </c>
      <c r="J11" s="5" t="s">
        <v>24</v>
      </c>
      <c r="K11" s="5" t="s">
        <v>6</v>
      </c>
      <c r="L11" s="5" t="s">
        <v>7</v>
      </c>
      <c r="M11" s="5" t="s">
        <v>8</v>
      </c>
      <c r="N11" s="5" t="s">
        <v>9</v>
      </c>
      <c r="O11" s="6" t="s">
        <v>10</v>
      </c>
      <c r="P11" s="26" t="s">
        <v>11</v>
      </c>
      <c r="Q11" s="29" t="s">
        <v>221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s="1" customFormat="1" x14ac:dyDescent="0.25">
      <c r="A12" s="36" t="s">
        <v>168</v>
      </c>
      <c r="B12" s="17" t="s">
        <v>169</v>
      </c>
      <c r="C12" s="15">
        <v>75674298</v>
      </c>
      <c r="D12" s="20">
        <f>+C12/12</f>
        <v>6306191.5</v>
      </c>
      <c r="E12" s="20">
        <v>6306191.5</v>
      </c>
      <c r="F12" s="20">
        <v>6306191.5</v>
      </c>
      <c r="G12" s="20">
        <v>6306191.5</v>
      </c>
      <c r="H12" s="20">
        <v>6306191.5</v>
      </c>
      <c r="I12" s="20">
        <v>6306191.5</v>
      </c>
      <c r="J12" s="20">
        <v>6306191.5</v>
      </c>
      <c r="K12" s="20">
        <v>6306191.5</v>
      </c>
      <c r="L12" s="20">
        <v>6306191.5</v>
      </c>
      <c r="M12" s="20">
        <v>6306191.5</v>
      </c>
      <c r="N12" s="20">
        <v>6306191.5</v>
      </c>
      <c r="O12" s="20">
        <v>6306191.5</v>
      </c>
      <c r="P12" s="27">
        <f>SUM(D12:O12)</f>
        <v>75674298</v>
      </c>
      <c r="Q12" s="30">
        <f>P12-C12</f>
        <v>0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s="1" customFormat="1" x14ac:dyDescent="0.25">
      <c r="A13" s="36" t="s">
        <v>168</v>
      </c>
      <c r="B13" s="17" t="s">
        <v>202</v>
      </c>
      <c r="C13" s="15">
        <v>109518000</v>
      </c>
      <c r="D13" s="20">
        <v>9126500</v>
      </c>
      <c r="E13" s="20">
        <v>9126500</v>
      </c>
      <c r="F13" s="20">
        <v>9126500</v>
      </c>
      <c r="G13" s="20">
        <v>9126500</v>
      </c>
      <c r="H13" s="20">
        <v>9126500</v>
      </c>
      <c r="I13" s="20">
        <v>9126500</v>
      </c>
      <c r="J13" s="20">
        <v>9126500</v>
      </c>
      <c r="K13" s="20">
        <v>9126500</v>
      </c>
      <c r="L13" s="20">
        <v>9126500</v>
      </c>
      <c r="M13" s="20">
        <v>9126500</v>
      </c>
      <c r="N13" s="20">
        <v>9126500</v>
      </c>
      <c r="O13" s="20">
        <v>9126500</v>
      </c>
      <c r="P13" s="27">
        <f t="shared" ref="P13:P76" si="0">SUM(D13:O13)</f>
        <v>109518000</v>
      </c>
      <c r="Q13" s="30">
        <f t="shared" ref="Q13:Q76" si="1">P13-C13</f>
        <v>0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s="1" customFormat="1" x14ac:dyDescent="0.25">
      <c r="A14" s="36" t="s">
        <v>170</v>
      </c>
      <c r="B14" s="17" t="s">
        <v>261</v>
      </c>
      <c r="C14" s="15">
        <v>24815480</v>
      </c>
      <c r="D14" s="20">
        <v>3135340</v>
      </c>
      <c r="E14" s="20">
        <f>2661740+473600</f>
        <v>3135340</v>
      </c>
      <c r="F14" s="20">
        <v>3135340</v>
      </c>
      <c r="G14" s="20">
        <v>2661740</v>
      </c>
      <c r="H14" s="20">
        <v>2661740</v>
      </c>
      <c r="I14" s="20">
        <v>2661740</v>
      </c>
      <c r="J14" s="20">
        <v>2661740</v>
      </c>
      <c r="K14" s="20">
        <v>2661740</v>
      </c>
      <c r="L14" s="20">
        <v>2661740</v>
      </c>
      <c r="M14" s="20">
        <v>2661740</v>
      </c>
      <c r="N14" s="20">
        <v>2661740</v>
      </c>
      <c r="O14" s="20">
        <v>2661740</v>
      </c>
      <c r="P14" s="27">
        <f t="shared" si="0"/>
        <v>33361680</v>
      </c>
      <c r="Q14" s="30">
        <f t="shared" si="1"/>
        <v>8546200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s="1" customFormat="1" x14ac:dyDescent="0.25">
      <c r="A15" s="36" t="s">
        <v>170</v>
      </c>
      <c r="B15" s="17" t="s">
        <v>262</v>
      </c>
      <c r="C15" s="15">
        <v>31882000</v>
      </c>
      <c r="D15" s="20">
        <f>+C15/12</f>
        <v>2656833.3333333335</v>
      </c>
      <c r="E15" s="20">
        <v>2656833.3333333335</v>
      </c>
      <c r="F15" s="20">
        <v>2656833.3333333335</v>
      </c>
      <c r="G15" s="20">
        <v>2656833.3333333335</v>
      </c>
      <c r="H15" s="20">
        <v>2656833.3333333335</v>
      </c>
      <c r="I15" s="20">
        <v>2656833.3333333335</v>
      </c>
      <c r="J15" s="20">
        <v>2656833.3333333335</v>
      </c>
      <c r="K15" s="20">
        <v>2656833.3333333335</v>
      </c>
      <c r="L15" s="20">
        <v>2656833.3333333335</v>
      </c>
      <c r="M15" s="20">
        <v>2656833.3333333335</v>
      </c>
      <c r="N15" s="20">
        <v>2656833.3333333335</v>
      </c>
      <c r="O15" s="20">
        <v>2656833.3333333335</v>
      </c>
      <c r="P15" s="27">
        <f t="shared" si="0"/>
        <v>31881999.999999996</v>
      </c>
      <c r="Q15" s="30">
        <f t="shared" si="1"/>
        <v>0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s="18" customFormat="1" ht="18" customHeight="1" x14ac:dyDescent="0.25">
      <c r="A16" s="36" t="s">
        <v>171</v>
      </c>
      <c r="B16" s="17" t="s">
        <v>172</v>
      </c>
      <c r="C16" s="19">
        <v>14508000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7">
        <f t="shared" si="0"/>
        <v>0</v>
      </c>
      <c r="Q16" s="30">
        <f t="shared" si="1"/>
        <v>-14508000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1:33" s="1" customFormat="1" x14ac:dyDescent="0.25">
      <c r="A17" s="36" t="s">
        <v>174</v>
      </c>
      <c r="B17" s="17" t="s">
        <v>173</v>
      </c>
      <c r="C17" s="15">
        <v>5824956</v>
      </c>
      <c r="D17" s="20">
        <v>485413</v>
      </c>
      <c r="E17" s="20">
        <v>485413</v>
      </c>
      <c r="F17" s="20">
        <v>485413</v>
      </c>
      <c r="G17" s="20">
        <v>485413</v>
      </c>
      <c r="H17" s="20">
        <v>485413</v>
      </c>
      <c r="I17" s="20">
        <v>485413</v>
      </c>
      <c r="J17" s="20">
        <v>485413</v>
      </c>
      <c r="K17" s="20">
        <v>485413</v>
      </c>
      <c r="L17" s="20">
        <v>485413</v>
      </c>
      <c r="M17" s="20">
        <v>485413</v>
      </c>
      <c r="N17" s="20">
        <v>485413</v>
      </c>
      <c r="O17" s="20">
        <v>485413</v>
      </c>
      <c r="P17" s="27">
        <f t="shared" si="0"/>
        <v>5824956</v>
      </c>
      <c r="Q17" s="30">
        <f t="shared" si="1"/>
        <v>0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s="1" customFormat="1" x14ac:dyDescent="0.25">
      <c r="A18" s="36" t="s">
        <v>175</v>
      </c>
      <c r="B18" s="17" t="s">
        <v>207</v>
      </c>
      <c r="C18" s="15">
        <v>9651895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>
        <v>9651895</v>
      </c>
      <c r="O18" s="20"/>
      <c r="P18" s="27">
        <f t="shared" si="0"/>
        <v>9651895</v>
      </c>
      <c r="Q18" s="30">
        <f t="shared" si="1"/>
        <v>0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s="1" customFormat="1" x14ac:dyDescent="0.25">
      <c r="A19" s="36" t="s">
        <v>175</v>
      </c>
      <c r="B19" s="17" t="s">
        <v>208</v>
      </c>
      <c r="C19" s="15">
        <v>11325000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>
        <v>9800000</v>
      </c>
      <c r="O19" s="20"/>
      <c r="P19" s="27">
        <f t="shared" si="0"/>
        <v>9800000</v>
      </c>
      <c r="Q19" s="30">
        <f t="shared" si="1"/>
        <v>-1525000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s="1" customFormat="1" x14ac:dyDescent="0.25">
      <c r="A20" s="36" t="s">
        <v>176</v>
      </c>
      <c r="B20" s="17" t="s">
        <v>177</v>
      </c>
      <c r="C20" s="1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7">
        <f t="shared" si="0"/>
        <v>0</v>
      </c>
      <c r="Q20" s="30">
        <f t="shared" si="1"/>
        <v>0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</row>
    <row r="21" spans="1:33" s="1" customFormat="1" x14ac:dyDescent="0.25">
      <c r="A21" s="36" t="s">
        <v>178</v>
      </c>
      <c r="B21" s="17" t="s">
        <v>179</v>
      </c>
      <c r="C21" s="15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7">
        <f t="shared" si="0"/>
        <v>0</v>
      </c>
      <c r="Q21" s="30">
        <f t="shared" si="1"/>
        <v>0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</row>
    <row r="22" spans="1:33" s="1" customFormat="1" x14ac:dyDescent="0.25">
      <c r="A22" s="36" t="s">
        <v>181</v>
      </c>
      <c r="B22" s="17" t="s">
        <v>180</v>
      </c>
      <c r="C22" s="15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7">
        <f t="shared" si="0"/>
        <v>0</v>
      </c>
      <c r="Q22" s="30">
        <f t="shared" si="1"/>
        <v>0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</row>
    <row r="23" spans="1:33" s="1" customFormat="1" x14ac:dyDescent="0.25">
      <c r="A23" s="36" t="s">
        <v>182</v>
      </c>
      <c r="B23" s="17" t="s">
        <v>183</v>
      </c>
      <c r="C23" s="15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>
        <v>23500000</v>
      </c>
      <c r="P23" s="27">
        <f t="shared" si="0"/>
        <v>23500000</v>
      </c>
      <c r="Q23" s="30">
        <f t="shared" si="1"/>
        <v>23500000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</row>
    <row r="24" spans="1:33" s="1" customFormat="1" x14ac:dyDescent="0.25">
      <c r="A24" s="36" t="s">
        <v>182</v>
      </c>
      <c r="B24" s="17" t="s">
        <v>212</v>
      </c>
      <c r="C24" s="15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>
        <v>24500000</v>
      </c>
      <c r="P24" s="27">
        <f t="shared" si="0"/>
        <v>24500000</v>
      </c>
      <c r="Q24" s="30">
        <f t="shared" si="1"/>
        <v>24500000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</row>
    <row r="25" spans="1:33" s="1" customFormat="1" x14ac:dyDescent="0.25">
      <c r="A25" s="36" t="s">
        <v>185</v>
      </c>
      <c r="B25" s="17" t="s">
        <v>184</v>
      </c>
      <c r="C25" s="15">
        <v>4416600</v>
      </c>
      <c r="D25" s="20">
        <v>405650</v>
      </c>
      <c r="E25" s="20">
        <v>405650</v>
      </c>
      <c r="F25" s="20">
        <v>405650</v>
      </c>
      <c r="G25" s="20">
        <v>405650</v>
      </c>
      <c r="H25" s="20">
        <v>405650</v>
      </c>
      <c r="I25" s="20">
        <v>405650</v>
      </c>
      <c r="J25" s="20">
        <v>405650</v>
      </c>
      <c r="K25" s="20">
        <v>405650</v>
      </c>
      <c r="L25" s="20">
        <v>405650</v>
      </c>
      <c r="M25" s="20">
        <v>405650</v>
      </c>
      <c r="N25" s="20">
        <v>405650</v>
      </c>
      <c r="O25" s="20">
        <v>405650</v>
      </c>
      <c r="P25" s="27">
        <f t="shared" si="0"/>
        <v>4867800</v>
      </c>
      <c r="Q25" s="30">
        <f t="shared" si="1"/>
        <v>451200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</row>
    <row r="26" spans="1:33" s="1" customFormat="1" x14ac:dyDescent="0.25">
      <c r="A26" s="36" t="s">
        <v>187</v>
      </c>
      <c r="B26" s="17" t="s">
        <v>186</v>
      </c>
      <c r="C26" s="15">
        <v>24192736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39"/>
      <c r="P26" s="27">
        <f t="shared" si="0"/>
        <v>0</v>
      </c>
      <c r="Q26" s="30">
        <f t="shared" si="1"/>
        <v>-24192736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</row>
    <row r="27" spans="1:33" s="1" customFormat="1" x14ac:dyDescent="0.25">
      <c r="A27" s="36" t="s">
        <v>187</v>
      </c>
      <c r="B27" s="17" t="s">
        <v>210</v>
      </c>
      <c r="C27" s="15">
        <v>28312500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7">
        <f t="shared" si="0"/>
        <v>0</v>
      </c>
      <c r="Q27" s="30">
        <f t="shared" si="1"/>
        <v>-28312500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spans="1:33" s="1" customFormat="1" x14ac:dyDescent="0.25">
      <c r="A28" s="36" t="s">
        <v>188</v>
      </c>
      <c r="B28" s="17" t="s">
        <v>189</v>
      </c>
      <c r="C28" s="15">
        <v>9651894</v>
      </c>
      <c r="D28" s="20"/>
      <c r="E28" s="20"/>
      <c r="F28" s="20">
        <v>7900000</v>
      </c>
      <c r="G28" s="20"/>
      <c r="H28" s="20"/>
      <c r="I28" s="20"/>
      <c r="J28" s="20"/>
      <c r="K28" s="20"/>
      <c r="L28" s="20"/>
      <c r="M28" s="20"/>
      <c r="N28" s="20"/>
      <c r="O28" s="20"/>
      <c r="P28" s="27">
        <f t="shared" si="0"/>
        <v>7900000</v>
      </c>
      <c r="Q28" s="30">
        <f t="shared" si="1"/>
        <v>-1751894</v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</row>
    <row r="29" spans="1:33" s="1" customFormat="1" x14ac:dyDescent="0.25">
      <c r="A29" s="36" t="s">
        <v>188</v>
      </c>
      <c r="B29" s="17" t="s">
        <v>209</v>
      </c>
      <c r="C29" s="15">
        <v>11325000</v>
      </c>
      <c r="D29" s="20"/>
      <c r="E29" s="20"/>
      <c r="F29" s="20">
        <v>12100000</v>
      </c>
      <c r="G29" s="20"/>
      <c r="H29" s="20"/>
      <c r="I29" s="20"/>
      <c r="J29" s="20"/>
      <c r="K29" s="20"/>
      <c r="L29" s="20"/>
      <c r="M29" s="20"/>
      <c r="N29" s="20"/>
      <c r="O29" s="20"/>
      <c r="P29" s="27">
        <f t="shared" si="0"/>
        <v>12100000</v>
      </c>
      <c r="Q29" s="30">
        <f t="shared" si="1"/>
        <v>775000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spans="1:33" s="1" customFormat="1" x14ac:dyDescent="0.25">
      <c r="A30" s="36" t="s">
        <v>190</v>
      </c>
      <c r="B30" s="17" t="s">
        <v>191</v>
      </c>
      <c r="C30" s="15">
        <v>5000000</v>
      </c>
      <c r="D30" s="20"/>
      <c r="E30" s="20"/>
      <c r="F30" s="20"/>
      <c r="G30" s="20"/>
      <c r="H30" s="20"/>
      <c r="I30" s="20"/>
      <c r="J30" s="20"/>
      <c r="K30" s="20"/>
      <c r="L30" s="20">
        <v>2800000</v>
      </c>
      <c r="M30" s="20"/>
      <c r="N30" s="20"/>
      <c r="O30" s="20"/>
      <c r="P30" s="27">
        <f t="shared" si="0"/>
        <v>2800000</v>
      </c>
      <c r="Q30" s="30">
        <f t="shared" si="1"/>
        <v>-2200000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</row>
    <row r="31" spans="1:33" s="1" customFormat="1" x14ac:dyDescent="0.25">
      <c r="A31" s="36" t="s">
        <v>192</v>
      </c>
      <c r="B31" s="17" t="s">
        <v>193</v>
      </c>
      <c r="C31" s="15">
        <v>9651895</v>
      </c>
      <c r="D31" s="20"/>
      <c r="E31" s="20"/>
      <c r="F31" s="20"/>
      <c r="G31" s="20"/>
      <c r="H31" s="20"/>
      <c r="I31" s="20"/>
      <c r="J31" s="20">
        <v>9800000</v>
      </c>
      <c r="K31" s="20"/>
      <c r="L31" s="20"/>
      <c r="M31" s="20"/>
      <c r="N31" s="20"/>
      <c r="O31" s="20"/>
      <c r="P31" s="27">
        <f t="shared" si="0"/>
        <v>9800000</v>
      </c>
      <c r="Q31" s="30">
        <f t="shared" si="1"/>
        <v>148105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</row>
    <row r="32" spans="1:33" s="1" customFormat="1" x14ac:dyDescent="0.25">
      <c r="A32" s="36" t="s">
        <v>192</v>
      </c>
      <c r="B32" s="17" t="s">
        <v>211</v>
      </c>
      <c r="C32" s="41">
        <v>11325000</v>
      </c>
      <c r="D32" s="20"/>
      <c r="E32" s="20"/>
      <c r="F32" s="20"/>
      <c r="G32" s="20"/>
      <c r="H32" s="20"/>
      <c r="I32" s="20"/>
      <c r="J32" s="20">
        <v>11325000</v>
      </c>
      <c r="K32" s="20"/>
      <c r="L32" s="20"/>
      <c r="M32" s="20"/>
      <c r="N32" s="20"/>
      <c r="O32" s="20"/>
      <c r="P32" s="27">
        <f t="shared" si="0"/>
        <v>11325000</v>
      </c>
      <c r="Q32" s="30">
        <f t="shared" si="1"/>
        <v>0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</row>
    <row r="33" spans="1:33" s="1" customFormat="1" x14ac:dyDescent="0.25">
      <c r="A33" s="36" t="s">
        <v>195</v>
      </c>
      <c r="B33" s="17" t="s">
        <v>194</v>
      </c>
      <c r="C33" s="19">
        <v>6490706</v>
      </c>
      <c r="D33" s="20">
        <f>603638.57+92747.84</f>
        <v>696386.40999999992</v>
      </c>
      <c r="E33" s="20">
        <f t="shared" ref="E33:F33" si="2">603638.57+92747.84</f>
        <v>696386.40999999992</v>
      </c>
      <c r="F33" s="20">
        <f t="shared" si="2"/>
        <v>696386.40999999992</v>
      </c>
      <c r="G33" s="20">
        <v>603639.43000000005</v>
      </c>
      <c r="H33" s="20">
        <v>603638.56999999995</v>
      </c>
      <c r="I33" s="20">
        <v>603638.56999999995</v>
      </c>
      <c r="J33" s="20">
        <v>603638.56999999995</v>
      </c>
      <c r="K33" s="20">
        <v>603638.56999999995</v>
      </c>
      <c r="L33" s="20">
        <v>603638.56999999995</v>
      </c>
      <c r="M33" s="20">
        <v>603638.56999999995</v>
      </c>
      <c r="N33" s="20">
        <v>603638.56999999995</v>
      </c>
      <c r="O33" s="20">
        <v>603638.56999999995</v>
      </c>
      <c r="P33" s="27">
        <f t="shared" si="0"/>
        <v>7521907.2200000007</v>
      </c>
      <c r="Q33" s="30">
        <f t="shared" si="1"/>
        <v>1031201.2200000007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</row>
    <row r="34" spans="1:33" s="1" customFormat="1" x14ac:dyDescent="0.25">
      <c r="A34" s="36" t="s">
        <v>195</v>
      </c>
      <c r="B34" s="17" t="s">
        <v>203</v>
      </c>
      <c r="C34" s="19">
        <v>8997125</v>
      </c>
      <c r="D34" s="20">
        <f>+C34/12</f>
        <v>749760.41666666663</v>
      </c>
      <c r="E34" s="20">
        <v>749760.41666666663</v>
      </c>
      <c r="F34" s="20">
        <v>749760.41666666663</v>
      </c>
      <c r="G34" s="20">
        <v>749760.41666666663</v>
      </c>
      <c r="H34" s="20">
        <v>749760.41666666663</v>
      </c>
      <c r="I34" s="20">
        <v>749760.41666666663</v>
      </c>
      <c r="J34" s="20">
        <v>749760.41666666663</v>
      </c>
      <c r="K34" s="20">
        <v>749760.41666666663</v>
      </c>
      <c r="L34" s="20">
        <v>749760.41666666663</v>
      </c>
      <c r="M34" s="20">
        <v>749760.41666666663</v>
      </c>
      <c r="N34" s="20">
        <v>749760.41666666663</v>
      </c>
      <c r="O34" s="20">
        <v>749760.41666666663</v>
      </c>
      <c r="P34" s="27">
        <f t="shared" si="0"/>
        <v>8997125.0000000019</v>
      </c>
      <c r="Q34" s="30">
        <f t="shared" si="1"/>
        <v>0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</row>
    <row r="35" spans="1:33" s="1" customFormat="1" x14ac:dyDescent="0.25">
      <c r="A35" s="36" t="s">
        <v>197</v>
      </c>
      <c r="B35" s="17" t="s">
        <v>196</v>
      </c>
      <c r="C35" s="19">
        <v>6246320</v>
      </c>
      <c r="D35" s="20">
        <f>670569.76+93549.6</f>
        <v>764119.36</v>
      </c>
      <c r="E35" s="20">
        <f t="shared" ref="E35:F35" si="3">670569.76+93549.6</f>
        <v>764119.36</v>
      </c>
      <c r="F35" s="20">
        <f t="shared" si="3"/>
        <v>764119.36</v>
      </c>
      <c r="G35" s="20">
        <v>670569.76</v>
      </c>
      <c r="H35" s="20">
        <v>670569.76</v>
      </c>
      <c r="I35" s="20">
        <v>670569.76</v>
      </c>
      <c r="J35" s="20">
        <v>670569.76</v>
      </c>
      <c r="K35" s="20">
        <v>670569.76</v>
      </c>
      <c r="L35" s="20">
        <v>670569.76</v>
      </c>
      <c r="M35" s="20">
        <v>670569.76</v>
      </c>
      <c r="N35" s="20">
        <v>670569.76</v>
      </c>
      <c r="O35" s="20">
        <v>670569.76</v>
      </c>
      <c r="P35" s="27">
        <f t="shared" si="0"/>
        <v>8327485.9199999981</v>
      </c>
      <c r="Q35" s="30">
        <f t="shared" si="1"/>
        <v>2081165.9199999981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</row>
    <row r="36" spans="1:33" s="1" customFormat="1" x14ac:dyDescent="0.25">
      <c r="A36" s="36" t="s">
        <v>197</v>
      </c>
      <c r="B36" s="17" t="s">
        <v>204</v>
      </c>
      <c r="C36" s="19">
        <v>10084996</v>
      </c>
      <c r="D36" s="20">
        <f>+C36/12</f>
        <v>840416.33333333337</v>
      </c>
      <c r="E36" s="20">
        <v>840416.33333333337</v>
      </c>
      <c r="F36" s="20">
        <v>840416.33333333337</v>
      </c>
      <c r="G36" s="20">
        <v>840416.33333333337</v>
      </c>
      <c r="H36" s="20">
        <v>840416.33333333337</v>
      </c>
      <c r="I36" s="20">
        <v>840416.33333333337</v>
      </c>
      <c r="J36" s="20">
        <v>840416.33333333337</v>
      </c>
      <c r="K36" s="20">
        <v>840416.33333333337</v>
      </c>
      <c r="L36" s="20">
        <v>840416.33333333337</v>
      </c>
      <c r="M36" s="20">
        <v>840416.33333333337</v>
      </c>
      <c r="N36" s="20">
        <v>840416.33333333337</v>
      </c>
      <c r="O36" s="20">
        <v>840416.33333333337</v>
      </c>
      <c r="P36" s="27">
        <f t="shared" si="0"/>
        <v>10084996</v>
      </c>
      <c r="Q36" s="30">
        <f t="shared" si="1"/>
        <v>0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</row>
    <row r="37" spans="1:33" s="1" customFormat="1" x14ac:dyDescent="0.25">
      <c r="A37" s="36" t="s">
        <v>199</v>
      </c>
      <c r="B37" s="9" t="s">
        <v>198</v>
      </c>
      <c r="C37" s="19">
        <v>754189</v>
      </c>
      <c r="D37" s="20">
        <f>66779.7+8583.52</f>
        <v>75363.22</v>
      </c>
      <c r="E37" s="20">
        <f t="shared" ref="E37:F37" si="4">66779.7+8583.52</f>
        <v>75363.22</v>
      </c>
      <c r="F37" s="20">
        <f t="shared" si="4"/>
        <v>75363.22</v>
      </c>
      <c r="G37" s="20">
        <v>66779.7</v>
      </c>
      <c r="H37" s="20">
        <v>66780</v>
      </c>
      <c r="I37" s="20">
        <v>66780</v>
      </c>
      <c r="J37" s="20">
        <v>66779.7</v>
      </c>
      <c r="K37" s="20">
        <v>66781</v>
      </c>
      <c r="L37" s="20">
        <v>66779.7</v>
      </c>
      <c r="M37" s="20">
        <v>66779.7</v>
      </c>
      <c r="N37" s="20">
        <v>66779.7</v>
      </c>
      <c r="O37" s="20">
        <v>66779.7</v>
      </c>
      <c r="P37" s="27">
        <f t="shared" si="0"/>
        <v>827108.85999999987</v>
      </c>
      <c r="Q37" s="30">
        <f t="shared" si="1"/>
        <v>72919.85999999987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</row>
    <row r="38" spans="1:33" s="1" customFormat="1" x14ac:dyDescent="0.25">
      <c r="A38" s="36" t="s">
        <v>199</v>
      </c>
      <c r="B38" s="9" t="s">
        <v>205</v>
      </c>
      <c r="C38" s="19">
        <v>759602</v>
      </c>
      <c r="D38" s="20">
        <v>63310</v>
      </c>
      <c r="E38" s="20">
        <v>63310</v>
      </c>
      <c r="F38" s="20">
        <v>63310</v>
      </c>
      <c r="G38" s="20">
        <v>63310</v>
      </c>
      <c r="H38" s="20">
        <v>63300</v>
      </c>
      <c r="I38" s="20">
        <v>63300</v>
      </c>
      <c r="J38" s="20">
        <v>63300</v>
      </c>
      <c r="K38" s="20">
        <v>63300</v>
      </c>
      <c r="L38" s="20">
        <v>63300</v>
      </c>
      <c r="M38" s="20">
        <v>63300</v>
      </c>
      <c r="N38" s="20">
        <v>63300</v>
      </c>
      <c r="O38" s="20">
        <v>63300</v>
      </c>
      <c r="P38" s="27">
        <f t="shared" si="0"/>
        <v>759640</v>
      </c>
      <c r="Q38" s="30">
        <f t="shared" si="1"/>
        <v>38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</row>
    <row r="39" spans="1:33" s="1" customFormat="1" hidden="1" x14ac:dyDescent="0.25">
      <c r="A39" s="36" t="s">
        <v>200</v>
      </c>
      <c r="B39" s="9" t="s">
        <v>201</v>
      </c>
      <c r="C39" s="15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  <c r="P39" s="27">
        <f t="shared" si="0"/>
        <v>0</v>
      </c>
      <c r="Q39" s="30">
        <f t="shared" si="1"/>
        <v>0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</row>
    <row r="40" spans="1:33" s="1" customFormat="1" hidden="1" x14ac:dyDescent="0.25">
      <c r="A40" s="36" t="s">
        <v>200</v>
      </c>
      <c r="B40" s="9" t="s">
        <v>206</v>
      </c>
      <c r="C40" s="15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5"/>
      <c r="P40" s="27">
        <f t="shared" si="0"/>
        <v>0</v>
      </c>
      <c r="Q40" s="30">
        <f t="shared" si="1"/>
        <v>0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</row>
    <row r="41" spans="1:33" x14ac:dyDescent="0.25">
      <c r="A41" s="36" t="s">
        <v>25</v>
      </c>
      <c r="B41" s="7" t="s">
        <v>26</v>
      </c>
      <c r="C41" s="12">
        <v>270000</v>
      </c>
      <c r="D41" s="8"/>
      <c r="E41" s="8"/>
      <c r="F41" s="8">
        <v>270000</v>
      </c>
      <c r="G41" s="8"/>
      <c r="H41" s="8"/>
      <c r="I41" s="8"/>
      <c r="J41" s="8"/>
      <c r="K41" s="8"/>
      <c r="L41" s="8"/>
      <c r="M41" s="8"/>
      <c r="N41" s="8"/>
      <c r="O41" s="8"/>
      <c r="P41" s="27">
        <f t="shared" si="0"/>
        <v>270000</v>
      </c>
      <c r="Q41" s="30">
        <f t="shared" si="1"/>
        <v>0</v>
      </c>
    </row>
    <row r="42" spans="1:33" x14ac:dyDescent="0.25">
      <c r="A42" s="36" t="s">
        <v>19</v>
      </c>
      <c r="B42" s="7" t="s">
        <v>0</v>
      </c>
      <c r="C42" s="12">
        <v>4200000</v>
      </c>
      <c r="D42" s="8">
        <f>180000+160000</f>
        <v>340000</v>
      </c>
      <c r="E42" s="8">
        <v>350900</v>
      </c>
      <c r="F42" s="8">
        <v>350910</v>
      </c>
      <c r="G42" s="8">
        <v>350910</v>
      </c>
      <c r="H42" s="8">
        <v>350910</v>
      </c>
      <c r="I42" s="8">
        <v>350910</v>
      </c>
      <c r="J42" s="8">
        <v>350910</v>
      </c>
      <c r="K42" s="8">
        <v>350910</v>
      </c>
      <c r="L42" s="8">
        <v>350910</v>
      </c>
      <c r="M42" s="8">
        <v>350910</v>
      </c>
      <c r="N42" s="8">
        <v>350910</v>
      </c>
      <c r="O42" s="8">
        <v>350910</v>
      </c>
      <c r="P42" s="27">
        <f t="shared" si="0"/>
        <v>4200000</v>
      </c>
      <c r="Q42" s="30">
        <f t="shared" si="1"/>
        <v>0</v>
      </c>
    </row>
    <row r="43" spans="1:33" x14ac:dyDescent="0.25">
      <c r="A43" s="36" t="s">
        <v>214</v>
      </c>
      <c r="B43" s="7" t="s">
        <v>215</v>
      </c>
      <c r="C43" s="12">
        <v>800</v>
      </c>
      <c r="D43" s="8"/>
      <c r="E43" s="8">
        <v>800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27">
        <f t="shared" si="0"/>
        <v>800</v>
      </c>
      <c r="Q43" s="30">
        <f t="shared" si="1"/>
        <v>0</v>
      </c>
    </row>
    <row r="44" spans="1:33" x14ac:dyDescent="0.25">
      <c r="A44" s="36" t="s">
        <v>18</v>
      </c>
      <c r="B44" s="7" t="s">
        <v>27</v>
      </c>
      <c r="C44" s="12">
        <v>30000</v>
      </c>
      <c r="D44" s="8">
        <v>15800</v>
      </c>
      <c r="E44" s="8">
        <v>15800</v>
      </c>
      <c r="F44" s="8">
        <v>15800</v>
      </c>
      <c r="G44" s="8">
        <v>15800</v>
      </c>
      <c r="H44" s="8">
        <v>15800</v>
      </c>
      <c r="I44" s="8">
        <v>15800</v>
      </c>
      <c r="J44" s="8">
        <v>15800</v>
      </c>
      <c r="K44" s="8">
        <v>15800</v>
      </c>
      <c r="L44" s="8">
        <v>15800</v>
      </c>
      <c r="M44" s="8">
        <v>15800</v>
      </c>
      <c r="N44" s="8">
        <v>15800</v>
      </c>
      <c r="O44" s="8">
        <v>15800</v>
      </c>
      <c r="P44" s="27">
        <f t="shared" si="0"/>
        <v>189600</v>
      </c>
      <c r="Q44" s="30">
        <f t="shared" si="1"/>
        <v>159600</v>
      </c>
    </row>
    <row r="45" spans="1:33" x14ac:dyDescent="0.25">
      <c r="A45" s="36" t="s">
        <v>17</v>
      </c>
      <c r="B45" s="7" t="s">
        <v>12</v>
      </c>
      <c r="C45" s="12">
        <v>5400000</v>
      </c>
      <c r="D45" s="8">
        <f>485000+450000</f>
        <v>935000</v>
      </c>
      <c r="E45" s="8">
        <v>485000</v>
      </c>
      <c r="F45" s="8">
        <v>485000</v>
      </c>
      <c r="G45" s="8">
        <v>485000</v>
      </c>
      <c r="H45" s="8">
        <v>485000</v>
      </c>
      <c r="I45" s="8">
        <v>485000</v>
      </c>
      <c r="J45" s="8">
        <v>485000</v>
      </c>
      <c r="K45" s="8">
        <v>485000</v>
      </c>
      <c r="L45" s="8">
        <v>485000</v>
      </c>
      <c r="M45" s="8">
        <v>485000</v>
      </c>
      <c r="N45" s="8">
        <v>485000</v>
      </c>
      <c r="O45" s="8">
        <v>485000</v>
      </c>
      <c r="P45" s="27">
        <f t="shared" si="0"/>
        <v>6270000</v>
      </c>
      <c r="Q45" s="30">
        <f t="shared" si="1"/>
        <v>870000</v>
      </c>
    </row>
    <row r="46" spans="1:33" x14ac:dyDescent="0.25">
      <c r="A46" s="36" t="s">
        <v>16</v>
      </c>
      <c r="B46" s="7" t="s">
        <v>13</v>
      </c>
      <c r="C46" s="12">
        <v>68400</v>
      </c>
      <c r="D46" s="8">
        <v>5800</v>
      </c>
      <c r="E46" s="8">
        <v>5800</v>
      </c>
      <c r="F46" s="8">
        <v>5800</v>
      </c>
      <c r="G46" s="8">
        <v>5800</v>
      </c>
      <c r="H46" s="8">
        <v>5800</v>
      </c>
      <c r="I46" s="8">
        <v>5800</v>
      </c>
      <c r="J46" s="8">
        <v>5800</v>
      </c>
      <c r="K46" s="8">
        <v>5800</v>
      </c>
      <c r="L46" s="8">
        <v>5800</v>
      </c>
      <c r="M46" s="8">
        <v>5800</v>
      </c>
      <c r="N46" s="8">
        <v>5800</v>
      </c>
      <c r="O46" s="8">
        <v>5800</v>
      </c>
      <c r="P46" s="27">
        <f t="shared" si="0"/>
        <v>69600</v>
      </c>
      <c r="Q46" s="30">
        <f t="shared" si="1"/>
        <v>1200</v>
      </c>
    </row>
    <row r="47" spans="1:33" x14ac:dyDescent="0.25">
      <c r="A47" s="36" t="s">
        <v>28</v>
      </c>
      <c r="B47" s="7" t="s">
        <v>29</v>
      </c>
      <c r="C47" s="12">
        <v>500000</v>
      </c>
      <c r="D47" s="8">
        <v>41666</v>
      </c>
      <c r="E47" s="8">
        <v>41666</v>
      </c>
      <c r="F47" s="8">
        <v>41666</v>
      </c>
      <c r="G47" s="8">
        <v>41666</v>
      </c>
      <c r="H47" s="8">
        <v>41667</v>
      </c>
      <c r="I47" s="8">
        <v>41667</v>
      </c>
      <c r="J47" s="8">
        <v>41667</v>
      </c>
      <c r="K47" s="8">
        <v>41667</v>
      </c>
      <c r="L47" s="8">
        <v>41667</v>
      </c>
      <c r="M47" s="8">
        <v>41667</v>
      </c>
      <c r="N47" s="8">
        <v>41667</v>
      </c>
      <c r="O47" s="8">
        <v>41667</v>
      </c>
      <c r="P47" s="27">
        <f t="shared" si="0"/>
        <v>500000</v>
      </c>
      <c r="Q47" s="30">
        <f t="shared" si="1"/>
        <v>0</v>
      </c>
    </row>
    <row r="48" spans="1:33" x14ac:dyDescent="0.25">
      <c r="A48" s="36" t="s">
        <v>30</v>
      </c>
      <c r="B48" s="7" t="s">
        <v>31</v>
      </c>
      <c r="C48" s="12">
        <v>400000</v>
      </c>
      <c r="D48" s="8">
        <v>100000</v>
      </c>
      <c r="E48" s="8">
        <v>50000</v>
      </c>
      <c r="F48" s="8">
        <v>50000</v>
      </c>
      <c r="G48" s="8">
        <v>50000</v>
      </c>
      <c r="H48" s="8">
        <v>50000</v>
      </c>
      <c r="I48" s="8">
        <v>50000</v>
      </c>
      <c r="J48" s="8">
        <v>50000</v>
      </c>
      <c r="K48" s="8">
        <v>50000</v>
      </c>
      <c r="L48" s="8">
        <v>50000</v>
      </c>
      <c r="M48" s="8">
        <v>50000</v>
      </c>
      <c r="N48" s="8">
        <v>50000</v>
      </c>
      <c r="O48" s="8">
        <v>50000</v>
      </c>
      <c r="P48" s="27">
        <f t="shared" si="0"/>
        <v>650000</v>
      </c>
      <c r="Q48" s="30">
        <f t="shared" si="1"/>
        <v>250000</v>
      </c>
    </row>
    <row r="49" spans="1:17" x14ac:dyDescent="0.25">
      <c r="A49" s="36" t="s">
        <v>32</v>
      </c>
      <c r="B49" s="9" t="s">
        <v>33</v>
      </c>
      <c r="C49" s="13">
        <v>300000</v>
      </c>
      <c r="D49" s="8">
        <v>45000</v>
      </c>
      <c r="E49" s="8">
        <v>45000</v>
      </c>
      <c r="F49" s="8">
        <v>45000</v>
      </c>
      <c r="G49" s="8">
        <v>45000</v>
      </c>
      <c r="H49" s="8">
        <v>45000</v>
      </c>
      <c r="I49" s="8">
        <v>45000</v>
      </c>
      <c r="J49" s="8">
        <v>45000</v>
      </c>
      <c r="K49" s="8">
        <v>45000</v>
      </c>
      <c r="L49" s="8">
        <v>45000</v>
      </c>
      <c r="M49" s="8">
        <v>45000</v>
      </c>
      <c r="N49" s="8">
        <v>45000</v>
      </c>
      <c r="O49" s="8">
        <v>45000</v>
      </c>
      <c r="P49" s="27">
        <f t="shared" si="0"/>
        <v>540000</v>
      </c>
      <c r="Q49" s="30">
        <f t="shared" si="1"/>
        <v>240000</v>
      </c>
    </row>
    <row r="50" spans="1:17" x14ac:dyDescent="0.25">
      <c r="A50" s="36" t="s">
        <v>34</v>
      </c>
      <c r="B50" s="9" t="s">
        <v>35</v>
      </c>
      <c r="C50" s="13">
        <v>2517074</v>
      </c>
      <c r="F50" s="22">
        <v>2517074</v>
      </c>
      <c r="P50" s="27">
        <f t="shared" si="0"/>
        <v>2517074</v>
      </c>
      <c r="Q50" s="30">
        <f t="shared" si="1"/>
        <v>0</v>
      </c>
    </row>
    <row r="51" spans="1:17" x14ac:dyDescent="0.25">
      <c r="A51" s="36" t="s">
        <v>36</v>
      </c>
      <c r="B51" s="9" t="s">
        <v>37</v>
      </c>
      <c r="C51" s="13">
        <v>300000</v>
      </c>
      <c r="D51" s="8">
        <v>150000</v>
      </c>
      <c r="E51" s="8">
        <v>150000</v>
      </c>
      <c r="F51" s="8">
        <v>150000</v>
      </c>
      <c r="G51" s="8">
        <v>150000</v>
      </c>
      <c r="H51" s="8">
        <v>150000</v>
      </c>
      <c r="I51" s="8">
        <v>150000</v>
      </c>
      <c r="J51" s="8">
        <v>150000</v>
      </c>
      <c r="K51" s="8">
        <v>150000</v>
      </c>
      <c r="L51" s="8">
        <v>150000</v>
      </c>
      <c r="M51" s="8">
        <v>150000</v>
      </c>
      <c r="N51" s="8">
        <v>150000</v>
      </c>
      <c r="O51" s="8">
        <v>150000</v>
      </c>
      <c r="P51" s="27">
        <f t="shared" si="0"/>
        <v>1800000</v>
      </c>
      <c r="Q51" s="30">
        <f t="shared" si="1"/>
        <v>1500000</v>
      </c>
    </row>
    <row r="52" spans="1:17" x14ac:dyDescent="0.25">
      <c r="A52" s="36" t="s">
        <v>38</v>
      </c>
      <c r="B52" s="9" t="s">
        <v>39</v>
      </c>
      <c r="C52" s="13">
        <v>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27">
        <f t="shared" si="0"/>
        <v>0</v>
      </c>
      <c r="Q52" s="30">
        <f t="shared" si="1"/>
        <v>0</v>
      </c>
    </row>
    <row r="53" spans="1:17" x14ac:dyDescent="0.25">
      <c r="A53" s="36" t="s">
        <v>40</v>
      </c>
      <c r="B53" s="9" t="s">
        <v>41</v>
      </c>
      <c r="C53" s="13">
        <v>100000</v>
      </c>
      <c r="D53" s="8">
        <v>8332</v>
      </c>
      <c r="E53" s="8">
        <v>8332</v>
      </c>
      <c r="F53" s="8">
        <v>8332</v>
      </c>
      <c r="G53" s="8">
        <v>8332</v>
      </c>
      <c r="H53" s="8">
        <v>8334</v>
      </c>
      <c r="I53" s="8">
        <v>8334</v>
      </c>
      <c r="J53" s="8">
        <v>8334</v>
      </c>
      <c r="K53" s="8">
        <v>8334</v>
      </c>
      <c r="L53" s="8">
        <v>8334</v>
      </c>
      <c r="M53" s="8">
        <v>8334</v>
      </c>
      <c r="N53" s="8">
        <v>8334</v>
      </c>
      <c r="O53" s="8">
        <v>8334</v>
      </c>
      <c r="P53" s="27">
        <f t="shared" si="0"/>
        <v>100000</v>
      </c>
      <c r="Q53" s="30">
        <f t="shared" si="1"/>
        <v>0</v>
      </c>
    </row>
    <row r="54" spans="1:17" x14ac:dyDescent="0.25">
      <c r="A54" s="36" t="s">
        <v>216</v>
      </c>
      <c r="B54" s="9" t="s">
        <v>217</v>
      </c>
      <c r="C54" s="13">
        <v>16417</v>
      </c>
      <c r="D54" s="8">
        <v>1500</v>
      </c>
      <c r="E54" s="8">
        <v>1500</v>
      </c>
      <c r="F54" s="8">
        <v>4417</v>
      </c>
      <c r="G54" s="8">
        <v>1000</v>
      </c>
      <c r="H54" s="8">
        <v>1000</v>
      </c>
      <c r="I54" s="8">
        <v>1000</v>
      </c>
      <c r="J54" s="8">
        <v>1000</v>
      </c>
      <c r="K54" s="8">
        <v>1000</v>
      </c>
      <c r="L54" s="8">
        <v>1000</v>
      </c>
      <c r="M54" s="8">
        <v>1000</v>
      </c>
      <c r="N54" s="8">
        <v>1000</v>
      </c>
      <c r="O54" s="8">
        <v>1000</v>
      </c>
      <c r="P54" s="27">
        <f t="shared" si="0"/>
        <v>16417</v>
      </c>
      <c r="Q54" s="30">
        <f t="shared" si="1"/>
        <v>0</v>
      </c>
    </row>
    <row r="55" spans="1:17" x14ac:dyDescent="0.25">
      <c r="A55" s="36" t="s">
        <v>42</v>
      </c>
      <c r="B55" s="9" t="s">
        <v>43</v>
      </c>
      <c r="C55" s="13">
        <v>65000</v>
      </c>
      <c r="D55" s="8">
        <v>5416</v>
      </c>
      <c r="E55" s="8">
        <v>5416</v>
      </c>
      <c r="F55" s="8">
        <v>5416</v>
      </c>
      <c r="G55" s="8">
        <v>5416</v>
      </c>
      <c r="H55" s="8">
        <v>5417</v>
      </c>
      <c r="I55" s="8">
        <v>5417</v>
      </c>
      <c r="J55" s="8">
        <v>5417</v>
      </c>
      <c r="K55" s="8">
        <v>5417</v>
      </c>
      <c r="L55" s="8">
        <v>5417</v>
      </c>
      <c r="M55" s="8">
        <v>5417</v>
      </c>
      <c r="N55" s="8">
        <v>5417</v>
      </c>
      <c r="O55" s="8">
        <v>5417</v>
      </c>
      <c r="P55" s="27">
        <f t="shared" si="0"/>
        <v>65000</v>
      </c>
      <c r="Q55" s="30">
        <f t="shared" si="1"/>
        <v>0</v>
      </c>
    </row>
    <row r="56" spans="1:17" x14ac:dyDescent="0.25">
      <c r="A56" s="36" t="s">
        <v>44</v>
      </c>
      <c r="B56" s="9" t="s">
        <v>45</v>
      </c>
      <c r="C56" s="13">
        <v>150000</v>
      </c>
      <c r="D56" s="8">
        <v>12500</v>
      </c>
      <c r="E56" s="8">
        <v>12500</v>
      </c>
      <c r="F56" s="8">
        <v>12500</v>
      </c>
      <c r="G56" s="8">
        <v>12500</v>
      </c>
      <c r="H56" s="8">
        <v>12500</v>
      </c>
      <c r="I56" s="8">
        <v>12500</v>
      </c>
      <c r="J56" s="8">
        <v>12500</v>
      </c>
      <c r="K56" s="8">
        <v>12500</v>
      </c>
      <c r="L56" s="8">
        <v>12500</v>
      </c>
      <c r="M56" s="8">
        <v>12500</v>
      </c>
      <c r="N56" s="8">
        <v>12500</v>
      </c>
      <c r="O56" s="8">
        <v>12500</v>
      </c>
      <c r="P56" s="27">
        <f t="shared" si="0"/>
        <v>150000</v>
      </c>
      <c r="Q56" s="30">
        <f t="shared" si="1"/>
        <v>0</v>
      </c>
    </row>
    <row r="57" spans="1:17" x14ac:dyDescent="0.25">
      <c r="A57" s="36" t="s">
        <v>46</v>
      </c>
      <c r="B57" s="9" t="s">
        <v>47</v>
      </c>
      <c r="C57" s="13">
        <v>162835</v>
      </c>
      <c r="D57" s="8">
        <v>13571</v>
      </c>
      <c r="E57" s="8">
        <v>13571</v>
      </c>
      <c r="F57" s="8">
        <v>13570</v>
      </c>
      <c r="G57" s="8">
        <v>13570</v>
      </c>
      <c r="H57" s="8">
        <v>13570</v>
      </c>
      <c r="I57" s="8">
        <v>13569</v>
      </c>
      <c r="J57" s="8">
        <v>13569</v>
      </c>
      <c r="K57" s="8">
        <v>13569</v>
      </c>
      <c r="L57" s="8">
        <v>13569</v>
      </c>
      <c r="M57" s="8">
        <v>13569</v>
      </c>
      <c r="N57" s="8">
        <v>13569</v>
      </c>
      <c r="O57" s="8">
        <v>13569</v>
      </c>
      <c r="P57" s="27">
        <f t="shared" si="0"/>
        <v>162835</v>
      </c>
      <c r="Q57" s="30">
        <f t="shared" si="1"/>
        <v>0</v>
      </c>
    </row>
    <row r="58" spans="1:17" x14ac:dyDescent="0.25">
      <c r="A58" s="36" t="s">
        <v>48</v>
      </c>
      <c r="B58" s="9" t="s">
        <v>49</v>
      </c>
      <c r="C58" s="13">
        <v>1800000</v>
      </c>
      <c r="D58" s="8">
        <v>150000</v>
      </c>
      <c r="E58" s="8">
        <v>150000</v>
      </c>
      <c r="F58" s="8">
        <v>150000</v>
      </c>
      <c r="G58" s="8">
        <v>150000</v>
      </c>
      <c r="H58" s="8">
        <v>150000</v>
      </c>
      <c r="I58" s="8">
        <v>150000</v>
      </c>
      <c r="J58" s="8">
        <v>150000</v>
      </c>
      <c r="K58" s="8">
        <v>150000</v>
      </c>
      <c r="L58" s="8">
        <v>150000</v>
      </c>
      <c r="M58" s="8">
        <v>150000</v>
      </c>
      <c r="N58" s="8">
        <v>150000</v>
      </c>
      <c r="O58" s="8">
        <v>150000</v>
      </c>
      <c r="P58" s="27">
        <f t="shared" si="0"/>
        <v>1800000</v>
      </c>
      <c r="Q58" s="30">
        <f t="shared" si="1"/>
        <v>0</v>
      </c>
    </row>
    <row r="59" spans="1:17" x14ac:dyDescent="0.25">
      <c r="A59" s="36" t="s">
        <v>50</v>
      </c>
      <c r="B59" s="9" t="s">
        <v>51</v>
      </c>
      <c r="C59" s="13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27">
        <f t="shared" si="0"/>
        <v>0</v>
      </c>
      <c r="Q59" s="30">
        <f t="shared" si="1"/>
        <v>0</v>
      </c>
    </row>
    <row r="60" spans="1:17" x14ac:dyDescent="0.25">
      <c r="A60" s="36" t="s">
        <v>52</v>
      </c>
      <c r="B60" s="9" t="s">
        <v>53</v>
      </c>
      <c r="C60" s="13">
        <v>200000</v>
      </c>
      <c r="D60" s="8">
        <v>16674</v>
      </c>
      <c r="E60" s="8">
        <v>16666</v>
      </c>
      <c r="F60" s="8">
        <v>16666</v>
      </c>
      <c r="G60" s="8">
        <v>16666</v>
      </c>
      <c r="H60" s="8">
        <v>16666</v>
      </c>
      <c r="I60" s="8">
        <v>16666</v>
      </c>
      <c r="J60" s="8">
        <v>16666</v>
      </c>
      <c r="K60" s="8">
        <v>16666</v>
      </c>
      <c r="L60" s="8">
        <v>16666</v>
      </c>
      <c r="M60" s="8">
        <v>16666</v>
      </c>
      <c r="N60" s="8">
        <v>16666</v>
      </c>
      <c r="O60" s="8">
        <v>16666</v>
      </c>
      <c r="P60" s="27">
        <f t="shared" si="0"/>
        <v>200000</v>
      </c>
      <c r="Q60" s="30">
        <f t="shared" si="1"/>
        <v>0</v>
      </c>
    </row>
    <row r="61" spans="1:17" x14ac:dyDescent="0.25">
      <c r="A61" s="36" t="s">
        <v>54</v>
      </c>
      <c r="B61" s="9" t="s">
        <v>55</v>
      </c>
      <c r="C61" s="13">
        <v>96000</v>
      </c>
      <c r="D61" s="8">
        <v>5000</v>
      </c>
      <c r="E61" s="8">
        <v>9500</v>
      </c>
      <c r="F61" s="8">
        <v>10000</v>
      </c>
      <c r="G61" s="8">
        <v>10000</v>
      </c>
      <c r="H61" s="8">
        <v>8000</v>
      </c>
      <c r="I61" s="8">
        <v>10000</v>
      </c>
      <c r="J61" s="8">
        <v>10000</v>
      </c>
      <c r="K61" s="8">
        <v>10000</v>
      </c>
      <c r="L61" s="8">
        <v>10000</v>
      </c>
      <c r="M61" s="8">
        <v>10000</v>
      </c>
      <c r="N61" s="8">
        <v>10000</v>
      </c>
      <c r="O61" s="8">
        <v>10000</v>
      </c>
      <c r="P61" s="27">
        <f t="shared" si="0"/>
        <v>112500</v>
      </c>
      <c r="Q61" s="30">
        <f t="shared" si="1"/>
        <v>16500</v>
      </c>
    </row>
    <row r="62" spans="1:17" x14ac:dyDescent="0.25">
      <c r="A62" s="36" t="s">
        <v>56</v>
      </c>
      <c r="B62" s="9" t="s">
        <v>57</v>
      </c>
      <c r="C62" s="13">
        <v>800000</v>
      </c>
      <c r="D62" s="22">
        <v>20000</v>
      </c>
      <c r="E62" s="22">
        <v>20000</v>
      </c>
      <c r="F62" s="22">
        <v>2000000</v>
      </c>
      <c r="G62" s="22">
        <v>20000</v>
      </c>
      <c r="H62" s="22">
        <v>20000</v>
      </c>
      <c r="I62" s="22">
        <v>20000</v>
      </c>
      <c r="J62" s="22">
        <v>20000</v>
      </c>
      <c r="K62" s="22">
        <v>20000</v>
      </c>
      <c r="L62" s="22">
        <v>20000</v>
      </c>
      <c r="M62" s="22">
        <v>20000</v>
      </c>
      <c r="N62" s="22">
        <v>20000</v>
      </c>
      <c r="O62" s="22">
        <v>20000</v>
      </c>
      <c r="P62" s="27">
        <f t="shared" si="0"/>
        <v>2220000</v>
      </c>
      <c r="Q62" s="30">
        <f t="shared" si="1"/>
        <v>1420000</v>
      </c>
    </row>
    <row r="63" spans="1:17" x14ac:dyDescent="0.25">
      <c r="A63" s="36" t="s">
        <v>58</v>
      </c>
      <c r="B63" s="9" t="s">
        <v>59</v>
      </c>
      <c r="C63" s="13">
        <v>80000</v>
      </c>
      <c r="D63" s="8">
        <v>6674</v>
      </c>
      <c r="E63" s="8">
        <v>6666</v>
      </c>
      <c r="F63" s="8">
        <v>6666</v>
      </c>
      <c r="G63" s="8">
        <v>6666</v>
      </c>
      <c r="H63" s="8">
        <v>6666</v>
      </c>
      <c r="I63" s="8">
        <v>6666</v>
      </c>
      <c r="J63" s="8">
        <v>6666</v>
      </c>
      <c r="K63" s="8">
        <v>6666</v>
      </c>
      <c r="L63" s="8">
        <v>6666</v>
      </c>
      <c r="M63" s="8">
        <v>6666</v>
      </c>
      <c r="N63" s="8">
        <v>6666</v>
      </c>
      <c r="O63" s="8">
        <v>6666</v>
      </c>
      <c r="P63" s="27">
        <f t="shared" si="0"/>
        <v>80000</v>
      </c>
      <c r="Q63" s="30">
        <f t="shared" si="1"/>
        <v>0</v>
      </c>
    </row>
    <row r="64" spans="1:17" x14ac:dyDescent="0.25">
      <c r="A64" s="36" t="s">
        <v>60</v>
      </c>
      <c r="B64" s="9" t="s">
        <v>61</v>
      </c>
      <c r="C64" s="13">
        <v>80000</v>
      </c>
      <c r="D64" s="8">
        <v>6674</v>
      </c>
      <c r="E64" s="8">
        <v>6666</v>
      </c>
      <c r="F64" s="8">
        <v>6666</v>
      </c>
      <c r="G64" s="8">
        <v>6666</v>
      </c>
      <c r="H64" s="8">
        <v>6666</v>
      </c>
      <c r="I64" s="8">
        <v>6666</v>
      </c>
      <c r="J64" s="8">
        <v>6666</v>
      </c>
      <c r="K64" s="8">
        <v>6666</v>
      </c>
      <c r="L64" s="8">
        <v>6666</v>
      </c>
      <c r="M64" s="8">
        <v>6666</v>
      </c>
      <c r="N64" s="8">
        <v>6666</v>
      </c>
      <c r="O64" s="8">
        <v>6666</v>
      </c>
      <c r="P64" s="27">
        <f t="shared" si="0"/>
        <v>80000</v>
      </c>
      <c r="Q64" s="30">
        <f t="shared" si="1"/>
        <v>0</v>
      </c>
    </row>
    <row r="65" spans="1:17" x14ac:dyDescent="0.25">
      <c r="A65" s="36" t="s">
        <v>62</v>
      </c>
      <c r="B65" s="9" t="s">
        <v>63</v>
      </c>
      <c r="C65" s="13">
        <v>200000</v>
      </c>
      <c r="D65" s="8">
        <v>115000</v>
      </c>
      <c r="E65" s="8">
        <v>115000</v>
      </c>
      <c r="F65" s="8">
        <v>115000</v>
      </c>
      <c r="G65" s="8">
        <v>115000</v>
      </c>
      <c r="H65" s="8">
        <v>115000</v>
      </c>
      <c r="I65" s="8">
        <v>115000</v>
      </c>
      <c r="J65" s="8">
        <v>115000</v>
      </c>
      <c r="K65" s="8">
        <v>115000</v>
      </c>
      <c r="L65" s="8">
        <v>115000</v>
      </c>
      <c r="M65" s="8">
        <v>115000</v>
      </c>
      <c r="N65" s="8">
        <v>115000</v>
      </c>
      <c r="O65" s="8">
        <v>115000</v>
      </c>
      <c r="P65" s="27">
        <f t="shared" si="0"/>
        <v>1380000</v>
      </c>
      <c r="Q65" s="30">
        <f t="shared" si="1"/>
        <v>1180000</v>
      </c>
    </row>
    <row r="66" spans="1:17" x14ac:dyDescent="0.25">
      <c r="A66" s="36" t="s">
        <v>64</v>
      </c>
      <c r="B66" s="9" t="s">
        <v>65</v>
      </c>
      <c r="C66" s="13">
        <v>35000</v>
      </c>
      <c r="D66" s="8">
        <v>2000</v>
      </c>
      <c r="E66" s="8">
        <v>3000</v>
      </c>
      <c r="F66" s="8">
        <v>3000</v>
      </c>
      <c r="G66" s="8">
        <v>3000</v>
      </c>
      <c r="H66" s="8">
        <v>3000</v>
      </c>
      <c r="I66" s="8">
        <v>3000</v>
      </c>
      <c r="J66" s="8">
        <v>3000</v>
      </c>
      <c r="K66" s="8">
        <v>3000</v>
      </c>
      <c r="L66" s="8">
        <v>3000</v>
      </c>
      <c r="M66" s="8">
        <v>3000</v>
      </c>
      <c r="N66" s="8">
        <v>3000</v>
      </c>
      <c r="O66" s="8">
        <v>3000</v>
      </c>
      <c r="P66" s="27">
        <f t="shared" si="0"/>
        <v>35000</v>
      </c>
      <c r="Q66" s="30">
        <f t="shared" si="1"/>
        <v>0</v>
      </c>
    </row>
    <row r="67" spans="1:17" x14ac:dyDescent="0.25">
      <c r="A67" s="36" t="s">
        <v>66</v>
      </c>
      <c r="B67" s="9" t="s">
        <v>67</v>
      </c>
      <c r="C67" s="13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27">
        <f t="shared" si="0"/>
        <v>0</v>
      </c>
      <c r="Q67" s="30">
        <f t="shared" si="1"/>
        <v>0</v>
      </c>
    </row>
    <row r="68" spans="1:17" x14ac:dyDescent="0.25">
      <c r="A68" s="36" t="s">
        <v>68</v>
      </c>
      <c r="B68" s="9" t="s">
        <v>69</v>
      </c>
      <c r="C68" s="13">
        <v>75000</v>
      </c>
      <c r="D68" s="8">
        <v>6250</v>
      </c>
      <c r="E68" s="8">
        <v>6250</v>
      </c>
      <c r="F68" s="8">
        <v>6250</v>
      </c>
      <c r="G68" s="8">
        <v>6250</v>
      </c>
      <c r="H68" s="8">
        <v>6250</v>
      </c>
      <c r="I68" s="8">
        <v>6250</v>
      </c>
      <c r="J68" s="8">
        <v>6250</v>
      </c>
      <c r="K68" s="8">
        <v>6250</v>
      </c>
      <c r="L68" s="8">
        <v>6250</v>
      </c>
      <c r="M68" s="8">
        <v>6250</v>
      </c>
      <c r="N68" s="8">
        <v>6250</v>
      </c>
      <c r="O68" s="8">
        <v>6250</v>
      </c>
      <c r="P68" s="27">
        <f t="shared" si="0"/>
        <v>75000</v>
      </c>
      <c r="Q68" s="30">
        <f t="shared" si="1"/>
        <v>0</v>
      </c>
    </row>
    <row r="69" spans="1:17" x14ac:dyDescent="0.25">
      <c r="A69" s="36" t="s">
        <v>70</v>
      </c>
      <c r="B69" s="9" t="s">
        <v>71</v>
      </c>
      <c r="C69" s="13">
        <v>85000</v>
      </c>
      <c r="D69" s="8">
        <v>7000</v>
      </c>
      <c r="E69" s="8">
        <v>7500</v>
      </c>
      <c r="F69" s="8">
        <v>7500</v>
      </c>
      <c r="G69" s="8">
        <v>7000</v>
      </c>
      <c r="H69" s="8">
        <v>7000</v>
      </c>
      <c r="I69" s="8">
        <v>7000</v>
      </c>
      <c r="J69" s="8">
        <v>7000</v>
      </c>
      <c r="K69" s="8">
        <v>7000</v>
      </c>
      <c r="L69" s="8">
        <v>7000</v>
      </c>
      <c r="M69" s="8">
        <v>7000</v>
      </c>
      <c r="N69" s="8">
        <v>7000</v>
      </c>
      <c r="O69" s="8">
        <v>7000</v>
      </c>
      <c r="P69" s="27">
        <f t="shared" si="0"/>
        <v>85000</v>
      </c>
      <c r="Q69" s="30">
        <f t="shared" si="1"/>
        <v>0</v>
      </c>
    </row>
    <row r="70" spans="1:17" x14ac:dyDescent="0.25">
      <c r="A70" s="36" t="s">
        <v>72</v>
      </c>
      <c r="B70" s="9" t="s">
        <v>73</v>
      </c>
      <c r="C70" s="13">
        <v>1000000</v>
      </c>
      <c r="D70" s="8">
        <v>200000</v>
      </c>
      <c r="E70" s="8">
        <v>200000</v>
      </c>
      <c r="F70" s="8">
        <v>200000</v>
      </c>
      <c r="G70" s="8">
        <v>200000</v>
      </c>
      <c r="H70" s="8">
        <v>200000</v>
      </c>
      <c r="I70" s="8">
        <v>200000</v>
      </c>
      <c r="J70" s="8">
        <v>200000</v>
      </c>
      <c r="K70" s="8">
        <v>200000</v>
      </c>
      <c r="L70" s="8">
        <v>200000</v>
      </c>
      <c r="M70" s="8">
        <v>200000</v>
      </c>
      <c r="N70" s="8">
        <v>200000</v>
      </c>
      <c r="O70" s="8">
        <v>200000</v>
      </c>
      <c r="P70" s="27">
        <f t="shared" si="0"/>
        <v>2400000</v>
      </c>
      <c r="Q70" s="30">
        <f t="shared" si="1"/>
        <v>1400000</v>
      </c>
    </row>
    <row r="71" spans="1:17" x14ac:dyDescent="0.25">
      <c r="A71" s="36" t="s">
        <v>74</v>
      </c>
      <c r="B71" s="9" t="s">
        <v>75</v>
      </c>
      <c r="C71" s="13">
        <v>15000</v>
      </c>
      <c r="D71" s="8">
        <v>1000</v>
      </c>
      <c r="E71" s="8">
        <v>2000</v>
      </c>
      <c r="F71" s="8">
        <v>2000</v>
      </c>
      <c r="G71" s="8">
        <v>2000</v>
      </c>
      <c r="H71" s="8">
        <v>1000</v>
      </c>
      <c r="I71" s="8">
        <v>1000</v>
      </c>
      <c r="J71" s="8">
        <v>1000</v>
      </c>
      <c r="K71" s="8">
        <v>1000</v>
      </c>
      <c r="L71" s="8">
        <v>1000</v>
      </c>
      <c r="M71" s="8">
        <v>1000</v>
      </c>
      <c r="N71" s="8">
        <v>1000</v>
      </c>
      <c r="O71" s="8">
        <v>1000</v>
      </c>
      <c r="P71" s="27">
        <f t="shared" si="0"/>
        <v>15000</v>
      </c>
      <c r="Q71" s="30">
        <f t="shared" si="1"/>
        <v>0</v>
      </c>
    </row>
    <row r="72" spans="1:17" x14ac:dyDescent="0.25">
      <c r="A72" s="36" t="s">
        <v>76</v>
      </c>
      <c r="B72" s="9" t="s">
        <v>77</v>
      </c>
      <c r="C72" s="13">
        <v>300000</v>
      </c>
      <c r="D72" s="8">
        <v>25000</v>
      </c>
      <c r="E72" s="8">
        <v>25000</v>
      </c>
      <c r="F72" s="8">
        <v>25000</v>
      </c>
      <c r="G72" s="8">
        <v>25000</v>
      </c>
      <c r="H72" s="8">
        <v>25000</v>
      </c>
      <c r="I72" s="8">
        <v>25000</v>
      </c>
      <c r="J72" s="8">
        <v>25000</v>
      </c>
      <c r="K72" s="8">
        <v>25000</v>
      </c>
      <c r="L72" s="8">
        <v>25000</v>
      </c>
      <c r="M72" s="8">
        <v>25000</v>
      </c>
      <c r="N72" s="8">
        <v>25000</v>
      </c>
      <c r="O72" s="8">
        <v>25000</v>
      </c>
      <c r="P72" s="27">
        <f t="shared" si="0"/>
        <v>300000</v>
      </c>
      <c r="Q72" s="30">
        <f t="shared" si="1"/>
        <v>0</v>
      </c>
    </row>
    <row r="73" spans="1:17" x14ac:dyDescent="0.25">
      <c r="A73" s="36" t="s">
        <v>78</v>
      </c>
      <c r="B73" s="9" t="s">
        <v>79</v>
      </c>
      <c r="C73" s="13">
        <v>70000</v>
      </c>
      <c r="D73" s="8">
        <v>5870</v>
      </c>
      <c r="E73" s="8">
        <v>5830</v>
      </c>
      <c r="F73" s="8">
        <v>5830</v>
      </c>
      <c r="G73" s="8">
        <v>5830</v>
      </c>
      <c r="H73" s="8">
        <v>5830</v>
      </c>
      <c r="I73" s="8">
        <v>5830</v>
      </c>
      <c r="J73" s="8">
        <v>5830</v>
      </c>
      <c r="K73" s="8">
        <v>5830</v>
      </c>
      <c r="L73" s="8">
        <v>5830</v>
      </c>
      <c r="M73" s="8">
        <v>5830</v>
      </c>
      <c r="N73" s="8">
        <v>5830</v>
      </c>
      <c r="O73" s="8">
        <v>5830</v>
      </c>
      <c r="P73" s="27">
        <f t="shared" si="0"/>
        <v>70000</v>
      </c>
      <c r="Q73" s="30">
        <f t="shared" si="1"/>
        <v>0</v>
      </c>
    </row>
    <row r="74" spans="1:17" x14ac:dyDescent="0.25">
      <c r="A74" s="36" t="s">
        <v>80</v>
      </c>
      <c r="B74" s="9" t="s">
        <v>81</v>
      </c>
      <c r="C74" s="13">
        <v>20000</v>
      </c>
      <c r="D74" s="8">
        <v>2000</v>
      </c>
      <c r="E74" s="8">
        <v>2000</v>
      </c>
      <c r="F74" s="8">
        <v>1500</v>
      </c>
      <c r="G74" s="8">
        <v>2000</v>
      </c>
      <c r="H74" s="8">
        <v>2000</v>
      </c>
      <c r="I74" s="8">
        <v>2000</v>
      </c>
      <c r="J74" s="8">
        <v>2000</v>
      </c>
      <c r="K74" s="8">
        <v>2500</v>
      </c>
      <c r="L74" s="8">
        <v>2000</v>
      </c>
      <c r="M74" s="8">
        <v>2000</v>
      </c>
      <c r="N74" s="8">
        <v>1500</v>
      </c>
      <c r="O74" s="8">
        <v>2000</v>
      </c>
      <c r="P74" s="27">
        <f t="shared" si="0"/>
        <v>23500</v>
      </c>
      <c r="Q74" s="30">
        <f t="shared" si="1"/>
        <v>3500</v>
      </c>
    </row>
    <row r="75" spans="1:17" x14ac:dyDescent="0.25">
      <c r="A75" s="36" t="s">
        <v>82</v>
      </c>
      <c r="B75" s="9" t="s">
        <v>83</v>
      </c>
      <c r="C75" s="13">
        <v>500000</v>
      </c>
      <c r="D75" s="8">
        <v>41600</v>
      </c>
      <c r="E75" s="8">
        <v>41800</v>
      </c>
      <c r="F75" s="8">
        <v>41800</v>
      </c>
      <c r="G75" s="8">
        <v>41800</v>
      </c>
      <c r="H75" s="8">
        <v>41800</v>
      </c>
      <c r="I75" s="8">
        <v>41600</v>
      </c>
      <c r="J75" s="8">
        <v>41600</v>
      </c>
      <c r="K75" s="8">
        <v>41600</v>
      </c>
      <c r="L75" s="8">
        <v>41600</v>
      </c>
      <c r="M75" s="8">
        <v>41600</v>
      </c>
      <c r="N75" s="8">
        <v>41600</v>
      </c>
      <c r="O75" s="8">
        <v>41600</v>
      </c>
      <c r="P75" s="27">
        <f t="shared" si="0"/>
        <v>500000</v>
      </c>
      <c r="Q75" s="30">
        <f t="shared" si="1"/>
        <v>0</v>
      </c>
    </row>
    <row r="76" spans="1:17" x14ac:dyDescent="0.25">
      <c r="A76" s="36" t="s">
        <v>84</v>
      </c>
      <c r="B76" s="9" t="s">
        <v>85</v>
      </c>
      <c r="C76" s="13">
        <v>8233690</v>
      </c>
      <c r="D76" s="8">
        <v>700000</v>
      </c>
      <c r="E76" s="8"/>
      <c r="F76" s="8">
        <v>7533690</v>
      </c>
      <c r="G76" s="8"/>
      <c r="H76" s="8"/>
      <c r="I76" s="8"/>
      <c r="J76" s="8"/>
      <c r="K76" s="8"/>
      <c r="L76" s="8"/>
      <c r="M76" s="8"/>
      <c r="N76" s="8"/>
      <c r="O76" s="8"/>
      <c r="P76" s="27">
        <f t="shared" si="0"/>
        <v>8233690</v>
      </c>
      <c r="Q76" s="30">
        <f t="shared" si="1"/>
        <v>0</v>
      </c>
    </row>
    <row r="77" spans="1:17" x14ac:dyDescent="0.25">
      <c r="A77" s="36" t="s">
        <v>86</v>
      </c>
      <c r="B77" s="9" t="s">
        <v>87</v>
      </c>
      <c r="C77" s="13">
        <v>5000000</v>
      </c>
      <c r="D77" s="8"/>
      <c r="E77" s="8"/>
      <c r="F77" s="8">
        <v>5000000</v>
      </c>
      <c r="G77" s="8"/>
      <c r="H77" s="8"/>
      <c r="I77" s="8"/>
      <c r="J77" s="8"/>
      <c r="K77" s="8"/>
      <c r="L77" s="8"/>
      <c r="M77" s="8"/>
      <c r="N77" s="8"/>
      <c r="O77" s="8"/>
      <c r="P77" s="27">
        <f t="shared" ref="P77:P138" si="5">SUM(D77:O77)</f>
        <v>5000000</v>
      </c>
      <c r="Q77" s="30">
        <f t="shared" ref="Q77:Q139" si="6">P77-C77</f>
        <v>0</v>
      </c>
    </row>
    <row r="78" spans="1:17" hidden="1" x14ac:dyDescent="0.25">
      <c r="A78" s="36" t="s">
        <v>88</v>
      </c>
      <c r="B78" s="9" t="s">
        <v>89</v>
      </c>
      <c r="C78" s="13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27">
        <f t="shared" si="5"/>
        <v>0</v>
      </c>
      <c r="Q78" s="30">
        <f t="shared" si="6"/>
        <v>0</v>
      </c>
    </row>
    <row r="79" spans="1:17" x14ac:dyDescent="0.25">
      <c r="A79" s="36" t="s">
        <v>90</v>
      </c>
      <c r="B79" s="9" t="s">
        <v>91</v>
      </c>
      <c r="C79" s="13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27">
        <f t="shared" si="5"/>
        <v>0</v>
      </c>
      <c r="Q79" s="30">
        <f t="shared" si="6"/>
        <v>0</v>
      </c>
    </row>
    <row r="80" spans="1:17" x14ac:dyDescent="0.25">
      <c r="A80" s="36" t="s">
        <v>92</v>
      </c>
      <c r="B80" s="9" t="s">
        <v>93</v>
      </c>
      <c r="C80" s="13">
        <v>800000</v>
      </c>
      <c r="D80" s="8">
        <v>3000000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27">
        <f t="shared" si="5"/>
        <v>3000000</v>
      </c>
      <c r="Q80" s="30">
        <f t="shared" si="6"/>
        <v>2200000</v>
      </c>
    </row>
    <row r="81" spans="1:17" x14ac:dyDescent="0.25">
      <c r="A81" s="36" t="s">
        <v>94</v>
      </c>
      <c r="B81" s="9" t="s">
        <v>95</v>
      </c>
      <c r="C81" s="13">
        <v>2868767</v>
      </c>
      <c r="D81" s="8"/>
      <c r="E81" s="8"/>
      <c r="F81" s="8">
        <v>2868767</v>
      </c>
      <c r="G81" s="8"/>
      <c r="H81" s="8"/>
      <c r="I81" s="8"/>
      <c r="J81" s="8"/>
      <c r="K81" s="8"/>
      <c r="L81" s="8"/>
      <c r="M81" s="8"/>
      <c r="N81" s="8"/>
      <c r="O81" s="8"/>
      <c r="P81" s="27">
        <f t="shared" si="5"/>
        <v>2868767</v>
      </c>
      <c r="Q81" s="30">
        <f t="shared" si="6"/>
        <v>0</v>
      </c>
    </row>
    <row r="82" spans="1:17" x14ac:dyDescent="0.25">
      <c r="A82" s="36" t="s">
        <v>96</v>
      </c>
      <c r="B82" s="9" t="s">
        <v>97</v>
      </c>
      <c r="C82" s="13">
        <v>865000</v>
      </c>
      <c r="D82" s="8"/>
      <c r="E82" s="8">
        <v>865000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27">
        <f t="shared" si="5"/>
        <v>865000</v>
      </c>
      <c r="Q82" s="30">
        <f t="shared" si="6"/>
        <v>0</v>
      </c>
    </row>
    <row r="83" spans="1:17" x14ac:dyDescent="0.25">
      <c r="A83" s="36" t="s">
        <v>98</v>
      </c>
      <c r="B83" s="9" t="s">
        <v>99</v>
      </c>
      <c r="C83" s="13">
        <v>10000</v>
      </c>
      <c r="D83" s="8"/>
      <c r="E83" s="8">
        <v>10000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27">
        <f t="shared" si="5"/>
        <v>10000</v>
      </c>
      <c r="Q83" s="30">
        <f t="shared" si="6"/>
        <v>0</v>
      </c>
    </row>
    <row r="84" spans="1:17" x14ac:dyDescent="0.25">
      <c r="A84" s="36" t="s">
        <v>100</v>
      </c>
      <c r="B84" s="9" t="s">
        <v>101</v>
      </c>
      <c r="C84" s="13">
        <v>5000</v>
      </c>
      <c r="D84" s="8"/>
      <c r="E84" s="8">
        <v>5000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27">
        <f t="shared" si="5"/>
        <v>5000</v>
      </c>
      <c r="Q84" s="30">
        <f t="shared" si="6"/>
        <v>0</v>
      </c>
    </row>
    <row r="85" spans="1:17" x14ac:dyDescent="0.25">
      <c r="A85" s="36" t="s">
        <v>102</v>
      </c>
      <c r="B85" s="9" t="s">
        <v>103</v>
      </c>
      <c r="C85" s="13">
        <v>1000</v>
      </c>
      <c r="D85" s="8"/>
      <c r="E85" s="8">
        <v>1000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27">
        <f t="shared" si="5"/>
        <v>1000</v>
      </c>
      <c r="Q85" s="30">
        <f t="shared" si="6"/>
        <v>0</v>
      </c>
    </row>
    <row r="86" spans="1:17" hidden="1" x14ac:dyDescent="0.25">
      <c r="A86" s="36" t="s">
        <v>104</v>
      </c>
      <c r="B86" s="9" t="s">
        <v>105</v>
      </c>
      <c r="C86" s="13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27">
        <f t="shared" si="5"/>
        <v>0</v>
      </c>
      <c r="Q86" s="30">
        <f t="shared" si="6"/>
        <v>0</v>
      </c>
    </row>
    <row r="87" spans="1:17" x14ac:dyDescent="0.25">
      <c r="A87" s="36" t="s">
        <v>106</v>
      </c>
      <c r="B87" s="9" t="s">
        <v>14</v>
      </c>
      <c r="C87" s="13">
        <v>15000000</v>
      </c>
      <c r="D87" s="8">
        <f>1100000+18077.44+56825.56</f>
        <v>1174903</v>
      </c>
      <c r="E87" s="8">
        <f>1200000+56827</f>
        <v>1256827</v>
      </c>
      <c r="F87" s="8">
        <f t="shared" ref="F87:O87" si="7">1200000+56827</f>
        <v>1256827</v>
      </c>
      <c r="G87" s="8">
        <f t="shared" si="7"/>
        <v>1256827</v>
      </c>
      <c r="H87" s="8">
        <f t="shared" si="7"/>
        <v>1256827</v>
      </c>
      <c r="I87" s="8">
        <f t="shared" si="7"/>
        <v>1256827</v>
      </c>
      <c r="J87" s="8">
        <f t="shared" si="7"/>
        <v>1256827</v>
      </c>
      <c r="K87" s="8">
        <f t="shared" si="7"/>
        <v>1256827</v>
      </c>
      <c r="L87" s="8">
        <f t="shared" si="7"/>
        <v>1256827</v>
      </c>
      <c r="M87" s="8">
        <f t="shared" si="7"/>
        <v>1256827</v>
      </c>
      <c r="N87" s="8">
        <f t="shared" si="7"/>
        <v>1256827</v>
      </c>
      <c r="O87" s="8">
        <f t="shared" si="7"/>
        <v>1256827</v>
      </c>
      <c r="P87" s="27">
        <f t="shared" si="5"/>
        <v>15000000</v>
      </c>
      <c r="Q87" s="30">
        <f t="shared" si="6"/>
        <v>0</v>
      </c>
    </row>
    <row r="88" spans="1:17" x14ac:dyDescent="0.25">
      <c r="A88" s="36" t="s">
        <v>107</v>
      </c>
      <c r="B88" s="9" t="s">
        <v>108</v>
      </c>
      <c r="C88" s="13">
        <v>100000</v>
      </c>
      <c r="D88" s="8">
        <v>8326</v>
      </c>
      <c r="E88" s="8">
        <f t="shared" ref="E88:O88" si="8">1500+6834</f>
        <v>8334</v>
      </c>
      <c r="F88" s="8">
        <f t="shared" si="8"/>
        <v>8334</v>
      </c>
      <c r="G88" s="8">
        <f t="shared" si="8"/>
        <v>8334</v>
      </c>
      <c r="H88" s="8">
        <f t="shared" si="8"/>
        <v>8334</v>
      </c>
      <c r="I88" s="8">
        <f t="shared" si="8"/>
        <v>8334</v>
      </c>
      <c r="J88" s="8">
        <f t="shared" si="8"/>
        <v>8334</v>
      </c>
      <c r="K88" s="8">
        <f t="shared" si="8"/>
        <v>8334</v>
      </c>
      <c r="L88" s="8">
        <f t="shared" si="8"/>
        <v>8334</v>
      </c>
      <c r="M88" s="8">
        <f t="shared" si="8"/>
        <v>8334</v>
      </c>
      <c r="N88" s="8">
        <f t="shared" si="8"/>
        <v>8334</v>
      </c>
      <c r="O88" s="8">
        <f t="shared" si="8"/>
        <v>8334</v>
      </c>
      <c r="P88" s="27">
        <f t="shared" si="5"/>
        <v>100000</v>
      </c>
      <c r="Q88" s="30">
        <f t="shared" si="6"/>
        <v>0</v>
      </c>
    </row>
    <row r="89" spans="1:17" x14ac:dyDescent="0.25">
      <c r="A89" s="36" t="s">
        <v>109</v>
      </c>
      <c r="B89" s="9" t="s">
        <v>110</v>
      </c>
      <c r="C89" s="13">
        <v>50000</v>
      </c>
      <c r="D89" s="8">
        <v>4168</v>
      </c>
      <c r="E89" s="8">
        <v>4168</v>
      </c>
      <c r="F89" s="8">
        <v>4168</v>
      </c>
      <c r="G89" s="8">
        <v>4168</v>
      </c>
      <c r="H89" s="8">
        <v>4166</v>
      </c>
      <c r="I89" s="8">
        <v>4166</v>
      </c>
      <c r="J89" s="8">
        <v>4166</v>
      </c>
      <c r="K89" s="8">
        <v>4166</v>
      </c>
      <c r="L89" s="8">
        <v>4166</v>
      </c>
      <c r="M89" s="8">
        <v>4166</v>
      </c>
      <c r="N89" s="8">
        <v>4166</v>
      </c>
      <c r="O89" s="8">
        <v>4166</v>
      </c>
      <c r="P89" s="27">
        <f t="shared" si="5"/>
        <v>50000</v>
      </c>
      <c r="Q89" s="30">
        <f t="shared" si="6"/>
        <v>0</v>
      </c>
    </row>
    <row r="90" spans="1:17" x14ac:dyDescent="0.25">
      <c r="A90" s="36" t="s">
        <v>111</v>
      </c>
      <c r="B90" s="9" t="s">
        <v>112</v>
      </c>
      <c r="C90" s="13">
        <v>150000</v>
      </c>
      <c r="D90" s="8">
        <v>12500</v>
      </c>
      <c r="E90" s="8">
        <v>12500</v>
      </c>
      <c r="F90" s="8">
        <v>12500</v>
      </c>
      <c r="G90" s="8">
        <v>12500</v>
      </c>
      <c r="H90" s="8">
        <v>12500</v>
      </c>
      <c r="I90" s="8">
        <v>12500</v>
      </c>
      <c r="J90" s="8">
        <v>12500</v>
      </c>
      <c r="K90" s="8">
        <v>12500</v>
      </c>
      <c r="L90" s="8">
        <v>12500</v>
      </c>
      <c r="M90" s="8">
        <v>12500</v>
      </c>
      <c r="N90" s="8">
        <v>12500</v>
      </c>
      <c r="O90" s="8">
        <v>12500</v>
      </c>
      <c r="P90" s="27">
        <f t="shared" si="5"/>
        <v>150000</v>
      </c>
      <c r="Q90" s="30">
        <f t="shared" si="6"/>
        <v>0</v>
      </c>
    </row>
    <row r="91" spans="1:17" x14ac:dyDescent="0.25">
      <c r="A91" s="36" t="s">
        <v>113</v>
      </c>
      <c r="B91" s="9" t="s">
        <v>114</v>
      </c>
      <c r="C91" s="13">
        <v>4500000</v>
      </c>
      <c r="D91" s="8"/>
      <c r="E91" s="8"/>
      <c r="F91" s="8">
        <v>4500000</v>
      </c>
      <c r="G91" s="8"/>
      <c r="H91" s="8"/>
      <c r="I91" s="8"/>
      <c r="J91" s="8"/>
      <c r="K91" s="8"/>
      <c r="L91" s="8"/>
      <c r="M91" s="8"/>
      <c r="N91" s="8"/>
      <c r="O91" s="8"/>
      <c r="P91" s="27">
        <f t="shared" si="5"/>
        <v>4500000</v>
      </c>
      <c r="Q91" s="30">
        <f t="shared" si="6"/>
        <v>0</v>
      </c>
    </row>
    <row r="92" spans="1:17" x14ac:dyDescent="0.25">
      <c r="A92" s="36" t="s">
        <v>115</v>
      </c>
      <c r="B92" s="9" t="s">
        <v>116</v>
      </c>
      <c r="C92" s="13">
        <v>300000</v>
      </c>
      <c r="D92" s="8">
        <v>10000</v>
      </c>
      <c r="E92" s="8">
        <v>20000</v>
      </c>
      <c r="F92" s="8">
        <v>270000</v>
      </c>
      <c r="G92" s="8">
        <v>20000</v>
      </c>
      <c r="H92" s="8">
        <v>20000</v>
      </c>
      <c r="I92" s="8">
        <v>20000</v>
      </c>
      <c r="J92" s="8">
        <v>20000</v>
      </c>
      <c r="K92" s="8">
        <v>20000</v>
      </c>
      <c r="L92" s="8">
        <v>20000</v>
      </c>
      <c r="M92" s="8">
        <v>20000</v>
      </c>
      <c r="N92" s="8">
        <v>20000</v>
      </c>
      <c r="O92" s="8">
        <v>20000</v>
      </c>
      <c r="P92" s="27">
        <f t="shared" si="5"/>
        <v>480000</v>
      </c>
      <c r="Q92" s="30">
        <f t="shared" si="6"/>
        <v>180000</v>
      </c>
    </row>
    <row r="93" spans="1:17" x14ac:dyDescent="0.25">
      <c r="A93" s="36" t="s">
        <v>117</v>
      </c>
      <c r="B93" s="9" t="s">
        <v>118</v>
      </c>
      <c r="C93" s="13">
        <v>300000</v>
      </c>
      <c r="D93" s="8">
        <v>25000</v>
      </c>
      <c r="E93" s="8">
        <v>25000</v>
      </c>
      <c r="F93" s="8">
        <v>25000</v>
      </c>
      <c r="G93" s="8">
        <v>25000</v>
      </c>
      <c r="H93" s="8">
        <v>25000</v>
      </c>
      <c r="I93" s="8">
        <v>25000</v>
      </c>
      <c r="J93" s="8">
        <v>25000</v>
      </c>
      <c r="K93" s="8">
        <v>25000</v>
      </c>
      <c r="L93" s="8">
        <v>25000</v>
      </c>
      <c r="M93" s="8">
        <v>25000</v>
      </c>
      <c r="N93" s="8">
        <v>25000</v>
      </c>
      <c r="O93" s="8">
        <v>25000</v>
      </c>
      <c r="P93" s="27">
        <f t="shared" si="5"/>
        <v>300000</v>
      </c>
      <c r="Q93" s="30">
        <f t="shared" si="6"/>
        <v>0</v>
      </c>
    </row>
    <row r="94" spans="1:17" x14ac:dyDescent="0.25">
      <c r="A94" s="36" t="s">
        <v>119</v>
      </c>
      <c r="B94" s="9" t="s">
        <v>120</v>
      </c>
      <c r="C94" s="13">
        <v>450000</v>
      </c>
      <c r="D94" s="8">
        <v>90000</v>
      </c>
      <c r="E94" s="8">
        <v>34000</v>
      </c>
      <c r="F94" s="8">
        <v>34000</v>
      </c>
      <c r="G94" s="8">
        <v>34000</v>
      </c>
      <c r="H94" s="8">
        <v>34000</v>
      </c>
      <c r="I94" s="8">
        <v>32000</v>
      </c>
      <c r="J94" s="8">
        <v>32000</v>
      </c>
      <c r="K94" s="8">
        <v>32000</v>
      </c>
      <c r="L94" s="8">
        <v>32000</v>
      </c>
      <c r="M94" s="8">
        <v>32000</v>
      </c>
      <c r="N94" s="8">
        <v>32000</v>
      </c>
      <c r="O94" s="8">
        <v>32000</v>
      </c>
      <c r="P94" s="27">
        <f t="shared" si="5"/>
        <v>450000</v>
      </c>
      <c r="Q94" s="30">
        <f t="shared" si="6"/>
        <v>0</v>
      </c>
    </row>
    <row r="95" spans="1:17" x14ac:dyDescent="0.25">
      <c r="A95" s="36" t="s">
        <v>121</v>
      </c>
      <c r="B95" s="9" t="s">
        <v>122</v>
      </c>
      <c r="C95" s="13">
        <v>315000</v>
      </c>
      <c r="D95" s="8">
        <v>65000</v>
      </c>
      <c r="E95" s="8">
        <v>22700</v>
      </c>
      <c r="F95" s="8">
        <v>22730</v>
      </c>
      <c r="G95" s="8">
        <v>22730</v>
      </c>
      <c r="H95" s="8">
        <v>22730</v>
      </c>
      <c r="I95" s="8">
        <v>22730</v>
      </c>
      <c r="J95" s="8">
        <v>22730</v>
      </c>
      <c r="K95" s="8">
        <v>22730</v>
      </c>
      <c r="L95" s="8">
        <v>22730</v>
      </c>
      <c r="M95" s="8">
        <v>22730</v>
      </c>
      <c r="N95" s="8">
        <v>22730</v>
      </c>
      <c r="O95" s="8">
        <v>22730</v>
      </c>
      <c r="P95" s="27">
        <f t="shared" si="5"/>
        <v>315000</v>
      </c>
      <c r="Q95" s="30">
        <f t="shared" si="6"/>
        <v>0</v>
      </c>
    </row>
    <row r="96" spans="1:17" x14ac:dyDescent="0.25">
      <c r="A96" s="36" t="s">
        <v>123</v>
      </c>
      <c r="B96" s="9" t="s">
        <v>124</v>
      </c>
      <c r="C96" s="13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27">
        <f t="shared" si="5"/>
        <v>0</v>
      </c>
      <c r="Q96" s="30">
        <f t="shared" si="6"/>
        <v>0</v>
      </c>
    </row>
    <row r="97" spans="1:17" x14ac:dyDescent="0.25">
      <c r="A97" s="36" t="s">
        <v>125</v>
      </c>
      <c r="B97" s="9" t="s">
        <v>126</v>
      </c>
      <c r="C97" s="13">
        <v>120000</v>
      </c>
      <c r="D97" s="8">
        <v>5000</v>
      </c>
      <c r="E97" s="8">
        <v>40000</v>
      </c>
      <c r="F97" s="8">
        <v>7500</v>
      </c>
      <c r="G97" s="8">
        <v>7500</v>
      </c>
      <c r="H97" s="8">
        <v>7500</v>
      </c>
      <c r="I97" s="8">
        <v>7500</v>
      </c>
      <c r="J97" s="8">
        <v>7500</v>
      </c>
      <c r="K97" s="8">
        <v>7500</v>
      </c>
      <c r="L97" s="8">
        <v>7500</v>
      </c>
      <c r="M97" s="8">
        <v>7500</v>
      </c>
      <c r="N97" s="8">
        <v>7500</v>
      </c>
      <c r="O97" s="8">
        <v>7500</v>
      </c>
      <c r="P97" s="27">
        <f t="shared" si="5"/>
        <v>120000</v>
      </c>
      <c r="Q97" s="30">
        <f t="shared" si="6"/>
        <v>0</v>
      </c>
    </row>
    <row r="98" spans="1:17" x14ac:dyDescent="0.25">
      <c r="A98" s="36" t="s">
        <v>127</v>
      </c>
      <c r="B98" s="9" t="s">
        <v>128</v>
      </c>
      <c r="C98" s="13">
        <v>50000</v>
      </c>
      <c r="D98" s="8">
        <v>4200</v>
      </c>
      <c r="E98" s="8">
        <v>4000</v>
      </c>
      <c r="F98" s="8">
        <v>4000</v>
      </c>
      <c r="G98" s="8">
        <v>4200</v>
      </c>
      <c r="H98" s="8">
        <v>4200</v>
      </c>
      <c r="I98" s="8">
        <v>4200</v>
      </c>
      <c r="J98" s="8">
        <v>4200</v>
      </c>
      <c r="K98" s="8">
        <v>4200</v>
      </c>
      <c r="L98" s="8">
        <v>4200</v>
      </c>
      <c r="M98" s="8">
        <v>4200</v>
      </c>
      <c r="N98" s="8">
        <v>4200</v>
      </c>
      <c r="O98" s="8">
        <v>4200</v>
      </c>
      <c r="P98" s="27">
        <f t="shared" si="5"/>
        <v>50000</v>
      </c>
      <c r="Q98" s="30">
        <f t="shared" si="6"/>
        <v>0</v>
      </c>
    </row>
    <row r="99" spans="1:17" x14ac:dyDescent="0.25">
      <c r="A99" s="36" t="s">
        <v>129</v>
      </c>
      <c r="B99" s="9" t="s">
        <v>130</v>
      </c>
      <c r="C99" s="13">
        <v>100000</v>
      </c>
      <c r="D99" s="8">
        <v>10000</v>
      </c>
      <c r="E99" s="8">
        <v>10000</v>
      </c>
      <c r="F99" s="8">
        <v>10000</v>
      </c>
      <c r="G99" s="8">
        <v>10000</v>
      </c>
      <c r="H99" s="8">
        <v>5000</v>
      </c>
      <c r="I99" s="8">
        <v>5000</v>
      </c>
      <c r="J99" s="8">
        <v>5000</v>
      </c>
      <c r="K99" s="8">
        <v>5000</v>
      </c>
      <c r="L99" s="8">
        <v>10000</v>
      </c>
      <c r="M99" s="8">
        <v>10000</v>
      </c>
      <c r="N99" s="8">
        <v>10000</v>
      </c>
      <c r="O99" s="8">
        <v>10000</v>
      </c>
      <c r="P99" s="27">
        <f t="shared" si="5"/>
        <v>100000</v>
      </c>
      <c r="Q99" s="30">
        <f t="shared" si="6"/>
        <v>0</v>
      </c>
    </row>
    <row r="100" spans="1:17" x14ac:dyDescent="0.25">
      <c r="A100" s="36" t="s">
        <v>131</v>
      </c>
      <c r="B100" s="9" t="s">
        <v>132</v>
      </c>
      <c r="C100" s="13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27">
        <f t="shared" si="5"/>
        <v>0</v>
      </c>
      <c r="Q100" s="30">
        <f t="shared" si="6"/>
        <v>0</v>
      </c>
    </row>
    <row r="101" spans="1:17" x14ac:dyDescent="0.25">
      <c r="A101" s="36" t="s">
        <v>133</v>
      </c>
      <c r="B101" s="9" t="s">
        <v>134</v>
      </c>
      <c r="C101" s="13">
        <v>100000</v>
      </c>
      <c r="D101" s="8">
        <v>64500</v>
      </c>
      <c r="E101" s="8">
        <v>2780</v>
      </c>
      <c r="F101" s="8">
        <v>2780</v>
      </c>
      <c r="G101" s="8">
        <v>2780</v>
      </c>
      <c r="H101" s="8">
        <v>4000</v>
      </c>
      <c r="I101" s="8">
        <v>2780</v>
      </c>
      <c r="J101" s="8">
        <v>4000</v>
      </c>
      <c r="K101" s="8">
        <v>2780</v>
      </c>
      <c r="L101" s="8">
        <v>4000</v>
      </c>
      <c r="M101" s="8">
        <v>2820</v>
      </c>
      <c r="N101" s="8">
        <v>4000</v>
      </c>
      <c r="O101" s="8">
        <v>2780</v>
      </c>
      <c r="P101" s="27">
        <f t="shared" si="5"/>
        <v>100000</v>
      </c>
      <c r="Q101" s="30">
        <f t="shared" si="6"/>
        <v>0</v>
      </c>
    </row>
    <row r="102" spans="1:17" x14ac:dyDescent="0.25">
      <c r="A102" s="36" t="s">
        <v>135</v>
      </c>
      <c r="B102" s="9" t="s">
        <v>136</v>
      </c>
      <c r="C102" s="13">
        <v>150000</v>
      </c>
      <c r="D102" s="8">
        <v>12500</v>
      </c>
      <c r="E102" s="8">
        <v>12500</v>
      </c>
      <c r="F102" s="8">
        <v>12500</v>
      </c>
      <c r="G102" s="8">
        <v>12500</v>
      </c>
      <c r="H102" s="8">
        <v>12500</v>
      </c>
      <c r="I102" s="8">
        <v>12500</v>
      </c>
      <c r="J102" s="8">
        <v>12500</v>
      </c>
      <c r="K102" s="8">
        <v>12500</v>
      </c>
      <c r="L102" s="8">
        <v>12500</v>
      </c>
      <c r="M102" s="8">
        <v>12500</v>
      </c>
      <c r="N102" s="8">
        <v>12500</v>
      </c>
      <c r="O102" s="8">
        <v>12500</v>
      </c>
      <c r="P102" s="27">
        <f t="shared" si="5"/>
        <v>150000</v>
      </c>
      <c r="Q102" s="30">
        <f t="shared" si="6"/>
        <v>0</v>
      </c>
    </row>
    <row r="103" spans="1:17" x14ac:dyDescent="0.25">
      <c r="A103" s="36" t="s">
        <v>137</v>
      </c>
      <c r="B103" s="9" t="s">
        <v>138</v>
      </c>
      <c r="C103" s="13">
        <v>100000</v>
      </c>
      <c r="D103" s="8">
        <v>8300</v>
      </c>
      <c r="E103" s="8">
        <v>8300</v>
      </c>
      <c r="F103" s="8">
        <v>8300</v>
      </c>
      <c r="G103" s="8">
        <v>8300</v>
      </c>
      <c r="H103" s="8">
        <v>8300</v>
      </c>
      <c r="I103" s="8">
        <v>8300</v>
      </c>
      <c r="J103" s="8">
        <v>8400</v>
      </c>
      <c r="K103" s="8">
        <v>8400</v>
      </c>
      <c r="L103" s="8">
        <v>8400</v>
      </c>
      <c r="M103" s="8">
        <v>8400</v>
      </c>
      <c r="N103" s="8">
        <v>8300</v>
      </c>
      <c r="O103" s="8">
        <v>8300</v>
      </c>
      <c r="P103" s="27">
        <f t="shared" si="5"/>
        <v>100000</v>
      </c>
      <c r="Q103" s="30">
        <f t="shared" si="6"/>
        <v>0</v>
      </c>
    </row>
    <row r="104" spans="1:17" x14ac:dyDescent="0.25">
      <c r="A104" s="36" t="s">
        <v>139</v>
      </c>
      <c r="B104" s="9" t="s">
        <v>140</v>
      </c>
      <c r="C104" s="13">
        <v>100000</v>
      </c>
      <c r="D104" s="8">
        <v>10000</v>
      </c>
      <c r="E104" s="8">
        <v>10000</v>
      </c>
      <c r="F104" s="8">
        <v>10000</v>
      </c>
      <c r="G104" s="8">
        <v>10000</v>
      </c>
      <c r="H104" s="8">
        <v>5000</v>
      </c>
      <c r="I104" s="8">
        <v>5000</v>
      </c>
      <c r="J104" s="8">
        <v>5000</v>
      </c>
      <c r="K104" s="8">
        <v>5000</v>
      </c>
      <c r="L104" s="8">
        <v>10000</v>
      </c>
      <c r="M104" s="8">
        <v>10000</v>
      </c>
      <c r="N104" s="8">
        <v>10000</v>
      </c>
      <c r="O104" s="8">
        <v>10000</v>
      </c>
      <c r="P104" s="27">
        <f t="shared" si="5"/>
        <v>100000</v>
      </c>
      <c r="Q104" s="30">
        <f t="shared" si="6"/>
        <v>0</v>
      </c>
    </row>
    <row r="105" spans="1:17" x14ac:dyDescent="0.25">
      <c r="A105" s="36" t="s">
        <v>141</v>
      </c>
      <c r="B105" s="9" t="s">
        <v>142</v>
      </c>
      <c r="C105" s="13">
        <v>280000</v>
      </c>
      <c r="D105" s="8">
        <v>23000</v>
      </c>
      <c r="E105" s="8">
        <v>23000</v>
      </c>
      <c r="F105" s="8">
        <v>24000</v>
      </c>
      <c r="G105" s="8">
        <v>24000</v>
      </c>
      <c r="H105" s="8">
        <v>24000</v>
      </c>
      <c r="I105" s="8">
        <v>24000</v>
      </c>
      <c r="J105" s="8">
        <v>23000</v>
      </c>
      <c r="K105" s="8">
        <v>23000</v>
      </c>
      <c r="L105" s="8">
        <v>23000</v>
      </c>
      <c r="M105" s="8">
        <v>23000</v>
      </c>
      <c r="N105" s="8">
        <v>23000</v>
      </c>
      <c r="O105" s="8">
        <v>23000</v>
      </c>
      <c r="P105" s="27">
        <f t="shared" si="5"/>
        <v>280000</v>
      </c>
      <c r="Q105" s="30">
        <f t="shared" si="6"/>
        <v>0</v>
      </c>
    </row>
    <row r="106" spans="1:17" x14ac:dyDescent="0.25">
      <c r="A106" s="36" t="s">
        <v>143</v>
      </c>
      <c r="B106" s="9" t="s">
        <v>144</v>
      </c>
      <c r="C106" s="13">
        <v>0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27">
        <f t="shared" si="5"/>
        <v>0</v>
      </c>
      <c r="Q106" s="30">
        <f t="shared" si="6"/>
        <v>0</v>
      </c>
    </row>
    <row r="107" spans="1:17" x14ac:dyDescent="0.25">
      <c r="A107" s="36" t="s">
        <v>145</v>
      </c>
      <c r="B107" s="9" t="s">
        <v>15</v>
      </c>
      <c r="C107" s="13">
        <v>8500000</v>
      </c>
      <c r="D107" s="8">
        <v>708000</v>
      </c>
      <c r="E107" s="8">
        <v>708000</v>
      </c>
      <c r="F107" s="8">
        <v>710000</v>
      </c>
      <c r="G107" s="8">
        <v>710000</v>
      </c>
      <c r="H107" s="8">
        <v>708000</v>
      </c>
      <c r="I107" s="8">
        <v>708000</v>
      </c>
      <c r="J107" s="8">
        <v>708000</v>
      </c>
      <c r="K107" s="8">
        <v>708000</v>
      </c>
      <c r="L107" s="8">
        <v>708000</v>
      </c>
      <c r="M107" s="8">
        <v>708000</v>
      </c>
      <c r="N107" s="8">
        <v>708000</v>
      </c>
      <c r="O107" s="8">
        <v>708000</v>
      </c>
      <c r="P107" s="27">
        <f t="shared" si="5"/>
        <v>8500000</v>
      </c>
      <c r="Q107" s="30">
        <f t="shared" si="6"/>
        <v>0</v>
      </c>
    </row>
    <row r="108" spans="1:17" x14ac:dyDescent="0.25">
      <c r="A108" s="36" t="s">
        <v>146</v>
      </c>
      <c r="B108" s="9" t="s">
        <v>147</v>
      </c>
      <c r="C108" s="13">
        <v>1200000</v>
      </c>
      <c r="D108" s="8"/>
      <c r="E108" s="8"/>
      <c r="F108" s="8">
        <v>295000</v>
      </c>
      <c r="G108" s="8"/>
      <c r="H108" s="8"/>
      <c r="I108" s="8">
        <v>295000</v>
      </c>
      <c r="J108" s="8"/>
      <c r="K108" s="8"/>
      <c r="L108" s="8">
        <v>320000</v>
      </c>
      <c r="M108" s="8"/>
      <c r="N108" s="8"/>
      <c r="O108" s="8">
        <v>290000</v>
      </c>
      <c r="P108" s="27">
        <f t="shared" si="5"/>
        <v>1200000</v>
      </c>
      <c r="Q108" s="30">
        <f t="shared" si="6"/>
        <v>0</v>
      </c>
    </row>
    <row r="109" spans="1:17" x14ac:dyDescent="0.25">
      <c r="A109" s="36" t="s">
        <v>148</v>
      </c>
      <c r="B109" s="9" t="s">
        <v>149</v>
      </c>
      <c r="C109" s="13">
        <v>50000</v>
      </c>
      <c r="D109" s="8">
        <v>4200</v>
      </c>
      <c r="E109" s="8">
        <v>4200</v>
      </c>
      <c r="F109" s="8">
        <v>4400</v>
      </c>
      <c r="G109" s="8">
        <v>4200</v>
      </c>
      <c r="H109" s="8">
        <v>4000</v>
      </c>
      <c r="I109" s="8">
        <v>4000</v>
      </c>
      <c r="J109" s="8">
        <v>4000</v>
      </c>
      <c r="K109" s="8">
        <v>4200</v>
      </c>
      <c r="L109" s="8">
        <v>4200</v>
      </c>
      <c r="M109" s="8">
        <v>4200</v>
      </c>
      <c r="N109" s="8">
        <v>4200</v>
      </c>
      <c r="O109" s="8">
        <v>4200</v>
      </c>
      <c r="P109" s="27">
        <f t="shared" si="5"/>
        <v>50000</v>
      </c>
      <c r="Q109" s="30">
        <f t="shared" si="6"/>
        <v>0</v>
      </c>
    </row>
    <row r="110" spans="1:17" x14ac:dyDescent="0.25">
      <c r="A110" s="36" t="s">
        <v>150</v>
      </c>
      <c r="B110" s="9" t="s">
        <v>151</v>
      </c>
      <c r="C110" s="13">
        <v>300000</v>
      </c>
      <c r="D110" s="8">
        <v>25000</v>
      </c>
      <c r="E110" s="8">
        <v>25000</v>
      </c>
      <c r="F110" s="8">
        <v>25000</v>
      </c>
      <c r="G110" s="8">
        <v>25000</v>
      </c>
      <c r="H110" s="8">
        <v>25000</v>
      </c>
      <c r="I110" s="8">
        <v>25000</v>
      </c>
      <c r="J110" s="8">
        <v>25000</v>
      </c>
      <c r="K110" s="8">
        <v>25000</v>
      </c>
      <c r="L110" s="8">
        <v>25000</v>
      </c>
      <c r="M110" s="8">
        <v>25000</v>
      </c>
      <c r="N110" s="8">
        <v>25000</v>
      </c>
      <c r="O110" s="8">
        <v>25000</v>
      </c>
      <c r="P110" s="27">
        <f t="shared" si="5"/>
        <v>300000</v>
      </c>
      <c r="Q110" s="30">
        <f t="shared" si="6"/>
        <v>0</v>
      </c>
    </row>
    <row r="111" spans="1:17" x14ac:dyDescent="0.25">
      <c r="A111" s="36" t="s">
        <v>152</v>
      </c>
      <c r="B111" s="9" t="s">
        <v>153</v>
      </c>
      <c r="C111" s="13">
        <v>200000</v>
      </c>
      <c r="D111" s="8">
        <v>16600</v>
      </c>
      <c r="E111" s="8">
        <v>16600</v>
      </c>
      <c r="F111" s="8">
        <v>16800</v>
      </c>
      <c r="G111" s="8">
        <v>16800</v>
      </c>
      <c r="H111" s="8">
        <v>16800</v>
      </c>
      <c r="I111" s="8">
        <v>16800</v>
      </c>
      <c r="J111" s="8">
        <v>16600</v>
      </c>
      <c r="K111" s="8">
        <v>16600</v>
      </c>
      <c r="L111" s="8">
        <v>16600</v>
      </c>
      <c r="M111" s="8">
        <v>16600</v>
      </c>
      <c r="N111" s="8">
        <v>16600</v>
      </c>
      <c r="O111" s="8">
        <v>16600</v>
      </c>
      <c r="P111" s="27">
        <f t="shared" si="5"/>
        <v>200000</v>
      </c>
      <c r="Q111" s="30">
        <f t="shared" si="6"/>
        <v>0</v>
      </c>
    </row>
    <row r="112" spans="1:17" x14ac:dyDescent="0.25">
      <c r="A112" s="36" t="s">
        <v>154</v>
      </c>
      <c r="B112" s="9" t="s">
        <v>155</v>
      </c>
      <c r="C112" s="13">
        <v>0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27">
        <f t="shared" si="5"/>
        <v>0</v>
      </c>
      <c r="Q112" s="30">
        <f t="shared" si="6"/>
        <v>0</v>
      </c>
    </row>
    <row r="113" spans="1:17" x14ac:dyDescent="0.25">
      <c r="A113" s="36" t="s">
        <v>156</v>
      </c>
      <c r="B113" s="9" t="s">
        <v>157</v>
      </c>
      <c r="C113" s="13">
        <v>80000</v>
      </c>
      <c r="D113" s="8">
        <v>3500</v>
      </c>
      <c r="E113" s="8">
        <v>470000</v>
      </c>
      <c r="F113" s="8">
        <v>3500</v>
      </c>
      <c r="G113" s="8">
        <v>3500</v>
      </c>
      <c r="H113" s="8">
        <v>3500</v>
      </c>
      <c r="I113" s="8">
        <v>3500</v>
      </c>
      <c r="J113" s="8">
        <v>3500</v>
      </c>
      <c r="K113" s="8">
        <v>3500</v>
      </c>
      <c r="L113" s="8">
        <v>3500</v>
      </c>
      <c r="M113" s="8">
        <v>3500</v>
      </c>
      <c r="N113" s="8">
        <v>3500</v>
      </c>
      <c r="O113" s="8">
        <v>3500</v>
      </c>
      <c r="P113" s="27">
        <f t="shared" si="5"/>
        <v>508500</v>
      </c>
      <c r="Q113" s="30">
        <f t="shared" si="6"/>
        <v>428500</v>
      </c>
    </row>
    <row r="114" spans="1:17" x14ac:dyDescent="0.25">
      <c r="A114" s="36" t="s">
        <v>158</v>
      </c>
      <c r="B114" s="9" t="s">
        <v>159</v>
      </c>
      <c r="C114" s="13">
        <v>500000</v>
      </c>
      <c r="D114" s="8">
        <v>50000</v>
      </c>
      <c r="E114" s="8">
        <v>275000</v>
      </c>
      <c r="F114" s="8">
        <v>50000</v>
      </c>
      <c r="G114" s="8">
        <v>50000</v>
      </c>
      <c r="H114" s="8">
        <v>50000</v>
      </c>
      <c r="I114" s="8">
        <v>50000</v>
      </c>
      <c r="J114" s="8">
        <v>50000</v>
      </c>
      <c r="K114" s="8">
        <v>50000</v>
      </c>
      <c r="L114" s="8">
        <v>50000</v>
      </c>
      <c r="M114" s="8">
        <v>50000</v>
      </c>
      <c r="N114" s="8">
        <v>50000</v>
      </c>
      <c r="O114" s="8">
        <v>50000</v>
      </c>
      <c r="P114" s="27">
        <f t="shared" si="5"/>
        <v>825000</v>
      </c>
      <c r="Q114" s="30">
        <f t="shared" si="6"/>
        <v>325000</v>
      </c>
    </row>
    <row r="115" spans="1:17" x14ac:dyDescent="0.25">
      <c r="A115" s="36" t="s">
        <v>160</v>
      </c>
      <c r="B115" s="9" t="s">
        <v>161</v>
      </c>
      <c r="C115" s="13">
        <v>0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27">
        <f t="shared" si="5"/>
        <v>0</v>
      </c>
      <c r="Q115" s="30">
        <f t="shared" si="6"/>
        <v>0</v>
      </c>
    </row>
    <row r="116" spans="1:17" x14ac:dyDescent="0.25">
      <c r="A116" s="36" t="s">
        <v>162</v>
      </c>
      <c r="B116" s="9" t="s">
        <v>163</v>
      </c>
      <c r="C116" s="13">
        <v>50000</v>
      </c>
      <c r="D116" s="8">
        <v>4200</v>
      </c>
      <c r="E116" s="8">
        <v>4200</v>
      </c>
      <c r="F116" s="8">
        <v>4000</v>
      </c>
      <c r="G116" s="8">
        <v>4000</v>
      </c>
      <c r="H116" s="8">
        <v>4200</v>
      </c>
      <c r="I116" s="8">
        <v>4200</v>
      </c>
      <c r="J116" s="8">
        <v>4200</v>
      </c>
      <c r="K116" s="8">
        <v>4200</v>
      </c>
      <c r="L116" s="8">
        <v>4200</v>
      </c>
      <c r="M116" s="8">
        <v>4200</v>
      </c>
      <c r="N116" s="8">
        <v>4200</v>
      </c>
      <c r="O116" s="8">
        <v>4200</v>
      </c>
      <c r="P116" s="27">
        <f t="shared" si="5"/>
        <v>50000</v>
      </c>
      <c r="Q116" s="30">
        <f t="shared" si="6"/>
        <v>0</v>
      </c>
    </row>
    <row r="117" spans="1:17" x14ac:dyDescent="0.25">
      <c r="A117" s="36" t="s">
        <v>164</v>
      </c>
      <c r="B117" s="9" t="s">
        <v>165</v>
      </c>
      <c r="C117" s="13">
        <v>450000</v>
      </c>
      <c r="D117" s="8">
        <v>50000</v>
      </c>
      <c r="E117" s="8">
        <v>100000</v>
      </c>
      <c r="F117" s="8">
        <v>50000</v>
      </c>
      <c r="G117" s="8">
        <v>50000</v>
      </c>
      <c r="H117" s="8">
        <v>50000</v>
      </c>
      <c r="I117" s="8">
        <v>50000</v>
      </c>
      <c r="J117" s="8">
        <v>50000</v>
      </c>
      <c r="K117" s="8">
        <v>50000</v>
      </c>
      <c r="L117" s="8">
        <v>50000</v>
      </c>
      <c r="M117" s="8">
        <v>50000</v>
      </c>
      <c r="N117" s="8">
        <v>50000</v>
      </c>
      <c r="O117" s="8">
        <v>50000</v>
      </c>
      <c r="P117" s="27">
        <f t="shared" si="5"/>
        <v>650000</v>
      </c>
      <c r="Q117" s="30">
        <f t="shared" si="6"/>
        <v>200000</v>
      </c>
    </row>
    <row r="118" spans="1:17" x14ac:dyDescent="0.25">
      <c r="A118" s="36" t="s">
        <v>166</v>
      </c>
      <c r="B118" s="9" t="s">
        <v>167</v>
      </c>
      <c r="C118" s="13">
        <v>500000</v>
      </c>
      <c r="D118" s="8">
        <v>41600</v>
      </c>
      <c r="E118" s="8">
        <v>41600</v>
      </c>
      <c r="F118" s="8">
        <v>41700</v>
      </c>
      <c r="G118" s="8">
        <v>41700</v>
      </c>
      <c r="H118" s="8">
        <v>41700</v>
      </c>
      <c r="I118" s="8">
        <v>41700</v>
      </c>
      <c r="J118" s="8">
        <v>41700</v>
      </c>
      <c r="K118" s="8">
        <v>41700</v>
      </c>
      <c r="L118" s="8">
        <v>41700</v>
      </c>
      <c r="M118" s="8">
        <v>41700</v>
      </c>
      <c r="N118" s="8">
        <v>41600</v>
      </c>
      <c r="O118" s="8">
        <v>41600</v>
      </c>
      <c r="P118" s="27">
        <f t="shared" si="5"/>
        <v>500000</v>
      </c>
      <c r="Q118" s="30">
        <f t="shared" si="6"/>
        <v>0</v>
      </c>
    </row>
    <row r="119" spans="1:17" x14ac:dyDescent="0.25">
      <c r="A119" s="36" t="s">
        <v>218</v>
      </c>
      <c r="B119" s="9" t="s">
        <v>219</v>
      </c>
      <c r="C119" s="13">
        <v>8500000</v>
      </c>
      <c r="D119" s="8">
        <v>97000</v>
      </c>
      <c r="E119" s="8"/>
      <c r="F119" s="8"/>
      <c r="G119" s="8"/>
      <c r="H119" s="8">
        <v>8403000</v>
      </c>
      <c r="I119" s="8"/>
      <c r="J119" s="8"/>
      <c r="K119" s="8"/>
      <c r="L119" s="8"/>
      <c r="M119" s="8"/>
      <c r="N119" s="8"/>
      <c r="O119" s="8"/>
      <c r="P119" s="27">
        <f t="shared" si="5"/>
        <v>8500000</v>
      </c>
      <c r="Q119" s="30">
        <f t="shared" si="6"/>
        <v>0</v>
      </c>
    </row>
    <row r="120" spans="1:17" x14ac:dyDescent="0.25">
      <c r="A120" s="36" t="s">
        <v>213</v>
      </c>
      <c r="B120" s="9" t="s">
        <v>220</v>
      </c>
      <c r="C120" s="13">
        <v>1000000</v>
      </c>
      <c r="D120" s="8"/>
      <c r="E120" s="8">
        <v>1200000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27">
        <f t="shared" si="5"/>
        <v>1200000</v>
      </c>
      <c r="Q120" s="30">
        <f t="shared" si="6"/>
        <v>200000</v>
      </c>
    </row>
    <row r="121" spans="1:17" x14ac:dyDescent="0.25">
      <c r="A121" s="36" t="s">
        <v>222</v>
      </c>
      <c r="B121" s="36" t="s">
        <v>223</v>
      </c>
      <c r="C121" s="13">
        <v>400000</v>
      </c>
      <c r="D121" s="8"/>
      <c r="E121" s="8">
        <v>400000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27">
        <f t="shared" si="5"/>
        <v>400000</v>
      </c>
      <c r="Q121" s="30">
        <f t="shared" si="6"/>
        <v>0</v>
      </c>
    </row>
    <row r="122" spans="1:17" x14ac:dyDescent="0.25">
      <c r="A122" s="36" t="s">
        <v>224</v>
      </c>
      <c r="B122" s="36" t="s">
        <v>225</v>
      </c>
      <c r="C122" s="13">
        <v>2090000</v>
      </c>
      <c r="D122" s="8"/>
      <c r="E122" s="8">
        <v>90000</v>
      </c>
      <c r="F122" s="8"/>
      <c r="G122" s="8">
        <v>2000000</v>
      </c>
      <c r="H122" s="8"/>
      <c r="I122" s="8"/>
      <c r="J122" s="8"/>
      <c r="K122" s="8"/>
      <c r="L122" s="8"/>
      <c r="M122" s="8"/>
      <c r="N122" s="8"/>
      <c r="O122" s="8"/>
      <c r="P122" s="27">
        <f t="shared" si="5"/>
        <v>2090000</v>
      </c>
      <c r="Q122" s="30">
        <f t="shared" si="6"/>
        <v>0</v>
      </c>
    </row>
    <row r="123" spans="1:17" x14ac:dyDescent="0.25">
      <c r="A123" s="36" t="s">
        <v>226</v>
      </c>
      <c r="B123" s="36" t="s">
        <v>227</v>
      </c>
      <c r="C123" s="13">
        <v>4000000</v>
      </c>
      <c r="D123" s="8"/>
      <c r="E123" s="8"/>
      <c r="F123" s="8"/>
      <c r="G123" s="8">
        <v>2000000</v>
      </c>
      <c r="H123" s="8"/>
      <c r="I123" s="8">
        <v>2000000</v>
      </c>
      <c r="J123" s="8"/>
      <c r="K123" s="8"/>
      <c r="L123" s="8"/>
      <c r="M123" s="8"/>
      <c r="N123" s="8"/>
      <c r="O123" s="8"/>
      <c r="P123" s="27">
        <f t="shared" si="5"/>
        <v>4000000</v>
      </c>
      <c r="Q123" s="30">
        <f t="shared" si="6"/>
        <v>0</v>
      </c>
    </row>
    <row r="124" spans="1:17" x14ac:dyDescent="0.25">
      <c r="A124" s="36" t="s">
        <v>230</v>
      </c>
      <c r="B124" s="36" t="s">
        <v>228</v>
      </c>
      <c r="C124" s="13">
        <v>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27">
        <f t="shared" si="5"/>
        <v>0</v>
      </c>
      <c r="Q124" s="30">
        <f t="shared" si="6"/>
        <v>0</v>
      </c>
    </row>
    <row r="125" spans="1:17" x14ac:dyDescent="0.25">
      <c r="A125" s="36" t="s">
        <v>258</v>
      </c>
      <c r="B125" s="36" t="s">
        <v>259</v>
      </c>
      <c r="C125" s="13">
        <v>0</v>
      </c>
      <c r="D125" s="8"/>
      <c r="E125" s="8"/>
      <c r="F125" s="8">
        <v>460000</v>
      </c>
      <c r="G125" s="8"/>
      <c r="H125" s="8"/>
      <c r="I125" s="8"/>
      <c r="J125" s="8"/>
      <c r="K125" s="8"/>
      <c r="L125" s="8"/>
      <c r="M125" s="8"/>
      <c r="N125" s="8"/>
      <c r="O125" s="8"/>
      <c r="P125" s="27">
        <f t="shared" si="5"/>
        <v>460000</v>
      </c>
      <c r="Q125" s="30">
        <f t="shared" si="6"/>
        <v>460000</v>
      </c>
    </row>
    <row r="126" spans="1:17" x14ac:dyDescent="0.25">
      <c r="A126" s="36" t="s">
        <v>231</v>
      </c>
      <c r="B126" s="36" t="s">
        <v>229</v>
      </c>
      <c r="C126" s="13">
        <v>460000</v>
      </c>
      <c r="D126" s="8"/>
      <c r="E126" s="8"/>
      <c r="F126" s="8">
        <v>460000</v>
      </c>
      <c r="G126" s="8"/>
      <c r="H126" s="8"/>
      <c r="I126" s="8"/>
      <c r="J126" s="8"/>
      <c r="K126" s="8"/>
      <c r="L126" s="8"/>
      <c r="M126" s="8"/>
      <c r="N126" s="8"/>
      <c r="O126" s="8"/>
      <c r="P126" s="27">
        <f t="shared" si="5"/>
        <v>460000</v>
      </c>
      <c r="Q126" s="30">
        <f t="shared" si="6"/>
        <v>0</v>
      </c>
    </row>
    <row r="127" spans="1:17" x14ac:dyDescent="0.25">
      <c r="A127" s="36" t="s">
        <v>232</v>
      </c>
      <c r="B127" s="36" t="s">
        <v>233</v>
      </c>
      <c r="C127" s="13">
        <v>150000</v>
      </c>
      <c r="D127" s="8"/>
      <c r="E127" s="8">
        <v>350000</v>
      </c>
      <c r="F127" s="8">
        <v>100000</v>
      </c>
      <c r="G127" s="8">
        <v>50000</v>
      </c>
      <c r="H127" s="8"/>
      <c r="I127" s="8"/>
      <c r="J127" s="8"/>
      <c r="K127" s="8"/>
      <c r="L127" s="8"/>
      <c r="M127" s="8"/>
      <c r="N127" s="8"/>
      <c r="O127" s="8"/>
      <c r="P127" s="27">
        <f t="shared" si="5"/>
        <v>500000</v>
      </c>
      <c r="Q127" s="30">
        <f t="shared" si="6"/>
        <v>350000</v>
      </c>
    </row>
    <row r="128" spans="1:17" x14ac:dyDescent="0.25">
      <c r="A128" s="36" t="s">
        <v>234</v>
      </c>
      <c r="B128" s="36" t="s">
        <v>235</v>
      </c>
      <c r="C128" s="13">
        <v>150000</v>
      </c>
      <c r="D128" s="8"/>
      <c r="E128" s="8"/>
      <c r="F128" s="8"/>
      <c r="G128" s="8">
        <v>150000</v>
      </c>
      <c r="H128" s="8"/>
      <c r="I128" s="8"/>
      <c r="J128" s="8"/>
      <c r="K128" s="8"/>
      <c r="L128" s="8"/>
      <c r="M128" s="8"/>
      <c r="N128" s="8"/>
      <c r="O128" s="8"/>
      <c r="P128" s="27">
        <f t="shared" si="5"/>
        <v>150000</v>
      </c>
      <c r="Q128" s="30">
        <f t="shared" si="6"/>
        <v>0</v>
      </c>
    </row>
    <row r="129" spans="1:18" x14ac:dyDescent="0.25">
      <c r="A129" s="36" t="s">
        <v>236</v>
      </c>
      <c r="B129" s="36" t="s">
        <v>237</v>
      </c>
      <c r="C129" s="13">
        <v>40000</v>
      </c>
      <c r="D129" s="8"/>
      <c r="E129" s="8"/>
      <c r="F129" s="8"/>
      <c r="G129" s="8">
        <v>40000</v>
      </c>
      <c r="H129" s="8"/>
      <c r="I129" s="8"/>
      <c r="J129" s="8"/>
      <c r="K129" s="8"/>
      <c r="L129" s="8"/>
      <c r="M129" s="8"/>
      <c r="N129" s="8"/>
      <c r="O129" s="8"/>
      <c r="P129" s="27">
        <f t="shared" si="5"/>
        <v>40000</v>
      </c>
      <c r="Q129" s="30">
        <f t="shared" si="6"/>
        <v>0</v>
      </c>
    </row>
    <row r="130" spans="1:18" x14ac:dyDescent="0.25">
      <c r="A130" s="36" t="s">
        <v>238</v>
      </c>
      <c r="B130" s="36" t="s">
        <v>239</v>
      </c>
      <c r="C130" s="13">
        <v>100000</v>
      </c>
      <c r="D130" s="8"/>
      <c r="E130" s="8"/>
      <c r="F130" s="8">
        <v>50000</v>
      </c>
      <c r="G130" s="8">
        <v>50000</v>
      </c>
      <c r="H130" s="8"/>
      <c r="I130" s="8"/>
      <c r="J130" s="8"/>
      <c r="K130" s="8"/>
      <c r="L130" s="8"/>
      <c r="M130" s="8"/>
      <c r="N130" s="8"/>
      <c r="O130" s="8"/>
      <c r="P130" s="27">
        <f t="shared" si="5"/>
        <v>100000</v>
      </c>
      <c r="Q130" s="30">
        <f t="shared" si="6"/>
        <v>0</v>
      </c>
    </row>
    <row r="131" spans="1:18" x14ac:dyDescent="0.25">
      <c r="A131" s="36" t="s">
        <v>240</v>
      </c>
      <c r="B131" s="36" t="s">
        <v>241</v>
      </c>
      <c r="C131" s="13">
        <v>30000</v>
      </c>
      <c r="D131" s="8"/>
      <c r="E131" s="8"/>
      <c r="F131" s="8">
        <v>30000</v>
      </c>
      <c r="G131" s="8"/>
      <c r="H131" s="8"/>
      <c r="I131" s="8"/>
      <c r="J131" s="8"/>
      <c r="K131" s="8"/>
      <c r="L131" s="8"/>
      <c r="M131" s="8"/>
      <c r="N131" s="8"/>
      <c r="O131" s="8"/>
      <c r="P131" s="27">
        <f t="shared" si="5"/>
        <v>30000</v>
      </c>
      <c r="Q131" s="30">
        <f t="shared" si="6"/>
        <v>0</v>
      </c>
    </row>
    <row r="132" spans="1:18" x14ac:dyDescent="0.25">
      <c r="A132" s="36" t="s">
        <v>242</v>
      </c>
      <c r="B132" s="36" t="s">
        <v>243</v>
      </c>
      <c r="C132" s="13">
        <v>20000</v>
      </c>
      <c r="D132" s="8"/>
      <c r="E132" s="8"/>
      <c r="F132" s="8">
        <v>20000</v>
      </c>
      <c r="G132" s="8"/>
      <c r="H132" s="8"/>
      <c r="I132" s="8"/>
      <c r="J132" s="8"/>
      <c r="K132" s="8"/>
      <c r="L132" s="8"/>
      <c r="M132" s="8"/>
      <c r="N132" s="8"/>
      <c r="O132" s="8"/>
      <c r="P132" s="27">
        <f t="shared" si="5"/>
        <v>20000</v>
      </c>
      <c r="Q132" s="30">
        <f t="shared" si="6"/>
        <v>0</v>
      </c>
      <c r="R132" s="38"/>
    </row>
    <row r="133" spans="1:18" hidden="1" x14ac:dyDescent="0.25">
      <c r="A133" s="36" t="s">
        <v>244</v>
      </c>
      <c r="B133" s="36" t="s">
        <v>245</v>
      </c>
      <c r="C133" s="13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27">
        <f t="shared" si="5"/>
        <v>0</v>
      </c>
      <c r="Q133" s="30">
        <f t="shared" si="6"/>
        <v>0</v>
      </c>
    </row>
    <row r="134" spans="1:18" x14ac:dyDescent="0.25">
      <c r="A134" s="36" t="s">
        <v>246</v>
      </c>
      <c r="B134" s="36" t="s">
        <v>247</v>
      </c>
      <c r="C134" s="13">
        <v>100000</v>
      </c>
      <c r="D134" s="8"/>
      <c r="E134" s="8"/>
      <c r="F134" s="8">
        <v>30000</v>
      </c>
      <c r="G134" s="8">
        <v>30000</v>
      </c>
      <c r="H134" s="8">
        <v>40000</v>
      </c>
      <c r="I134" s="8"/>
      <c r="J134" s="8"/>
      <c r="K134" s="8"/>
      <c r="L134" s="8"/>
      <c r="M134" s="8"/>
      <c r="N134" s="8"/>
      <c r="O134" s="8"/>
      <c r="P134" s="27">
        <f t="shared" si="5"/>
        <v>100000</v>
      </c>
      <c r="Q134" s="30">
        <f t="shared" si="6"/>
        <v>0</v>
      </c>
    </row>
    <row r="135" spans="1:18" x14ac:dyDescent="0.25">
      <c r="A135" s="36" t="s">
        <v>248</v>
      </c>
      <c r="B135" s="36" t="s">
        <v>249</v>
      </c>
      <c r="C135" s="13">
        <v>45000</v>
      </c>
      <c r="D135" s="8"/>
      <c r="E135" s="8"/>
      <c r="F135" s="8">
        <v>20000</v>
      </c>
      <c r="G135" s="8">
        <v>25000</v>
      </c>
      <c r="H135" s="8"/>
      <c r="I135" s="8"/>
      <c r="J135" s="8"/>
      <c r="K135" s="8"/>
      <c r="L135" s="8"/>
      <c r="M135" s="8"/>
      <c r="N135" s="8"/>
      <c r="O135" s="8"/>
      <c r="P135" s="27">
        <f t="shared" si="5"/>
        <v>45000</v>
      </c>
      <c r="Q135" s="30">
        <f t="shared" si="6"/>
        <v>0</v>
      </c>
    </row>
    <row r="136" spans="1:18" x14ac:dyDescent="0.25">
      <c r="A136" s="36" t="s">
        <v>250</v>
      </c>
      <c r="B136" s="36" t="s">
        <v>251</v>
      </c>
      <c r="C136" s="13">
        <v>65000</v>
      </c>
      <c r="D136" s="8"/>
      <c r="E136" s="8"/>
      <c r="F136" s="8">
        <v>30000</v>
      </c>
      <c r="G136" s="8">
        <v>35000</v>
      </c>
      <c r="H136" s="8"/>
      <c r="I136" s="8"/>
      <c r="J136" s="8"/>
      <c r="K136" s="8"/>
      <c r="L136" s="8"/>
      <c r="M136" s="8"/>
      <c r="N136" s="8"/>
      <c r="O136" s="8"/>
      <c r="P136" s="27">
        <f t="shared" si="5"/>
        <v>65000</v>
      </c>
      <c r="Q136" s="30">
        <f t="shared" si="6"/>
        <v>0</v>
      </c>
      <c r="R136" s="38"/>
    </row>
    <row r="137" spans="1:18" x14ac:dyDescent="0.25">
      <c r="A137" s="36" t="s">
        <v>252</v>
      </c>
      <c r="B137" s="36" t="s">
        <v>253</v>
      </c>
      <c r="C137" s="13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27">
        <f t="shared" si="5"/>
        <v>0</v>
      </c>
      <c r="Q137" s="30">
        <f t="shared" si="6"/>
        <v>0</v>
      </c>
    </row>
    <row r="138" spans="1:18" x14ac:dyDescent="0.25">
      <c r="A138" s="36" t="s">
        <v>254</v>
      </c>
      <c r="B138" s="36" t="s">
        <v>255</v>
      </c>
      <c r="C138" s="13">
        <v>50000</v>
      </c>
      <c r="D138" s="8"/>
      <c r="E138" s="8"/>
      <c r="F138" s="8">
        <v>40000</v>
      </c>
      <c r="G138" s="8">
        <v>10000</v>
      </c>
      <c r="H138" s="8"/>
      <c r="I138" s="8"/>
      <c r="J138" s="8"/>
      <c r="K138" s="8"/>
      <c r="L138" s="8"/>
      <c r="M138" s="8"/>
      <c r="N138" s="8"/>
      <c r="O138" s="8"/>
      <c r="P138" s="27">
        <f t="shared" si="5"/>
        <v>50000</v>
      </c>
      <c r="Q138" s="30">
        <f t="shared" si="6"/>
        <v>0</v>
      </c>
    </row>
    <row r="139" spans="1:18" ht="15" x14ac:dyDescent="0.25">
      <c r="A139" s="16" t="s">
        <v>256</v>
      </c>
      <c r="B139" s="9" t="s">
        <v>257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28"/>
      <c r="Q139" s="30">
        <f t="shared" si="6"/>
        <v>0</v>
      </c>
    </row>
    <row r="140" spans="1:18" x14ac:dyDescent="0.25">
      <c r="A140" s="10" t="s">
        <v>11</v>
      </c>
      <c r="B140" s="25"/>
      <c r="C140" s="35">
        <f>SUM(C12:C138)</f>
        <v>509223175</v>
      </c>
      <c r="D140" s="35">
        <f t="shared" ref="D140:P140" si="9">SUM(D12:D139)</f>
        <v>33818107.57333333</v>
      </c>
      <c r="E140" s="35">
        <f t="shared" si="9"/>
        <v>33169155.57333333</v>
      </c>
      <c r="F140" s="35">
        <f t="shared" si="9"/>
        <v>75934142.573333323</v>
      </c>
      <c r="G140" s="35">
        <f t="shared" si="9"/>
        <v>33197714.473333333</v>
      </c>
      <c r="H140" s="35">
        <f t="shared" si="9"/>
        <v>37236925.913333334</v>
      </c>
      <c r="I140" s="35">
        <f t="shared" si="9"/>
        <v>31087504.913333334</v>
      </c>
      <c r="J140" s="35">
        <f t="shared" si="9"/>
        <v>49917624.61333333</v>
      </c>
      <c r="K140" s="35">
        <f t="shared" si="9"/>
        <v>28792105.913333334</v>
      </c>
      <c r="L140" s="35">
        <f t="shared" si="9"/>
        <v>31922824.613333333</v>
      </c>
      <c r="M140" s="35">
        <f t="shared" si="9"/>
        <v>28801644.613333333</v>
      </c>
      <c r="N140" s="35">
        <f t="shared" si="9"/>
        <v>48254019.61333333</v>
      </c>
      <c r="O140" s="35">
        <f t="shared" si="9"/>
        <v>77091404.61333333</v>
      </c>
      <c r="P140" s="24">
        <f t="shared" si="9"/>
        <v>509223175.00000006</v>
      </c>
      <c r="Q140" s="40">
        <f>SUM(Q12:Q139)</f>
        <v>-1.862645149230957E-9</v>
      </c>
    </row>
    <row r="142" spans="1:18" x14ac:dyDescent="0.25">
      <c r="B142" s="23" t="s">
        <v>263</v>
      </c>
      <c r="C142" s="34">
        <v>617738383</v>
      </c>
      <c r="O142" s="11"/>
      <c r="R142" s="38"/>
    </row>
    <row r="143" spans="1:18" x14ac:dyDescent="0.25">
      <c r="B143" s="23"/>
      <c r="C143" s="34"/>
      <c r="N143" s="37"/>
      <c r="O143" s="11"/>
    </row>
    <row r="144" spans="1:18" x14ac:dyDescent="0.25">
      <c r="B144" s="23" t="s">
        <v>260</v>
      </c>
      <c r="C144" s="34">
        <v>108515208</v>
      </c>
      <c r="O144" s="11"/>
    </row>
    <row r="145" spans="14:15" x14ac:dyDescent="0.25">
      <c r="O145" s="11"/>
    </row>
    <row r="146" spans="14:15" x14ac:dyDescent="0.25">
      <c r="N146" s="37"/>
      <c r="O146" s="11"/>
    </row>
  </sheetData>
  <mergeCells count="1">
    <mergeCell ref="A9:Q9"/>
  </mergeCells>
  <pageMargins left="0.70866141732283472" right="0.70866141732283472" top="0.74803149606299213" bottom="0.74803149606299213" header="0.31496062992125984" footer="0.31496062992125984"/>
  <pageSetup paperSize="3" scale="58" orientation="landscape" r:id="rId1"/>
  <rowBreaks count="1" manualBreakCount="1">
    <brk id="7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PROYECTADO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M. Ventura E.</dc:creator>
  <cp:lastModifiedBy>Jesus M. Payano R.</cp:lastModifiedBy>
  <cp:lastPrinted>2017-01-06T15:24:22Z</cp:lastPrinted>
  <dcterms:created xsi:type="dcterms:W3CDTF">2017-01-06T12:19:23Z</dcterms:created>
  <dcterms:modified xsi:type="dcterms:W3CDTF">2017-01-31T14:30:42Z</dcterms:modified>
</cp:coreProperties>
</file>