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Cesar Diaz\2017\"/>
    </mc:Choice>
  </mc:AlternateContent>
  <bookViews>
    <workbookView xWindow="0" yWindow="0" windowWidth="28800" windowHeight="12435" firstSheet="1" activeTab="1"/>
  </bookViews>
  <sheets>
    <sheet name="BALANCE GENERAL Noviembre 2017" sheetId="1" state="hidden" r:id="rId1"/>
    <sheet name="ESTADO RESULTADO Noviembre 2017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6" i="2" l="1"/>
  <c r="C97" i="2" s="1"/>
  <c r="C94" i="2"/>
  <c r="C10" i="2"/>
  <c r="C55" i="1"/>
  <c r="C54" i="1"/>
  <c r="C43" i="1"/>
  <c r="C44" i="1" s="1"/>
  <c r="C34" i="1"/>
  <c r="C35" i="1" s="1"/>
  <c r="C39" i="1" s="1"/>
  <c r="C46" i="1" s="1"/>
  <c r="C31" i="1"/>
  <c r="C27" i="1"/>
  <c r="C26" i="1"/>
  <c r="C25" i="1"/>
  <c r="C16" i="1"/>
  <c r="C48" i="1" l="1"/>
  <c r="C57" i="1" l="1"/>
  <c r="C59" i="1" s="1"/>
  <c r="C61" i="1" s="1"/>
</calcChain>
</file>

<file path=xl/sharedStrings.xml><?xml version="1.0" encoding="utf-8"?>
<sst xmlns="http://schemas.openxmlformats.org/spreadsheetml/2006/main" count="136" uniqueCount="133">
  <si>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</si>
  <si>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</si>
  <si>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     AL 30 NOVIEMBRE 2017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</si>
  <si>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</si>
  <si>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</si>
  <si>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</si>
  <si>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</si>
  <si>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</si>
  <si>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</si>
  <si>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</si>
  <si>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</si>
  <si>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</si>
  <si>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</si>
  <si>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MEDICO Y DE LABORATORIO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</si>
  <si>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</si>
  <si>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</si>
  <si>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</si>
  <si>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</si>
  <si>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</si>
  <si>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</si>
  <si>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</si>
  <si>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EQUIPO DE SEGURIDAD</t>
  </si>
  <si>
    <t>OTROS EQUIPOS</t>
  </si>
  <si>
    <t>EDIFICACIONES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</si>
  <si>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</si>
  <si>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</si>
  <si>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</si>
  <si>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</si>
  <si>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</si>
  <si>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</si>
  <si>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</si>
  <si>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</si>
  <si>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</si>
  <si>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</si>
  <si>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</si>
  <si>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</si>
  <si>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</si>
  <si>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</si>
  <si>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</si>
  <si>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</si>
  <si>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Preliminar</t>
  </si>
  <si>
    <t xml:space="preserve">                    MINISTERIO DE HACIENDA</t>
  </si>
  <si>
    <t xml:space="preserve">                  DIRECCION GENERAL DE PRESUPESTO</t>
  </si>
  <si>
    <t xml:space="preserve">                        AL 30 NOVIEMBRE 2017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</si>
  <si>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</si>
  <si>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</si>
  <si>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</si>
  <si>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</si>
  <si>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</si>
  <si>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</si>
  <si>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</si>
  <si>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</si>
  <si>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</si>
  <si>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</si>
  <si>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 NO DISFRUTADAS</t>
  </si>
  <si>
    <t>COMPENSACION</t>
  </si>
  <si>
    <t>COMPENSACION SERVICIOS DE SEGURIDAD</t>
  </si>
  <si>
    <t>BONO POR DESEMPEñO A PAGAR</t>
  </si>
  <si>
    <t>BONO ESCOLAR</t>
  </si>
  <si>
    <t xml:space="preserve">OTRAS GRATIFICACIONES 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</si>
  <si>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</si>
  <si>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</si>
  <si>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</si>
  <si>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</si>
  <si>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</si>
  <si>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</si>
  <si>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</si>
  <si>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</si>
  <si>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</si>
  <si>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</si>
  <si>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</si>
  <si>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</si>
  <si>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</si>
  <si>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</si>
  <si>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</si>
  <si>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</si>
  <si>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 xml:space="preserve">OTROS ALQUILERESDE </t>
  </si>
  <si>
    <t>SEGURO DE BIENES INMUEBLES</t>
  </si>
  <si>
    <t>SEGURO DE BIENES MUEBLES</t>
  </si>
  <si>
    <t>CONTRATACION DE OBRAS MENORES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</si>
  <si>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</si>
  <si>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</si>
  <si>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</si>
  <si>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</si>
  <si>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</si>
  <si>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</si>
  <si>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FUMIGACION, LAVANDERÍA, LIMPIEZA E HIGIENE</t>
  </si>
  <si>
    <t>EVENTOS GENERALES</t>
  </si>
  <si>
    <t>ORGANIZACION DE EVENTOS Y FESTIVIDADES</t>
  </si>
  <si>
    <t>INSTALACIONES ELECTRICAS</t>
  </si>
  <si>
    <t>OBRAS MENORES EN EDIFICACIONES</t>
  </si>
  <si>
    <t>SERVICIOS ESPECIALES DE MANTENIMIENTO Y REPARACION</t>
  </si>
  <si>
    <t>SERVICIOS DE PINTURA Y DERIVADOS FINES DE EMBELLECIMIENTO</t>
  </si>
  <si>
    <t>SERVICIOS DE CAPACITACION</t>
  </si>
  <si>
    <t>SERVICIOS TÉCNICOS Y PROFESIONALES</t>
  </si>
  <si>
    <t>IMPUESTOS, DERECHOS Y TASAS</t>
  </si>
  <si>
    <t>OTROS GASTOS OPERATIVOS</t>
  </si>
  <si>
    <t>ALIMENTOS Y BEBIDAS PARA PERSONAS</t>
  </si>
  <si>
    <t>PRODUCTOS AGROFORESTALES  Y PECUARIOS</t>
  </si>
  <si>
    <t>ACABADOS TEXTILES</t>
  </si>
  <si>
    <t>PREDAS DE VESTIR</t>
  </si>
  <si>
    <t>PAPEL DE ESCRITORIO</t>
  </si>
  <si>
    <t>PRODUCTOS DE PAPEL Y CARTÓN</t>
  </si>
  <si>
    <t>PRODUCTOS MEDICINALES PARA USO HUMANO</t>
  </si>
  <si>
    <t>PRODUCTOS DE ARTES GRÁFICAS</t>
  </si>
  <si>
    <t>ESPECIES TIMBRADOS Y VALORADAS</t>
  </si>
  <si>
    <t>LIBROS, REVISTAS Y PERIODICOS</t>
  </si>
  <si>
    <t>ARTICULOS DE CAUCHO</t>
  </si>
  <si>
    <t>ARTICULOS DE PLASTICO</t>
  </si>
  <si>
    <t>LLANTAS Y NEUMATICOS</t>
  </si>
  <si>
    <t>MINERALES</t>
  </si>
  <si>
    <t>COMBUSTIBLES, LUBRICANTES Y PRODUCTOS QUIMICOS</t>
  </si>
  <si>
    <t>GASOIL</t>
  </si>
  <si>
    <t>MATERIALES DE LIMPIEZA</t>
  </si>
  <si>
    <t>UTILES DE ESCRITORIO, OFICINA Y ENSEÑANZA</t>
  </si>
  <si>
    <t>UTILES DE COCINA Y COMEDOR</t>
  </si>
  <si>
    <t>PRODUCTOS DE CEMENTO, CAL, ASBESTO, YESO Y ARCILLA</t>
  </si>
  <si>
    <t>PRODUCTOS DE VIDRIO, LOZA Y PORCELANA</t>
  </si>
  <si>
    <t>PRODUCTOS METALICOS Y SUS DERIVADOS</t>
  </si>
  <si>
    <t>PRODUCTOS ELÉCTRICOS Y AFINES</t>
  </si>
  <si>
    <t>PRODUCTOS Y UTILES VARIOS</t>
  </si>
  <si>
    <t>BONOS PARA UTILES DIVERSOS</t>
  </si>
  <si>
    <t>AYUDA Y DONACIONES A PERSONAS</t>
  </si>
  <si>
    <t>BECAS Y VIAJES DE ESTUDIO</t>
  </si>
  <si>
    <t>TRANSFERENCIAS CORRIENTES A ASOCIACIONES SIN FINES DE LUCRO</t>
  </si>
  <si>
    <t>TRANSFERENCIAS CORRIENTES AL SECTOR EXTERNO</t>
  </si>
  <si>
    <t>OTROS MOBILIARIOS Y EQUIPOS NO IDENTIFICADOS PRECEDENTEMENTE</t>
  </si>
  <si>
    <t>EQUIPOS Y APARATOS AUDIOVISUALES</t>
  </si>
  <si>
    <t>EQUIPOS MEDICOS Y LABORATORIO</t>
  </si>
  <si>
    <t>GASTO DEPRECIACION</t>
  </si>
  <si>
    <t>GASTOS DE ANTICIPOS FINANCIEROS POR CLASIFICAR</t>
  </si>
  <si>
    <t>TOTAL DE GASTOS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</si>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</sst>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4" fontId="7" fillId="0" borderId="0" xfId="0" applyNumberFormat="1" applyFont="1" applyAlignment="1">
      <alignment horizontal="right"/>
    </xf>
    <xf numFmtId="0" fontId="8" fillId="0" borderId="0" xfId="0" applyFont="1"/>
    <xf numFmtId="4" fontId="8" fillId="0" borderId="0" xfId="0" applyNumberFormat="1" applyFont="1" applyAlignment="1">
      <alignment horizontal="right"/>
    </xf>
    <xf numFmtId="0" fontId="7" fillId="0" borderId="0" xfId="0" applyFont="1"/>
    <xf numFmtId="4" fontId="4" fillId="0" borderId="1" xfId="0" applyNumberFormat="1" applyFont="1" applyBorder="1" applyAlignment="1">
      <alignment horizontal="right"/>
    </xf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/>
    <xf numFmtId="49" fontId="11" fillId="0" borderId="0" xfId="0" applyNumberFormat="1" applyFont="1" applyAlignment="1">
      <alignment horizontal="left"/>
    </xf>
    <xf numFmtId="39" fontId="0" fillId="0" borderId="0" xfId="0" applyNumberFormat="1"/>
    <xf numFmtId="39" fontId="8" fillId="0" borderId="0" xfId="0" applyNumberFormat="1" applyFont="1" applyAlignment="1">
      <alignment horizontal="right"/>
    </xf>
    <xf numFmtId="4" fontId="0" fillId="0" borderId="0" xfId="0" applyNumberFormat="1"/>
    <xf numFmtId="164" fontId="0" fillId="0" borderId="0" xfId="1" applyFont="1"/>
    <xf numFmtId="4" fontId="13" fillId="0" borderId="2" xfId="0" applyNumberFormat="1" applyFont="1" applyBorder="1" applyAlignment="1">
      <alignment horizontal="right"/>
    </xf>
    <xf numFmtId="164" fontId="0" fillId="0" borderId="0" xfId="0" applyNumberFormat="1"/>
    <xf numFmtId="0" fontId="4" fillId="0" borderId="0" xfId="0" applyFont="1" applyBorder="1" applyAlignment="1">
      <alignment horizontal="left"/>
    </xf>
    <xf numFmtId="4" fontId="14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/>
    </xf>
    <xf numFmtId="4" fontId="9" fillId="0" borderId="2" xfId="0" applyNumberFormat="1" applyFont="1" applyBorder="1" applyAlignment="1">
      <alignment horizontal="right"/>
    </xf>
    <xf numFmtId="49" fontId="15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right"/>
    </xf>
    <xf numFmtId="4" fontId="8" fillId="0" borderId="2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4" fontId="4" fillId="0" borderId="0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164" fontId="17" fillId="0" borderId="0" xfId="0" applyNumberFormat="1" applyFont="1" applyBorder="1" applyAlignment="1">
      <alignment horizontal="right"/>
    </xf>
    <xf numFmtId="49" fontId="18" fillId="0" borderId="0" xfId="0" applyNumberFormat="1" applyFont="1" applyAlignment="1">
      <alignment horizontal="left"/>
    </xf>
    <xf numFmtId="164" fontId="4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2" borderId="3" xfId="0" applyFont="1" applyFill="1" applyBorder="1" applyAlignment="1">
      <alignment horizontal="left"/>
    </xf>
    <xf numFmtId="164" fontId="22" fillId="2" borderId="3" xfId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/>
    </xf>
    <xf numFmtId="164" fontId="24" fillId="0" borderId="3" xfId="1" applyFont="1" applyBorder="1" applyAlignment="1">
      <alignment horizontal="center" vertical="center"/>
    </xf>
    <xf numFmtId="164" fontId="23" fillId="0" borderId="3" xfId="1" applyFont="1" applyBorder="1" applyAlignment="1">
      <alignment horizontal="center" vertical="center"/>
    </xf>
    <xf numFmtId="164" fontId="25" fillId="2" borderId="3" xfId="1" applyFont="1" applyFill="1" applyBorder="1"/>
    <xf numFmtId="0" fontId="23" fillId="0" borderId="3" xfId="0" applyFont="1" applyBorder="1"/>
    <xf numFmtId="0" fontId="22" fillId="2" borderId="3" xfId="0" applyFont="1" applyFill="1" applyBorder="1"/>
    <xf numFmtId="0" fontId="23" fillId="2" borderId="3" xfId="0" applyFont="1" applyFill="1" applyBorder="1"/>
    <xf numFmtId="0" fontId="23" fillId="0" borderId="3" xfId="0" applyFont="1" applyFill="1" applyBorder="1"/>
    <xf numFmtId="164" fontId="23" fillId="0" borderId="3" xfId="1" applyFont="1" applyFill="1" applyBorder="1"/>
    <xf numFmtId="0" fontId="23" fillId="3" borderId="3" xfId="0" applyFont="1" applyFill="1" applyBorder="1"/>
    <xf numFmtId="49" fontId="26" fillId="0" borderId="0" xfId="0" applyNumberFormat="1" applyFont="1" applyAlignment="1">
      <alignment horizontal="left"/>
    </xf>
    <xf numFmtId="0" fontId="23" fillId="0" borderId="3" xfId="0" applyFont="1" applyFill="1" applyBorder="1" applyAlignment="1">
      <alignment wrapText="1"/>
    </xf>
    <xf numFmtId="0" fontId="23" fillId="0" borderId="3" xfId="0" applyFont="1" applyFill="1" applyBorder="1" applyAlignment="1">
      <alignment horizontal="left" wrapText="1"/>
    </xf>
    <xf numFmtId="0" fontId="27" fillId="0" borderId="3" xfId="0" applyFont="1" applyFill="1" applyBorder="1"/>
    <xf numFmtId="164" fontId="28" fillId="0" borderId="3" xfId="1" applyFont="1" applyFill="1" applyBorder="1"/>
    <xf numFmtId="164" fontId="22" fillId="0" borderId="3" xfId="1" applyFont="1" applyFill="1" applyBorder="1"/>
    <xf numFmtId="164" fontId="2" fillId="0" borderId="0" xfId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1196093</xdr:colOff>
      <xdr:row>5</xdr:row>
      <xdr:rowOff>28597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8518" cy="11239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6</xdr:row>
      <xdr:rowOff>182024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0417" y="254000"/>
          <a:ext cx="949324" cy="1261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135528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47625"/>
          <a:ext cx="1047750" cy="13166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859290</xdr:colOff>
      <xdr:row>3</xdr:row>
      <xdr:rowOff>179133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0" y="28575"/>
          <a:ext cx="1554615" cy="7411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/Estados%20Financieros%202017/Noviembre%202017/BALANCE%20GENERAL%20&amp;%20ESTADO%20RESULTAD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  <sheetName val="BALANCE GENERAL Abril 2017"/>
      <sheetName val="ESTADO RESULTADO Abril 2017"/>
      <sheetName val="Hoja4"/>
      <sheetName val="BALANCE GENERAL Mayo 2017"/>
      <sheetName val="ESTADO RESULTADO Mayo 2017"/>
      <sheetName val="Hoja5"/>
      <sheetName val="BALANCE GENERAL Junio 2017"/>
      <sheetName val="ESTADO RESULTADO Junio 2017"/>
      <sheetName val="Hoja10"/>
      <sheetName val="BALANCE GENERAL Julio 2017"/>
      <sheetName val="ESTADO RESULTADO Julio 2017 "/>
      <sheetName val="Hoja8"/>
      <sheetName val="BALANCE GENERAL Agosto 2017"/>
      <sheetName val="ESTADO RESULTADO Agosto 2017"/>
      <sheetName val="Hoja9"/>
      <sheetName val="BALANCE GENERAL Septiembre 2017"/>
      <sheetName val="ESTADO RESULTADO Sep. 2017"/>
      <sheetName val="Hoja6"/>
      <sheetName val="BALANCE GENERAL Octubre 2017"/>
      <sheetName val="ESTADO RESULTADO Octubre 2017"/>
      <sheetName val="BALANCE GENERAL Noviembre 2017"/>
      <sheetName val="ESTADO RESULTADO Noviembre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4">
          <cell r="C34">
            <v>68532899.150000006</v>
          </cell>
        </row>
        <row r="43">
          <cell r="C43">
            <v>231472.69999999998</v>
          </cell>
        </row>
      </sheetData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2"/>
  <sheetViews>
    <sheetView workbookViewId="0">
      <selection activeCell="D46" sqref="D46"/>
    </sheetView>
  </sheetViews>
  <sheetFormatPr baseColWidth="10" defaultRowHeight="15" x14ac:dyDescent="0.25"/>
  <cols>
    <col min="1" max="1" width="5.28515625" customWidth="1"/>
    <col min="2" max="2" width="70.85546875" customWidth="1"/>
    <col min="3" max="3" width="22.140625" style="2" customWidth="1"/>
    <col min="4" max="4" width="12.7109375" bestFit="1" customWidth="1"/>
    <col min="5" max="6" width="13.140625" bestFit="1" customWidth="1"/>
  </cols>
  <sheetData>
    <row r="2" spans="2:3" ht="18.75" x14ac:dyDescent="0.3">
      <c r="B2" s="1" t="s">
        <v>0</v>
      </c>
    </row>
    <row r="3" spans="2:3" ht="18.75" x14ac:dyDescent="0.3">
      <c r="B3" s="1" t="s">
        <v>1</v>
      </c>
    </row>
    <row r="4" spans="2:3" ht="18.75" x14ac:dyDescent="0.3">
      <c r="B4" s="1" t="s">
        <v>2</v>
      </c>
    </row>
    <row r="6" spans="2:3" ht="18.75" x14ac:dyDescent="0.3">
      <c r="B6" s="1"/>
    </row>
    <row r="7" spans="2:3" ht="18.75" x14ac:dyDescent="0.3">
      <c r="B7" s="3"/>
      <c r="C7" s="3"/>
    </row>
    <row r="8" spans="2:3" ht="18.75" x14ac:dyDescent="0.3">
      <c r="B8" s="4"/>
      <c r="C8" s="5"/>
    </row>
    <row r="9" spans="2:3" ht="18.75" x14ac:dyDescent="0.3">
      <c r="B9" s="6" t="s">
        <v>3</v>
      </c>
      <c r="C9" s="7"/>
    </row>
    <row r="10" spans="2:3" ht="18.75" x14ac:dyDescent="0.3">
      <c r="B10" s="6" t="s">
        <v>4</v>
      </c>
      <c r="C10" s="7"/>
    </row>
    <row r="11" spans="2:3" ht="18.75" x14ac:dyDescent="0.3">
      <c r="B11" s="6"/>
      <c r="C11" s="7"/>
    </row>
    <row r="12" spans="2:3" ht="15.75" x14ac:dyDescent="0.25">
      <c r="B12" s="8" t="s">
        <v>5</v>
      </c>
      <c r="C12" s="9">
        <v>16369.7</v>
      </c>
    </row>
    <row r="13" spans="2:3" x14ac:dyDescent="0.25">
      <c r="B13" s="10" t="s">
        <v>6</v>
      </c>
      <c r="C13" s="9">
        <v>45143.05</v>
      </c>
    </row>
    <row r="14" spans="2:3" x14ac:dyDescent="0.25">
      <c r="B14" s="10" t="s">
        <v>7</v>
      </c>
      <c r="C14" s="11">
        <v>2808233.38</v>
      </c>
    </row>
    <row r="15" spans="2:3" x14ac:dyDescent="0.25">
      <c r="B15" s="12"/>
      <c r="C15" s="9"/>
    </row>
    <row r="16" spans="2:3" ht="19.5" thickBot="1" x14ac:dyDescent="0.35">
      <c r="B16" s="6" t="s">
        <v>8</v>
      </c>
      <c r="C16" s="13">
        <f>C12+C13+C14</f>
        <v>2869746.13</v>
      </c>
    </row>
    <row r="17" spans="2:6" ht="19.5" thickTop="1" x14ac:dyDescent="0.3">
      <c r="B17" s="14"/>
      <c r="C17" s="15"/>
    </row>
    <row r="18" spans="2:6" ht="18.75" x14ac:dyDescent="0.3">
      <c r="B18" s="6" t="s">
        <v>3</v>
      </c>
      <c r="C18" s="7"/>
    </row>
    <row r="19" spans="2:6" ht="18.75" x14ac:dyDescent="0.3">
      <c r="B19" s="6" t="s">
        <v>9</v>
      </c>
      <c r="C19" s="7"/>
    </row>
    <row r="20" spans="2:6" ht="15.75" x14ac:dyDescent="0.25">
      <c r="B20" s="16" t="s">
        <v>10</v>
      </c>
      <c r="C20" s="17"/>
    </row>
    <row r="21" spans="2:6" ht="15.75" x14ac:dyDescent="0.25">
      <c r="B21" s="18" t="s">
        <v>11</v>
      </c>
      <c r="C21" s="11">
        <v>5019144.09</v>
      </c>
    </row>
    <row r="22" spans="2:6" ht="15.75" x14ac:dyDescent="0.25">
      <c r="B22" s="19" t="s">
        <v>12</v>
      </c>
      <c r="C22" s="11">
        <v>277177.26</v>
      </c>
    </row>
    <row r="23" spans="2:6" ht="15.75" x14ac:dyDescent="0.25">
      <c r="B23" s="19" t="s">
        <v>13</v>
      </c>
      <c r="C23" s="11">
        <v>37406</v>
      </c>
    </row>
    <row r="24" spans="2:6" ht="15.75" x14ac:dyDescent="0.25">
      <c r="B24" s="19" t="s">
        <v>14</v>
      </c>
      <c r="C24" s="11">
        <v>39596638.259999998</v>
      </c>
    </row>
    <row r="25" spans="2:6" ht="15.75" x14ac:dyDescent="0.25">
      <c r="B25" s="20" t="s">
        <v>15</v>
      </c>
      <c r="C25" s="11">
        <f>27334282.47+654880.9+33998.81+153741.51+118249.95</f>
        <v>28295153.639999997</v>
      </c>
      <c r="D25" s="21"/>
    </row>
    <row r="26" spans="2:6" ht="15.75" x14ac:dyDescent="0.25">
      <c r="B26" s="20" t="s">
        <v>16</v>
      </c>
      <c r="C26" s="11">
        <f>8111098.49+4366</f>
        <v>8115464.4900000002</v>
      </c>
    </row>
    <row r="27" spans="2:6" ht="15.75" x14ac:dyDescent="0.25">
      <c r="B27" s="20" t="s">
        <v>17</v>
      </c>
      <c r="C27" s="22">
        <f>40811364.68+704488.32+493348.56+14632</f>
        <v>42023833.560000002</v>
      </c>
      <c r="D27" s="21"/>
    </row>
    <row r="28" spans="2:6" ht="15.75" x14ac:dyDescent="0.25">
      <c r="B28" s="20" t="s">
        <v>18</v>
      </c>
      <c r="C28" s="22">
        <v>69401</v>
      </c>
    </row>
    <row r="29" spans="2:6" ht="15.75" x14ac:dyDescent="0.25">
      <c r="B29" s="20" t="s">
        <v>19</v>
      </c>
      <c r="C29" s="22">
        <v>5657052.4800000004</v>
      </c>
    </row>
    <row r="30" spans="2:6" ht="15.75" x14ac:dyDescent="0.25">
      <c r="B30" s="20" t="s">
        <v>20</v>
      </c>
      <c r="C30" s="11">
        <v>20275</v>
      </c>
      <c r="E30" s="23"/>
    </row>
    <row r="31" spans="2:6" ht="15.75" x14ac:dyDescent="0.25">
      <c r="B31" s="20" t="s">
        <v>21</v>
      </c>
      <c r="C31" s="11">
        <f>791686.78+126825.51</f>
        <v>918512.29</v>
      </c>
      <c r="F31" s="24"/>
    </row>
    <row r="32" spans="2:6" ht="15.75" x14ac:dyDescent="0.25">
      <c r="B32" s="20" t="s">
        <v>22</v>
      </c>
      <c r="C32" s="11">
        <v>25370</v>
      </c>
    </row>
    <row r="33" spans="2:6" ht="15.75" x14ac:dyDescent="0.25">
      <c r="B33" s="20" t="s">
        <v>23</v>
      </c>
      <c r="C33" s="11">
        <v>89943307.950000003</v>
      </c>
    </row>
    <row r="34" spans="2:6" ht="15.75" x14ac:dyDescent="0.25">
      <c r="B34" s="20" t="s">
        <v>24</v>
      </c>
      <c r="C34" s="25">
        <f>+'[1]BALANCE GENERAL Octubre 2017'!C34+866717.3</f>
        <v>69399616.450000003</v>
      </c>
      <c r="E34" s="23"/>
      <c r="F34" s="26"/>
    </row>
    <row r="35" spans="2:6" ht="18.75" x14ac:dyDescent="0.3">
      <c r="B35" s="27" t="s">
        <v>25</v>
      </c>
      <c r="C35" s="28">
        <f>C21+C22+C24+C25+C26+C27+C28+C29+C30+C33+C31-C34</f>
        <v>150536343.56999999</v>
      </c>
      <c r="E35" s="23"/>
    </row>
    <row r="36" spans="2:6" ht="18.75" x14ac:dyDescent="0.3">
      <c r="B36" s="29"/>
      <c r="C36" s="7"/>
      <c r="E36" s="26"/>
    </row>
    <row r="37" spans="2:6" ht="15.75" x14ac:dyDescent="0.25">
      <c r="B37" s="20" t="s">
        <v>26</v>
      </c>
      <c r="C37" s="30">
        <v>2035277.96</v>
      </c>
      <c r="E37" s="23"/>
      <c r="F37" s="23"/>
    </row>
    <row r="38" spans="2:6" x14ac:dyDescent="0.25">
      <c r="B38" s="31"/>
      <c r="C38" s="17"/>
    </row>
    <row r="39" spans="2:6" ht="15.75" x14ac:dyDescent="0.25">
      <c r="B39" s="32" t="s">
        <v>27</v>
      </c>
      <c r="C39" s="33">
        <f>C35+C37</f>
        <v>152571621.53</v>
      </c>
    </row>
    <row r="40" spans="2:6" ht="15.75" x14ac:dyDescent="0.25">
      <c r="B40" s="32"/>
      <c r="C40" s="33"/>
    </row>
    <row r="41" spans="2:6" ht="15.75" x14ac:dyDescent="0.25">
      <c r="B41" s="32" t="s">
        <v>28</v>
      </c>
      <c r="C41" s="17"/>
    </row>
    <row r="42" spans="2:6" ht="15.75" x14ac:dyDescent="0.25">
      <c r="B42" s="20" t="s">
        <v>29</v>
      </c>
      <c r="C42" s="9">
        <v>260803.15</v>
      </c>
    </row>
    <row r="43" spans="2:6" ht="15.75" x14ac:dyDescent="0.25">
      <c r="B43" s="20" t="s">
        <v>30</v>
      </c>
      <c r="C43" s="34">
        <f>+'[1]BALANCE GENERAL Octubre 2017'!C43+4343.11</f>
        <v>235815.80999999997</v>
      </c>
    </row>
    <row r="44" spans="2:6" ht="15.75" x14ac:dyDescent="0.25">
      <c r="B44" s="32" t="s">
        <v>31</v>
      </c>
      <c r="C44" s="33">
        <f>C42-C43</f>
        <v>24987.340000000026</v>
      </c>
    </row>
    <row r="45" spans="2:6" ht="15.75" x14ac:dyDescent="0.25">
      <c r="B45" s="32"/>
      <c r="C45" s="33"/>
    </row>
    <row r="46" spans="2:6" ht="18.75" x14ac:dyDescent="0.3">
      <c r="B46" s="6" t="s">
        <v>32</v>
      </c>
      <c r="C46" s="15">
        <f>C39+C44</f>
        <v>152596608.87</v>
      </c>
    </row>
    <row r="47" spans="2:6" ht="18.75" x14ac:dyDescent="0.3">
      <c r="B47" s="35"/>
      <c r="C47" s="7"/>
    </row>
    <row r="48" spans="2:6" ht="19.5" thickBot="1" x14ac:dyDescent="0.35">
      <c r="B48" s="36" t="s">
        <v>33</v>
      </c>
      <c r="C48" s="13">
        <f>C16+C46</f>
        <v>155466355</v>
      </c>
    </row>
    <row r="49" spans="2:3" ht="19.5" thickTop="1" x14ac:dyDescent="0.3">
      <c r="B49" s="36"/>
      <c r="C49" s="37"/>
    </row>
    <row r="50" spans="2:3" ht="18.75" x14ac:dyDescent="0.3">
      <c r="B50" s="36" t="s">
        <v>34</v>
      </c>
      <c r="C50" s="38"/>
    </row>
    <row r="51" spans="2:3" ht="18.75" x14ac:dyDescent="0.3">
      <c r="B51" s="36"/>
      <c r="C51" s="7"/>
    </row>
    <row r="52" spans="2:3" ht="18.75" x14ac:dyDescent="0.3">
      <c r="B52" s="36" t="s">
        <v>35</v>
      </c>
      <c r="C52" s="7"/>
    </row>
    <row r="53" spans="2:3" ht="15.75" x14ac:dyDescent="0.25">
      <c r="B53" s="39" t="s">
        <v>36</v>
      </c>
      <c r="C53" s="11">
        <v>590725.04</v>
      </c>
    </row>
    <row r="54" spans="2:3" ht="15.75" x14ac:dyDescent="0.25">
      <c r="B54" s="39" t="s">
        <v>6</v>
      </c>
      <c r="C54" s="34">
        <f>+C13</f>
        <v>45143.05</v>
      </c>
    </row>
    <row r="55" spans="2:3" ht="18.75" x14ac:dyDescent="0.3">
      <c r="B55" s="36" t="s">
        <v>37</v>
      </c>
      <c r="C55" s="40">
        <f>C53+C54</f>
        <v>635868.09000000008</v>
      </c>
    </row>
    <row r="56" spans="2:3" x14ac:dyDescent="0.25">
      <c r="B56" s="41"/>
      <c r="C56" s="17"/>
    </row>
    <row r="57" spans="2:3" ht="15.75" x14ac:dyDescent="0.25">
      <c r="B57" s="20" t="s">
        <v>38</v>
      </c>
      <c r="C57" s="30">
        <f>+C48-C55</f>
        <v>154830486.91</v>
      </c>
    </row>
    <row r="58" spans="2:3" x14ac:dyDescent="0.25">
      <c r="B58" s="31"/>
      <c r="C58" s="17"/>
    </row>
    <row r="59" spans="2:3" ht="19.5" thickBot="1" x14ac:dyDescent="0.35">
      <c r="B59" s="36" t="s">
        <v>39</v>
      </c>
      <c r="C59" s="42">
        <f>+C55+C57</f>
        <v>155466355</v>
      </c>
    </row>
    <row r="60" spans="2:3" ht="19.5" thickTop="1" x14ac:dyDescent="0.3">
      <c r="B60" s="36"/>
      <c r="C60" s="9"/>
    </row>
    <row r="61" spans="2:3" x14ac:dyDescent="0.25">
      <c r="C61" s="43">
        <f>+C48-C59</f>
        <v>0</v>
      </c>
    </row>
    <row r="62" spans="2:3" x14ac:dyDescent="0.25">
      <c r="C62" s="44" t="s">
        <v>40</v>
      </c>
    </row>
  </sheetData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5"/>
  <sheetViews>
    <sheetView tabSelected="1" workbookViewId="0">
      <selection activeCell="D46" sqref="D46"/>
    </sheetView>
  </sheetViews>
  <sheetFormatPr baseColWidth="10" defaultRowHeight="15" x14ac:dyDescent="0.25"/>
  <cols>
    <col min="1" max="1" width="10.42578125" customWidth="1"/>
    <col min="2" max="2" width="77.140625" customWidth="1"/>
    <col min="3" max="3" width="20.28515625" customWidth="1"/>
    <col min="4" max="4" width="11.42578125" customWidth="1"/>
    <col min="5" max="5" width="17.140625" customWidth="1"/>
  </cols>
  <sheetData>
    <row r="2" spans="2:5" ht="15.75" x14ac:dyDescent="0.25">
      <c r="B2" s="45" t="s">
        <v>41</v>
      </c>
      <c r="C2" s="46"/>
    </row>
    <row r="3" spans="2:5" ht="15.75" x14ac:dyDescent="0.25">
      <c r="B3" s="45" t="s">
        <v>42</v>
      </c>
      <c r="C3" s="46"/>
    </row>
    <row r="4" spans="2:5" ht="15.75" x14ac:dyDescent="0.25">
      <c r="B4" s="45" t="s">
        <v>43</v>
      </c>
      <c r="C4" s="45"/>
    </row>
    <row r="5" spans="2:5" ht="18.75" x14ac:dyDescent="0.3">
      <c r="B5" s="1"/>
      <c r="C5" s="46"/>
    </row>
    <row r="6" spans="2:5" ht="15.75" x14ac:dyDescent="0.25">
      <c r="B6" s="47"/>
      <c r="C6" s="46"/>
    </row>
    <row r="7" spans="2:5" x14ac:dyDescent="0.25">
      <c r="B7" s="48"/>
      <c r="C7" s="46"/>
    </row>
    <row r="8" spans="2:5" x14ac:dyDescent="0.25">
      <c r="B8" s="49" t="s">
        <v>44</v>
      </c>
      <c r="C8" s="50">
        <v>146451294.72999999</v>
      </c>
    </row>
    <row r="9" spans="2:5" x14ac:dyDescent="0.25">
      <c r="B9" s="51" t="s">
        <v>45</v>
      </c>
      <c r="C9" s="52">
        <v>0</v>
      </c>
    </row>
    <row r="10" spans="2:5" x14ac:dyDescent="0.25">
      <c r="B10" s="51" t="s">
        <v>46</v>
      </c>
      <c r="C10" s="53">
        <f>+C8-C11</f>
        <v>100125819.22</v>
      </c>
    </row>
    <row r="11" spans="2:5" x14ac:dyDescent="0.25">
      <c r="B11" s="49" t="s">
        <v>47</v>
      </c>
      <c r="C11" s="54">
        <v>46325475.509999998</v>
      </c>
    </row>
    <row r="12" spans="2:5" ht="22.5" customHeight="1" x14ac:dyDescent="0.25">
      <c r="B12" s="51"/>
      <c r="C12" s="55"/>
    </row>
    <row r="13" spans="2:5" x14ac:dyDescent="0.25">
      <c r="B13" s="56" t="s">
        <v>48</v>
      </c>
      <c r="C13" s="57"/>
    </row>
    <row r="14" spans="2:5" x14ac:dyDescent="0.25">
      <c r="B14" s="58" t="s">
        <v>49</v>
      </c>
      <c r="C14" s="59">
        <v>16525370</v>
      </c>
      <c r="E14" s="26"/>
    </row>
    <row r="15" spans="2:5" x14ac:dyDescent="0.25">
      <c r="B15" s="60" t="s">
        <v>50</v>
      </c>
      <c r="C15" s="59">
        <v>3356983.33</v>
      </c>
      <c r="E15" s="26"/>
    </row>
    <row r="16" spans="2:5" x14ac:dyDescent="0.25">
      <c r="B16" s="60" t="s">
        <v>51</v>
      </c>
      <c r="C16" s="59">
        <v>538913</v>
      </c>
    </row>
    <row r="17" spans="2:5" x14ac:dyDescent="0.25">
      <c r="B17" s="60" t="s">
        <v>52</v>
      </c>
      <c r="C17" s="59">
        <v>1737660.21</v>
      </c>
      <c r="E17" s="26"/>
    </row>
    <row r="18" spans="2:5" x14ac:dyDescent="0.25">
      <c r="B18" s="60" t="s">
        <v>53</v>
      </c>
      <c r="C18" s="59"/>
    </row>
    <row r="19" spans="2:5" x14ac:dyDescent="0.25">
      <c r="B19" s="60" t="s">
        <v>54</v>
      </c>
      <c r="C19" s="59">
        <v>0</v>
      </c>
    </row>
    <row r="20" spans="2:5" x14ac:dyDescent="0.25">
      <c r="B20" s="60" t="s">
        <v>55</v>
      </c>
      <c r="C20" s="59">
        <v>0</v>
      </c>
    </row>
    <row r="21" spans="2:5" x14ac:dyDescent="0.25">
      <c r="B21" s="60" t="s">
        <v>56</v>
      </c>
      <c r="C21" s="59">
        <v>402650</v>
      </c>
    </row>
    <row r="22" spans="2:5" x14ac:dyDescent="0.25">
      <c r="B22" s="60" t="s">
        <v>57</v>
      </c>
      <c r="C22" s="59">
        <v>0</v>
      </c>
    </row>
    <row r="23" spans="2:5" x14ac:dyDescent="0.25">
      <c r="B23" s="60" t="s">
        <v>58</v>
      </c>
      <c r="C23" s="59"/>
    </row>
    <row r="24" spans="2:5" x14ac:dyDescent="0.25">
      <c r="B24" s="60" t="s">
        <v>59</v>
      </c>
      <c r="C24" s="59">
        <v>20000</v>
      </c>
    </row>
    <row r="25" spans="2:5" x14ac:dyDescent="0.25">
      <c r="B25" s="58" t="s">
        <v>60</v>
      </c>
      <c r="C25" s="59">
        <v>1362988.32</v>
      </c>
    </row>
    <row r="26" spans="2:5" x14ac:dyDescent="0.25">
      <c r="B26" s="58" t="s">
        <v>61</v>
      </c>
      <c r="C26" s="59">
        <v>1449909.91</v>
      </c>
    </row>
    <row r="27" spans="2:5" x14ac:dyDescent="0.25">
      <c r="B27" s="58" t="s">
        <v>62</v>
      </c>
      <c r="C27" s="59">
        <v>143795.22</v>
      </c>
    </row>
    <row r="28" spans="2:5" x14ac:dyDescent="0.25">
      <c r="B28" s="58" t="s">
        <v>63</v>
      </c>
      <c r="C28" s="59"/>
    </row>
    <row r="29" spans="2:5" x14ac:dyDescent="0.25">
      <c r="B29" s="58" t="s">
        <v>64</v>
      </c>
      <c r="C29" s="59"/>
    </row>
    <row r="30" spans="2:5" x14ac:dyDescent="0.25">
      <c r="B30" s="58" t="s">
        <v>65</v>
      </c>
      <c r="C30" s="59">
        <v>153261.35</v>
      </c>
      <c r="E30" s="23"/>
    </row>
    <row r="31" spans="2:5" x14ac:dyDescent="0.25">
      <c r="B31" s="58" t="s">
        <v>66</v>
      </c>
      <c r="C31" s="59"/>
    </row>
    <row r="32" spans="2:5" x14ac:dyDescent="0.25">
      <c r="B32" s="58" t="s">
        <v>67</v>
      </c>
      <c r="C32" s="59">
        <v>31887.82</v>
      </c>
      <c r="D32" s="24"/>
    </row>
    <row r="33" spans="2:4" x14ac:dyDescent="0.25">
      <c r="B33" s="58" t="s">
        <v>68</v>
      </c>
      <c r="C33" s="59">
        <v>465234.45</v>
      </c>
      <c r="D33" s="24"/>
    </row>
    <row r="34" spans="2:4" x14ac:dyDescent="0.25">
      <c r="B34" s="58" t="s">
        <v>69</v>
      </c>
      <c r="C34" s="59">
        <v>11256</v>
      </c>
      <c r="D34" s="24"/>
    </row>
    <row r="35" spans="2:4" hidden="1" x14ac:dyDescent="0.25">
      <c r="B35" s="58" t="s">
        <v>70</v>
      </c>
      <c r="C35" s="59"/>
    </row>
    <row r="36" spans="2:4" hidden="1" x14ac:dyDescent="0.25">
      <c r="B36" s="58" t="s">
        <v>71</v>
      </c>
      <c r="C36" s="59"/>
    </row>
    <row r="37" spans="2:4" hidden="1" x14ac:dyDescent="0.25">
      <c r="B37" s="58" t="s">
        <v>72</v>
      </c>
      <c r="C37" s="59"/>
    </row>
    <row r="38" spans="2:4" hidden="1" x14ac:dyDescent="0.25">
      <c r="B38" s="58" t="s">
        <v>73</v>
      </c>
      <c r="C38" s="59"/>
    </row>
    <row r="39" spans="2:4" x14ac:dyDescent="0.25">
      <c r="B39" s="58" t="s">
        <v>74</v>
      </c>
      <c r="C39" s="59">
        <v>1200</v>
      </c>
    </row>
    <row r="40" spans="2:4" x14ac:dyDescent="0.25">
      <c r="B40" s="58" t="s">
        <v>75</v>
      </c>
      <c r="C40" s="59">
        <v>520</v>
      </c>
    </row>
    <row r="41" spans="2:4" x14ac:dyDescent="0.25">
      <c r="B41" s="58" t="s">
        <v>76</v>
      </c>
      <c r="C41" s="59">
        <v>224200</v>
      </c>
    </row>
    <row r="42" spans="2:4" x14ac:dyDescent="0.25">
      <c r="B42" s="58" t="s">
        <v>77</v>
      </c>
      <c r="C42" s="59">
        <v>413079.33</v>
      </c>
    </row>
    <row r="43" spans="2:4" x14ac:dyDescent="0.25">
      <c r="B43" s="58" t="s">
        <v>78</v>
      </c>
      <c r="C43" s="59">
        <v>947675.55</v>
      </c>
    </row>
    <row r="44" spans="2:4" x14ac:dyDescent="0.25">
      <c r="B44" s="58" t="s">
        <v>79</v>
      </c>
      <c r="C44" s="59">
        <v>219097.13</v>
      </c>
    </row>
    <row r="45" spans="2:4" x14ac:dyDescent="0.25">
      <c r="B45" s="58" t="s">
        <v>80</v>
      </c>
      <c r="C45" s="59"/>
    </row>
    <row r="46" spans="2:4" x14ac:dyDescent="0.25">
      <c r="B46" s="58" t="s">
        <v>81</v>
      </c>
      <c r="C46" s="59"/>
    </row>
    <row r="47" spans="2:4" x14ac:dyDescent="0.25">
      <c r="B47" s="58" t="s">
        <v>82</v>
      </c>
      <c r="C47" s="59"/>
    </row>
    <row r="48" spans="2:4" x14ac:dyDescent="0.25">
      <c r="B48" s="58" t="s">
        <v>83</v>
      </c>
      <c r="C48" s="59">
        <v>105416.11</v>
      </c>
    </row>
    <row r="49" spans="2:7" x14ac:dyDescent="0.25">
      <c r="B49" s="58" t="s">
        <v>84</v>
      </c>
      <c r="C49" s="59"/>
    </row>
    <row r="50" spans="2:7" x14ac:dyDescent="0.25">
      <c r="B50" s="58" t="s">
        <v>85</v>
      </c>
      <c r="C50" s="59"/>
    </row>
    <row r="51" spans="2:7" x14ac:dyDescent="0.25">
      <c r="B51" s="58" t="s">
        <v>86</v>
      </c>
      <c r="C51" s="59"/>
    </row>
    <row r="52" spans="2:7" x14ac:dyDescent="0.25">
      <c r="B52" s="58" t="s">
        <v>87</v>
      </c>
      <c r="C52" s="59"/>
      <c r="D52" s="61"/>
      <c r="E52" s="61"/>
      <c r="F52" s="61"/>
      <c r="G52" s="61"/>
    </row>
    <row r="53" spans="2:7" x14ac:dyDescent="0.25">
      <c r="B53" s="58" t="s">
        <v>88</v>
      </c>
      <c r="C53" s="59">
        <v>506710.94</v>
      </c>
    </row>
    <row r="54" spans="2:7" x14ac:dyDescent="0.25">
      <c r="B54" s="58" t="s">
        <v>89</v>
      </c>
      <c r="C54" s="59"/>
    </row>
    <row r="55" spans="2:7" x14ac:dyDescent="0.25">
      <c r="B55" s="58" t="s">
        <v>90</v>
      </c>
      <c r="C55" s="59"/>
    </row>
    <row r="56" spans="2:7" x14ac:dyDescent="0.25">
      <c r="B56" s="58" t="s">
        <v>91</v>
      </c>
      <c r="C56" s="59"/>
    </row>
    <row r="57" spans="2:7" x14ac:dyDescent="0.25">
      <c r="B57" s="62" t="s">
        <v>92</v>
      </c>
      <c r="C57" s="59"/>
    </row>
    <row r="58" spans="2:7" x14ac:dyDescent="0.25">
      <c r="B58" s="58" t="s">
        <v>93</v>
      </c>
      <c r="C58" s="59"/>
    </row>
    <row r="59" spans="2:7" x14ac:dyDescent="0.25">
      <c r="B59" s="58" t="s">
        <v>94</v>
      </c>
      <c r="C59" s="59">
        <v>15031500</v>
      </c>
    </row>
    <row r="60" spans="2:7" x14ac:dyDescent="0.25">
      <c r="B60" s="58" t="s">
        <v>95</v>
      </c>
      <c r="C60" s="59">
        <v>661.19</v>
      </c>
    </row>
    <row r="61" spans="2:7" x14ac:dyDescent="0.25">
      <c r="B61" s="58" t="s">
        <v>96</v>
      </c>
      <c r="C61" s="59"/>
    </row>
    <row r="62" spans="2:7" x14ac:dyDescent="0.25">
      <c r="B62" s="58" t="s">
        <v>97</v>
      </c>
      <c r="C62" s="59">
        <v>868968.45</v>
      </c>
    </row>
    <row r="63" spans="2:7" x14ac:dyDescent="0.25">
      <c r="B63" s="58" t="s">
        <v>98</v>
      </c>
      <c r="C63" s="59"/>
    </row>
    <row r="64" spans="2:7" x14ac:dyDescent="0.25">
      <c r="B64" s="58" t="s">
        <v>99</v>
      </c>
      <c r="C64" s="59"/>
    </row>
    <row r="65" spans="2:3" x14ac:dyDescent="0.25">
      <c r="B65" s="58" t="s">
        <v>100</v>
      </c>
      <c r="C65" s="59"/>
    </row>
    <row r="66" spans="2:3" x14ac:dyDescent="0.25">
      <c r="B66" s="58" t="s">
        <v>101</v>
      </c>
      <c r="C66" s="59"/>
    </row>
    <row r="67" spans="2:3" x14ac:dyDescent="0.25">
      <c r="B67" s="58" t="s">
        <v>102</v>
      </c>
      <c r="C67" s="59">
        <v>8814</v>
      </c>
    </row>
    <row r="68" spans="2:3" x14ac:dyDescent="0.25">
      <c r="B68" s="58" t="s">
        <v>103</v>
      </c>
      <c r="C68" s="59"/>
    </row>
    <row r="69" spans="2:3" x14ac:dyDescent="0.25">
      <c r="B69" s="58" t="s">
        <v>104</v>
      </c>
      <c r="C69" s="59">
        <v>2478</v>
      </c>
    </row>
    <row r="70" spans="2:3" x14ac:dyDescent="0.25">
      <c r="B70" s="58" t="s">
        <v>105</v>
      </c>
      <c r="C70" s="59"/>
    </row>
    <row r="71" spans="2:3" x14ac:dyDescent="0.25">
      <c r="B71" s="58" t="s">
        <v>106</v>
      </c>
      <c r="C71" s="59"/>
    </row>
    <row r="72" spans="2:3" x14ac:dyDescent="0.25">
      <c r="B72" s="58" t="s">
        <v>107</v>
      </c>
      <c r="C72" s="59"/>
    </row>
    <row r="73" spans="2:3" x14ac:dyDescent="0.25">
      <c r="B73" s="58" t="s">
        <v>108</v>
      </c>
      <c r="C73" s="59">
        <v>1033.95</v>
      </c>
    </row>
    <row r="74" spans="2:3" x14ac:dyDescent="0.25">
      <c r="B74" s="58" t="s">
        <v>109</v>
      </c>
      <c r="C74" s="59">
        <v>21240</v>
      </c>
    </row>
    <row r="75" spans="2:3" x14ac:dyDescent="0.25">
      <c r="B75" s="58" t="s">
        <v>110</v>
      </c>
      <c r="C75" s="59"/>
    </row>
    <row r="76" spans="2:3" x14ac:dyDescent="0.25">
      <c r="B76" s="58" t="s">
        <v>111</v>
      </c>
      <c r="C76" s="59">
        <v>700000</v>
      </c>
    </row>
    <row r="77" spans="2:3" x14ac:dyDescent="0.25">
      <c r="B77" s="58" t="s">
        <v>112</v>
      </c>
      <c r="C77" s="59">
        <v>107760</v>
      </c>
    </row>
    <row r="78" spans="2:3" x14ac:dyDescent="0.25">
      <c r="B78" s="58" t="s">
        <v>113</v>
      </c>
      <c r="C78" s="59">
        <v>239057.12</v>
      </c>
    </row>
    <row r="79" spans="2:3" x14ac:dyDescent="0.25">
      <c r="B79" s="58" t="s">
        <v>114</v>
      </c>
      <c r="C79" s="59">
        <v>578505.46</v>
      </c>
    </row>
    <row r="80" spans="2:3" x14ac:dyDescent="0.25">
      <c r="B80" s="58" t="s">
        <v>115</v>
      </c>
      <c r="C80" s="59"/>
    </row>
    <row r="81" spans="2:5" x14ac:dyDescent="0.25">
      <c r="B81" s="58" t="s">
        <v>116</v>
      </c>
      <c r="C81" s="59"/>
    </row>
    <row r="82" spans="2:5" x14ac:dyDescent="0.25">
      <c r="B82" s="58" t="s">
        <v>117</v>
      </c>
      <c r="C82" s="59"/>
    </row>
    <row r="83" spans="2:5" x14ac:dyDescent="0.25">
      <c r="B83" s="58" t="s">
        <v>118</v>
      </c>
      <c r="C83" s="59"/>
    </row>
    <row r="84" spans="2:5" x14ac:dyDescent="0.25">
      <c r="B84" s="58" t="s">
        <v>119</v>
      </c>
      <c r="C84" s="59">
        <v>10433.67</v>
      </c>
    </row>
    <row r="85" spans="2:5" x14ac:dyDescent="0.25">
      <c r="B85" s="58" t="s">
        <v>120</v>
      </c>
      <c r="C85" s="59"/>
    </row>
    <row r="86" spans="2:5" x14ac:dyDescent="0.25">
      <c r="B86" s="58" t="s">
        <v>121</v>
      </c>
      <c r="C86" s="59"/>
    </row>
    <row r="87" spans="2:5" x14ac:dyDescent="0.25">
      <c r="B87" s="58" t="s">
        <v>122</v>
      </c>
      <c r="C87" s="59"/>
    </row>
    <row r="88" spans="2:5" x14ac:dyDescent="0.25">
      <c r="B88" s="58" t="s">
        <v>123</v>
      </c>
      <c r="C88" s="59"/>
    </row>
    <row r="89" spans="2:5" s="24" customFormat="1" x14ac:dyDescent="0.25">
      <c r="B89" s="63" t="s">
        <v>124</v>
      </c>
      <c r="C89" s="59">
        <v>45000</v>
      </c>
      <c r="D89"/>
    </row>
    <row r="90" spans="2:5" s="24" customFormat="1" x14ac:dyDescent="0.25">
      <c r="B90" s="58" t="s">
        <v>125</v>
      </c>
      <c r="C90" s="59"/>
      <c r="D90"/>
    </row>
    <row r="91" spans="2:5" s="24" customFormat="1" x14ac:dyDescent="0.25">
      <c r="B91" s="58" t="s">
        <v>126</v>
      </c>
      <c r="C91" s="59">
        <v>92215</v>
      </c>
      <c r="D91"/>
    </row>
    <row r="92" spans="2:5" s="24" customFormat="1" x14ac:dyDescent="0.25">
      <c r="B92" s="58" t="s">
        <v>127</v>
      </c>
      <c r="C92" s="59"/>
      <c r="D92"/>
    </row>
    <row r="93" spans="2:5" s="24" customFormat="1" x14ac:dyDescent="0.25">
      <c r="B93" s="58" t="s">
        <v>128</v>
      </c>
      <c r="C93" s="59"/>
      <c r="D93"/>
    </row>
    <row r="94" spans="2:5" s="24" customFormat="1" x14ac:dyDescent="0.25">
      <c r="B94" s="64" t="s">
        <v>129</v>
      </c>
      <c r="C94" s="65">
        <f>1096584.26+5948.85</f>
        <v>1102533.1100000001</v>
      </c>
      <c r="D94"/>
      <c r="E94" s="26"/>
    </row>
    <row r="95" spans="2:5" s="24" customFormat="1" x14ac:dyDescent="0.25">
      <c r="B95" s="58" t="s">
        <v>130</v>
      </c>
      <c r="C95" s="59"/>
      <c r="D95"/>
    </row>
    <row r="96" spans="2:5" s="24" customFormat="1" x14ac:dyDescent="0.25">
      <c r="B96" s="58" t="s">
        <v>131</v>
      </c>
      <c r="C96" s="66">
        <f>SUM(C14:C95)</f>
        <v>47428008.620000005</v>
      </c>
      <c r="D96"/>
    </row>
    <row r="97" spans="2:5" s="24" customFormat="1" x14ac:dyDescent="0.25">
      <c r="B97" s="58" t="s">
        <v>132</v>
      </c>
      <c r="C97" s="66">
        <f>C11-C96</f>
        <v>-1102533.1100000069</v>
      </c>
      <c r="D97"/>
    </row>
    <row r="98" spans="2:5" s="24" customFormat="1" x14ac:dyDescent="0.25">
      <c r="B98"/>
      <c r="C98"/>
      <c r="D98"/>
    </row>
    <row r="99" spans="2:5" s="24" customFormat="1" x14ac:dyDescent="0.25">
      <c r="B99"/>
      <c r="C99" s="67" t="s">
        <v>40</v>
      </c>
      <c r="D99"/>
    </row>
    <row r="100" spans="2:5" s="24" customFormat="1" x14ac:dyDescent="0.25">
      <c r="B100"/>
      <c r="C100" s="26"/>
      <c r="D100"/>
      <c r="E100"/>
    </row>
    <row r="105" spans="2:5" s="24" customFormat="1" ht="5.25" customHeight="1" x14ac:dyDescent="0.25">
      <c r="B105"/>
      <c r="C105"/>
      <c r="D105"/>
      <c r="E105"/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Noviembre 2017</vt:lpstr>
      <vt:lpstr>ESTADO RESULTADO Noviembre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2017-12-06T15:45:56Z</dcterms:created>
  <dcterms:modified xsi:type="dcterms:W3CDTF">2017-12-07T19:25:47Z</dcterms:modified>
</cp:coreProperties>
</file>