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Jeannie Monegro\2018\Marzo\"/>
    </mc:Choice>
  </mc:AlternateContent>
  <bookViews>
    <workbookView xWindow="0" yWindow="0" windowWidth="28800" windowHeight="12435" firstSheet="1" activeTab="1"/>
  </bookViews>
  <sheets>
    <sheet name="BALANCE GENERAL Marzo 2018" sheetId="1" state="hidden" r:id="rId1"/>
    <sheet name="ESTADO RESULTADO Marzo 2018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5" i="2" l="1"/>
  <c r="C107" i="2" s="1"/>
  <c r="C108" i="2" s="1"/>
  <c r="C10" i="2"/>
  <c r="C55" i="1"/>
  <c r="C54" i="1"/>
  <c r="C43" i="1"/>
  <c r="C44" i="1" s="1"/>
  <c r="C34" i="1"/>
  <c r="C31" i="1"/>
  <c r="C27" i="1"/>
  <c r="C26" i="1"/>
  <c r="C35" i="1" s="1"/>
  <c r="C39" i="1" s="1"/>
  <c r="C46" i="1" s="1"/>
  <c r="C25" i="1"/>
  <c r="C16" i="1"/>
  <c r="C48" i="1" l="1"/>
  <c r="C57" i="1" l="1"/>
  <c r="C59" i="1" s="1"/>
  <c r="C61" i="1" s="1"/>
</calcChain>
</file>

<file path=xl/sharedStrings.xml><?xml version="1.0" encoding="utf-8"?>
<sst xmlns="http://schemas.openxmlformats.org/spreadsheetml/2006/main" count="147" uniqueCount="136">
  <si>
    <t xml:space="preserve">                                   MINISTERIO DE HACIENDA</t>
  </si>
  <si>
    <t xml:space="preserve">                                       DIRECCION GENERAL DE PRESUPUESTO</t>
  </si>
  <si>
    <t xml:space="preserve">              AL 31 MARZO 2018</t>
  </si>
  <si>
    <t xml:space="preserve">ACTIVOS </t>
  </si>
  <si>
    <t xml:space="preserve">ACTIVOS CORRIENTES </t>
  </si>
  <si>
    <t>CAJA CHICA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</si>
  <si>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</si>
  <si>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</si>
  <si>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</si>
  <si>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</si>
  <si>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BIENES EN USO</t>
  </si>
  <si>
    <t>MAQUINARIAS Y EQUIPO DE PRODUCCIÓN</t>
  </si>
  <si>
    <t>EQUIPO EDUCACIONAL CIENTÍFICO Y  RECREATIVO</t>
  </si>
  <si>
    <t>EQUIPO MEDICO Y DE LABORATORIO</t>
  </si>
  <si>
    <t>EQUIPO TRANSPORTE, TRACCIÓN Y ELEVACIÓN</t>
  </si>
  <si>
    <t>EQUIPO DE COMPUTACIÓN</t>
  </si>
  <si>
    <t>EQUIPO DE COMUNICACIÓN Y SEÑALAMIENTO</t>
  </si>
  <si>
    <t>EQUIPO Y MUEBLE PARA OFICINA</t>
  </si>
  <si>
    <t>HERRAMIENTAS Y REPUESTO MAYORES</t>
  </si>
  <si>
    <t>COMPRA MAQUINARIA  Y EQUIPO EN TRANSITO</t>
  </si>
  <si>
    <t>EQUIPO Y MOBILIARIO DE ALOJAMIENTO</t>
  </si>
  <si>
    <t>EQUIPO DE SEGURIDAD</t>
  </si>
  <si>
    <t>OTROS EQUIPOS</t>
  </si>
  <si>
    <t>EDIFICACIONES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</si>
  <si>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</si>
  <si>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SUB TOTAL DE BIENES EN USO</t>
  </si>
  <si>
    <t>OBRAS DE ARTE Y ELEMENTOS COLECCIONABLES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</si>
  <si>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</si>
  <si>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</si>
  <si>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</si>
  <si>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</si>
  <si>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</si>
  <si>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</si>
  <si>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</si>
  <si>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</si>
  <si>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</si>
  <si>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</si>
  <si>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</si>
  <si>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</si>
  <si>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</si>
  <si>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Preliminar</t>
  </si>
  <si>
    <t xml:space="preserve">                    MINISTERIO DE HACIENDA</t>
  </si>
  <si>
    <t xml:space="preserve">                  DIRECCION GENERAL DE PRESUPESTO</t>
  </si>
  <si>
    <t>PRESUPUESTO APROBADO</t>
  </si>
  <si>
    <r>
      <rPr>
        <sz val="11"/>
        <color rgb="FFFF0000"/>
        <rFont val="Arial"/>
        <family val="2"/>
      </rPr>
      <t>MAS O MENOS</t>
    </r>
    <r>
      <rPr>
        <sz val="11"/>
        <color theme="1"/>
        <rFont val="Arial"/>
        <family val="2"/>
      </rPr>
      <t xml:space="preserve"> MODIFICACION PRESUPUESTARIA</t>
    </r>
  </si>
  <si>
    <r>
      <rPr>
        <sz val="11"/>
        <color rgb="FFFF0000"/>
        <rFont val="Arial"/>
        <family val="2"/>
      </rPr>
      <t>MENOS</t>
    </r>
    <r>
      <rPr>
        <sz val="11"/>
        <color theme="1"/>
        <rFont val="Arial"/>
        <family val="2"/>
      </rPr>
      <t xml:space="preserve"> PRESUPUESTO NO EJECUTADO</t>
    </r>
  </si>
  <si>
    <t>PRESUPUESTO EJECUTADO</t>
  </si>
  <si>
    <t>GASTOS</t>
  </si>
  <si>
    <t>SUELDOS FIJOS</t>
  </si>
  <si>
    <t>SUELDOS DE PERSONAL CONTRATADO Y/O IGUALADO</t>
  </si>
  <si>
    <t>SUELDOS FIJOS PERSONAL EN TRÁMITE DE PENSIONES</t>
  </si>
  <si>
    <t>SUELDO ANUAL No.13</t>
  </si>
  <si>
    <t>PRESTACIONES ECONOMICAS</t>
  </si>
  <si>
    <t>PAGO DE VACACIONES NO DISFRUTADAS</t>
  </si>
  <si>
    <t>COMPENSACION</t>
  </si>
  <si>
    <t>COMPENSACION SERVICIOS DE SEGURIDAD</t>
  </si>
  <si>
    <t>COMPENSACION POR RESULTADOS</t>
  </si>
  <si>
    <t>BONO POR DESEMPEñO</t>
  </si>
  <si>
    <t xml:space="preserve">OTRAS GRATIFICACIONES 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</si>
  <si>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</si>
  <si>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</si>
  <si>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</si>
  <si>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</si>
  <si>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 TELEFÓNICO DE LARGA DISTANCIA</t>
  </si>
  <si>
    <t>TELÉFONOS LOCAL</t>
  </si>
  <si>
    <t>TELEFAX Y CORREO</t>
  </si>
  <si>
    <t>SERVICIO DE INTERNET Y TELEVISIÓN POR CABLE</t>
  </si>
  <si>
    <t>ENERGIA ELECTRICA</t>
  </si>
  <si>
    <t>AGUA</t>
  </si>
  <si>
    <t>PUBLICIDAD Y PROPAGANDA</t>
  </si>
  <si>
    <t>IMPRESIÓN Y ENCUADERNACIÓN</t>
  </si>
  <si>
    <t>VIATICOS DENTRO DEL PAIS</t>
  </si>
  <si>
    <t>VIATICOS FUERA DEL PAIS</t>
  </si>
  <si>
    <t>PASAJES</t>
  </si>
  <si>
    <t>PEAJE</t>
  </si>
  <si>
    <t>ALQUILERES DE EQUIPOS DE TRANSPORTE</t>
  </si>
  <si>
    <t>SEGURO DE PERSONAS</t>
  </si>
  <si>
    <t xml:space="preserve">ALQUILERES DE EQUIPOS DE TRANSPORTE, TRACCION </t>
  </si>
  <si>
    <t>SEGUROS DE PERSONAS</t>
  </si>
  <si>
    <t>OBRAS MENORES EN EDIFICACIONES</t>
  </si>
  <si>
    <t>SERVICIOS ESPECIALES DE MANTENIMIENTO Y REPARACION</t>
  </si>
  <si>
    <t>MANTENIMIENTO Y REPARACION EQUIPOS DE OFICINA</t>
  </si>
  <si>
    <t>MANTENIMIENTO Y REPARACION EQUIPOS DE COMPUTO</t>
  </si>
  <si>
    <t>MANTENIMIENTO Y REPARACION EQUIPOS DE COMUNICACION</t>
  </si>
  <si>
    <t>MANTENIMIENTO Y REPARACION EQUIPOS DE TRANSPORTE</t>
  </si>
  <si>
    <t>COMISIONES Y GASTOS BANCARIOS</t>
  </si>
  <si>
    <t xml:space="preserve">SERVICIOS SANITARIOS MÉDICOS Y VETERINARIOS </t>
  </si>
  <si>
    <t>FUMIGACION</t>
  </si>
  <si>
    <t>LAVANDERÍA, LIMPIEZA E HIGIENE</t>
  </si>
  <si>
    <t>EVENTOS GENERALES</t>
  </si>
  <si>
    <t>ORGANIZACION DE EVENTOS Y FESTIVIDADES</t>
  </si>
  <si>
    <t>INSTALACIONES ELECTRICAS</t>
  </si>
  <si>
    <t>SERVICIOS DE PINTURA Y DERIVADOS FINES DE EMBELLECIMIENTO</t>
  </si>
  <si>
    <t>SERVICIOS DE CAPACITACION</t>
  </si>
  <si>
    <t>SERVICIOS TÉCNICOS Y PROFESIONALES</t>
  </si>
  <si>
    <t>IMPUESTOS, DERECHOS Y TASAS</t>
  </si>
  <si>
    <t>OTROS SERVICIOS TECNICOS PROFESIONALES</t>
  </si>
  <si>
    <t>LAVANDERIA</t>
  </si>
  <si>
    <t>SERVICIOS JURIDICOS</t>
  </si>
  <si>
    <t>ALIMENTOS Y BEBIDAS PARA PERSONAS</t>
  </si>
  <si>
    <t>PRODUCTOS FORESTALES</t>
  </si>
  <si>
    <t>ACABADOS TEXTILES</t>
  </si>
  <si>
    <t>PREDAS DE VESTIR</t>
  </si>
  <si>
    <t>PAPEL DE ESCRITORIO</t>
  </si>
  <si>
    <t>PRODUCTOS DE PAPEL Y CARTÓN</t>
  </si>
  <si>
    <t>PRODUCTOS MEDICINALES PARA USO HUMANO</t>
  </si>
  <si>
    <t>PRODUCTOS DE ARTES GRÁFICAS</t>
  </si>
  <si>
    <t>ESPECIES TIMBRADOS Y VALORADAS</t>
  </si>
  <si>
    <t>LIBROS, REVISTAS Y PERIODICOS</t>
  </si>
  <si>
    <t>ARTICULOS DE CAUCHO</t>
  </si>
  <si>
    <t>ARTICULOS DE PLASTICO</t>
  </si>
  <si>
    <t>LLANTAS Y NEUMATICOS</t>
  </si>
  <si>
    <t>ESTRUCTURAS METALICAS ACABADAS</t>
  </si>
  <si>
    <t>COMBUSTIBLES</t>
  </si>
  <si>
    <t>MATERIALES DE LIMPIEZA</t>
  </si>
  <si>
    <t>LUBRICANTES Y PRODUCTOS QUIMICOS</t>
  </si>
  <si>
    <t>UTILES DE ESCRITORIO, OFICINA Y ENSEÑANZA</t>
  </si>
  <si>
    <t>UTILES DE COCINA Y COMEDOR</t>
  </si>
  <si>
    <t>PRODUCTOS DE CEMENTO, CAL, ASBESTO, YESO Y ARCILLA</t>
  </si>
  <si>
    <t>PRODUCTOS DE VIDRIO, LOZA Y PORCELANA</t>
  </si>
  <si>
    <t>PRODUCTOS METALICOS Y SUS DERIVADOS</t>
  </si>
  <si>
    <t>PRODUCTOS ELÉCTRICOS Y AFINES</t>
  </si>
  <si>
    <t>PRODUCTOS Y UTILES VARIOS</t>
  </si>
  <si>
    <t>BONOS PARA UTILES DIVERSOS</t>
  </si>
  <si>
    <t>AYUDA Y DONACIONES OCASIONALES A HOGARES Y PERSONAS</t>
  </si>
  <si>
    <t>BECAS NACIONALES</t>
  </si>
  <si>
    <t>TRANSFERENCIAS CORRIENTES A ASOCIACIONES SIN FINES DE LUCRO</t>
  </si>
  <si>
    <t>TRANSFERENCIAS CORRIENTES A ORGANISMOS INTERNACIONALES</t>
  </si>
  <si>
    <t>OTROS MOBILIARIOS Y EQUIPOS NO IDENTIFICADOS PRECEDENTEMENTE</t>
  </si>
  <si>
    <t>MUEBLES DE OFICINA Y ESTANTERIA</t>
  </si>
  <si>
    <t>EQUIPOS Y APARATOS AUDIOVISUALES</t>
  </si>
  <si>
    <t>AYUDAS Y DONACIONES OCACIONALES A HOGARES/PERSONA</t>
  </si>
  <si>
    <t>GASTO DEPRECIACION</t>
  </si>
  <si>
    <t>GASTOS DE ANTICIPOS FINANCIEROS POR CLASIFICAR</t>
  </si>
  <si>
    <t>TOTAL DE GASTOS</t>
  </si>
  <si>
    <t>RESULTADO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</si>
</sst>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1"/>
      <name val="Calibri"/>
      <family val="2"/>
      <scheme val="minor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sz val="9"/>
      <color indexed="8"/>
      <name val="Arial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4" fontId="8" fillId="0" borderId="0" xfId="0" applyNumberFormat="1" applyFont="1" applyAlignment="1">
      <alignment horizontal="right"/>
    </xf>
    <xf numFmtId="0" fontId="9" fillId="0" borderId="0" xfId="0" applyFont="1"/>
    <xf numFmtId="4" fontId="9" fillId="0" borderId="0" xfId="0" applyNumberFormat="1" applyFont="1" applyAlignment="1">
      <alignment horizontal="right"/>
    </xf>
    <xf numFmtId="0" fontId="8" fillId="0" borderId="0" xfId="0" applyFont="1"/>
    <xf numFmtId="4" fontId="5" fillId="0" borderId="1" xfId="0" applyNumberFormat="1" applyFont="1" applyBorder="1" applyAlignment="1">
      <alignment horizontal="right"/>
    </xf>
    <xf numFmtId="0" fontId="6" fillId="0" borderId="0" xfId="0" applyFont="1"/>
    <xf numFmtId="4" fontId="5" fillId="0" borderId="0" xfId="0" applyNumberFormat="1" applyFont="1" applyAlignment="1">
      <alignment horizontal="right"/>
    </xf>
    <xf numFmtId="0" fontId="10" fillId="0" borderId="0" xfId="0" applyFont="1"/>
    <xf numFmtId="0" fontId="8" fillId="0" borderId="0" xfId="0" applyFont="1" applyAlignment="1">
      <alignment horizontal="right"/>
    </xf>
    <xf numFmtId="0" fontId="11" fillId="0" borderId="0" xfId="0" applyFont="1" applyBorder="1" applyAlignment="1">
      <alignment horizontal="left"/>
    </xf>
    <xf numFmtId="0" fontId="11" fillId="0" borderId="0" xfId="0" applyFont="1"/>
    <xf numFmtId="49" fontId="12" fillId="0" borderId="0" xfId="0" applyNumberFormat="1" applyFont="1" applyAlignment="1">
      <alignment horizontal="left"/>
    </xf>
    <xf numFmtId="39" fontId="0" fillId="0" borderId="0" xfId="0" applyNumberFormat="1"/>
    <xf numFmtId="39" fontId="9" fillId="0" borderId="0" xfId="0" applyNumberFormat="1" applyFont="1" applyAlignment="1">
      <alignment horizontal="right"/>
    </xf>
    <xf numFmtId="4" fontId="14" fillId="0" borderId="2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4" fontId="15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/>
    </xf>
    <xf numFmtId="4" fontId="10" fillId="0" borderId="2" xfId="0" applyNumberFormat="1" applyFont="1" applyBorder="1" applyAlignment="1">
      <alignment horizontal="right"/>
    </xf>
    <xf numFmtId="49" fontId="16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left"/>
    </xf>
    <xf numFmtId="4" fontId="10" fillId="0" borderId="0" xfId="0" applyNumberFormat="1" applyFont="1" applyAlignment="1">
      <alignment horizontal="right"/>
    </xf>
    <xf numFmtId="4" fontId="9" fillId="0" borderId="2" xfId="0" applyNumberFormat="1" applyFont="1" applyBorder="1" applyAlignment="1">
      <alignment horizontal="right"/>
    </xf>
    <xf numFmtId="4" fontId="0" fillId="0" borderId="0" xfId="0" applyNumberFormat="1"/>
    <xf numFmtId="49" fontId="17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4" fontId="5" fillId="0" borderId="0" xfId="0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left"/>
    </xf>
    <xf numFmtId="164" fontId="18" fillId="0" borderId="0" xfId="0" applyNumberFormat="1" applyFont="1" applyBorder="1" applyAlignment="1">
      <alignment horizontal="right"/>
    </xf>
    <xf numFmtId="49" fontId="19" fillId="0" borderId="0" xfId="0" applyNumberFormat="1" applyFont="1" applyAlignment="1">
      <alignment horizontal="left"/>
    </xf>
    <xf numFmtId="164" fontId="5" fillId="0" borderId="1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20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2" borderId="3" xfId="0" applyFont="1" applyFill="1" applyBorder="1" applyAlignment="1">
      <alignment horizontal="left"/>
    </xf>
    <xf numFmtId="164" fontId="22" fillId="2" borderId="3" xfId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left"/>
    </xf>
    <xf numFmtId="164" fontId="24" fillId="0" borderId="3" xfId="1" applyFont="1" applyBorder="1" applyAlignment="1">
      <alignment horizontal="center" vertical="center"/>
    </xf>
    <xf numFmtId="164" fontId="23" fillId="0" borderId="3" xfId="1" applyFont="1" applyBorder="1" applyAlignment="1">
      <alignment horizontal="center" vertical="center"/>
    </xf>
    <xf numFmtId="164" fontId="25" fillId="2" borderId="3" xfId="1" applyFont="1" applyFill="1" applyBorder="1"/>
    <xf numFmtId="0" fontId="23" fillId="0" borderId="3" xfId="0" applyFont="1" applyBorder="1"/>
    <xf numFmtId="0" fontId="22" fillId="2" borderId="3" xfId="0" applyFont="1" applyFill="1" applyBorder="1"/>
    <xf numFmtId="0" fontId="23" fillId="2" borderId="3" xfId="0" applyFont="1" applyFill="1" applyBorder="1"/>
    <xf numFmtId="0" fontId="23" fillId="0" borderId="3" xfId="0" applyFont="1" applyFill="1" applyBorder="1"/>
    <xf numFmtId="164" fontId="23" fillId="0" borderId="3" xfId="1" applyFont="1" applyFill="1" applyBorder="1"/>
    <xf numFmtId="49" fontId="26" fillId="0" borderId="0" xfId="0" applyNumberFormat="1" applyFont="1" applyAlignment="1">
      <alignment horizontal="left"/>
    </xf>
    <xf numFmtId="49" fontId="27" fillId="0" borderId="0" xfId="0" applyNumberFormat="1" applyFont="1" applyAlignment="1">
      <alignment horizontal="left"/>
    </xf>
    <xf numFmtId="164" fontId="27" fillId="0" borderId="0" xfId="0" applyNumberFormat="1" applyFont="1" applyAlignment="1">
      <alignment horizontal="right"/>
    </xf>
    <xf numFmtId="0" fontId="23" fillId="3" borderId="3" xfId="0" applyFont="1" applyFill="1" applyBorder="1"/>
    <xf numFmtId="164" fontId="0" fillId="0" borderId="0" xfId="1" applyFont="1"/>
    <xf numFmtId="0" fontId="23" fillId="0" borderId="3" xfId="0" applyFont="1" applyFill="1" applyBorder="1" applyAlignment="1">
      <alignment wrapText="1"/>
    </xf>
    <xf numFmtId="0" fontId="23" fillId="0" borderId="3" xfId="0" applyFont="1" applyFill="1" applyBorder="1" applyAlignment="1">
      <alignment horizontal="left" wrapText="1"/>
    </xf>
    <xf numFmtId="0" fontId="28" fillId="0" borderId="3" xfId="0" applyFont="1" applyFill="1" applyBorder="1"/>
    <xf numFmtId="164" fontId="28" fillId="0" borderId="3" xfId="1" applyFont="1" applyFill="1" applyBorder="1"/>
    <xf numFmtId="164" fontId="22" fillId="0" borderId="3" xfId="1" applyFont="1" applyFill="1" applyBorder="1"/>
    <xf numFmtId="164" fontId="2" fillId="0" borderId="0" xfId="1" applyFont="1" applyAlignment="1">
      <alignment horizontal="right"/>
    </xf>
    <xf numFmtId="16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1196093</xdr:colOff>
      <xdr:row>5</xdr:row>
      <xdr:rowOff>66697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8518" cy="1123972"/>
        </a:xfrm>
        <a:prstGeom prst="rect">
          <a:avLst/>
        </a:prstGeom>
      </xdr:spPr>
    </xdr:pic>
    <xdr:clientData/>
  </xdr:twoCellAnchor>
  <xdr:twoCellAnchor editAs="oneCell">
    <xdr:from>
      <xdr:col>2</xdr:col>
      <xdr:colOff>373592</xdr:colOff>
      <xdr:row>1</xdr:row>
      <xdr:rowOff>63500</xdr:rowOff>
    </xdr:from>
    <xdr:to>
      <xdr:col>2</xdr:col>
      <xdr:colOff>1322916</xdr:colOff>
      <xdr:row>6</xdr:row>
      <xdr:rowOff>220124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0417" y="254000"/>
          <a:ext cx="949324" cy="1261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47625</xdr:rowOff>
    </xdr:from>
    <xdr:to>
      <xdr:col>2</xdr:col>
      <xdr:colOff>1257300</xdr:colOff>
      <xdr:row>6</xdr:row>
      <xdr:rowOff>135528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47625"/>
          <a:ext cx="1047750" cy="13166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859290</xdr:colOff>
      <xdr:row>3</xdr:row>
      <xdr:rowOff>179133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10"/>
        <a:stretch/>
      </xdr:blipFill>
      <xdr:spPr>
        <a:xfrm>
          <a:off x="0" y="28575"/>
          <a:ext cx="1554615" cy="7411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onegro/Desktop/Jeannie%20Monegro%202018/Estados%20Financieros%202018/BALANCE%20GENERAL%20&amp;%20ESTADO%20RESULTAD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17"/>
      <sheetName val="ESTADO RESULTADO Enero 2017"/>
      <sheetName val="Hoja1"/>
      <sheetName val="BALANCE GENERAL Febrero 2017"/>
      <sheetName val="ESTADO RESULTADO Febreo 2017"/>
      <sheetName val="Hoja2"/>
      <sheetName val="BALANCE GENERAL Marzo 2017"/>
      <sheetName val="ESTADO RESULTADO Marzo 2017"/>
      <sheetName val="Hoja3"/>
      <sheetName val="BALANCE GENERAL Abril 2017"/>
      <sheetName val="ESTADO RESULTADO Abril 2017"/>
      <sheetName val="Hoja4"/>
      <sheetName val="BALANCE GENERAL Mayo 2017"/>
      <sheetName val="ESTADO RESULTADO Mayo 2017"/>
      <sheetName val="Hoja5"/>
      <sheetName val="BALANCE GENERAL Junio 2017"/>
      <sheetName val="ESTADO RESULTADO Junio 2017"/>
      <sheetName val="Hoja10"/>
      <sheetName val="BALANCE GENERAL Julio 2017"/>
      <sheetName val="ESTADO RESULTADO Julio 2017 "/>
      <sheetName val="Hoja8"/>
      <sheetName val="BALANCE GENERAL Agosto 2017"/>
      <sheetName val="ESTADO RESULTADO Agosto 2017"/>
      <sheetName val="Hoja9"/>
      <sheetName val="BALANCE GENERAL Septiembre 2017"/>
      <sheetName val="ESTADO RESULTADO Sep. 2017"/>
      <sheetName val="Hoja6"/>
      <sheetName val="BALANCE GENERAL Octubre 2017"/>
      <sheetName val="ESTADO RESULTADO Octubre 2017"/>
      <sheetName val="BALANCE GENERAL Noviembre 2017"/>
      <sheetName val="ESTADO RESULTADO Noviembre 2017"/>
      <sheetName val="BALANCE GENERAL Diciembre 2017"/>
      <sheetName val="ESTADO RESULTADO Diciembre 2017"/>
      <sheetName val="Hoja7"/>
      <sheetName val="BALANCE GENERAL Enero 2018"/>
      <sheetName val="ESTADO RESULTADO Enero 2018"/>
      <sheetName val="BALANCE GENERAL Febrero 2018"/>
      <sheetName val="ESTADO RESULTADO Febrero 2018"/>
      <sheetName val="Hoja13"/>
      <sheetName val="BALANCE GENERAL Marzo 2018"/>
      <sheetName val="ESTADO RESULTADO Marzo 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34">
          <cell r="C34">
            <v>71980818.88000001</v>
          </cell>
        </row>
        <row r="43">
          <cell r="C43">
            <v>248845.13999999993</v>
          </cell>
        </row>
      </sheetData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2"/>
  <sheetViews>
    <sheetView workbookViewId="0">
      <selection activeCell="E8" sqref="E8"/>
    </sheetView>
  </sheetViews>
  <sheetFormatPr baseColWidth="10" defaultRowHeight="15" x14ac:dyDescent="0.25"/>
  <cols>
    <col min="1" max="1" width="5.28515625" customWidth="1"/>
    <col min="2" max="2" width="70.85546875" customWidth="1"/>
    <col min="3" max="3" width="22.140625" style="2" customWidth="1"/>
    <col min="4" max="4" width="12.7109375" bestFit="1" customWidth="1"/>
  </cols>
  <sheetData>
    <row r="2" spans="2:3" ht="18.75" x14ac:dyDescent="0.3">
      <c r="B2" s="1" t="s">
        <v>0</v>
      </c>
    </row>
    <row r="3" spans="2:3" ht="18.75" x14ac:dyDescent="0.3">
      <c r="B3" s="1" t="s">
        <v>1</v>
      </c>
    </row>
    <row r="4" spans="2:3" ht="15.75" x14ac:dyDescent="0.25">
      <c r="B4" s="3" t="s">
        <v>2</v>
      </c>
    </row>
    <row r="6" spans="2:3" ht="18.75" x14ac:dyDescent="0.3">
      <c r="B6" s="1"/>
    </row>
    <row r="7" spans="2:3" ht="18.75" x14ac:dyDescent="0.3">
      <c r="B7" s="4"/>
      <c r="C7" s="4"/>
    </row>
    <row r="8" spans="2:3" ht="18.75" x14ac:dyDescent="0.3">
      <c r="B8" s="5"/>
      <c r="C8" s="6"/>
    </row>
    <row r="9" spans="2:3" ht="18.75" x14ac:dyDescent="0.3">
      <c r="B9" s="7" t="s">
        <v>3</v>
      </c>
      <c r="C9" s="8"/>
    </row>
    <row r="10" spans="2:3" ht="18.75" x14ac:dyDescent="0.3">
      <c r="B10" s="7" t="s">
        <v>4</v>
      </c>
      <c r="C10" s="8"/>
    </row>
    <row r="11" spans="2:3" ht="18.75" x14ac:dyDescent="0.3">
      <c r="B11" s="7"/>
      <c r="C11" s="8"/>
    </row>
    <row r="12" spans="2:3" ht="15.75" x14ac:dyDescent="0.25">
      <c r="B12" s="9" t="s">
        <v>5</v>
      </c>
      <c r="C12" s="10">
        <v>20507</v>
      </c>
    </row>
    <row r="13" spans="2:3" x14ac:dyDescent="0.25">
      <c r="B13" s="11" t="s">
        <v>6</v>
      </c>
      <c r="C13" s="10">
        <v>20468.849999999999</v>
      </c>
    </row>
    <row r="14" spans="2:3" x14ac:dyDescent="0.25">
      <c r="B14" s="11" t="s">
        <v>7</v>
      </c>
      <c r="C14" s="12">
        <v>3818421.93</v>
      </c>
    </row>
    <row r="15" spans="2:3" x14ac:dyDescent="0.25">
      <c r="B15" s="13"/>
      <c r="C15" s="10"/>
    </row>
    <row r="16" spans="2:3" ht="19.5" thickBot="1" x14ac:dyDescent="0.35">
      <c r="B16" s="7" t="s">
        <v>8</v>
      </c>
      <c r="C16" s="14">
        <f>C12+C13+C14</f>
        <v>3859397.7800000003</v>
      </c>
    </row>
    <row r="17" spans="2:4" ht="19.5" thickTop="1" x14ac:dyDescent="0.3">
      <c r="B17" s="15"/>
      <c r="C17" s="16"/>
    </row>
    <row r="18" spans="2:4" ht="18.75" x14ac:dyDescent="0.3">
      <c r="B18" s="7" t="s">
        <v>3</v>
      </c>
      <c r="C18" s="8"/>
    </row>
    <row r="19" spans="2:4" ht="18.75" x14ac:dyDescent="0.3">
      <c r="B19" s="7" t="s">
        <v>9</v>
      </c>
      <c r="C19" s="8"/>
    </row>
    <row r="20" spans="2:4" ht="15.75" x14ac:dyDescent="0.25">
      <c r="B20" s="17" t="s">
        <v>10</v>
      </c>
      <c r="C20" s="18"/>
    </row>
    <row r="21" spans="2:4" ht="15.75" x14ac:dyDescent="0.25">
      <c r="B21" s="19" t="s">
        <v>11</v>
      </c>
      <c r="C21" s="12">
        <v>5019144.09</v>
      </c>
    </row>
    <row r="22" spans="2:4" ht="15.75" x14ac:dyDescent="0.25">
      <c r="B22" s="20" t="s">
        <v>12</v>
      </c>
      <c r="C22" s="12">
        <v>277177.26</v>
      </c>
    </row>
    <row r="23" spans="2:4" ht="15.75" x14ac:dyDescent="0.25">
      <c r="B23" s="20" t="s">
        <v>13</v>
      </c>
      <c r="C23" s="12">
        <v>37406</v>
      </c>
    </row>
    <row r="24" spans="2:4" ht="15.75" x14ac:dyDescent="0.25">
      <c r="B24" s="20" t="s">
        <v>14</v>
      </c>
      <c r="C24" s="12">
        <v>39596638.259999998</v>
      </c>
    </row>
    <row r="25" spans="2:4" ht="15.75" x14ac:dyDescent="0.25">
      <c r="B25" s="21" t="s">
        <v>15</v>
      </c>
      <c r="C25" s="12">
        <f>27334282.47+654880.9+33998.81+153741.51+118249.95+422524.32</f>
        <v>28717677.959999997</v>
      </c>
      <c r="D25" s="22"/>
    </row>
    <row r="26" spans="2:4" ht="15.75" x14ac:dyDescent="0.25">
      <c r="B26" s="21" t="s">
        <v>16</v>
      </c>
      <c r="C26" s="12">
        <f>8111098.49+4366</f>
        <v>8115464.4900000002</v>
      </c>
    </row>
    <row r="27" spans="2:4" ht="15.75" x14ac:dyDescent="0.25">
      <c r="B27" s="21" t="s">
        <v>17</v>
      </c>
      <c r="C27" s="23">
        <f>40811364.68+704488.32+493348.56+14632+737085.82</f>
        <v>42760919.380000003</v>
      </c>
      <c r="D27" s="22"/>
    </row>
    <row r="28" spans="2:4" ht="15.75" x14ac:dyDescent="0.25">
      <c r="B28" s="21" t="s">
        <v>18</v>
      </c>
      <c r="C28" s="23">
        <v>69401</v>
      </c>
    </row>
    <row r="29" spans="2:4" ht="15.75" x14ac:dyDescent="0.25">
      <c r="B29" s="21" t="s">
        <v>19</v>
      </c>
      <c r="C29" s="23">
        <v>5657052.4800000004</v>
      </c>
    </row>
    <row r="30" spans="2:4" ht="15.75" x14ac:dyDescent="0.25">
      <c r="B30" s="21" t="s">
        <v>20</v>
      </c>
      <c r="C30" s="12">
        <v>20275</v>
      </c>
    </row>
    <row r="31" spans="2:4" ht="15.75" x14ac:dyDescent="0.25">
      <c r="B31" s="21" t="s">
        <v>21</v>
      </c>
      <c r="C31" s="12">
        <f>791686.78+126825.51+103525.02</f>
        <v>1022037.31</v>
      </c>
    </row>
    <row r="32" spans="2:4" ht="15.75" x14ac:dyDescent="0.25">
      <c r="B32" s="21" t="s">
        <v>22</v>
      </c>
      <c r="C32" s="12">
        <v>25370</v>
      </c>
    </row>
    <row r="33" spans="2:5" ht="15.75" x14ac:dyDescent="0.25">
      <c r="B33" s="21" t="s">
        <v>23</v>
      </c>
      <c r="C33" s="12">
        <v>89943307.950000003</v>
      </c>
    </row>
    <row r="34" spans="2:5" ht="15.75" x14ac:dyDescent="0.25">
      <c r="B34" s="21" t="s">
        <v>24</v>
      </c>
      <c r="C34" s="24">
        <f>+'[1]BALANCE GENERAL Febrero 2018'!C34+856654.75</f>
        <v>72837473.63000001</v>
      </c>
    </row>
    <row r="35" spans="2:5" ht="18.75" x14ac:dyDescent="0.3">
      <c r="B35" s="25" t="s">
        <v>25</v>
      </c>
      <c r="C35" s="26">
        <f>C21+C22+C24+C25+C26+C27+C28+C29+C30+C33+C31-C34</f>
        <v>148361621.55000001</v>
      </c>
    </row>
    <row r="36" spans="2:5" ht="18.75" x14ac:dyDescent="0.3">
      <c r="B36" s="27"/>
      <c r="C36" s="8"/>
    </row>
    <row r="37" spans="2:5" ht="15.75" x14ac:dyDescent="0.25">
      <c r="B37" s="21" t="s">
        <v>26</v>
      </c>
      <c r="C37" s="28">
        <v>2035277.96</v>
      </c>
    </row>
    <row r="38" spans="2:5" x14ac:dyDescent="0.25">
      <c r="B38" s="29"/>
      <c r="C38" s="18"/>
    </row>
    <row r="39" spans="2:5" ht="15.75" x14ac:dyDescent="0.25">
      <c r="B39" s="30" t="s">
        <v>27</v>
      </c>
      <c r="C39" s="31">
        <f>C35+C37</f>
        <v>150396899.51000002</v>
      </c>
    </row>
    <row r="40" spans="2:5" ht="15.75" x14ac:dyDescent="0.25">
      <c r="B40" s="30"/>
      <c r="C40" s="31"/>
    </row>
    <row r="41" spans="2:5" ht="15.75" x14ac:dyDescent="0.25">
      <c r="B41" s="30" t="s">
        <v>28</v>
      </c>
      <c r="C41" s="18"/>
    </row>
    <row r="42" spans="2:5" ht="15.75" x14ac:dyDescent="0.25">
      <c r="B42" s="21" t="s">
        <v>29</v>
      </c>
      <c r="C42" s="10">
        <v>260803.15</v>
      </c>
    </row>
    <row r="43" spans="2:5" ht="15.75" x14ac:dyDescent="0.25">
      <c r="B43" s="21" t="s">
        <v>30</v>
      </c>
      <c r="C43" s="32">
        <f>+'[1]BALANCE GENERAL Febrero 2018'!C43+4343.11</f>
        <v>253188.24999999991</v>
      </c>
    </row>
    <row r="44" spans="2:5" ht="15.75" x14ac:dyDescent="0.25">
      <c r="B44" s="30" t="s">
        <v>31</v>
      </c>
      <c r="C44" s="31">
        <f>C42-C43</f>
        <v>7614.9000000000815</v>
      </c>
      <c r="E44" s="33"/>
    </row>
    <row r="45" spans="2:5" ht="15.75" x14ac:dyDescent="0.25">
      <c r="B45" s="30"/>
      <c r="C45" s="31"/>
    </row>
    <row r="46" spans="2:5" ht="18.75" x14ac:dyDescent="0.3">
      <c r="B46" s="7" t="s">
        <v>32</v>
      </c>
      <c r="C46" s="16">
        <f>C39+C44</f>
        <v>150404514.41000003</v>
      </c>
    </row>
    <row r="47" spans="2:5" ht="18.75" x14ac:dyDescent="0.3">
      <c r="B47" s="34"/>
      <c r="C47" s="8"/>
    </row>
    <row r="48" spans="2:5" ht="19.5" thickBot="1" x14ac:dyDescent="0.35">
      <c r="B48" s="35" t="s">
        <v>33</v>
      </c>
      <c r="C48" s="14">
        <f>C16+C46</f>
        <v>154263912.19000003</v>
      </c>
    </row>
    <row r="49" spans="2:3" ht="19.5" thickTop="1" x14ac:dyDescent="0.3">
      <c r="B49" s="35"/>
      <c r="C49" s="36"/>
    </row>
    <row r="50" spans="2:3" ht="18.75" x14ac:dyDescent="0.3">
      <c r="B50" s="35" t="s">
        <v>34</v>
      </c>
      <c r="C50" s="37"/>
    </row>
    <row r="51" spans="2:3" ht="18.75" x14ac:dyDescent="0.3">
      <c r="B51" s="35"/>
      <c r="C51" s="8"/>
    </row>
    <row r="52" spans="2:3" ht="18.75" x14ac:dyDescent="0.3">
      <c r="B52" s="35" t="s">
        <v>35</v>
      </c>
      <c r="C52" s="8"/>
    </row>
    <row r="53" spans="2:3" ht="15.75" x14ac:dyDescent="0.25">
      <c r="B53" s="38" t="s">
        <v>36</v>
      </c>
      <c r="C53" s="12">
        <v>3126777.45</v>
      </c>
    </row>
    <row r="54" spans="2:3" ht="15.75" x14ac:dyDescent="0.25">
      <c r="B54" s="38" t="s">
        <v>6</v>
      </c>
      <c r="C54" s="32">
        <f>+C13</f>
        <v>20468.849999999999</v>
      </c>
    </row>
    <row r="55" spans="2:3" ht="18.75" x14ac:dyDescent="0.3">
      <c r="B55" s="35" t="s">
        <v>37</v>
      </c>
      <c r="C55" s="39">
        <f>C53+C54</f>
        <v>3147246.3000000003</v>
      </c>
    </row>
    <row r="56" spans="2:3" x14ac:dyDescent="0.25">
      <c r="B56" s="40"/>
      <c r="C56" s="18"/>
    </row>
    <row r="57" spans="2:3" ht="15.75" x14ac:dyDescent="0.25">
      <c r="B57" s="21" t="s">
        <v>38</v>
      </c>
      <c r="C57" s="28">
        <f>+C48-C55</f>
        <v>151116665.89000002</v>
      </c>
    </row>
    <row r="58" spans="2:3" x14ac:dyDescent="0.25">
      <c r="B58" s="29"/>
      <c r="C58" s="18"/>
    </row>
    <row r="59" spans="2:3" ht="19.5" thickBot="1" x14ac:dyDescent="0.35">
      <c r="B59" s="35" t="s">
        <v>39</v>
      </c>
      <c r="C59" s="41">
        <f>+C55+C57</f>
        <v>154263912.19000003</v>
      </c>
    </row>
    <row r="60" spans="2:3" ht="19.5" thickTop="1" x14ac:dyDescent="0.3">
      <c r="B60" s="35"/>
      <c r="C60" s="10"/>
    </row>
    <row r="61" spans="2:3" x14ac:dyDescent="0.25">
      <c r="C61" s="42">
        <f>+C48-C59</f>
        <v>0</v>
      </c>
    </row>
    <row r="62" spans="2:3" x14ac:dyDescent="0.25">
      <c r="C62" s="43" t="s">
        <v>40</v>
      </c>
    </row>
  </sheetData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6"/>
  <sheetViews>
    <sheetView tabSelected="1" workbookViewId="0">
      <selection activeCell="E8" sqref="E8"/>
    </sheetView>
  </sheetViews>
  <sheetFormatPr baseColWidth="10" defaultRowHeight="15" x14ac:dyDescent="0.25"/>
  <cols>
    <col min="1" max="1" width="10.42578125" customWidth="1"/>
    <col min="2" max="2" width="77.140625" customWidth="1"/>
    <col min="3" max="3" width="20.28515625" customWidth="1"/>
    <col min="4" max="4" width="11.42578125" customWidth="1"/>
    <col min="5" max="5" width="13.140625" bestFit="1" customWidth="1"/>
    <col min="8" max="8" width="13.5703125" customWidth="1"/>
  </cols>
  <sheetData>
    <row r="2" spans="2:8" ht="15.75" x14ac:dyDescent="0.25">
      <c r="B2" s="3" t="s">
        <v>41</v>
      </c>
      <c r="C2" s="44"/>
    </row>
    <row r="3" spans="2:8" ht="15.75" x14ac:dyDescent="0.25">
      <c r="B3" s="3" t="s">
        <v>42</v>
      </c>
      <c r="C3" s="44"/>
    </row>
    <row r="4" spans="2:8" ht="15.75" x14ac:dyDescent="0.25">
      <c r="B4" s="3" t="s">
        <v>2</v>
      </c>
      <c r="C4" s="3"/>
    </row>
    <row r="5" spans="2:8" ht="18.75" x14ac:dyDescent="0.3">
      <c r="B5" s="1"/>
      <c r="C5" s="44"/>
    </row>
    <row r="6" spans="2:8" ht="15.75" x14ac:dyDescent="0.25">
      <c r="B6" s="45"/>
      <c r="C6" s="44"/>
    </row>
    <row r="7" spans="2:8" x14ac:dyDescent="0.25">
      <c r="B7" s="46"/>
      <c r="C7" s="44"/>
    </row>
    <row r="8" spans="2:8" x14ac:dyDescent="0.25">
      <c r="B8" s="47" t="s">
        <v>43</v>
      </c>
      <c r="C8" s="48">
        <v>509256952.22000003</v>
      </c>
    </row>
    <row r="9" spans="2:8" x14ac:dyDescent="0.25">
      <c r="B9" s="49" t="s">
        <v>44</v>
      </c>
      <c r="C9" s="50">
        <v>0</v>
      </c>
    </row>
    <row r="10" spans="2:8" x14ac:dyDescent="0.25">
      <c r="B10" s="49" t="s">
        <v>45</v>
      </c>
      <c r="C10" s="51">
        <f>+C8-C11</f>
        <v>464821133.21000004</v>
      </c>
    </row>
    <row r="11" spans="2:8" x14ac:dyDescent="0.25">
      <c r="B11" s="47" t="s">
        <v>46</v>
      </c>
      <c r="C11" s="52">
        <v>44435819.009999998</v>
      </c>
    </row>
    <row r="12" spans="2:8" ht="22.5" customHeight="1" x14ac:dyDescent="0.25">
      <c r="B12" s="49"/>
      <c r="C12" s="53"/>
    </row>
    <row r="13" spans="2:8" x14ac:dyDescent="0.25">
      <c r="B13" s="54" t="s">
        <v>47</v>
      </c>
      <c r="C13" s="55"/>
    </row>
    <row r="14" spans="2:8" x14ac:dyDescent="0.25">
      <c r="B14" s="56" t="s">
        <v>48</v>
      </c>
      <c r="C14" s="57">
        <v>16734870</v>
      </c>
      <c r="D14" s="58"/>
      <c r="G14" s="59"/>
      <c r="H14" s="60"/>
    </row>
    <row r="15" spans="2:8" x14ac:dyDescent="0.25">
      <c r="B15" s="61" t="s">
        <v>49</v>
      </c>
      <c r="C15" s="57">
        <v>3231800</v>
      </c>
      <c r="D15" s="58"/>
      <c r="G15" s="59"/>
      <c r="H15" s="60"/>
    </row>
    <row r="16" spans="2:8" x14ac:dyDescent="0.25">
      <c r="B16" s="61" t="s">
        <v>50</v>
      </c>
      <c r="C16" s="57">
        <v>538913</v>
      </c>
      <c r="D16" s="58"/>
      <c r="G16" s="59"/>
      <c r="H16" s="60"/>
    </row>
    <row r="17" spans="2:8" x14ac:dyDescent="0.25">
      <c r="B17" s="61" t="s">
        <v>51</v>
      </c>
      <c r="C17" s="57"/>
      <c r="D17" s="58"/>
      <c r="G17" s="59"/>
      <c r="H17" s="60"/>
    </row>
    <row r="18" spans="2:8" x14ac:dyDescent="0.25">
      <c r="B18" s="61" t="s">
        <v>52</v>
      </c>
      <c r="C18" s="57"/>
      <c r="D18" s="58"/>
      <c r="G18" s="59"/>
      <c r="H18" s="60"/>
    </row>
    <row r="19" spans="2:8" x14ac:dyDescent="0.25">
      <c r="B19" s="61" t="s">
        <v>53</v>
      </c>
      <c r="C19" s="57"/>
      <c r="D19" s="58"/>
      <c r="G19" s="59"/>
      <c r="H19" s="60"/>
    </row>
    <row r="20" spans="2:8" x14ac:dyDescent="0.25">
      <c r="B20" s="61" t="s">
        <v>54</v>
      </c>
      <c r="C20" s="57">
        <v>0</v>
      </c>
      <c r="D20" s="58"/>
      <c r="G20" s="59"/>
      <c r="H20" s="60"/>
    </row>
    <row r="21" spans="2:8" x14ac:dyDescent="0.25">
      <c r="B21" s="61" t="s">
        <v>55</v>
      </c>
      <c r="C21" s="57">
        <v>508400</v>
      </c>
    </row>
    <row r="22" spans="2:8" x14ac:dyDescent="0.25">
      <c r="B22" s="61" t="s">
        <v>56</v>
      </c>
      <c r="C22" s="57">
        <v>8434220</v>
      </c>
    </row>
    <row r="23" spans="2:8" x14ac:dyDescent="0.25">
      <c r="B23" s="61" t="s">
        <v>57</v>
      </c>
      <c r="C23" s="57">
        <v>6247900</v>
      </c>
    </row>
    <row r="24" spans="2:8" x14ac:dyDescent="0.25">
      <c r="B24" s="61" t="s">
        <v>58</v>
      </c>
      <c r="C24" s="57"/>
    </row>
    <row r="25" spans="2:8" x14ac:dyDescent="0.25">
      <c r="B25" s="56" t="s">
        <v>59</v>
      </c>
      <c r="C25" s="57">
        <v>1368133.99</v>
      </c>
    </row>
    <row r="26" spans="2:8" x14ac:dyDescent="0.25">
      <c r="B26" s="56" t="s">
        <v>60</v>
      </c>
      <c r="C26" s="57">
        <v>1455896.39</v>
      </c>
    </row>
    <row r="27" spans="2:8" x14ac:dyDescent="0.25">
      <c r="B27" s="56" t="s">
        <v>61</v>
      </c>
      <c r="C27" s="57">
        <v>142587.82</v>
      </c>
    </row>
    <row r="28" spans="2:8" x14ac:dyDescent="0.25">
      <c r="B28" s="56" t="s">
        <v>62</v>
      </c>
      <c r="C28" s="57"/>
    </row>
    <row r="29" spans="2:8" x14ac:dyDescent="0.25">
      <c r="B29" s="56" t="s">
        <v>63</v>
      </c>
      <c r="C29" s="57"/>
    </row>
    <row r="30" spans="2:8" x14ac:dyDescent="0.25">
      <c r="B30" s="56" t="s">
        <v>64</v>
      </c>
      <c r="C30" s="57">
        <v>164647.01</v>
      </c>
    </row>
    <row r="31" spans="2:8" x14ac:dyDescent="0.25">
      <c r="B31" s="56" t="s">
        <v>65</v>
      </c>
      <c r="C31" s="57"/>
    </row>
    <row r="32" spans="2:8" x14ac:dyDescent="0.25">
      <c r="B32" s="56" t="s">
        <v>66</v>
      </c>
      <c r="C32" s="57">
        <v>14846.5</v>
      </c>
      <c r="D32" s="62"/>
    </row>
    <row r="33" spans="2:4" x14ac:dyDescent="0.25">
      <c r="B33" s="56" t="s">
        <v>67</v>
      </c>
      <c r="C33" s="57">
        <v>400685.96</v>
      </c>
      <c r="D33" s="62"/>
    </row>
    <row r="34" spans="2:4" x14ac:dyDescent="0.25">
      <c r="B34" s="56" t="s">
        <v>68</v>
      </c>
      <c r="C34" s="57">
        <v>5628</v>
      </c>
      <c r="D34" s="62"/>
    </row>
    <row r="35" spans="2:4" x14ac:dyDescent="0.25">
      <c r="B35" s="56" t="s">
        <v>69</v>
      </c>
      <c r="C35" s="57">
        <v>132919.92000000001</v>
      </c>
    </row>
    <row r="36" spans="2:4" x14ac:dyDescent="0.25">
      <c r="B36" s="56" t="s">
        <v>70</v>
      </c>
      <c r="C36" s="57"/>
    </row>
    <row r="37" spans="2:4" hidden="1" x14ac:dyDescent="0.25">
      <c r="B37" s="56" t="s">
        <v>71</v>
      </c>
      <c r="C37" s="57"/>
    </row>
    <row r="38" spans="2:4" hidden="1" x14ac:dyDescent="0.25">
      <c r="B38" s="56" t="s">
        <v>72</v>
      </c>
      <c r="C38" s="57"/>
    </row>
    <row r="39" spans="2:4" hidden="1" x14ac:dyDescent="0.25">
      <c r="B39" s="56" t="s">
        <v>73</v>
      </c>
      <c r="C39" s="57"/>
    </row>
    <row r="40" spans="2:4" hidden="1" x14ac:dyDescent="0.25">
      <c r="B40" s="56" t="s">
        <v>74</v>
      </c>
      <c r="C40" s="57"/>
    </row>
    <row r="41" spans="2:4" hidden="1" x14ac:dyDescent="0.25">
      <c r="B41" s="56" t="s">
        <v>75</v>
      </c>
      <c r="C41" s="57"/>
    </row>
    <row r="42" spans="2:4" hidden="1" x14ac:dyDescent="0.25">
      <c r="B42" s="56" t="s">
        <v>76</v>
      </c>
      <c r="C42" s="57"/>
    </row>
    <row r="43" spans="2:4" x14ac:dyDescent="0.25">
      <c r="B43" s="56" t="s">
        <v>73</v>
      </c>
      <c r="C43" s="57">
        <v>3775</v>
      </c>
    </row>
    <row r="44" spans="2:4" x14ac:dyDescent="0.25">
      <c r="B44" s="56" t="s">
        <v>77</v>
      </c>
      <c r="C44" s="57">
        <v>10800</v>
      </c>
    </row>
    <row r="45" spans="2:4" x14ac:dyDescent="0.25">
      <c r="B45" s="56" t="s">
        <v>78</v>
      </c>
      <c r="C45" s="57">
        <v>94368.320000000007</v>
      </c>
    </row>
    <row r="46" spans="2:4" x14ac:dyDescent="0.25">
      <c r="B46" s="56" t="s">
        <v>79</v>
      </c>
      <c r="C46" s="57"/>
    </row>
    <row r="47" spans="2:4" x14ac:dyDescent="0.25">
      <c r="B47" s="56" t="s">
        <v>80</v>
      </c>
      <c r="C47" s="57">
        <v>8000</v>
      </c>
    </row>
    <row r="48" spans="2:4" x14ac:dyDescent="0.25">
      <c r="B48" s="56" t="s">
        <v>81</v>
      </c>
      <c r="C48" s="57">
        <v>42377.66</v>
      </c>
    </row>
    <row r="49" spans="2:6" x14ac:dyDescent="0.25">
      <c r="B49" s="56" t="s">
        <v>82</v>
      </c>
      <c r="C49" s="57"/>
    </row>
    <row r="50" spans="2:6" x14ac:dyDescent="0.25">
      <c r="B50" s="56" t="s">
        <v>83</v>
      </c>
      <c r="C50" s="57"/>
    </row>
    <row r="51" spans="2:6" x14ac:dyDescent="0.25">
      <c r="B51" s="56" t="s">
        <v>84</v>
      </c>
      <c r="C51" s="57">
        <v>171076.42</v>
      </c>
    </row>
    <row r="52" spans="2:6" hidden="1" x14ac:dyDescent="0.25">
      <c r="B52" s="56" t="s">
        <v>85</v>
      </c>
      <c r="C52" s="57"/>
    </row>
    <row r="53" spans="2:6" hidden="1" x14ac:dyDescent="0.25">
      <c r="B53" s="56" t="s">
        <v>86</v>
      </c>
      <c r="C53" s="57"/>
    </row>
    <row r="54" spans="2:6" hidden="1" x14ac:dyDescent="0.25">
      <c r="B54" s="56" t="s">
        <v>87</v>
      </c>
      <c r="C54" s="57"/>
    </row>
    <row r="55" spans="2:6" hidden="1" x14ac:dyDescent="0.25">
      <c r="B55" s="56" t="s">
        <v>88</v>
      </c>
      <c r="C55" s="57"/>
    </row>
    <row r="56" spans="2:6" hidden="1" x14ac:dyDescent="0.25">
      <c r="B56" s="56" t="s">
        <v>89</v>
      </c>
      <c r="C56" s="57"/>
      <c r="D56" s="58"/>
      <c r="E56" s="58"/>
      <c r="F56" s="58"/>
    </row>
    <row r="57" spans="2:6" hidden="1" x14ac:dyDescent="0.25">
      <c r="B57" s="56" t="s">
        <v>90</v>
      </c>
      <c r="C57" s="57"/>
    </row>
    <row r="58" spans="2:6" hidden="1" x14ac:dyDescent="0.25">
      <c r="B58" s="56" t="s">
        <v>91</v>
      </c>
      <c r="C58" s="57"/>
    </row>
    <row r="59" spans="2:6" hidden="1" x14ac:dyDescent="0.25">
      <c r="B59" s="63" t="s">
        <v>92</v>
      </c>
      <c r="C59" s="57"/>
    </row>
    <row r="60" spans="2:6" hidden="1" x14ac:dyDescent="0.25">
      <c r="B60" s="56" t="s">
        <v>93</v>
      </c>
      <c r="C60" s="57"/>
    </row>
    <row r="61" spans="2:6" hidden="1" x14ac:dyDescent="0.25">
      <c r="B61" s="56" t="s">
        <v>94</v>
      </c>
      <c r="C61" s="57"/>
    </row>
    <row r="62" spans="2:6" hidden="1" x14ac:dyDescent="0.25">
      <c r="B62" s="56" t="s">
        <v>95</v>
      </c>
      <c r="C62" s="57"/>
    </row>
    <row r="63" spans="2:6" hidden="1" x14ac:dyDescent="0.25">
      <c r="B63" s="56" t="s">
        <v>96</v>
      </c>
      <c r="C63" s="57"/>
    </row>
    <row r="64" spans="2:6" x14ac:dyDescent="0.25">
      <c r="B64" s="56" t="s">
        <v>97</v>
      </c>
      <c r="C64" s="57">
        <v>2610</v>
      </c>
    </row>
    <row r="65" spans="2:3" x14ac:dyDescent="0.25">
      <c r="B65" s="56" t="s">
        <v>98</v>
      </c>
      <c r="C65" s="57">
        <v>44100</v>
      </c>
    </row>
    <row r="66" spans="2:3" x14ac:dyDescent="0.25">
      <c r="B66" s="56" t="s">
        <v>93</v>
      </c>
      <c r="C66" s="57">
        <v>138000</v>
      </c>
    </row>
    <row r="67" spans="2:3" x14ac:dyDescent="0.25">
      <c r="B67" s="56" t="s">
        <v>95</v>
      </c>
      <c r="C67" s="57">
        <v>3517.76</v>
      </c>
    </row>
    <row r="68" spans="2:3" x14ac:dyDescent="0.25">
      <c r="B68" s="56" t="s">
        <v>99</v>
      </c>
      <c r="C68" s="57">
        <v>1107794.08</v>
      </c>
    </row>
    <row r="69" spans="2:3" x14ac:dyDescent="0.25">
      <c r="B69" s="56" t="s">
        <v>100</v>
      </c>
      <c r="C69" s="57">
        <v>38350</v>
      </c>
    </row>
    <row r="70" spans="2:3" x14ac:dyDescent="0.25">
      <c r="B70" s="56" t="s">
        <v>101</v>
      </c>
      <c r="C70" s="57"/>
    </row>
    <row r="71" spans="2:3" x14ac:dyDescent="0.25">
      <c r="B71" s="56" t="s">
        <v>102</v>
      </c>
      <c r="C71" s="57">
        <v>1458935.67</v>
      </c>
    </row>
    <row r="72" spans="2:3" hidden="1" x14ac:dyDescent="0.25">
      <c r="B72" s="56" t="s">
        <v>103</v>
      </c>
      <c r="C72" s="57"/>
    </row>
    <row r="73" spans="2:3" hidden="1" x14ac:dyDescent="0.25">
      <c r="B73" s="56" t="s">
        <v>104</v>
      </c>
      <c r="C73" s="57"/>
    </row>
    <row r="74" spans="2:3" hidden="1" x14ac:dyDescent="0.25">
      <c r="B74" s="56" t="s">
        <v>105</v>
      </c>
      <c r="C74" s="57"/>
    </row>
    <row r="75" spans="2:3" hidden="1" x14ac:dyDescent="0.25">
      <c r="B75" s="56" t="s">
        <v>106</v>
      </c>
      <c r="C75" s="57"/>
    </row>
    <row r="76" spans="2:3" hidden="1" x14ac:dyDescent="0.25">
      <c r="B76" s="56" t="s">
        <v>107</v>
      </c>
      <c r="C76" s="57"/>
    </row>
    <row r="77" spans="2:3" hidden="1" x14ac:dyDescent="0.25">
      <c r="B77" s="56" t="s">
        <v>108</v>
      </c>
      <c r="C77" s="57"/>
    </row>
    <row r="78" spans="2:3" hidden="1" x14ac:dyDescent="0.25">
      <c r="B78" s="56" t="s">
        <v>109</v>
      </c>
      <c r="C78" s="57"/>
    </row>
    <row r="79" spans="2:3" hidden="1" x14ac:dyDescent="0.25">
      <c r="B79" s="56" t="s">
        <v>110</v>
      </c>
      <c r="C79" s="57"/>
    </row>
    <row r="80" spans="2:3" hidden="1" x14ac:dyDescent="0.25">
      <c r="B80" s="56" t="s">
        <v>111</v>
      </c>
      <c r="C80" s="57"/>
    </row>
    <row r="81" spans="2:4" hidden="1" x14ac:dyDescent="0.25">
      <c r="B81" s="56" t="s">
        <v>112</v>
      </c>
      <c r="C81" s="57"/>
    </row>
    <row r="82" spans="2:4" x14ac:dyDescent="0.25">
      <c r="B82" s="56" t="s">
        <v>113</v>
      </c>
      <c r="C82" s="57">
        <v>1114575.49</v>
      </c>
    </row>
    <row r="83" spans="2:4" x14ac:dyDescent="0.25">
      <c r="B83" s="56" t="s">
        <v>114</v>
      </c>
      <c r="C83" s="57">
        <v>146135.92000000001</v>
      </c>
    </row>
    <row r="84" spans="2:4" hidden="1" x14ac:dyDescent="0.25">
      <c r="B84" s="56" t="s">
        <v>115</v>
      </c>
      <c r="C84" s="57"/>
    </row>
    <row r="85" spans="2:4" hidden="1" x14ac:dyDescent="0.25">
      <c r="B85" s="56" t="s">
        <v>114</v>
      </c>
      <c r="C85" s="57"/>
    </row>
    <row r="86" spans="2:4" hidden="1" x14ac:dyDescent="0.25">
      <c r="B86" s="56" t="s">
        <v>116</v>
      </c>
      <c r="C86" s="57"/>
    </row>
    <row r="87" spans="2:4" hidden="1" x14ac:dyDescent="0.25">
      <c r="B87" s="56" t="s">
        <v>117</v>
      </c>
      <c r="C87" s="57"/>
    </row>
    <row r="88" spans="2:4" hidden="1" x14ac:dyDescent="0.25">
      <c r="B88" s="56" t="s">
        <v>118</v>
      </c>
      <c r="C88" s="57"/>
    </row>
    <row r="89" spans="2:4" hidden="1" x14ac:dyDescent="0.25">
      <c r="B89" s="56" t="s">
        <v>119</v>
      </c>
      <c r="C89" s="57"/>
    </row>
    <row r="90" spans="2:4" hidden="1" x14ac:dyDescent="0.25">
      <c r="B90" s="56" t="s">
        <v>120</v>
      </c>
      <c r="C90" s="57"/>
    </row>
    <row r="91" spans="2:4" hidden="1" x14ac:dyDescent="0.25">
      <c r="B91" s="56" t="s">
        <v>121</v>
      </c>
      <c r="C91" s="57"/>
    </row>
    <row r="92" spans="2:4" hidden="1" x14ac:dyDescent="0.25">
      <c r="B92" s="56" t="s">
        <v>122</v>
      </c>
      <c r="C92" s="57"/>
    </row>
    <row r="93" spans="2:4" hidden="1" x14ac:dyDescent="0.25">
      <c r="B93" s="56" t="s">
        <v>123</v>
      </c>
      <c r="C93" s="57"/>
    </row>
    <row r="94" spans="2:4" hidden="1" x14ac:dyDescent="0.25">
      <c r="B94" s="56" t="s">
        <v>124</v>
      </c>
      <c r="C94" s="57"/>
    </row>
    <row r="95" spans="2:4" hidden="1" x14ac:dyDescent="0.25">
      <c r="B95" s="56" t="s">
        <v>125</v>
      </c>
      <c r="C95" s="57"/>
    </row>
    <row r="96" spans="2:4" s="62" customFormat="1" hidden="1" x14ac:dyDescent="0.25">
      <c r="B96" s="64" t="s">
        <v>126</v>
      </c>
      <c r="C96" s="57"/>
      <c r="D96"/>
    </row>
    <row r="97" spans="2:4" s="62" customFormat="1" hidden="1" x14ac:dyDescent="0.25">
      <c r="B97" s="56" t="s">
        <v>127</v>
      </c>
      <c r="C97" s="57"/>
      <c r="D97"/>
    </row>
    <row r="98" spans="2:4" s="62" customFormat="1" hidden="1" x14ac:dyDescent="0.25">
      <c r="B98" s="56" t="s">
        <v>128</v>
      </c>
      <c r="C98" s="57"/>
      <c r="D98"/>
    </row>
    <row r="99" spans="2:4" s="62" customFormat="1" hidden="1" x14ac:dyDescent="0.25">
      <c r="B99" s="56" t="s">
        <v>129</v>
      </c>
      <c r="C99" s="57"/>
      <c r="D99"/>
    </row>
    <row r="100" spans="2:4" s="62" customFormat="1" hidden="1" x14ac:dyDescent="0.25">
      <c r="B100" s="56" t="s">
        <v>130</v>
      </c>
      <c r="C100" s="57"/>
      <c r="D100"/>
    </row>
    <row r="101" spans="2:4" s="62" customFormat="1" x14ac:dyDescent="0.25">
      <c r="B101" s="56" t="s">
        <v>116</v>
      </c>
      <c r="C101" s="57">
        <v>443140.6</v>
      </c>
      <c r="D101"/>
    </row>
    <row r="102" spans="2:4" s="62" customFormat="1" x14ac:dyDescent="0.25">
      <c r="B102" s="56" t="s">
        <v>122</v>
      </c>
      <c r="C102" s="57">
        <v>2804</v>
      </c>
      <c r="D102"/>
    </row>
    <row r="103" spans="2:4" s="62" customFormat="1" x14ac:dyDescent="0.25">
      <c r="B103" s="56" t="s">
        <v>131</v>
      </c>
      <c r="C103" s="57">
        <v>160000</v>
      </c>
      <c r="D103"/>
    </row>
    <row r="104" spans="2:4" s="62" customFormat="1" x14ac:dyDescent="0.25">
      <c r="B104" s="56" t="s">
        <v>125</v>
      </c>
      <c r="C104" s="57">
        <v>64009.5</v>
      </c>
      <c r="D104"/>
    </row>
    <row r="105" spans="2:4" s="62" customFormat="1" x14ac:dyDescent="0.25">
      <c r="B105" s="65" t="s">
        <v>132</v>
      </c>
      <c r="C105" s="66">
        <f>1104902.84+4940.16</f>
        <v>1109843</v>
      </c>
      <c r="D105"/>
    </row>
    <row r="106" spans="2:4" s="62" customFormat="1" x14ac:dyDescent="0.25">
      <c r="B106" s="56" t="s">
        <v>133</v>
      </c>
      <c r="C106" s="57"/>
      <c r="D106"/>
    </row>
    <row r="107" spans="2:4" s="62" customFormat="1" x14ac:dyDescent="0.25">
      <c r="B107" s="56" t="s">
        <v>134</v>
      </c>
      <c r="C107" s="67">
        <f>SUM(C14:C106)</f>
        <v>45545662.010000005</v>
      </c>
      <c r="D107"/>
    </row>
    <row r="108" spans="2:4" s="62" customFormat="1" x14ac:dyDescent="0.25">
      <c r="B108" s="56" t="s">
        <v>135</v>
      </c>
      <c r="C108" s="67">
        <f>C11-C107</f>
        <v>-1109843.0000000075</v>
      </c>
      <c r="D108"/>
    </row>
    <row r="109" spans="2:4" s="62" customFormat="1" x14ac:dyDescent="0.25">
      <c r="B109"/>
      <c r="C109"/>
      <c r="D109"/>
    </row>
    <row r="110" spans="2:4" s="62" customFormat="1" x14ac:dyDescent="0.25">
      <c r="B110"/>
      <c r="C110" s="68" t="s">
        <v>40</v>
      </c>
      <c r="D110"/>
    </row>
    <row r="111" spans="2:4" s="62" customFormat="1" x14ac:dyDescent="0.25">
      <c r="B111"/>
      <c r="C111" s="69"/>
      <c r="D111"/>
    </row>
    <row r="116" spans="2:4" s="62" customFormat="1" ht="5.25" customHeight="1" x14ac:dyDescent="0.25">
      <c r="B116"/>
      <c r="C116"/>
      <c r="D116"/>
    </row>
  </sheetData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GENERAL Marzo 2018</vt:lpstr>
      <vt:lpstr>ESTADO RESULTADO Marzo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Biagio F. Difranco R.</cp:lastModifiedBy>
  <dcterms:created xsi:type="dcterms:W3CDTF">2018-04-11T14:16:16Z</dcterms:created>
  <dcterms:modified xsi:type="dcterms:W3CDTF">2018-04-11T15:46:30Z</dcterms:modified>
</cp:coreProperties>
</file>