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vdi-shares\Dpto. RRHH\Registro-Servicios y Beneficios\NOMINA\NOMINAS PARA PORTAL INSTITUCIONAL\PORTAL 2020\OCTUBRE 2020\"/>
    </mc:Choice>
  </mc:AlternateContent>
  <bookViews>
    <workbookView xWindow="0" yWindow="0" windowWidth="18195" windowHeight="7080" tabRatio="599"/>
  </bookViews>
  <sheets>
    <sheet name="NOMINA FIJOS " sheetId="4" r:id="rId1"/>
  </sheets>
  <definedNames>
    <definedName name="_xlnm.Print_Area" localSheetId="0">'NOMINA FIJOS '!$A$1:$K$421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4" l="1"/>
  <c r="F10" i="4"/>
  <c r="E19" i="4"/>
  <c r="H383" i="4" l="1"/>
  <c r="I383" i="4"/>
  <c r="J383" i="4"/>
  <c r="K383" i="4"/>
  <c r="H374" i="4"/>
  <c r="I374" i="4"/>
  <c r="J374" i="4"/>
  <c r="K374" i="4"/>
  <c r="E374" i="4"/>
  <c r="H369" i="4"/>
  <c r="I369" i="4"/>
  <c r="J369" i="4"/>
  <c r="K369" i="4"/>
  <c r="H338" i="4"/>
  <c r="I338" i="4"/>
  <c r="J338" i="4"/>
  <c r="K338" i="4"/>
  <c r="E338" i="4"/>
  <c r="H313" i="4"/>
  <c r="I313" i="4"/>
  <c r="J313" i="4"/>
  <c r="K313" i="4"/>
  <c r="H305" i="4"/>
  <c r="I305" i="4"/>
  <c r="J305" i="4"/>
  <c r="K305" i="4"/>
  <c r="I279" i="4"/>
  <c r="J279" i="4"/>
  <c r="K279" i="4"/>
  <c r="K267" i="4"/>
  <c r="H267" i="4"/>
  <c r="I267" i="4"/>
  <c r="J267" i="4"/>
  <c r="F249" i="4"/>
  <c r="H253" i="4"/>
  <c r="I253" i="4"/>
  <c r="J253" i="4"/>
  <c r="K253" i="4"/>
  <c r="J221" i="4"/>
  <c r="K221" i="4"/>
  <c r="H221" i="4"/>
  <c r="I221" i="4"/>
  <c r="E221" i="4"/>
  <c r="H191" i="4"/>
  <c r="I191" i="4"/>
  <c r="J191" i="4"/>
  <c r="K191" i="4"/>
  <c r="H172" i="4"/>
  <c r="I172" i="4"/>
  <c r="J172" i="4"/>
  <c r="K172" i="4"/>
  <c r="E172" i="4"/>
  <c r="H144" i="4"/>
  <c r="I144" i="4"/>
  <c r="J144" i="4"/>
  <c r="K144" i="4"/>
  <c r="H123" i="4"/>
  <c r="I123" i="4"/>
  <c r="J123" i="4"/>
  <c r="K123" i="4"/>
  <c r="H101" i="4"/>
  <c r="I101" i="4"/>
  <c r="J101" i="4"/>
  <c r="K101" i="4"/>
  <c r="H92" i="4"/>
  <c r="I92" i="4"/>
  <c r="J92" i="4"/>
  <c r="K92" i="4"/>
  <c r="E92" i="4"/>
  <c r="G80" i="4" l="1"/>
  <c r="F80" i="4"/>
  <c r="H81" i="4"/>
  <c r="I81" i="4"/>
  <c r="J81" i="4"/>
  <c r="K81" i="4"/>
  <c r="E81" i="4"/>
  <c r="H19" i="4"/>
  <c r="I19" i="4"/>
  <c r="J19" i="4"/>
  <c r="K19" i="4"/>
  <c r="J1000262" i="4" l="1"/>
  <c r="B16937" i="4"/>
  <c r="B16939" i="4" s="1"/>
  <c r="H409" i="4"/>
  <c r="E409" i="4"/>
  <c r="G408" i="4"/>
  <c r="F408" i="4"/>
  <c r="G407" i="4"/>
  <c r="F407" i="4"/>
  <c r="G406" i="4"/>
  <c r="F406" i="4"/>
  <c r="H403" i="4"/>
  <c r="E403" i="4"/>
  <c r="G402" i="4"/>
  <c r="F402" i="4"/>
  <c r="G401" i="4"/>
  <c r="F401" i="4"/>
  <c r="G400" i="4"/>
  <c r="F400" i="4"/>
  <c r="G399" i="4"/>
  <c r="F399" i="4"/>
  <c r="G398" i="4"/>
  <c r="F398" i="4"/>
  <c r="G397" i="4"/>
  <c r="F397" i="4"/>
  <c r="G396" i="4"/>
  <c r="F396" i="4"/>
  <c r="G395" i="4"/>
  <c r="F395" i="4"/>
  <c r="G394" i="4"/>
  <c r="F394" i="4"/>
  <c r="G393" i="4"/>
  <c r="F393" i="4"/>
  <c r="G392" i="4"/>
  <c r="F392" i="4"/>
  <c r="G391" i="4"/>
  <c r="F391" i="4"/>
  <c r="G390" i="4"/>
  <c r="F390" i="4"/>
  <c r="G389" i="4"/>
  <c r="F389" i="4"/>
  <c r="G388" i="4"/>
  <c r="F388" i="4"/>
  <c r="G387" i="4"/>
  <c r="F387" i="4"/>
  <c r="E383" i="4"/>
  <c r="G382" i="4"/>
  <c r="F382" i="4"/>
  <c r="G381" i="4"/>
  <c r="F381" i="4"/>
  <c r="G380" i="4"/>
  <c r="F380" i="4"/>
  <c r="G379" i="4"/>
  <c r="F379" i="4"/>
  <c r="G378" i="4"/>
  <c r="F378" i="4"/>
  <c r="G377" i="4"/>
  <c r="F377" i="4"/>
  <c r="G373" i="4"/>
  <c r="F373" i="4"/>
  <c r="G372" i="4"/>
  <c r="F372" i="4"/>
  <c r="E369" i="4"/>
  <c r="G368" i="4"/>
  <c r="F368" i="4"/>
  <c r="G367" i="4"/>
  <c r="F367" i="4"/>
  <c r="G366" i="4"/>
  <c r="F366" i="4"/>
  <c r="G365" i="4"/>
  <c r="F365" i="4"/>
  <c r="G364" i="4"/>
  <c r="F364" i="4"/>
  <c r="G363" i="4"/>
  <c r="F363" i="4"/>
  <c r="G362" i="4"/>
  <c r="F362" i="4"/>
  <c r="G361" i="4"/>
  <c r="F361" i="4"/>
  <c r="G360" i="4"/>
  <c r="F360" i="4"/>
  <c r="G359" i="4"/>
  <c r="F359" i="4"/>
  <c r="G358" i="4"/>
  <c r="F358" i="4"/>
  <c r="G357" i="4"/>
  <c r="F357" i="4"/>
  <c r="G356" i="4"/>
  <c r="F356" i="4"/>
  <c r="G355" i="4"/>
  <c r="F355" i="4"/>
  <c r="G352" i="4"/>
  <c r="F352" i="4"/>
  <c r="G351" i="4"/>
  <c r="F351" i="4"/>
  <c r="G350" i="4"/>
  <c r="F350" i="4"/>
  <c r="G349" i="4"/>
  <c r="F349" i="4"/>
  <c r="G348" i="4"/>
  <c r="F348" i="4"/>
  <c r="H345" i="4"/>
  <c r="E345" i="4"/>
  <c r="G344" i="4"/>
  <c r="F344" i="4"/>
  <c r="G343" i="4"/>
  <c r="F343" i="4"/>
  <c r="G342" i="4"/>
  <c r="F342" i="4"/>
  <c r="G341" i="4"/>
  <c r="F341" i="4"/>
  <c r="G337" i="4"/>
  <c r="F337" i="4"/>
  <c r="G336" i="4"/>
  <c r="F336" i="4"/>
  <c r="G335" i="4"/>
  <c r="F335" i="4"/>
  <c r="G334" i="4"/>
  <c r="F334" i="4"/>
  <c r="G333" i="4"/>
  <c r="F333" i="4"/>
  <c r="G332" i="4"/>
  <c r="F332" i="4"/>
  <c r="G331" i="4"/>
  <c r="F331" i="4"/>
  <c r="G330" i="4"/>
  <c r="F330" i="4"/>
  <c r="G329" i="4"/>
  <c r="F329" i="4"/>
  <c r="G328" i="4"/>
  <c r="F328" i="4"/>
  <c r="G327" i="4"/>
  <c r="F327" i="4"/>
  <c r="G326" i="4"/>
  <c r="F326" i="4"/>
  <c r="G325" i="4"/>
  <c r="F325" i="4"/>
  <c r="G324" i="4"/>
  <c r="F324" i="4"/>
  <c r="G321" i="4"/>
  <c r="F321" i="4"/>
  <c r="G320" i="4"/>
  <c r="F320" i="4"/>
  <c r="G319" i="4"/>
  <c r="F319" i="4"/>
  <c r="G318" i="4"/>
  <c r="F318" i="4"/>
  <c r="G317" i="4"/>
  <c r="F317" i="4"/>
  <c r="G316" i="4"/>
  <c r="F316" i="4"/>
  <c r="G312" i="4"/>
  <c r="F312" i="4"/>
  <c r="G311" i="4"/>
  <c r="F311" i="4"/>
  <c r="G310" i="4"/>
  <c r="F310" i="4"/>
  <c r="G309" i="4"/>
  <c r="F309" i="4"/>
  <c r="G308" i="4"/>
  <c r="F308" i="4"/>
  <c r="E305" i="4"/>
  <c r="G304" i="4"/>
  <c r="G305" i="4" s="1"/>
  <c r="F304" i="4"/>
  <c r="F305" i="4" s="1"/>
  <c r="H301" i="4"/>
  <c r="E301" i="4"/>
  <c r="G300" i="4"/>
  <c r="F300" i="4"/>
  <c r="G299" i="4"/>
  <c r="F299" i="4"/>
  <c r="G298" i="4"/>
  <c r="F298" i="4"/>
  <c r="G297" i="4"/>
  <c r="F297" i="4"/>
  <c r="G296" i="4"/>
  <c r="F296" i="4"/>
  <c r="G295" i="4"/>
  <c r="F295" i="4"/>
  <c r="G294" i="4"/>
  <c r="F294" i="4"/>
  <c r="H289" i="4"/>
  <c r="E289" i="4"/>
  <c r="G288" i="4"/>
  <c r="F288" i="4"/>
  <c r="G287" i="4"/>
  <c r="F287" i="4"/>
  <c r="G286" i="4"/>
  <c r="F286" i="4"/>
  <c r="G285" i="4"/>
  <c r="F285" i="4"/>
  <c r="G284" i="4"/>
  <c r="F284" i="4"/>
  <c r="G283" i="4"/>
  <c r="F283" i="4"/>
  <c r="G282" i="4"/>
  <c r="F282" i="4"/>
  <c r="H279" i="4"/>
  <c r="E279" i="4"/>
  <c r="G278" i="4"/>
  <c r="F278" i="4"/>
  <c r="G277" i="4"/>
  <c r="F277" i="4"/>
  <c r="G276" i="4"/>
  <c r="F276" i="4"/>
  <c r="H273" i="4"/>
  <c r="E273" i="4"/>
  <c r="G272" i="4"/>
  <c r="F272" i="4"/>
  <c r="G271" i="4"/>
  <c r="F271" i="4"/>
  <c r="G270" i="4"/>
  <c r="F270" i="4"/>
  <c r="E267" i="4"/>
  <c r="G266" i="4"/>
  <c r="F266" i="4"/>
  <c r="G265" i="4"/>
  <c r="F265" i="4"/>
  <c r="G264" i="4"/>
  <c r="F264" i="4"/>
  <c r="G263" i="4"/>
  <c r="F263" i="4"/>
  <c r="G262" i="4"/>
  <c r="F262" i="4"/>
  <c r="G258" i="4"/>
  <c r="F258" i="4"/>
  <c r="G257" i="4"/>
  <c r="F257" i="4"/>
  <c r="G256" i="4"/>
  <c r="F256" i="4"/>
  <c r="E253" i="4"/>
  <c r="G252" i="4"/>
  <c r="F252" i="4"/>
  <c r="G251" i="4"/>
  <c r="F251" i="4"/>
  <c r="G250" i="4"/>
  <c r="F250" i="4"/>
  <c r="G249" i="4"/>
  <c r="G248" i="4"/>
  <c r="F248" i="4"/>
  <c r="H245" i="4"/>
  <c r="E245" i="4"/>
  <c r="G244" i="4"/>
  <c r="F244" i="4"/>
  <c r="G243" i="4"/>
  <c r="F243" i="4"/>
  <c r="H240" i="4"/>
  <c r="E240" i="4"/>
  <c r="G239" i="4"/>
  <c r="F239" i="4"/>
  <c r="G238" i="4"/>
  <c r="F238" i="4"/>
  <c r="H235" i="4"/>
  <c r="E235" i="4"/>
  <c r="G234" i="4"/>
  <c r="F234" i="4"/>
  <c r="G233" i="4"/>
  <c r="F233" i="4"/>
  <c r="G232" i="4"/>
  <c r="F232" i="4"/>
  <c r="G231" i="4"/>
  <c r="F231" i="4"/>
  <c r="G230" i="4"/>
  <c r="F230" i="4"/>
  <c r="K226" i="4"/>
  <c r="J226" i="4"/>
  <c r="I226" i="4"/>
  <c r="H226" i="4"/>
  <c r="E226" i="4"/>
  <c r="G225" i="4"/>
  <c r="F225" i="4"/>
  <c r="G224" i="4"/>
  <c r="F224" i="4"/>
  <c r="G171" i="4"/>
  <c r="F171" i="4"/>
  <c r="G220" i="4"/>
  <c r="F220" i="4"/>
  <c r="G219" i="4"/>
  <c r="F219" i="4"/>
  <c r="H216" i="4"/>
  <c r="E216" i="4"/>
  <c r="G215" i="4"/>
  <c r="F215" i="4"/>
  <c r="G214" i="4"/>
  <c r="F214" i="4"/>
  <c r="H211" i="4"/>
  <c r="E211" i="4"/>
  <c r="G210" i="4"/>
  <c r="F210" i="4"/>
  <c r="G209" i="4"/>
  <c r="F209" i="4"/>
  <c r="G208" i="4"/>
  <c r="F208" i="4"/>
  <c r="G207" i="4"/>
  <c r="F207" i="4"/>
  <c r="G206" i="4"/>
  <c r="F206" i="4"/>
  <c r="H203" i="4"/>
  <c r="E203" i="4"/>
  <c r="G202" i="4"/>
  <c r="F202" i="4"/>
  <c r="G201" i="4"/>
  <c r="F201" i="4"/>
  <c r="G200" i="4"/>
  <c r="F200" i="4"/>
  <c r="H196" i="4"/>
  <c r="E196" i="4"/>
  <c r="G195" i="4"/>
  <c r="F195" i="4"/>
  <c r="G194" i="4"/>
  <c r="F194" i="4"/>
  <c r="E191" i="4"/>
  <c r="G190" i="4"/>
  <c r="F190" i="4"/>
  <c r="G189" i="4"/>
  <c r="F189" i="4"/>
  <c r="G188" i="4"/>
  <c r="F188" i="4"/>
  <c r="G187" i="4"/>
  <c r="F187" i="4"/>
  <c r="G186" i="4"/>
  <c r="F186" i="4"/>
  <c r="G185" i="4"/>
  <c r="F185" i="4"/>
  <c r="G184" i="4"/>
  <c r="F184" i="4"/>
  <c r="G183" i="4"/>
  <c r="F183" i="4"/>
  <c r="G182" i="4"/>
  <c r="F182" i="4"/>
  <c r="H179" i="4"/>
  <c r="E179" i="4"/>
  <c r="G178" i="4"/>
  <c r="F178" i="4"/>
  <c r="G177" i="4"/>
  <c r="F177" i="4"/>
  <c r="G176" i="4"/>
  <c r="F176" i="4"/>
  <c r="G175" i="4"/>
  <c r="F175" i="4"/>
  <c r="G170" i="4"/>
  <c r="F170" i="4"/>
  <c r="G169" i="4"/>
  <c r="F169" i="4"/>
  <c r="H165" i="4"/>
  <c r="E165" i="4"/>
  <c r="G164" i="4"/>
  <c r="F164" i="4"/>
  <c r="G163" i="4"/>
  <c r="F163" i="4"/>
  <c r="G162" i="4"/>
  <c r="F162" i="4"/>
  <c r="H159" i="4"/>
  <c r="E159" i="4"/>
  <c r="G158" i="4"/>
  <c r="G159" i="4" s="1"/>
  <c r="F158" i="4"/>
  <c r="F159" i="4" s="1"/>
  <c r="H154" i="4"/>
  <c r="E154" i="4"/>
  <c r="G153" i="4"/>
  <c r="F153" i="4"/>
  <c r="G152" i="4"/>
  <c r="F152" i="4"/>
  <c r="G151" i="4"/>
  <c r="F151" i="4"/>
  <c r="G150" i="4"/>
  <c r="F150" i="4"/>
  <c r="G149" i="4"/>
  <c r="F149" i="4"/>
  <c r="G148" i="4"/>
  <c r="F148" i="4"/>
  <c r="G147" i="4"/>
  <c r="F147" i="4"/>
  <c r="E144" i="4"/>
  <c r="G143" i="4"/>
  <c r="F143" i="4"/>
  <c r="G142" i="4"/>
  <c r="F142" i="4"/>
  <c r="G141" i="4"/>
  <c r="F141" i="4"/>
  <c r="G140" i="4"/>
  <c r="F140" i="4"/>
  <c r="G139" i="4"/>
  <c r="F139" i="4"/>
  <c r="G138" i="4"/>
  <c r="F138" i="4"/>
  <c r="G137" i="4"/>
  <c r="F137" i="4"/>
  <c r="G136" i="4"/>
  <c r="F136" i="4"/>
  <c r="H132" i="4"/>
  <c r="E132" i="4"/>
  <c r="G131" i="4"/>
  <c r="F131" i="4"/>
  <c r="G130" i="4"/>
  <c r="F130" i="4"/>
  <c r="G129" i="4"/>
  <c r="F129" i="4"/>
  <c r="G128" i="4"/>
  <c r="F128" i="4"/>
  <c r="G127" i="4"/>
  <c r="F127" i="4"/>
  <c r="G126" i="4"/>
  <c r="F126" i="4"/>
  <c r="E123" i="4"/>
  <c r="G122" i="4"/>
  <c r="F122" i="4"/>
  <c r="G121" i="4"/>
  <c r="F121" i="4"/>
  <c r="G120" i="4"/>
  <c r="F120" i="4"/>
  <c r="H117" i="4"/>
  <c r="E117" i="4"/>
  <c r="G116" i="4"/>
  <c r="F116" i="4"/>
  <c r="G115" i="4"/>
  <c r="F115" i="4"/>
  <c r="G114" i="4"/>
  <c r="F114" i="4"/>
  <c r="G113" i="4"/>
  <c r="F113" i="4"/>
  <c r="G112" i="4"/>
  <c r="F112" i="4"/>
  <c r="G111" i="4"/>
  <c r="F111" i="4"/>
  <c r="H108" i="4"/>
  <c r="E108" i="4"/>
  <c r="G107" i="4"/>
  <c r="F107" i="4"/>
  <c r="G106" i="4"/>
  <c r="F106" i="4"/>
  <c r="G105" i="4"/>
  <c r="F105" i="4"/>
  <c r="E101" i="4"/>
  <c r="G100" i="4"/>
  <c r="F100" i="4"/>
  <c r="G99" i="4"/>
  <c r="F99" i="4"/>
  <c r="G98" i="4"/>
  <c r="F98" i="4"/>
  <c r="G97" i="4"/>
  <c r="F97" i="4"/>
  <c r="G96" i="4"/>
  <c r="F96" i="4"/>
  <c r="G95" i="4"/>
  <c r="F95" i="4"/>
  <c r="G91" i="4"/>
  <c r="F91" i="4"/>
  <c r="G90" i="4"/>
  <c r="F90" i="4"/>
  <c r="G89" i="4"/>
  <c r="F89" i="4"/>
  <c r="G88" i="4"/>
  <c r="F88" i="4"/>
  <c r="G87" i="4"/>
  <c r="F87" i="4"/>
  <c r="G86" i="4"/>
  <c r="F86" i="4"/>
  <c r="G85" i="4"/>
  <c r="F85" i="4"/>
  <c r="G84" i="4"/>
  <c r="F84" i="4"/>
  <c r="G79" i="4"/>
  <c r="F79" i="4"/>
  <c r="G78" i="4"/>
  <c r="F78" i="4"/>
  <c r="G77" i="4"/>
  <c r="F77" i="4"/>
  <c r="H74" i="4"/>
  <c r="E74" i="4"/>
  <c r="G73" i="4"/>
  <c r="F73" i="4"/>
  <c r="G72" i="4"/>
  <c r="F72" i="4"/>
  <c r="G71" i="4"/>
  <c r="F71" i="4"/>
  <c r="G68" i="4"/>
  <c r="F68" i="4"/>
  <c r="G67" i="4"/>
  <c r="F67" i="4"/>
  <c r="G66" i="4"/>
  <c r="F66" i="4"/>
  <c r="G65" i="4"/>
  <c r="F65" i="4"/>
  <c r="G64" i="4"/>
  <c r="F64" i="4"/>
  <c r="H61" i="4"/>
  <c r="E61" i="4"/>
  <c r="G60" i="4"/>
  <c r="F60" i="4"/>
  <c r="G59" i="4"/>
  <c r="F59" i="4"/>
  <c r="G58" i="4"/>
  <c r="F58" i="4"/>
  <c r="G57" i="4"/>
  <c r="F57" i="4"/>
  <c r="G56" i="4"/>
  <c r="F56" i="4"/>
  <c r="G55" i="4"/>
  <c r="F55" i="4"/>
  <c r="G54" i="4"/>
  <c r="F54" i="4"/>
  <c r="G53" i="4"/>
  <c r="F53" i="4"/>
  <c r="H50" i="4"/>
  <c r="E50" i="4"/>
  <c r="G49" i="4"/>
  <c r="F49" i="4"/>
  <c r="G48" i="4"/>
  <c r="F48" i="4"/>
  <c r="K45" i="4"/>
  <c r="J45" i="4"/>
  <c r="I45" i="4"/>
  <c r="H45" i="4"/>
  <c r="E45" i="4"/>
  <c r="G44" i="4"/>
  <c r="F44" i="4"/>
  <c r="G43" i="4"/>
  <c r="F43" i="4"/>
  <c r="G42" i="4"/>
  <c r="F42" i="4"/>
  <c r="G41" i="4"/>
  <c r="F41" i="4"/>
  <c r="G40" i="4"/>
  <c r="F40" i="4"/>
  <c r="G39" i="4"/>
  <c r="F39" i="4"/>
  <c r="H35" i="4"/>
  <c r="E35" i="4"/>
  <c r="G34" i="4"/>
  <c r="F34" i="4"/>
  <c r="G33" i="4"/>
  <c r="F33" i="4"/>
  <c r="G32" i="4"/>
  <c r="F32" i="4"/>
  <c r="G31" i="4"/>
  <c r="F31" i="4"/>
  <c r="G30" i="4"/>
  <c r="F30" i="4"/>
  <c r="G29" i="4"/>
  <c r="F29" i="4"/>
  <c r="G28" i="4"/>
  <c r="F28" i="4"/>
  <c r="G27" i="4"/>
  <c r="F27" i="4"/>
  <c r="G26" i="4"/>
  <c r="F26" i="4"/>
  <c r="H23" i="4"/>
  <c r="E23" i="4"/>
  <c r="G22" i="4"/>
  <c r="G23" i="4" s="1"/>
  <c r="F22" i="4"/>
  <c r="F23" i="4" s="1"/>
  <c r="G18" i="4"/>
  <c r="F18" i="4"/>
  <c r="G17" i="4"/>
  <c r="F17" i="4"/>
  <c r="G16" i="4"/>
  <c r="F16" i="4"/>
  <c r="G15" i="4"/>
  <c r="F15" i="4"/>
  <c r="G14" i="4"/>
  <c r="F14" i="4"/>
  <c r="G13" i="4"/>
  <c r="F13" i="4"/>
  <c r="G12" i="4"/>
  <c r="F12" i="4"/>
  <c r="G11" i="4"/>
  <c r="F11" i="4"/>
  <c r="A11" i="4"/>
  <c r="A12" i="4" s="1"/>
  <c r="A13" i="4" s="1"/>
  <c r="A14" i="4" s="1"/>
  <c r="A15" i="4" s="1"/>
  <c r="A16" i="4" s="1"/>
  <c r="A17" i="4" s="1"/>
  <c r="K411" i="4" l="1"/>
  <c r="I411" i="4"/>
  <c r="F374" i="4"/>
  <c r="F383" i="4"/>
  <c r="H411" i="4"/>
  <c r="J411" i="4"/>
  <c r="F369" i="4"/>
  <c r="G374" i="4"/>
  <c r="G383" i="4"/>
  <c r="G369" i="4"/>
  <c r="F338" i="4"/>
  <c r="G338" i="4"/>
  <c r="F253" i="4"/>
  <c r="F81" i="4"/>
  <c r="G172" i="4"/>
  <c r="F221" i="4"/>
  <c r="G81" i="4"/>
  <c r="F123" i="4"/>
  <c r="F191" i="4"/>
  <c r="G221" i="4"/>
  <c r="G253" i="4"/>
  <c r="G191" i="4"/>
  <c r="F172" i="4"/>
  <c r="F301" i="4"/>
  <c r="G403" i="4"/>
  <c r="G409" i="4"/>
  <c r="F92" i="4"/>
  <c r="F101" i="4"/>
  <c r="G123" i="4"/>
  <c r="F144" i="4"/>
  <c r="G92" i="4"/>
  <c r="G101" i="4"/>
  <c r="G144" i="4"/>
  <c r="G245" i="4"/>
  <c r="G267" i="4"/>
  <c r="G273" i="4"/>
  <c r="A18" i="4"/>
  <c r="F19" i="4"/>
  <c r="G19" i="4"/>
  <c r="F226" i="4"/>
  <c r="G108" i="4"/>
  <c r="F240" i="4"/>
  <c r="G50" i="4"/>
  <c r="G74" i="4"/>
  <c r="G165" i="4"/>
  <c r="G196" i="4"/>
  <c r="G211" i="4"/>
  <c r="G279" i="4"/>
  <c r="G289" i="4"/>
  <c r="G301" i="4"/>
  <c r="G61" i="4"/>
  <c r="F154" i="4"/>
  <c r="F196" i="4"/>
  <c r="G235" i="4"/>
  <c r="G240" i="4"/>
  <c r="F279" i="4"/>
  <c r="G345" i="4"/>
  <c r="F289" i="4"/>
  <c r="F108" i="4"/>
  <c r="G132" i="4"/>
  <c r="F203" i="4"/>
  <c r="F211" i="4"/>
  <c r="F216" i="4"/>
  <c r="G226" i="4"/>
  <c r="F245" i="4"/>
  <c r="F117" i="4"/>
  <c r="F132" i="4"/>
  <c r="F165" i="4"/>
  <c r="F235" i="4"/>
  <c r="F35" i="4"/>
  <c r="F45" i="4"/>
  <c r="F61" i="4"/>
  <c r="F74" i="4"/>
  <c r="G179" i="4"/>
  <c r="G35" i="4"/>
  <c r="G45" i="4"/>
  <c r="F50" i="4"/>
  <c r="F273" i="4"/>
  <c r="F409" i="4"/>
  <c r="G154" i="4"/>
  <c r="G216" i="4"/>
  <c r="E313" i="4"/>
  <c r="E411" i="4" s="1"/>
  <c r="G313" i="4"/>
  <c r="F345" i="4"/>
  <c r="G117" i="4"/>
  <c r="F179" i="4"/>
  <c r="G203" i="4"/>
  <c r="F267" i="4"/>
  <c r="F313" i="4"/>
  <c r="F403" i="4"/>
  <c r="F411" i="4" l="1"/>
  <c r="G411" i="4"/>
  <c r="A22" i="4" l="1"/>
  <c r="A26" i="4" s="1"/>
  <c r="A27" i="4" s="1"/>
  <c r="A28" i="4" s="1"/>
  <c r="A29" i="4" s="1"/>
  <c r="A30" i="4" s="1"/>
  <c r="A31" i="4" s="1"/>
  <c r="A32" i="4" s="1"/>
  <c r="A33" i="4" s="1"/>
  <c r="A34" i="4" s="1"/>
  <c r="A39" i="4" s="1"/>
  <c r="A40" i="4" s="1"/>
  <c r="A41" i="4" s="1"/>
  <c r="A42" i="4" s="1"/>
  <c r="A43" i="4" s="1"/>
  <c r="A44" i="4" s="1"/>
  <c r="A48" i="4" l="1"/>
  <c r="A49" i="4" s="1"/>
  <c r="A53" i="4" s="1"/>
  <c r="A54" i="4" s="1"/>
  <c r="A55" i="4" s="1"/>
  <c r="A56" i="4" s="1"/>
  <c r="A57" i="4" s="1"/>
  <c r="A58" i="4" s="1"/>
  <c r="A59" i="4" s="1"/>
  <c r="A60" i="4" s="1"/>
  <c r="A64" i="4" s="1"/>
  <c r="A65" i="4" s="1"/>
  <c r="A66" i="4" s="1"/>
  <c r="A67" i="4" s="1"/>
  <c r="A68" i="4" s="1"/>
  <c r="A71" i="4" s="1"/>
  <c r="A72" i="4" s="1"/>
  <c r="A73" i="4" s="1"/>
  <c r="A77" i="4" s="1"/>
  <c r="A78" i="4" s="1"/>
  <c r="A79" i="4" s="1"/>
  <c r="A80" i="4" l="1"/>
  <c r="A84" i="4" s="1"/>
  <c r="A85" i="4" s="1"/>
  <c r="A86" i="4" s="1"/>
  <c r="A87" i="4" s="1"/>
  <c r="A88" i="4" s="1"/>
  <c r="A89" i="4" l="1"/>
  <c r="A90" i="4" s="1"/>
  <c r="A91" i="4" s="1"/>
  <c r="A95" i="4" s="1"/>
  <c r="A96" i="4" s="1"/>
  <c r="A97" i="4" s="1"/>
  <c r="A98" i="4" s="1"/>
  <c r="A99" i="4" s="1"/>
  <c r="A100" i="4" s="1"/>
  <c r="A105" i="4" s="1"/>
  <c r="A106" i="4" s="1"/>
  <c r="A107" i="4" s="1"/>
  <c r="A111" i="4" s="1"/>
  <c r="A112" i="4" s="1"/>
  <c r="A113" i="4" s="1"/>
  <c r="A114" i="4" s="1"/>
  <c r="A115" i="4" s="1"/>
  <c r="A116" i="4" s="1"/>
  <c r="A120" i="4" s="1"/>
  <c r="A121" i="4" s="1"/>
  <c r="A122" i="4" s="1"/>
  <c r="A126" i="4" s="1"/>
  <c r="A127" i="4" s="1"/>
  <c r="A128" i="4" s="1"/>
  <c r="A129" i="4" s="1"/>
  <c r="A130" i="4" s="1"/>
  <c r="A131" i="4" s="1"/>
  <c r="A136" i="4" s="1"/>
  <c r="A137" i="4" s="1"/>
  <c r="A138" i="4" s="1"/>
  <c r="A139" i="4" s="1"/>
  <c r="A140" i="4" s="1"/>
  <c r="A141" i="4" s="1"/>
  <c r="A142" i="4" s="1"/>
  <c r="A143" i="4" s="1"/>
  <c r="A147" i="4" s="1"/>
  <c r="A148" i="4" s="1"/>
  <c r="A149" i="4" s="1"/>
  <c r="A150" i="4" s="1"/>
  <c r="A151" i="4" s="1"/>
  <c r="A152" i="4" s="1"/>
  <c r="A153" i="4" s="1"/>
  <c r="A158" i="4" s="1"/>
  <c r="A162" i="4" s="1"/>
  <c r="A163" i="4" s="1"/>
  <c r="A164" i="4" s="1"/>
  <c r="A169" i="4" s="1"/>
  <c r="A170" i="4" l="1"/>
  <c r="A171" i="4" s="1"/>
  <c r="A175" i="4" s="1"/>
  <c r="A176" i="4" s="1"/>
  <c r="A177" i="4" s="1"/>
  <c r="A178" i="4" s="1"/>
  <c r="A182" i="4" s="1"/>
  <c r="A183" i="4" s="1"/>
  <c r="A184" i="4" s="1"/>
  <c r="A185" i="4" s="1"/>
  <c r="A186" i="4" s="1"/>
  <c r="A187" i="4" s="1"/>
  <c r="A188" i="4" s="1"/>
  <c r="A189" i="4" s="1"/>
  <c r="A190" i="4" s="1"/>
  <c r="A194" i="4" s="1"/>
  <c r="A195" i="4" s="1"/>
  <c r="A200" i="4" s="1"/>
  <c r="A201" i="4" s="1"/>
  <c r="A202" i="4" s="1"/>
  <c r="A206" i="4" s="1"/>
  <c r="A207" i="4" s="1"/>
  <c r="A208" i="4" s="1"/>
  <c r="A209" i="4" s="1"/>
  <c r="A210" i="4" s="1"/>
  <c r="A214" i="4" s="1"/>
  <c r="A215" i="4" s="1"/>
  <c r="A219" i="4" s="1"/>
  <c r="A220" i="4" s="1"/>
  <c r="A224" i="4" l="1"/>
  <c r="A225" i="4" s="1"/>
  <c r="A230" i="4" s="1"/>
  <c r="A231" i="4" s="1"/>
  <c r="A232" i="4" s="1"/>
  <c r="A233" i="4" s="1"/>
  <c r="A234" i="4" s="1"/>
  <c r="A238" i="4" s="1"/>
  <c r="A239" i="4" s="1"/>
  <c r="A243" i="4" s="1"/>
  <c r="A244" i="4" s="1"/>
  <c r="A248" i="4" s="1"/>
  <c r="A249" i="4" s="1"/>
  <c r="A250" i="4" s="1"/>
  <c r="A251" i="4" s="1"/>
  <c r="A252" i="4" s="1"/>
  <c r="A256" i="4" s="1"/>
  <c r="A257" i="4" s="1"/>
  <c r="A258" i="4" s="1"/>
  <c r="A262" i="4" s="1"/>
  <c r="A263" i="4" s="1"/>
  <c r="A264" i="4" s="1"/>
  <c r="A265" i="4" s="1"/>
  <c r="A266" i="4" s="1"/>
  <c r="A270" i="4" s="1"/>
  <c r="A271" i="4" s="1"/>
  <c r="A272" i="4" s="1"/>
  <c r="A276" i="4" s="1"/>
  <c r="A277" i="4" s="1"/>
  <c r="A278" i="4" s="1"/>
  <c r="A282" i="4" s="1"/>
  <c r="A283" i="4" s="1"/>
  <c r="A284" i="4" s="1"/>
  <c r="A285" i="4" s="1"/>
  <c r="A286" i="4" s="1"/>
  <c r="A287" i="4" s="1"/>
  <c r="A288" i="4" s="1"/>
  <c r="A294" i="4" s="1"/>
  <c r="A295" i="4" s="1"/>
  <c r="A296" i="4" s="1"/>
  <c r="A297" i="4" s="1"/>
  <c r="A298" i="4" s="1"/>
  <c r="A299" i="4" s="1"/>
  <c r="A300" i="4" s="1"/>
  <c r="A304" i="4" s="1"/>
  <c r="A308" i="4" s="1"/>
  <c r="A309" i="4" s="1"/>
  <c r="A310" i="4" s="1"/>
  <c r="A311" i="4" s="1"/>
  <c r="A312" i="4" l="1"/>
  <c r="A316" i="4" s="1"/>
  <c r="A317" i="4" s="1"/>
  <c r="A318" i="4" l="1"/>
  <c r="A319" i="4" s="1"/>
  <c r="A320" i="4" l="1"/>
  <c r="A321" i="4" s="1"/>
  <c r="A324" i="4" s="1"/>
  <c r="A325" i="4" s="1"/>
  <c r="A326" i="4" s="1"/>
  <c r="A327" i="4" s="1"/>
  <c r="A328" i="4" s="1"/>
  <c r="A329" i="4" l="1"/>
  <c r="A330" i="4" s="1"/>
  <c r="A331" i="4" s="1"/>
  <c r="A332" i="4" l="1"/>
  <c r="A333" i="4" s="1"/>
  <c r="A334" i="4" s="1"/>
  <c r="A335" i="4" s="1"/>
  <c r="A336" i="4" l="1"/>
  <c r="A337" i="4" s="1"/>
  <c r="A341" i="4" s="1"/>
  <c r="A342" i="4" s="1"/>
  <c r="A343" i="4" s="1"/>
  <c r="A344" i="4" s="1"/>
  <c r="A348" i="4" s="1"/>
  <c r="A349" i="4" s="1"/>
  <c r="A350" i="4" s="1"/>
  <c r="A351" i="4" s="1"/>
  <c r="A352" i="4" s="1"/>
  <c r="A355" i="4" s="1"/>
  <c r="A356" i="4" l="1"/>
  <c r="A357" i="4" s="1"/>
  <c r="A358" i="4" l="1"/>
  <c r="A359" i="4" s="1"/>
  <c r="A360" i="4" s="1"/>
  <c r="A361" i="4" s="1"/>
  <c r="A362" i="4" s="1"/>
  <c r="A363" i="4" s="1"/>
  <c r="A364" i="4" s="1"/>
  <c r="A365" i="4" s="1"/>
  <c r="A366" i="4" s="1"/>
  <c r="A367" i="4" s="1"/>
  <c r="A368" i="4" s="1"/>
  <c r="A372" i="4" s="1"/>
  <c r="A373" i="4" s="1"/>
  <c r="A377" i="4" s="1"/>
  <c r="A378" i="4" s="1"/>
  <c r="A379" i="4" s="1"/>
  <c r="A380" i="4" s="1"/>
  <c r="A381" i="4" s="1"/>
  <c r="A382" i="4" s="1"/>
  <c r="A387" i="4" s="1"/>
  <c r="A388" i="4" s="1"/>
  <c r="A389" i="4" s="1"/>
  <c r="A390" i="4" s="1"/>
  <c r="A391" i="4" s="1"/>
  <c r="A392" i="4" s="1"/>
  <c r="A393" i="4" s="1"/>
  <c r="A394" i="4" s="1"/>
  <c r="A395" i="4" s="1"/>
  <c r="A396" i="4" s="1"/>
  <c r="A397" i="4" s="1"/>
  <c r="A398" i="4" s="1"/>
  <c r="A399" i="4" s="1"/>
  <c r="A400" i="4" s="1"/>
  <c r="A401" i="4" s="1"/>
  <c r="A402" i="4" s="1"/>
  <c r="A406" i="4" s="1"/>
  <c r="A407" i="4" s="1"/>
  <c r="A408" i="4" s="1"/>
</calcChain>
</file>

<file path=xl/sharedStrings.xml><?xml version="1.0" encoding="utf-8"?>
<sst xmlns="http://schemas.openxmlformats.org/spreadsheetml/2006/main" count="1000" uniqueCount="423">
  <si>
    <t xml:space="preserve">DIRECCION GENERAL DE PRESUPUESTO </t>
  </si>
  <si>
    <t xml:space="preserve">DEPARTAMENTO DE RECURSOS HUMANOS </t>
  </si>
  <si>
    <t xml:space="preserve">DIRECCION GENERAL </t>
  </si>
  <si>
    <t>NO.</t>
  </si>
  <si>
    <t>AFP (2.87)</t>
  </si>
  <si>
    <t>SFS ( 3.04)</t>
  </si>
  <si>
    <t xml:space="preserve">Total de Descuentos </t>
  </si>
  <si>
    <t>ROSA LOURDES SANCHEZ</t>
  </si>
  <si>
    <t xml:space="preserve">ANALISTA DE DESARROLLO ORGANIZACIONAL </t>
  </si>
  <si>
    <t xml:space="preserve">SOCORRO HERNANDEZ VALDEZ </t>
  </si>
  <si>
    <t xml:space="preserve">ANALISTA CENTAL DE PRESUPUESTO </t>
  </si>
  <si>
    <t xml:space="preserve">RAMONA IBELISSE LEONOR CARBUCCIA </t>
  </si>
  <si>
    <t xml:space="preserve">MARGARET YOVEIRI GARCIA TAVERAZ </t>
  </si>
  <si>
    <t xml:space="preserve">MARIA DEL CARMEN FRANCO GALAN </t>
  </si>
  <si>
    <t xml:space="preserve">SECRETARIA EJECUTIVA </t>
  </si>
  <si>
    <t xml:space="preserve">ALTAGRACIA JIMENEZ DE CASIMIRO </t>
  </si>
  <si>
    <t xml:space="preserve">RESPONSABLE DE ACCESO A LA INFORMACION </t>
  </si>
  <si>
    <t>ESGLIS ESTHEL CEBALLOS MARTCH</t>
  </si>
  <si>
    <t xml:space="preserve">DIRECTORA </t>
  </si>
  <si>
    <t xml:space="preserve">SUB-DIRECTOR INSTITUCIONES DESCENTRALIZADAS </t>
  </si>
  <si>
    <t xml:space="preserve">BERNARDO NUÑEZ BONILLA </t>
  </si>
  <si>
    <t xml:space="preserve">JUAN JOSE SANCHEZ </t>
  </si>
  <si>
    <t xml:space="preserve">PERIODISTA </t>
  </si>
  <si>
    <t xml:space="preserve">JULIO NUÑEZ RODRIGUEZ </t>
  </si>
  <si>
    <t>MILADY ALTAGRACIA CONTRERAS INFANTE</t>
  </si>
  <si>
    <t xml:space="preserve">JOSE A. VARGAS GUERRERO </t>
  </si>
  <si>
    <t xml:space="preserve">ARELIS JOSELIN FIGUEREO HERRERA </t>
  </si>
  <si>
    <t xml:space="preserve">ARIADNE SAHIRA RAMIREZ PEÑA </t>
  </si>
  <si>
    <t xml:space="preserve">ROBERTO L. LAMARCHE LEONARDO </t>
  </si>
  <si>
    <t xml:space="preserve">DISEÑADOR GRAFICO </t>
  </si>
  <si>
    <t>CLARIBEL CID UREÑA</t>
  </si>
  <si>
    <t xml:space="preserve">BIAGIO F. DI FRANCO RODRIGUEZ </t>
  </si>
  <si>
    <t xml:space="preserve">SORIBEL MEDINA LAGRANGE </t>
  </si>
  <si>
    <t xml:space="preserve">CELIDETTE AMNERYS HEREDIA ROSA </t>
  </si>
  <si>
    <t>ANGELICA ISABEL TALAVERA FERNANDEZ</t>
  </si>
  <si>
    <t xml:space="preserve">DEPARTAMENTO DE PLANIFICACION Y DESARROLLO </t>
  </si>
  <si>
    <t xml:space="preserve">PATRICIA MARIEL CASTILLO CEDEÑO </t>
  </si>
  <si>
    <t xml:space="preserve">DIVISION FORMULACION, MONITOREO Y EVALUACION DE PLANES DE PROGRAMAS Y PROYECTOS </t>
  </si>
  <si>
    <t xml:space="preserve">JESUS MANUEL PAYANO REYES </t>
  </si>
  <si>
    <t>KARLA MARIEL UREÑA GIL</t>
  </si>
  <si>
    <t>JOEL ALEXANDER RODRIGUEZ SUNCAR</t>
  </si>
  <si>
    <t>CARLOS RAFAEL OVALLE OSORIO</t>
  </si>
  <si>
    <t xml:space="preserve">JEREMY ELIAM BISONO SENA </t>
  </si>
  <si>
    <t>GELLMNS KEEMSIOLY GIL BISONO</t>
  </si>
  <si>
    <t>ROSICLER ALONZO TAVAREZ</t>
  </si>
  <si>
    <t xml:space="preserve">DEPARTAMENTO JURIDICO </t>
  </si>
  <si>
    <t>DAYANA ALEXANDRA CRESPO VARGAS</t>
  </si>
  <si>
    <t xml:space="preserve">CARLOS REYES </t>
  </si>
  <si>
    <t xml:space="preserve">SOPORTE ADMINISTRATIVO </t>
  </si>
  <si>
    <t>DANIA ALCANTARA GUTIERREZ</t>
  </si>
  <si>
    <t xml:space="preserve">MARIBEL DURAN SANTANA </t>
  </si>
  <si>
    <t xml:space="preserve">SKARLING HERRAND DE LA CRUZ </t>
  </si>
  <si>
    <t>JOSE GREGORY MEJIA TEJEDA</t>
  </si>
  <si>
    <t>ARISLEIDY GRULLON RAMIREZ</t>
  </si>
  <si>
    <t xml:space="preserve">GUSTAVO ARTURO SANTA QUISPE </t>
  </si>
  <si>
    <t>MARIA DE LOURDES PIMENTEL VALENZUELA</t>
  </si>
  <si>
    <t xml:space="preserve">SAAC MIGUEL BASSA GENAO </t>
  </si>
  <si>
    <t xml:space="preserve">ENCARGADO DEPARTAMENTO TECNOLOGIA DE LA INFORMACION Y COMUNICACIONES </t>
  </si>
  <si>
    <t xml:space="preserve">RAISA ROSADO GENAO </t>
  </si>
  <si>
    <t>PAMELA MARIA ABREU MATOS</t>
  </si>
  <si>
    <t xml:space="preserve">RAMON ANTONIO TEJEDA LUGO </t>
  </si>
  <si>
    <t xml:space="preserve">ALBERTO MENDOZA MENA </t>
  </si>
  <si>
    <t xml:space="preserve">LEONARDO ANTONIO NUÑEZ FUNG </t>
  </si>
  <si>
    <t>EDUARDO ESTEBAN FLORES CRUZ</t>
  </si>
  <si>
    <t xml:space="preserve">GABRIEL BERNARDO PAREDES </t>
  </si>
  <si>
    <t xml:space="preserve">NESTOR FRANCISCO AMARO GONZALEZ </t>
  </si>
  <si>
    <t xml:space="preserve">DOMINGO DE LOS SANTOS R. </t>
  </si>
  <si>
    <t xml:space="preserve">EDIGEN MANUEL FLORIAN F. </t>
  </si>
  <si>
    <t>SOPORTE TECNICO INFORMATICO</t>
  </si>
  <si>
    <t xml:space="preserve">JORGE ANTONIO SERRA GOMEZ </t>
  </si>
  <si>
    <t xml:space="preserve">RAYMUNDO SANTANA SAVIÑON </t>
  </si>
  <si>
    <t xml:space="preserve">ELIO DE JESUS BRITO FLORIAN </t>
  </si>
  <si>
    <t>JEAN PIERRE ZURBRUGG</t>
  </si>
  <si>
    <t xml:space="preserve">DEPARTAMENTO ADMINISTRATIVO Y FINANCIERO </t>
  </si>
  <si>
    <t>ZAIRA ROQUE ROJAS</t>
  </si>
  <si>
    <t xml:space="preserve">DIVISION SERVICIOS GENERALES </t>
  </si>
  <si>
    <t>DANIEL EDUARDO PORTORREAL LUNA</t>
  </si>
  <si>
    <t xml:space="preserve">AUXILIAR ADMINISTRATIVO </t>
  </si>
  <si>
    <t>CLAUDIO RAMON MATEO MORA</t>
  </si>
  <si>
    <t xml:space="preserve">CARLOS JOSE HEREDIA MEDINA </t>
  </si>
  <si>
    <t xml:space="preserve">MARTA FELICIA DIAZ CASTILLO </t>
  </si>
  <si>
    <t xml:space="preserve">MEIBY ESPERANZA GUILLEN BELTRE </t>
  </si>
  <si>
    <t xml:space="preserve">AQUILINA DEL SOCORRO RUIZ </t>
  </si>
  <si>
    <t xml:space="preserve">CRECENCIA BELLIARD MELENCIANO </t>
  </si>
  <si>
    <t xml:space="preserve">SECCION MAYORDOMIA </t>
  </si>
  <si>
    <t xml:space="preserve">JESUS MANUEL NUÑEZ </t>
  </si>
  <si>
    <t xml:space="preserve">ENCARGADO DE MAYORDOMIA </t>
  </si>
  <si>
    <t xml:space="preserve">LUZ M. RAMIREZ MONTAÑO </t>
  </si>
  <si>
    <t>AUXILIAR ADMINISTRATIVO I</t>
  </si>
  <si>
    <t xml:space="preserve">ANTONIA ROA TAPIA </t>
  </si>
  <si>
    <t>ROSA I. DURAN SANCHEZ</t>
  </si>
  <si>
    <t xml:space="preserve">TERESA HIDALGO DE PEQUERO </t>
  </si>
  <si>
    <t xml:space="preserve">MARGARITO ANGULO DE LAS CRUZ </t>
  </si>
  <si>
    <t xml:space="preserve">DOMINGO ANTONIO RAMOS </t>
  </si>
  <si>
    <t>LIGIA SOBANI LUNA RAMIREZ</t>
  </si>
  <si>
    <t xml:space="preserve">SANTA MARIA REYES PEREZ </t>
  </si>
  <si>
    <t xml:space="preserve">YOSSE CASTILLO MINYETTY </t>
  </si>
  <si>
    <t>ALEJANDRINA JIMENEZ ENCARNACION</t>
  </si>
  <si>
    <t xml:space="preserve">MARIA ALTAGRACIA POLANCO FLORENTICO </t>
  </si>
  <si>
    <t xml:space="preserve">ROSAGNA ALTAGRACIA ADAMES CUELLO </t>
  </si>
  <si>
    <t>MIGUEL ANGEL DE LOS SANTOS SANCHEZ</t>
  </si>
  <si>
    <t>MARIA LEE SOTO</t>
  </si>
  <si>
    <t>VICTOR MANUEL DIAZ CASTILLO</t>
  </si>
  <si>
    <t>PATRICIO ROSARIO ADAMES</t>
  </si>
  <si>
    <t>CONSERJE</t>
  </si>
  <si>
    <t>SECCION ALMACEN Y SUMINISTRO</t>
  </si>
  <si>
    <t xml:space="preserve">NICOLAS OZORIA ARMANDO </t>
  </si>
  <si>
    <t xml:space="preserve">JOSE JUNIOR ABREU TAVERAS </t>
  </si>
  <si>
    <t>SECCION TRANSPORTACION</t>
  </si>
  <si>
    <t xml:space="preserve">ISIDRO FRUCTUOSO FROMETA </t>
  </si>
  <si>
    <t xml:space="preserve">BELKIS LUISA FIGUEROA BATISTA </t>
  </si>
  <si>
    <t>DINO LOPEZ MATEO</t>
  </si>
  <si>
    <t xml:space="preserve">DOMINGO ANTONIO MOREL MARTINEZ </t>
  </si>
  <si>
    <t xml:space="preserve">CHOFER II </t>
  </si>
  <si>
    <t xml:space="preserve">TOMAS A. TERRERO MANCEBO </t>
  </si>
  <si>
    <t xml:space="preserve">MAXIMO PEÑA MONTERO </t>
  </si>
  <si>
    <t xml:space="preserve">PATRICIO MOREL BLANCO </t>
  </si>
  <si>
    <t>JOSE RAMON FERREIRA INOA</t>
  </si>
  <si>
    <t xml:space="preserve">GUILLERMO ZAYAS BURGOS </t>
  </si>
  <si>
    <t xml:space="preserve">JOAQUIN E. DIAZ FLORIAN </t>
  </si>
  <si>
    <t xml:space="preserve">CESAR AUGUSTO PEREZ FELIZ </t>
  </si>
  <si>
    <t xml:space="preserve">FRANCISCO ALBERTO BLANCO RAMOS </t>
  </si>
  <si>
    <t xml:space="preserve">FELIX VARGAS </t>
  </si>
  <si>
    <t>FRANCISCO PAULINO DE LA CRUZ</t>
  </si>
  <si>
    <t xml:space="preserve">YSAIAS MORILLO FERREIRA </t>
  </si>
  <si>
    <t xml:space="preserve">MAXIMO FLORIAN MERCEDES CORDERO </t>
  </si>
  <si>
    <t xml:space="preserve">RAMON ANTONIO FLORENTINO JIMENEZ </t>
  </si>
  <si>
    <t xml:space="preserve">RAFAEL MERCEDES AQUINO </t>
  </si>
  <si>
    <t>DIVISION FINANCIERA</t>
  </si>
  <si>
    <t xml:space="preserve">CECILIO LOPEZ </t>
  </si>
  <si>
    <t xml:space="preserve">EDWIN AMADO MEJIA </t>
  </si>
  <si>
    <t xml:space="preserve">MARIA EUGENIA MONTERO SORIANO </t>
  </si>
  <si>
    <t>WENDY ALTAGRACIA MENDOZA SANTANA</t>
  </si>
  <si>
    <t xml:space="preserve">ANGELA B. PORTORREAL CAPELLAN 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</si>
  <si>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</si>
  <si>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</si>
  <si>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</si>
  <si>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</si>
  <si>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 xml:space="preserve">ZACARIAS SANTANA </t>
  </si>
  <si>
    <t>DANILDA J. PATRICIO</t>
  </si>
  <si>
    <t xml:space="preserve">AUXILIAR DE DOCUMENTACION </t>
  </si>
  <si>
    <t xml:space="preserve">IRIS TANIA GUILLEN RODRIGUEZ </t>
  </si>
  <si>
    <t xml:space="preserve">JUAN CASTILLO </t>
  </si>
  <si>
    <t xml:space="preserve">ANGELA R. SANCHEZ GONZALEZ </t>
  </si>
  <si>
    <t xml:space="preserve">VICTOR ALFONSO ABREU GARCIA </t>
  </si>
  <si>
    <t xml:space="preserve">FRANCISCO MORETA GARCIA </t>
  </si>
  <si>
    <t xml:space="preserve">SONIA  ORTIZ REYES </t>
  </si>
  <si>
    <t xml:space="preserve">LUCRECIA SANCHEZ B. </t>
  </si>
  <si>
    <t xml:space="preserve">ELENA A. RAMIREZ </t>
  </si>
  <si>
    <t xml:space="preserve">MARIANELA  MONTILLA </t>
  </si>
  <si>
    <t>LUISA VASQUEZ DE MELLA</t>
  </si>
  <si>
    <t xml:space="preserve">JUANA RODRIGUEZ DE LOS SANTOS </t>
  </si>
  <si>
    <t>ROSA YANIRIS MATEO MOJICA</t>
  </si>
  <si>
    <t xml:space="preserve">NATALIE SOUFFONT LORA </t>
  </si>
  <si>
    <t xml:space="preserve">IVETTE G. MELO NUÑEZ </t>
  </si>
  <si>
    <t>KAREN MARGARITA GONZALEZ RODRIGUEZ</t>
  </si>
  <si>
    <t xml:space="preserve">JESUS SANTANA PEPEN </t>
  </si>
  <si>
    <t>KATHERINE MERCEDES PEGUERO FERMIN</t>
  </si>
  <si>
    <t>LAURA CASTELLANOS OLIVO</t>
  </si>
  <si>
    <t xml:space="preserve">NORVIN DARINEL BERGES </t>
  </si>
  <si>
    <t xml:space="preserve">JULIO CESAR MORILLO 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</si>
  <si>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</si>
  <si>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</si>
  <si>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</si>
  <si>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</si>
  <si>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</si>
  <si>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ROSA ELBA LORENZO </t>
  </si>
  <si>
    <t xml:space="preserve">ELIZABETH SOTO CORTORREAL </t>
  </si>
  <si>
    <t xml:space="preserve">ELISA MERCEDES DURAN JIMENEZ </t>
  </si>
  <si>
    <t xml:space="preserve">MERLIN REYES </t>
  </si>
  <si>
    <t xml:space="preserve">ODILYS Y. HIDALGO SANTANA </t>
  </si>
  <si>
    <t xml:space="preserve">JULIANA G. MORENA VILLALONA </t>
  </si>
  <si>
    <t xml:space="preserve">REYNA IRIS POLANCO CAPELLAN </t>
  </si>
  <si>
    <t xml:space="preserve">ENCARGADA DEPARTAMENTO SERVICIOS RECURSOS NATURALES </t>
  </si>
  <si>
    <t xml:space="preserve">YADEL CORNELIA ALICIA HERRERA DE JESUS </t>
  </si>
  <si>
    <t xml:space="preserve">PATRICIA ALTAGRACIA FERNADEZ DEL ROSARIO  </t>
  </si>
  <si>
    <t xml:space="preserve">MARIA VICTORIA ORTIZ SANCHEZ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</si>
  <si>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</si>
  <si>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</si>
  <si>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</si>
  <si>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</si>
  <si>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>ANDOLI MARTINEZ DECENA</t>
  </si>
  <si>
    <t xml:space="preserve">JOSE ISMAEL PEÑA PERALTA </t>
  </si>
  <si>
    <t xml:space="preserve">CESAR FELIX BUENO RODRIGUEZ </t>
  </si>
  <si>
    <t xml:space="preserve">JENNY DEL CARMEN BATISTA FLOREZ </t>
  </si>
  <si>
    <t xml:space="preserve">PATRICIA ACEVEDO ROSARIO </t>
  </si>
  <si>
    <t xml:space="preserve">LIDIA ALTAGRACIA CASTILLO ROJAS </t>
  </si>
  <si>
    <t>BELKIS MAÑON</t>
  </si>
  <si>
    <t xml:space="preserve">ANA MARIA BIERD DE JESUS </t>
  </si>
  <si>
    <t xml:space="preserve">WENDY MERCEDES PEGUERO </t>
  </si>
  <si>
    <t xml:space="preserve">PATRICIA CAROLINA DILONE GIL </t>
  </si>
  <si>
    <t xml:space="preserve">PAVEL IGNACIO PEREZ MATOS </t>
  </si>
  <si>
    <t>AMBAR CHANEL PERALTA GEOGE</t>
  </si>
  <si>
    <t xml:space="preserve">BIANCA CAROLINA ALCANTA YNOA </t>
  </si>
  <si>
    <t xml:space="preserve">MARCIA SUAREZ LOPEZ </t>
  </si>
  <si>
    <t xml:space="preserve">DANIEL ALBERTO BATISTA </t>
  </si>
  <si>
    <t xml:space="preserve">SAILEN QUIROZ </t>
  </si>
  <si>
    <t xml:space="preserve">HECTOR JOSE MANCEBO </t>
  </si>
  <si>
    <t>PATRICIA CAROLINA PERDOMO GARCIA</t>
  </si>
  <si>
    <t xml:space="preserve">ANA LUCIA BURGOS </t>
  </si>
  <si>
    <t xml:space="preserve">BENNY GALAN RODRIGUEZ </t>
  </si>
  <si>
    <t>SECRETARIA</t>
  </si>
  <si>
    <t xml:space="preserve">PATRIA  SENCION SANTANA </t>
  </si>
  <si>
    <t>YANELLI SANTANA GATON</t>
  </si>
  <si>
    <t>ROSA IRIS PICHARDO PEREZ</t>
  </si>
  <si>
    <t>MARIA SOLEDAD MIRANDA AHUMADA</t>
  </si>
  <si>
    <t xml:space="preserve">MANUEL DE JESUS BURGOS </t>
  </si>
  <si>
    <t xml:space="preserve">SANTA ROSA BAEZ RODRIGUEZ </t>
  </si>
  <si>
    <t>MILDRED OVALLE RIVERA</t>
  </si>
  <si>
    <t xml:space="preserve">MARIEL ALTAGRACIA MUÑOZ ALVAREZ </t>
  </si>
  <si>
    <t xml:space="preserve">TERESA MILAGROS DE LEON PEREZ </t>
  </si>
  <si>
    <t xml:space="preserve">EUSEBIA PEREZ AGRAMONTE </t>
  </si>
  <si>
    <t xml:space="preserve">MILDRED STERLING S. </t>
  </si>
  <si>
    <t xml:space="preserve">SONIA FELIZ FELIZ </t>
  </si>
  <si>
    <t xml:space="preserve">LAURA R. TERRERO MOQUETE </t>
  </si>
  <si>
    <t xml:space="preserve">SAGRARIO E. DOMINIGUEZ DOMINGUEZ </t>
  </si>
  <si>
    <t xml:space="preserve">MARIANA VALDEZ </t>
  </si>
  <si>
    <t xml:space="preserve">LIZAMAVEL MERCEDES COLLADO VARGAS </t>
  </si>
  <si>
    <t xml:space="preserve">WINDER REYES ARIAS </t>
  </si>
  <si>
    <t xml:space="preserve">NATIVIDAD SANCHEZ </t>
  </si>
  <si>
    <t xml:space="preserve">MILAGROS PANIAGUA </t>
  </si>
  <si>
    <t xml:space="preserve">RAFAELA ANIBELKA RODRIGUEZ RODRIGUEZ </t>
  </si>
  <si>
    <t xml:space="preserve">FELIX A. FABIAN MERCEDES </t>
  </si>
  <si>
    <t xml:space="preserve">ALEJANDRINA RODRIGUEZ DUVAL </t>
  </si>
  <si>
    <t xml:space="preserve">JOEL ANTONIO MARTINEZ BARREIRO </t>
  </si>
  <si>
    <t xml:space="preserve">LAURA CID SANCHEZ </t>
  </si>
  <si>
    <t xml:space="preserve">NIVIS LETICIA LEON VILLEGAS </t>
  </si>
  <si>
    <t xml:space="preserve">DELIO OMAR CESPEDES MEDINA </t>
  </si>
  <si>
    <t xml:space="preserve">YURIDYS ALTAGRACIA RODRIGUEZ DILONE </t>
  </si>
  <si>
    <t xml:space="preserve">JOSEFINA GONZALEZ SILFA </t>
  </si>
  <si>
    <t>ESTHER M. TORRES BERNAL</t>
  </si>
  <si>
    <t xml:space="preserve">ERELY MARTINEZ PEREZ </t>
  </si>
  <si>
    <t>ARNOLD FRANCISCO ALMANZAR JOSEPH</t>
  </si>
  <si>
    <t>GRISELDA GOMEZ</t>
  </si>
  <si>
    <t xml:space="preserve">JAQUELINE BELLO PUJOLS </t>
  </si>
  <si>
    <t>VICTOR ELADIO MONTERO SOTO</t>
  </si>
  <si>
    <t xml:space="preserve">ROSS MERY ALTAGRACIA TORIBIO </t>
  </si>
  <si>
    <t>LILLIAM STEPHANY JIMENEZ MORETA</t>
  </si>
  <si>
    <t>CESAR AUGUSTO DE LA CRUZ DYER</t>
  </si>
  <si>
    <t>ANA M. TERRERO DE LEON</t>
  </si>
  <si>
    <t>IRANNA LARITZA BRITO TAVAREZ</t>
  </si>
  <si>
    <t xml:space="preserve">ADRI HELEN MATEO BETANCES </t>
  </si>
  <si>
    <t>BETHANIA DEL CARMEN FERNANDEZ PICHA</t>
  </si>
  <si>
    <t xml:space="preserve">HIPOLITO DIAZ PEÑA </t>
  </si>
  <si>
    <t xml:space="preserve">ALBERTO VILLANUEVA POLANCO </t>
  </si>
  <si>
    <t>JENNIFER ORTIZ RAMIREZ</t>
  </si>
  <si>
    <t xml:space="preserve">PARALEGAL </t>
  </si>
  <si>
    <t>SHEILA CAMILA TAVAREZ ESCAÑO</t>
  </si>
  <si>
    <t xml:space="preserve">SAMUEL ENRIQUE ESPINAL ALCANTARA </t>
  </si>
  <si>
    <t xml:space="preserve">LAURA VIRGINIA DE LA CRUZ DUVERGE </t>
  </si>
  <si>
    <t>GILBERTO OLMEDO ACOSTA VICTORIO</t>
  </si>
  <si>
    <t xml:space="preserve">LUZ ALBERTINA GRULLON ALVARADO </t>
  </si>
  <si>
    <t xml:space="preserve">CARMEN TERESA GARCIA DE MOYA </t>
  </si>
  <si>
    <t xml:space="preserve">PASCUAL ALBERTO DE LOS SANTOS </t>
  </si>
  <si>
    <t xml:space="preserve">TECNICO ARCHIVISTA </t>
  </si>
  <si>
    <t xml:space="preserve">WILKIN ALEXANDER VASQUEZ MATOS </t>
  </si>
  <si>
    <t xml:space="preserve">ALAM DARWIN MARTINEZ GARCIA </t>
  </si>
  <si>
    <t xml:space="preserve">RAYNEL BRESNE SORIANO </t>
  </si>
  <si>
    <t xml:space="preserve">ARIEL BENJAMIN MARINEZ ZABALA </t>
  </si>
  <si>
    <t>DESARROLLADOR DE SISTEMAS</t>
  </si>
  <si>
    <t xml:space="preserve">CARLOS PICHARDO </t>
  </si>
  <si>
    <t xml:space="preserve">ANALISTA FINANCIERO </t>
  </si>
  <si>
    <t xml:space="preserve">TERESA VALDEZ MARTE </t>
  </si>
  <si>
    <t>GABRIELA MARIEL CABRERA MORA</t>
  </si>
  <si>
    <t xml:space="preserve">WILLIAM BELLO </t>
  </si>
  <si>
    <t xml:space="preserve">DEPARTAMENTO DE COMUNICACIONES </t>
  </si>
  <si>
    <t xml:space="preserve">RAFAEL ANTONIO  ROMERO SEGURA </t>
  </si>
  <si>
    <t xml:space="preserve">NICOLE MARIEL ESPAILLAT ACOSTA </t>
  </si>
  <si>
    <t xml:space="preserve">GRACIELA MARIA BURGOS PIMENTEL </t>
  </si>
  <si>
    <t>TAIRY IVENNY RAMIREZ RAMIREZ</t>
  </si>
  <si>
    <t xml:space="preserve">FRANCHESCA MERCEDES TAVERAS ALCANTARA </t>
  </si>
  <si>
    <t>AWILDA POLANCO HERNANDEZ</t>
  </si>
  <si>
    <t xml:space="preserve">JOEL JIMENEZ ALCANTARA </t>
  </si>
  <si>
    <t xml:space="preserve">ISAURA BAEZ MELENDEZ </t>
  </si>
  <si>
    <t xml:space="preserve">ANGEL MAGDIEL VILORIO ALBUERME </t>
  </si>
  <si>
    <t xml:space="preserve">RECEPCIONISTA </t>
  </si>
  <si>
    <t>LAURA LOPEZ LARA DE VENTURA</t>
  </si>
  <si>
    <t>DAMARIS SOLINDA MEDINA RAMIREZ</t>
  </si>
  <si>
    <t xml:space="preserve">DIRECCION DE PRESUPUESTOS DE  SERVICIOS ECONOMICOS </t>
  </si>
  <si>
    <t xml:space="preserve">DIRECCION DE PRESUPUESTO DE SERVICIOS GENERALES </t>
  </si>
  <si>
    <t>DEPARTAMENTO DE PRESUPUESTOS DE  EDUCACION, CIENCIA, TECNOLOGIA Y CULTURA</t>
  </si>
  <si>
    <t xml:space="preserve">DEPARTAMENTO DE PRESUPUESTOS  DE SALUD,  DESARROLLO Y SEGURIDAD SOCIAL </t>
  </si>
  <si>
    <t xml:space="preserve">DEPARTAMENTO DE PRESUPUESTOS  DE RECURSOS NATURALES </t>
  </si>
  <si>
    <t xml:space="preserve">DEPARTAMENTO DE PRESUPUESTO DE ADMINISTRACION GENERAL </t>
  </si>
  <si>
    <t>DEPARTAMENTO DE PRESUPUESTO DE JUSTICIA Y SEGURIDAD NACIONAL</t>
  </si>
  <si>
    <t xml:space="preserve">DIRECCION ESTUDIOS ECONOMICOS Y SEGUIMIENTO FINANCIERO </t>
  </si>
  <si>
    <t xml:space="preserve">DEPARTAMENTO DE ANALISIS Y  ESTUDIOS ECONOMICOS </t>
  </si>
  <si>
    <t xml:space="preserve">DEPARTAMENTO NORMAS Y METODOLOGIAS </t>
  </si>
  <si>
    <t xml:space="preserve">DIVISION DE EVALUACION DEL DESEMPEÑO Y CAPACITACION </t>
  </si>
  <si>
    <t xml:space="preserve">DIVISION DE REGISTRO, CONTROL Y NOMINA </t>
  </si>
  <si>
    <t>DEPARTAMENTO TECNOLOGIA DE LA INFORMACION Y COMUNICACION</t>
  </si>
  <si>
    <t xml:space="preserve">DIVISION DESARROLLO E IMPLEMENTACION DE SISTEMAS </t>
  </si>
  <si>
    <t xml:space="preserve">DIVISION DE COMPRAS Y CONTRATACIONES </t>
  </si>
  <si>
    <t xml:space="preserve">DIVISION CORRESPONDENCIA </t>
  </si>
  <si>
    <t xml:space="preserve">DIRECCION DE PRESUPUESTOS DE SERVICIOS SOCIALES </t>
  </si>
  <si>
    <t xml:space="preserve">DEPARTAMENTO DE PRESUPUESTOS DE INFRAESTRUCTURA , TURISMO E INDUSTRIA </t>
  </si>
  <si>
    <t>DIVISION DE PRESUPUESTOS DE AYUNTAMIENTOS REGION NORTE, SUR, NOROESTE Y ENRIQUILLO</t>
  </si>
  <si>
    <t xml:space="preserve">DIVISION DE PRESUPUESTOS DE AYUNTAMIENTOS DE  REGION NORDESTE, VALDESIA, METROPOLITANA, EL VALLE, YUMA E HIGUAMO 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</si>
  <si>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</si>
  <si>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</si>
  <si>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</si>
  <si>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 xml:space="preserve">DIRECCION DE PRESUPUESTO DE EMPRESAS PUBLICAS Y GOBIERNOS LOCALES </t>
  </si>
  <si>
    <t xml:space="preserve">DEPARTAMENTO DE PRESUPUESTOS DE  EMPRESAS PUBLICAS </t>
  </si>
  <si>
    <t>ANALISTA DE PLANIFICACION I</t>
  </si>
  <si>
    <t>ANALISTA DE DESARROLLO INSTITUCIONAL II</t>
  </si>
  <si>
    <t>ANALISTA DE CALIDAD EN LA GESTION II</t>
  </si>
  <si>
    <t xml:space="preserve">ANALISTA LEGAL </t>
  </si>
  <si>
    <t xml:space="preserve">TECNICO DE RECURSOS HUMANOS </t>
  </si>
  <si>
    <t>ANALISTA DE CAPACITACION Y DESARROLLO I</t>
  </si>
  <si>
    <t xml:space="preserve">ANALISTA DE REGISTRO Y CONTROL </t>
  </si>
  <si>
    <t xml:space="preserve">ANALISTA DE SERVICIOS Y BENEFICIOS </t>
  </si>
  <si>
    <t xml:space="preserve">ENCARGADO DEPARTAMENTO DE COMUNICACIONES </t>
  </si>
  <si>
    <t xml:space="preserve">TECNICO BIBLIOTECARIO </t>
  </si>
  <si>
    <t xml:space="preserve">ENCARGADA DE DIVISIÓN DE PUBLICACIONES </t>
  </si>
  <si>
    <t xml:space="preserve">SECRETARIA </t>
  </si>
  <si>
    <t xml:space="preserve">AUXILIAR DE ALMACEN Y SUMINISTRO </t>
  </si>
  <si>
    <t>COORDINADORA ENLACE DIGEPRES-DAFI</t>
  </si>
  <si>
    <t xml:space="preserve">ADMINISTRADOR DE BASE DE DATOS </t>
  </si>
  <si>
    <t xml:space="preserve">ENCARGADO DE DIVISION DE DESARROLLO E IMPLEMENTACION DE SISTEMAS </t>
  </si>
  <si>
    <t>ENCARGADO DE DIVISION OPERACIONES TIC</t>
  </si>
  <si>
    <t xml:space="preserve">ADMINISTRADOR DE SISTEMAS </t>
  </si>
  <si>
    <t>COORDINADOR DE SERVICIOS TIC</t>
  </si>
  <si>
    <t xml:space="preserve">TECNICO DE RED Y TELECOMUNICACIONES </t>
  </si>
  <si>
    <t xml:space="preserve">TECNICO DE CONTROL DE BIENES </t>
  </si>
  <si>
    <t xml:space="preserve">ENCARGADO DE LA DIVISION DE SERVICIOS GENERALES </t>
  </si>
  <si>
    <t xml:space="preserve">TECNICO ELECTRICISTA </t>
  </si>
  <si>
    <t xml:space="preserve">CAMARERA </t>
  </si>
  <si>
    <t xml:space="preserve">ENCARGADA SECCION DE ALMACEN Y SUMINISTRO </t>
  </si>
  <si>
    <t>SUPERVISOR DE TRANSPORTACION</t>
  </si>
  <si>
    <t xml:space="preserve">PARQUEADOR </t>
  </si>
  <si>
    <t xml:space="preserve">ENCARGADA DIVISION FINANCIERA </t>
  </si>
  <si>
    <t xml:space="preserve">ENCARGADA DIVISION ARCHIVO CENTRAL </t>
  </si>
  <si>
    <t xml:space="preserve">ENCARGADO (A) SECCION DE CORRESPONDENCIA </t>
  </si>
  <si>
    <t xml:space="preserve">MENSAJERO INTERNO </t>
  </si>
  <si>
    <t xml:space="preserve">MENSAJERO EXTERNO </t>
  </si>
  <si>
    <t xml:space="preserve">MANEJADORA WEB Y REDES SOCIALES </t>
  </si>
  <si>
    <t xml:space="preserve">FRANCISCO G. ABREU PINEDA  </t>
  </si>
  <si>
    <t xml:space="preserve">EDWIN ARMANDO COSS TERRERO </t>
  </si>
  <si>
    <t xml:space="preserve">MARIA LUISA MENDEZ FELIZ </t>
  </si>
  <si>
    <t xml:space="preserve">FRANCIS E. JUSTO HORTON </t>
  </si>
  <si>
    <t xml:space="preserve">JOHANNA FRANCHESCA SANTOS SANTOS </t>
  </si>
  <si>
    <t>LUIS LEONARDO AMIAMA  GOMEZ</t>
  </si>
  <si>
    <t>COORDINADORA DE DESPACHO</t>
  </si>
  <si>
    <t xml:space="preserve">DIVISION DE ORGANIZACION DEL TRABAJO Y COMPENSACION </t>
  </si>
  <si>
    <t>ENCARGADO DE DIVISION PRENSA Y COMUNICACIÓN DIGITAL</t>
  </si>
  <si>
    <t xml:space="preserve">GESTOR DE PROTOCOLO Y EVENTOS </t>
  </si>
  <si>
    <t>SOPORTE TECNICO DE PRUEBA Y DOCUMENTACION</t>
  </si>
  <si>
    <t>TECNICO DE COMPRAS</t>
  </si>
  <si>
    <t xml:space="preserve">CONTADOR </t>
  </si>
  <si>
    <t>ISABEL MARTINEZ ALONZO</t>
  </si>
  <si>
    <t xml:space="preserve">TAMAR ESTHER PEÑA RODRIGUEZ </t>
  </si>
  <si>
    <t xml:space="preserve">ENCARGADA DEPARTAMENTO DE PRESUPUESTOS  DE SALUD,  DESARROLLO Y SEGURIDAD SOCIAL </t>
  </si>
  <si>
    <t xml:space="preserve">DIRECTOR DE PRESUPUESTOS DE SERVICIOS ECONOMICOS </t>
  </si>
  <si>
    <t xml:space="preserve">TECNICO DE PRESUPUESTO </t>
  </si>
  <si>
    <t xml:space="preserve">CARMEN ROSAURA  REGALADO </t>
  </si>
  <si>
    <t>ENCARGADA DEPARTAMENTO DE PRESUPUESTOS DE INFRAESTRUCTURA, TURISMO E INDUSTRIA</t>
  </si>
  <si>
    <t xml:space="preserve">DIRECTORIA DE PRESUPUESTOS DE SERVICIOS GENERALES </t>
  </si>
  <si>
    <t xml:space="preserve">ENCARGADA DEPARTAMENTO DE PRESUPUESTOS DE ADMINISTRACION GENERAL </t>
  </si>
  <si>
    <t xml:space="preserve">ENACARGADA DEPARTAMENTO DE PRESUPUESTOS DE JUSTICIA Y SEGURIDAD NACIONAL </t>
  </si>
  <si>
    <t>SUB DIRECTORA</t>
  </si>
  <si>
    <t xml:space="preserve">DIVISION PRESUPUESTOS EMPRESAS PUBLICAS FINANCIERAS </t>
  </si>
  <si>
    <t xml:space="preserve">DIVISION PRESUPUESTO EMPRESAS PUBLICAS NO FINANCIERAS </t>
  </si>
  <si>
    <t xml:space="preserve">ENCARGADA DE DEPARTAMENTO </t>
  </si>
  <si>
    <t xml:space="preserve">ENCARGADA DE DIVISION PRESUPUESTOS EMPRESAS PUBLICAS FINANCIERAS </t>
  </si>
  <si>
    <t xml:space="preserve">ENCARGADO DIVISION PRESUPUESTOS EMPRESAS PUBLICAS NO FINANCIERAS </t>
  </si>
  <si>
    <t xml:space="preserve">ENCARGADA DIVISION DE PRESUPUESTO AYUNTAMIENTOS REGION NORTE, SUR, NOROESTE Y ENRIQUILLO </t>
  </si>
  <si>
    <t xml:space="preserve">MARIA MAGDALENA CABRERA FRANCO </t>
  </si>
  <si>
    <t xml:space="preserve">ENCARGADA DIVISION DE AYUNTAMIENTOS REGION NORDESTE, VALDESIA, METROPOLITANA, EL VALLE, YUMA E HIGUAMO </t>
  </si>
  <si>
    <t>ENCARGADA</t>
  </si>
  <si>
    <t xml:space="preserve">SUBDIRECTORA AYUNTAMIENTOS </t>
  </si>
  <si>
    <t>ANALISTA DE ANALISIS DE ESTUDIOS ECONOMICOS I</t>
  </si>
  <si>
    <t>ANALISTA DE GESTION FINANCIERA Y EJECUCION PRESUPUESTARIA II</t>
  </si>
  <si>
    <t>DIRECTORA</t>
  </si>
  <si>
    <t xml:space="preserve">DIRECTORA DE CALIDAD Y EVALUACION DE LA GESTION PRESUPUESTARIA </t>
  </si>
  <si>
    <t xml:space="preserve">ENCARGADO DEPARTAMENTO DE NORMAS Y METODOLOGIAS </t>
  </si>
  <si>
    <t xml:space="preserve">ANALISTA DE NORMAS Y METODOLOGIAS PRESUPUESTARIAS </t>
  </si>
  <si>
    <t xml:space="preserve">ENCARGADO DEPARTAMENTO DE EVALUACION DEL DESEMPEÑO PRESUPUESTARIO </t>
  </si>
  <si>
    <t>ANALISTA DE EVALUACION DEL DESEMPEÑO DE GESTION PRESUPUESTARIA II</t>
  </si>
  <si>
    <t>ANALISTA DE EVALUACION DEL DESEMPEÑO DE GESTION PRESUPUESTARIA I</t>
  </si>
  <si>
    <t xml:space="preserve">ANALISTA </t>
  </si>
  <si>
    <t xml:space="preserve">DIVISION  ARCHIVO CENTRAL </t>
  </si>
  <si>
    <t xml:space="preserve">AUXILIAR ALMACEN Y SUMINISTRO </t>
  </si>
  <si>
    <t xml:space="preserve">ENCARGADA DIVISION EVALUACIÓN DEL DESEMPEÑO Y CAPACITACIÓN </t>
  </si>
  <si>
    <t xml:space="preserve">ENCARGADA DIVISIÓN REGISTRO, CONTROL Y NÓMINA </t>
  </si>
  <si>
    <t xml:space="preserve">GLENNY CONCEPCIÓN CRUZ </t>
  </si>
  <si>
    <t xml:space="preserve">ANALISTA DE NÓMINA </t>
  </si>
  <si>
    <t>ENCARGADO DIVISIÓN ORGANIZACIÓN DEL TRABAJO Y COMPENSACIÓN</t>
  </si>
  <si>
    <t xml:space="preserve">ANALISTA DE CLASIFICACIÓN, VALORIACION Y REMUNERACIÓN DE CARGOS </t>
  </si>
  <si>
    <t xml:space="preserve">ENCARGADA DEPARTAMENTO PLANIFICACIÓN Y DESARROLLO </t>
  </si>
  <si>
    <t xml:space="preserve">TECNICO DE PLANIFICACIÓN Y DESARROLLO </t>
  </si>
  <si>
    <t xml:space="preserve">ENCARGADA DIVISIÓN DE FORMULACIÓN, MONITOREO Y EVALUACIÓN DE PLANES PROGRAMAS Y PROYECTOS </t>
  </si>
  <si>
    <t>ANALISTA DE PLANIFICACIÓN II</t>
  </si>
  <si>
    <t xml:space="preserve">DIVISION DESARROLLO INSTITUCIONAL Y CALIDAD EN LA GESTIÓN </t>
  </si>
  <si>
    <t xml:space="preserve">ENCARGADA DIVISIÓN DESARROLLO INSTITUCIONAL Y CALIDAD </t>
  </si>
  <si>
    <t>ANALISTA DE CALIDAD EN LA GESTIÓN I</t>
  </si>
  <si>
    <t xml:space="preserve">DIVISIÓN DE PRENSA Y COMUNICACIÓN DIGITAL </t>
  </si>
  <si>
    <t xml:space="preserve">DIVISIÓN DE PUBLICACIONES </t>
  </si>
  <si>
    <t xml:space="preserve">ENCARGADA DE SECCIÓN DE CORRESPONDENCIA </t>
  </si>
  <si>
    <t xml:space="preserve">ENCARGADA DIVISIÓN DE PROTOCOLO </t>
  </si>
  <si>
    <t xml:space="preserve">DIVISIÓN DE PROTOCOLO </t>
  </si>
  <si>
    <t xml:space="preserve">ANALISTA ECONOMICO </t>
  </si>
  <si>
    <t xml:space="preserve">Nombre y Apellido </t>
  </si>
  <si>
    <t xml:space="preserve">Tipo Empleado </t>
  </si>
  <si>
    <t>Impuesto Sobre Renta ISR</t>
  </si>
  <si>
    <t>Sueldo Neto</t>
  </si>
  <si>
    <t xml:space="preserve">Otros Descuentos </t>
  </si>
  <si>
    <t xml:space="preserve">                                                           </t>
  </si>
  <si>
    <t>Seguridad Social</t>
  </si>
  <si>
    <t xml:space="preserve">FIJO </t>
  </si>
  <si>
    <t xml:space="preserve">CARRERA ADMINISTRATIVA </t>
  </si>
  <si>
    <t xml:space="preserve"> “Año de la Consolidación de la Seguridad Alimentaria”</t>
  </si>
  <si>
    <t xml:space="preserve">NOMINA DE SUELDOS: EMPLEADOS FIJOS </t>
  </si>
  <si>
    <t>Ingreso Bruto</t>
  </si>
  <si>
    <t xml:space="preserve">SUBTOTAL </t>
  </si>
  <si>
    <t>IVAN JOSE  RAMIREZ VARGAS</t>
  </si>
  <si>
    <t xml:space="preserve">SUB-DIRECTOR GENERAL </t>
  </si>
  <si>
    <t xml:space="preserve">Funciones </t>
  </si>
  <si>
    <t xml:space="preserve">TOTAL GENERAL NOMINA PERSONAL FIJO </t>
  </si>
  <si>
    <t xml:space="preserve">LUZ. A GRULLÓN </t>
  </si>
  <si>
    <t>J.DAVID CANAÁN</t>
  </si>
  <si>
    <t xml:space="preserve">ENC. REGISTRO, CONTROL Y NOMINA </t>
  </si>
  <si>
    <t xml:space="preserve">DIRECTOR  DE RECURSOS HUMANOS </t>
  </si>
  <si>
    <t>Correspondiente al mes de Octubre del año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</si>
</sst>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000\-0000000\-0"/>
    <numFmt numFmtId="165" formatCode="_-* #,##0.00_-;\-* #,##0.00_-;_-* &quot;-&quot;??_-;_-@_-"/>
  </numFmts>
  <fonts count="14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14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</cellStyleXfs>
  <cellXfs count="97">
    <xf numFmtId="0" fontId="0" fillId="0" borderId="0" xfId="0"/>
    <xf numFmtId="0" fontId="3" fillId="2" borderId="0" xfId="0" applyFont="1" applyFill="1" applyBorder="1"/>
    <xf numFmtId="43" fontId="3" fillId="2" borderId="0" xfId="1" applyFont="1" applyFill="1" applyBorder="1"/>
    <xf numFmtId="0" fontId="3" fillId="2" borderId="0" xfId="0" applyFont="1" applyFill="1" applyBorder="1" applyAlignment="1">
      <alignment horizontal="center"/>
    </xf>
    <xf numFmtId="165" fontId="3" fillId="2" borderId="0" xfId="0" applyNumberFormat="1" applyFont="1" applyFill="1" applyBorder="1"/>
    <xf numFmtId="0" fontId="4" fillId="2" borderId="0" xfId="0" applyFont="1" applyFill="1" applyBorder="1" applyAlignment="1"/>
    <xf numFmtId="0" fontId="4" fillId="2" borderId="0" xfId="0" applyFont="1" applyFill="1" applyBorder="1" applyAlignment="1">
      <alignment horizontal="center"/>
    </xf>
    <xf numFmtId="43" fontId="5" fillId="2" borderId="0" xfId="1" applyFont="1" applyFill="1" applyBorder="1"/>
    <xf numFmtId="0" fontId="5" fillId="2" borderId="0" xfId="0" applyFont="1" applyFill="1" applyBorder="1"/>
    <xf numFmtId="0" fontId="6" fillId="0" borderId="0" xfId="0" applyFont="1" applyAlignment="1">
      <alignment horizontal="right"/>
    </xf>
    <xf numFmtId="0" fontId="7" fillId="0" borderId="13" xfId="0" applyFont="1" applyBorder="1"/>
    <xf numFmtId="0" fontId="7" fillId="0" borderId="0" xfId="0" applyFont="1"/>
    <xf numFmtId="0" fontId="6" fillId="0" borderId="0" xfId="0" applyFont="1"/>
    <xf numFmtId="0" fontId="0" fillId="0" borderId="0" xfId="0" applyAlignment="1">
      <alignment horizontal="left"/>
    </xf>
    <xf numFmtId="0" fontId="3" fillId="2" borderId="0" xfId="0" applyFont="1" applyFill="1" applyBorder="1" applyAlignment="1">
      <alignment horizontal="left"/>
    </xf>
    <xf numFmtId="0" fontId="5" fillId="2" borderId="0" xfId="0" applyFont="1" applyFill="1" applyBorder="1" applyAlignment="1">
      <alignment horizontal="left"/>
    </xf>
    <xf numFmtId="0" fontId="5" fillId="2" borderId="0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0" xfId="0" applyFont="1"/>
    <xf numFmtId="0" fontId="10" fillId="2" borderId="0" xfId="0" applyFont="1" applyFill="1" applyBorder="1"/>
    <xf numFmtId="0" fontId="9" fillId="3" borderId="8" xfId="0" applyFont="1" applyFill="1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/>
    </xf>
    <xf numFmtId="0" fontId="10" fillId="2" borderId="2" xfId="0" applyFont="1" applyFill="1" applyBorder="1" applyAlignment="1">
      <alignment horizontal="left"/>
    </xf>
    <xf numFmtId="43" fontId="10" fillId="2" borderId="2" xfId="1" applyFont="1" applyFill="1" applyBorder="1"/>
    <xf numFmtId="43" fontId="10" fillId="2" borderId="2" xfId="0" applyNumberFormat="1" applyFont="1" applyFill="1" applyBorder="1"/>
    <xf numFmtId="0" fontId="10" fillId="2" borderId="1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left"/>
    </xf>
    <xf numFmtId="43" fontId="10" fillId="2" borderId="1" xfId="1" applyFont="1" applyFill="1" applyBorder="1"/>
    <xf numFmtId="43" fontId="10" fillId="2" borderId="1" xfId="0" applyNumberFormat="1" applyFont="1" applyFill="1" applyBorder="1"/>
    <xf numFmtId="43" fontId="11" fillId="4" borderId="1" xfId="1" applyFont="1" applyFill="1" applyBorder="1"/>
    <xf numFmtId="43" fontId="10" fillId="2" borderId="0" xfId="0" applyNumberFormat="1" applyFont="1" applyFill="1" applyBorder="1"/>
    <xf numFmtId="43" fontId="10" fillId="2" borderId="0" xfId="1" applyFont="1" applyFill="1" applyBorder="1"/>
    <xf numFmtId="43" fontId="11" fillId="2" borderId="0" xfId="1" applyFont="1" applyFill="1" applyBorder="1"/>
    <xf numFmtId="164" fontId="7" fillId="2" borderId="2" xfId="0" applyNumberFormat="1" applyFont="1" applyFill="1" applyBorder="1" applyAlignment="1">
      <alignment horizontal="left" wrapText="1"/>
    </xf>
    <xf numFmtId="43" fontId="10" fillId="2" borderId="0" xfId="1" applyFont="1" applyFill="1" applyBorder="1" applyAlignment="1">
      <alignment horizontal="center"/>
    </xf>
    <xf numFmtId="0" fontId="10" fillId="2" borderId="0" xfId="0" applyFont="1" applyFill="1" applyBorder="1" applyAlignment="1">
      <alignment horizontal="left"/>
    </xf>
    <xf numFmtId="164" fontId="7" fillId="2" borderId="0" xfId="0" applyNumberFormat="1" applyFont="1" applyFill="1" applyBorder="1" applyAlignment="1">
      <alignment horizontal="left" wrapText="1"/>
    </xf>
    <xf numFmtId="0" fontId="10" fillId="2" borderId="0" xfId="0" applyFont="1" applyFill="1" applyBorder="1" applyAlignment="1">
      <alignment horizontal="center"/>
    </xf>
    <xf numFmtId="0" fontId="12" fillId="2" borderId="2" xfId="0" applyFont="1" applyFill="1" applyBorder="1" applyAlignment="1">
      <alignment horizontal="left"/>
    </xf>
    <xf numFmtId="43" fontId="12" fillId="2" borderId="2" xfId="1" applyFont="1" applyFill="1" applyBorder="1" applyAlignment="1">
      <alignment horizontal="center"/>
    </xf>
    <xf numFmtId="164" fontId="7" fillId="2" borderId="1" xfId="0" applyNumberFormat="1" applyFont="1" applyFill="1" applyBorder="1" applyAlignment="1">
      <alignment horizontal="left" wrapText="1"/>
    </xf>
    <xf numFmtId="0" fontId="11" fillId="2" borderId="0" xfId="0" applyFont="1" applyFill="1" applyBorder="1" applyAlignment="1">
      <alignment horizontal="left"/>
    </xf>
    <xf numFmtId="0" fontId="10" fillId="2" borderId="2" xfId="0" applyFont="1" applyFill="1" applyBorder="1" applyAlignment="1">
      <alignment horizontal="left" wrapText="1"/>
    </xf>
    <xf numFmtId="0" fontId="11" fillId="2" borderId="0" xfId="0" applyFont="1" applyFill="1" applyBorder="1"/>
    <xf numFmtId="0" fontId="9" fillId="2" borderId="1" xfId="0" applyFont="1" applyFill="1" applyBorder="1" applyAlignment="1">
      <alignment horizontal="left"/>
    </xf>
    <xf numFmtId="43" fontId="10" fillId="2" borderId="0" xfId="1" applyFont="1" applyFill="1" applyBorder="1" applyAlignment="1">
      <alignment horizontal="left"/>
    </xf>
    <xf numFmtId="0" fontId="9" fillId="2" borderId="0" xfId="0" applyFont="1" applyFill="1" applyBorder="1" applyAlignment="1">
      <alignment horizontal="left"/>
    </xf>
    <xf numFmtId="43" fontId="9" fillId="2" borderId="0" xfId="1" applyFont="1" applyFill="1" applyBorder="1" applyAlignment="1">
      <alignment horizontal="center"/>
    </xf>
    <xf numFmtId="0" fontId="11" fillId="2" borderId="0" xfId="0" applyFont="1" applyFill="1" applyBorder="1" applyAlignment="1">
      <alignment horizontal="center"/>
    </xf>
    <xf numFmtId="43" fontId="10" fillId="2" borderId="1" xfId="2" applyFont="1" applyFill="1" applyBorder="1"/>
    <xf numFmtId="164" fontId="10" fillId="2" borderId="0" xfId="0" applyNumberFormat="1" applyFont="1" applyFill="1" applyBorder="1" applyAlignment="1">
      <alignment horizontal="left" wrapText="1"/>
    </xf>
    <xf numFmtId="0" fontId="10" fillId="2" borderId="1" xfId="0" applyFont="1" applyFill="1" applyBorder="1" applyAlignment="1">
      <alignment horizontal="left" wrapText="1"/>
    </xf>
    <xf numFmtId="43" fontId="10" fillId="0" borderId="1" xfId="1" applyFont="1" applyFill="1" applyBorder="1"/>
    <xf numFmtId="0" fontId="12" fillId="2" borderId="1" xfId="0" applyFont="1" applyFill="1" applyBorder="1" applyAlignment="1">
      <alignment horizontal="left" wrapText="1"/>
    </xf>
    <xf numFmtId="0" fontId="7" fillId="2" borderId="1" xfId="0" applyFont="1" applyFill="1" applyBorder="1" applyAlignment="1">
      <alignment horizontal="left"/>
    </xf>
    <xf numFmtId="43" fontId="11" fillId="2" borderId="0" xfId="1" applyFont="1" applyFill="1" applyBorder="1" applyAlignment="1">
      <alignment horizontal="center"/>
    </xf>
    <xf numFmtId="164" fontId="6" fillId="2" borderId="0" xfId="0" applyNumberFormat="1" applyFont="1" applyFill="1" applyBorder="1" applyAlignment="1">
      <alignment horizontal="left" wrapText="1"/>
    </xf>
    <xf numFmtId="0" fontId="12" fillId="2" borderId="1" xfId="0" applyFont="1" applyFill="1" applyBorder="1" applyAlignment="1">
      <alignment horizontal="left"/>
    </xf>
    <xf numFmtId="43" fontId="10" fillId="2" borderId="7" xfId="1" applyFont="1" applyFill="1" applyBorder="1"/>
    <xf numFmtId="43" fontId="10" fillId="0" borderId="7" xfId="1" applyFont="1" applyFill="1" applyBorder="1"/>
    <xf numFmtId="43" fontId="10" fillId="2" borderId="7" xfId="0" applyNumberFormat="1" applyFont="1" applyFill="1" applyBorder="1"/>
    <xf numFmtId="43" fontId="10" fillId="2" borderId="0" xfId="1" applyFont="1" applyFill="1" applyBorder="1" applyAlignment="1"/>
    <xf numFmtId="43" fontId="11" fillId="2" borderId="0" xfId="1" applyFont="1" applyFill="1" applyBorder="1" applyAlignment="1">
      <alignment horizontal="left"/>
    </xf>
    <xf numFmtId="43" fontId="10" fillId="0" borderId="0" xfId="1" applyFont="1" applyFill="1" applyBorder="1"/>
    <xf numFmtId="43" fontId="10" fillId="0" borderId="0" xfId="1" applyFont="1" applyFill="1" applyBorder="1" applyAlignment="1">
      <alignment horizontal="center"/>
    </xf>
    <xf numFmtId="0" fontId="11" fillId="0" borderId="4" xfId="0" applyFont="1" applyFill="1" applyBorder="1" applyAlignment="1">
      <alignment horizontal="left"/>
    </xf>
    <xf numFmtId="0" fontId="11" fillId="0" borderId="3" xfId="0" applyFont="1" applyFill="1" applyBorder="1" applyAlignment="1">
      <alignment horizontal="left"/>
    </xf>
    <xf numFmtId="0" fontId="11" fillId="0" borderId="5" xfId="0" applyFont="1" applyFill="1" applyBorder="1" applyAlignment="1">
      <alignment horizontal="left"/>
    </xf>
    <xf numFmtId="43" fontId="11" fillId="3" borderId="6" xfId="0" applyNumberFormat="1" applyFont="1" applyFill="1" applyBorder="1"/>
    <xf numFmtId="0" fontId="9" fillId="3" borderId="14" xfId="0" applyFont="1" applyFill="1" applyBorder="1" applyAlignment="1">
      <alignment horizontal="center" vertical="center"/>
    </xf>
    <xf numFmtId="0" fontId="9" fillId="3" borderId="14" xfId="0" applyFont="1" applyFill="1" applyBorder="1" applyAlignment="1">
      <alignment horizontal="center" vertical="center" wrapText="1"/>
    </xf>
    <xf numFmtId="0" fontId="10" fillId="2" borderId="2" xfId="0" applyFont="1" applyFill="1" applyBorder="1"/>
    <xf numFmtId="43" fontId="8" fillId="0" borderId="0" xfId="0" applyNumberFormat="1" applyFont="1"/>
    <xf numFmtId="43" fontId="13" fillId="2" borderId="1" xfId="1" applyFont="1" applyFill="1" applyBorder="1"/>
    <xf numFmtId="0" fontId="11" fillId="2" borderId="10" xfId="0" applyFont="1" applyFill="1" applyBorder="1" applyAlignment="1">
      <alignment horizontal="center"/>
    </xf>
    <xf numFmtId="0" fontId="11" fillId="2" borderId="12" xfId="0" applyFont="1" applyFill="1" applyBorder="1" applyAlignment="1">
      <alignment horizontal="center"/>
    </xf>
    <xf numFmtId="0" fontId="11" fillId="2" borderId="11" xfId="0" applyFont="1" applyFill="1" applyBorder="1" applyAlignment="1">
      <alignment horizontal="center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left" wrapText="1"/>
    </xf>
    <xf numFmtId="0" fontId="9" fillId="2" borderId="3" xfId="0" applyFont="1" applyFill="1" applyBorder="1" applyAlignment="1">
      <alignment horizontal="left" wrapText="1"/>
    </xf>
    <xf numFmtId="0" fontId="9" fillId="2" borderId="5" xfId="0" applyFont="1" applyFill="1" applyBorder="1" applyAlignment="1">
      <alignment horizontal="left" wrapText="1"/>
    </xf>
    <xf numFmtId="0" fontId="9" fillId="2" borderId="4" xfId="0" applyFont="1" applyFill="1" applyBorder="1" applyAlignment="1">
      <alignment horizontal="left"/>
    </xf>
    <xf numFmtId="0" fontId="9" fillId="2" borderId="3" xfId="0" applyFont="1" applyFill="1" applyBorder="1" applyAlignment="1">
      <alignment horizontal="left"/>
    </xf>
    <xf numFmtId="0" fontId="9" fillId="2" borderId="5" xfId="0" applyFont="1" applyFill="1" applyBorder="1" applyAlignment="1">
      <alignment horizontal="left"/>
    </xf>
    <xf numFmtId="0" fontId="11" fillId="2" borderId="10" xfId="0" applyFont="1" applyFill="1" applyBorder="1" applyAlignment="1">
      <alignment horizontal="left"/>
    </xf>
    <xf numFmtId="0" fontId="11" fillId="2" borderId="11" xfId="0" applyFont="1" applyFill="1" applyBorder="1" applyAlignment="1">
      <alignment horizontal="left"/>
    </xf>
    <xf numFmtId="0" fontId="11" fillId="2" borderId="4" xfId="0" applyFont="1" applyFill="1" applyBorder="1" applyAlignment="1">
      <alignment horizontal="left"/>
    </xf>
    <xf numFmtId="0" fontId="11" fillId="2" borderId="3" xfId="0" applyFont="1" applyFill="1" applyBorder="1" applyAlignment="1">
      <alignment horizontal="left"/>
    </xf>
    <xf numFmtId="0" fontId="11" fillId="2" borderId="5" xfId="0" applyFont="1" applyFill="1" applyBorder="1" applyAlignment="1">
      <alignment horizontal="left"/>
    </xf>
    <xf numFmtId="0" fontId="9" fillId="2" borderId="4" xfId="0" applyFont="1" applyFill="1" applyBorder="1" applyAlignment="1"/>
    <xf numFmtId="0" fontId="9" fillId="2" borderId="3" xfId="0" applyFont="1" applyFill="1" applyBorder="1" applyAlignment="1"/>
    <xf numFmtId="0" fontId="9" fillId="2" borderId="5" xfId="0" applyFont="1" applyFill="1" applyBorder="1" applyAlignment="1"/>
    <xf numFmtId="0" fontId="4" fillId="2" borderId="0" xfId="0" applyFont="1" applyFill="1" applyBorder="1" applyAlignment="1">
      <alignment horizontal="center"/>
    </xf>
  </cellXfs>
  <cellStyles count="4">
    <cellStyle name="Millares" xfId="2" builtinId="3"/>
    <cellStyle name="Millares 2" xfId="1"/>
    <cellStyle name="Normal" xfId="0" builtinId="0"/>
    <cellStyle name="Normal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251209</xdr:colOff>
      <xdr:row>0</xdr:row>
      <xdr:rowOff>0</xdr:rowOff>
    </xdr:from>
    <xdr:to>
      <xdr:col>1</xdr:col>
      <xdr:colOff>2177143</xdr:colOff>
      <xdr:row>6</xdr:row>
      <xdr:rowOff>63279</xdr:rowOff>
    </xdr:to>
    <xdr:pic>
      <xdr:nvPicPr>
        <xdr:cNvPr id="9" name="Imagen 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1209" y="0"/>
          <a:ext cx="2355082" cy="14344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1000262"/>
  <sheetViews>
    <sheetView showGridLines="0" tabSelected="1" topLeftCell="A82" zoomScale="91" zoomScaleNormal="91" workbookViewId="0">
      <selection activeCell="K18" sqref="K18"/>
    </sheetView>
  </sheetViews>
  <sheetFormatPr baseColWidth="10" defaultRowHeight="12.75" x14ac:dyDescent="0.2"/>
  <cols>
    <col min="1" max="1" width="6.42578125" style="3" customWidth="1"/>
    <col min="2" max="2" width="42.85546875" style="14" customWidth="1"/>
    <col min="3" max="3" width="47.85546875" style="14" customWidth="1"/>
    <col min="4" max="4" width="32.5703125" style="14" customWidth="1"/>
    <col min="5" max="5" width="22.140625" style="2" customWidth="1"/>
    <col min="6" max="6" width="20.28515625" style="1" customWidth="1"/>
    <col min="7" max="7" width="24" style="1" customWidth="1"/>
    <col min="8" max="8" width="24.42578125" style="1" customWidth="1"/>
    <col min="9" max="9" width="19" style="1" customWidth="1"/>
    <col min="10" max="10" width="22.85546875" style="1" customWidth="1"/>
    <col min="11" max="11" width="25.42578125" style="1" customWidth="1"/>
    <col min="12" max="16384" width="11.42578125" style="1"/>
  </cols>
  <sheetData>
    <row r="2" spans="1:12" ht="18.75" x14ac:dyDescent="0.3">
      <c r="A2" s="96" t="s">
        <v>0</v>
      </c>
      <c r="B2" s="96"/>
      <c r="C2" s="96"/>
      <c r="D2" s="96"/>
      <c r="E2" s="96"/>
      <c r="F2" s="96"/>
      <c r="G2" s="96"/>
      <c r="H2" s="96"/>
      <c r="I2" s="96"/>
      <c r="J2" s="96"/>
      <c r="K2" s="96"/>
    </row>
    <row r="3" spans="1:12" ht="18.75" x14ac:dyDescent="0.3">
      <c r="A3" s="96" t="s">
        <v>410</v>
      </c>
      <c r="B3" s="96"/>
      <c r="C3" s="96"/>
      <c r="D3" s="96"/>
      <c r="E3" s="96"/>
      <c r="F3" s="96"/>
      <c r="G3" s="96"/>
      <c r="H3" s="96"/>
      <c r="I3" s="96"/>
      <c r="J3" s="96"/>
      <c r="K3" s="96"/>
    </row>
    <row r="4" spans="1:12" ht="18.75" x14ac:dyDescent="0.3">
      <c r="A4" s="96" t="s">
        <v>411</v>
      </c>
      <c r="B4" s="96"/>
      <c r="C4" s="96"/>
      <c r="D4" s="96"/>
      <c r="E4" s="96"/>
      <c r="F4" s="96"/>
      <c r="G4" s="96"/>
      <c r="H4" s="96"/>
      <c r="I4" s="96"/>
      <c r="J4" s="96"/>
      <c r="K4" s="96"/>
    </row>
    <row r="5" spans="1:12" ht="18.75" x14ac:dyDescent="0.3">
      <c r="A5" s="96" t="s">
        <v>422</v>
      </c>
      <c r="B5" s="96"/>
      <c r="C5" s="96"/>
      <c r="D5" s="96"/>
      <c r="E5" s="96"/>
      <c r="F5" s="96"/>
      <c r="G5" s="96"/>
      <c r="H5" s="96"/>
      <c r="I5" s="96"/>
      <c r="J5" s="96"/>
      <c r="K5" s="96"/>
      <c r="L5" s="5"/>
    </row>
    <row r="6" spans="1:12" ht="19.5" thickBot="1" x14ac:dyDescent="0.35">
      <c r="A6" s="96"/>
      <c r="B6" s="96"/>
      <c r="C6" s="13"/>
      <c r="D6" s="13"/>
      <c r="E6" s="6"/>
    </row>
    <row r="7" spans="1:12" ht="30" customHeight="1" thickBot="1" x14ac:dyDescent="0.3">
      <c r="A7" s="17"/>
      <c r="B7" s="18"/>
      <c r="C7" s="18"/>
      <c r="D7" s="18"/>
      <c r="E7" s="19"/>
      <c r="F7" s="80" t="s">
        <v>407</v>
      </c>
      <c r="G7" s="81"/>
      <c r="H7" s="20"/>
      <c r="I7" s="20"/>
      <c r="J7" s="20"/>
      <c r="K7" s="20"/>
    </row>
    <row r="8" spans="1:12" s="7" customFormat="1" ht="30" customHeight="1" thickBot="1" x14ac:dyDescent="0.3">
      <c r="A8" s="21" t="s">
        <v>3</v>
      </c>
      <c r="B8" s="21" t="s">
        <v>401</v>
      </c>
      <c r="C8" s="21" t="s">
        <v>416</v>
      </c>
      <c r="D8" s="21" t="s">
        <v>402</v>
      </c>
      <c r="E8" s="21" t="s">
        <v>412</v>
      </c>
      <c r="F8" s="22" t="s">
        <v>4</v>
      </c>
      <c r="G8" s="22" t="s">
        <v>5</v>
      </c>
      <c r="H8" s="23" t="s">
        <v>403</v>
      </c>
      <c r="I8" s="23" t="s">
        <v>405</v>
      </c>
      <c r="J8" s="23" t="s">
        <v>6</v>
      </c>
      <c r="K8" s="23" t="s">
        <v>404</v>
      </c>
    </row>
    <row r="9" spans="1:12" s="18" customFormat="1" ht="30" customHeight="1" thickBot="1" x14ac:dyDescent="0.3">
      <c r="A9" s="90" t="s">
        <v>2</v>
      </c>
      <c r="B9" s="91"/>
      <c r="C9" s="91"/>
      <c r="D9" s="91"/>
      <c r="E9" s="91"/>
      <c r="F9" s="91"/>
      <c r="G9" s="91"/>
      <c r="H9" s="91"/>
      <c r="I9" s="91"/>
      <c r="J9" s="91"/>
      <c r="K9" s="92"/>
    </row>
    <row r="10" spans="1:12" s="20" customFormat="1" ht="30" customHeight="1" x14ac:dyDescent="0.25">
      <c r="A10" s="24">
        <v>1</v>
      </c>
      <c r="B10" s="25" t="s">
        <v>7</v>
      </c>
      <c r="C10" s="25" t="s">
        <v>8</v>
      </c>
      <c r="D10" s="25" t="s">
        <v>409</v>
      </c>
      <c r="E10" s="26">
        <v>56000</v>
      </c>
      <c r="F10" s="26">
        <f>E10*2.87%</f>
        <v>1607.2</v>
      </c>
      <c r="G10" s="26">
        <f>+E10*3.04%</f>
        <v>1702.4</v>
      </c>
      <c r="H10" s="26">
        <v>2522.29</v>
      </c>
      <c r="I10" s="27">
        <v>1215.1199999999999</v>
      </c>
      <c r="J10" s="26">
        <v>7047.01</v>
      </c>
      <c r="K10" s="27">
        <v>48952.99</v>
      </c>
      <c r="L10" s="33"/>
    </row>
    <row r="11" spans="1:12" s="34" customFormat="1" ht="30" customHeight="1" x14ac:dyDescent="0.25">
      <c r="A11" s="28">
        <f>A10+1</f>
        <v>2</v>
      </c>
      <c r="B11" s="29" t="s">
        <v>9</v>
      </c>
      <c r="C11" s="29" t="s">
        <v>10</v>
      </c>
      <c r="D11" s="29" t="s">
        <v>408</v>
      </c>
      <c r="E11" s="30">
        <v>68000</v>
      </c>
      <c r="F11" s="30">
        <f t="shared" ref="F11:F17" si="0">E11*2.87%</f>
        <v>1951.6</v>
      </c>
      <c r="G11" s="30">
        <f t="shared" ref="G11:G15" si="1">+E11*3.04%</f>
        <v>2067.1999999999998</v>
      </c>
      <c r="H11" s="30">
        <v>4992.12</v>
      </c>
      <c r="I11" s="27">
        <v>3119.54</v>
      </c>
      <c r="J11" s="30">
        <v>12130.46</v>
      </c>
      <c r="K11" s="31">
        <v>55869.54</v>
      </c>
      <c r="L11" s="33"/>
    </row>
    <row r="12" spans="1:12" s="34" customFormat="1" ht="30" customHeight="1" x14ac:dyDescent="0.25">
      <c r="A12" s="28">
        <f t="shared" ref="A12:A18" si="2">A11+1</f>
        <v>3</v>
      </c>
      <c r="B12" s="29" t="s">
        <v>11</v>
      </c>
      <c r="C12" s="29" t="s">
        <v>10</v>
      </c>
      <c r="D12" s="29" t="s">
        <v>408</v>
      </c>
      <c r="E12" s="30">
        <v>70000</v>
      </c>
      <c r="F12" s="30">
        <f t="shared" si="0"/>
        <v>2009</v>
      </c>
      <c r="G12" s="30">
        <f t="shared" si="1"/>
        <v>2128</v>
      </c>
      <c r="H12" s="30">
        <v>5368.48</v>
      </c>
      <c r="I12" s="27">
        <v>4519.8100000000004</v>
      </c>
      <c r="J12" s="30">
        <v>14025.29</v>
      </c>
      <c r="K12" s="31">
        <v>55974.71</v>
      </c>
      <c r="L12" s="33" t="s">
        <v>406</v>
      </c>
    </row>
    <row r="13" spans="1:12" s="34" customFormat="1" ht="30" customHeight="1" x14ac:dyDescent="0.25">
      <c r="A13" s="28">
        <f t="shared" si="2"/>
        <v>4</v>
      </c>
      <c r="B13" s="29" t="s">
        <v>12</v>
      </c>
      <c r="C13" s="29" t="s">
        <v>342</v>
      </c>
      <c r="D13" s="29" t="s">
        <v>409</v>
      </c>
      <c r="E13" s="30">
        <v>110000</v>
      </c>
      <c r="F13" s="30">
        <f t="shared" si="0"/>
        <v>3157</v>
      </c>
      <c r="G13" s="30">
        <f t="shared" si="1"/>
        <v>3344</v>
      </c>
      <c r="H13" s="30">
        <v>14457.62</v>
      </c>
      <c r="I13" s="27">
        <v>4666.8100000000004</v>
      </c>
      <c r="J13" s="30">
        <v>25625.43</v>
      </c>
      <c r="K13" s="31">
        <v>84374.57</v>
      </c>
      <c r="L13" s="33"/>
    </row>
    <row r="14" spans="1:12" s="34" customFormat="1" ht="30" customHeight="1" x14ac:dyDescent="0.25">
      <c r="A14" s="28">
        <f t="shared" si="2"/>
        <v>5</v>
      </c>
      <c r="B14" s="29" t="s">
        <v>13</v>
      </c>
      <c r="C14" s="29" t="s">
        <v>14</v>
      </c>
      <c r="D14" s="29" t="s">
        <v>408</v>
      </c>
      <c r="E14" s="30">
        <v>45000</v>
      </c>
      <c r="F14" s="30">
        <f t="shared" si="0"/>
        <v>1291.5</v>
      </c>
      <c r="G14" s="30">
        <f t="shared" si="1"/>
        <v>1368</v>
      </c>
      <c r="H14" s="30">
        <v>149.61000000000001</v>
      </c>
      <c r="I14" s="27">
        <v>9838.32</v>
      </c>
      <c r="J14" s="30">
        <v>13467.63</v>
      </c>
      <c r="K14" s="31">
        <v>31532.37</v>
      </c>
      <c r="L14" s="33"/>
    </row>
    <row r="15" spans="1:12" s="34" customFormat="1" ht="30" customHeight="1" x14ac:dyDescent="0.25">
      <c r="A15" s="28">
        <f t="shared" si="2"/>
        <v>6</v>
      </c>
      <c r="B15" s="29" t="s">
        <v>15</v>
      </c>
      <c r="C15" s="29" t="s">
        <v>16</v>
      </c>
      <c r="D15" s="29" t="s">
        <v>409</v>
      </c>
      <c r="E15" s="30">
        <v>80000</v>
      </c>
      <c r="F15" s="30">
        <f t="shared" si="0"/>
        <v>2296</v>
      </c>
      <c r="G15" s="30">
        <f t="shared" si="1"/>
        <v>2432</v>
      </c>
      <c r="H15" s="30">
        <v>7400.87</v>
      </c>
      <c r="I15" s="27">
        <v>10891.64</v>
      </c>
      <c r="J15" s="30">
        <v>23020.51</v>
      </c>
      <c r="K15" s="31">
        <v>56979.490000000005</v>
      </c>
      <c r="L15" s="33"/>
    </row>
    <row r="16" spans="1:12" s="34" customFormat="1" ht="30" customHeight="1" x14ac:dyDescent="0.25">
      <c r="A16" s="28">
        <f t="shared" si="2"/>
        <v>7</v>
      </c>
      <c r="B16" s="29" t="s">
        <v>17</v>
      </c>
      <c r="C16" s="29" t="s">
        <v>14</v>
      </c>
      <c r="D16" s="29" t="s">
        <v>408</v>
      </c>
      <c r="E16" s="30">
        <v>42000</v>
      </c>
      <c r="F16" s="30">
        <f t="shared" si="0"/>
        <v>1205.4000000000001</v>
      </c>
      <c r="G16" s="30">
        <f>+E16*3.04%</f>
        <v>1276.8</v>
      </c>
      <c r="H16" s="30"/>
      <c r="I16" s="27">
        <v>8191.14</v>
      </c>
      <c r="J16" s="30">
        <v>10673.34</v>
      </c>
      <c r="K16" s="31">
        <v>31326.66</v>
      </c>
      <c r="L16" s="33"/>
    </row>
    <row r="17" spans="1:12" s="34" customFormat="1" ht="30" customHeight="1" x14ac:dyDescent="0.25">
      <c r="A17" s="28">
        <f t="shared" si="2"/>
        <v>8</v>
      </c>
      <c r="B17" s="29" t="s">
        <v>336</v>
      </c>
      <c r="C17" s="29" t="s">
        <v>19</v>
      </c>
      <c r="D17" s="29" t="s">
        <v>409</v>
      </c>
      <c r="E17" s="30">
        <v>135000</v>
      </c>
      <c r="F17" s="30">
        <f t="shared" si="0"/>
        <v>3874.5</v>
      </c>
      <c r="G17" s="30">
        <f t="shared" ref="G17" si="3">134820*3.04%</f>
        <v>4098.5280000000002</v>
      </c>
      <c r="H17" s="30">
        <v>20339.61</v>
      </c>
      <c r="I17" s="27">
        <v>3604.92</v>
      </c>
      <c r="J17" s="30">
        <v>31917.558000000001</v>
      </c>
      <c r="K17" s="31">
        <v>103082.442</v>
      </c>
      <c r="L17" s="33"/>
    </row>
    <row r="18" spans="1:12" s="34" customFormat="1" ht="30" customHeight="1" x14ac:dyDescent="0.25">
      <c r="A18" s="28">
        <f t="shared" si="2"/>
        <v>9</v>
      </c>
      <c r="B18" s="29" t="s">
        <v>414</v>
      </c>
      <c r="C18" s="29" t="s">
        <v>415</v>
      </c>
      <c r="D18" s="29" t="s">
        <v>408</v>
      </c>
      <c r="E18" s="61">
        <v>220000</v>
      </c>
      <c r="F18" s="61">
        <f>E18*2.87%</f>
        <v>6314</v>
      </c>
      <c r="G18" s="61">
        <f>134820*3.04%</f>
        <v>4098.5280000000002</v>
      </c>
      <c r="H18" s="61">
        <v>40979.74</v>
      </c>
      <c r="I18" s="27">
        <v>25</v>
      </c>
      <c r="J18" s="61">
        <v>51417.267999999996</v>
      </c>
      <c r="K18" s="63">
        <v>168582.73200000002</v>
      </c>
      <c r="L18" s="33"/>
    </row>
    <row r="19" spans="1:12" s="35" customFormat="1" ht="30" customHeight="1" x14ac:dyDescent="0.25">
      <c r="A19" s="77" t="s">
        <v>413</v>
      </c>
      <c r="B19" s="78"/>
      <c r="C19" s="78"/>
      <c r="D19" s="78"/>
      <c r="E19" s="32">
        <f>SUM(E10:E18)</f>
        <v>826000</v>
      </c>
      <c r="F19" s="32">
        <f t="shared" ref="F19:K19" si="4">SUM(F10:F18)</f>
        <v>23706.199999999997</v>
      </c>
      <c r="G19" s="32">
        <f t="shared" si="4"/>
        <v>22515.455999999998</v>
      </c>
      <c r="H19" s="32">
        <f t="shared" si="4"/>
        <v>96210.34</v>
      </c>
      <c r="I19" s="32">
        <f t="shared" si="4"/>
        <v>46072.3</v>
      </c>
      <c r="J19" s="32">
        <f t="shared" si="4"/>
        <v>189324.49599999998</v>
      </c>
      <c r="K19" s="32">
        <f t="shared" si="4"/>
        <v>636675.50399999996</v>
      </c>
      <c r="L19" s="33"/>
    </row>
    <row r="20" spans="1:12" s="19" customFormat="1" ht="30" customHeight="1" thickBot="1" x14ac:dyDescent="0.25">
      <c r="A20" s="17"/>
      <c r="B20" s="18"/>
      <c r="C20" s="18"/>
      <c r="D20" s="18"/>
      <c r="I20" s="75"/>
    </row>
    <row r="21" spans="1:12" s="18" customFormat="1" ht="30" customHeight="1" thickBot="1" x14ac:dyDescent="0.3">
      <c r="A21" s="85" t="s">
        <v>294</v>
      </c>
      <c r="B21" s="86"/>
      <c r="C21" s="86"/>
      <c r="D21" s="86"/>
      <c r="E21" s="86"/>
      <c r="F21" s="86"/>
      <c r="G21" s="86"/>
      <c r="H21" s="86"/>
      <c r="I21" s="86"/>
      <c r="J21" s="86"/>
      <c r="K21" s="87"/>
    </row>
    <row r="22" spans="1:12" s="19" customFormat="1" ht="30" customHeight="1" x14ac:dyDescent="0.25">
      <c r="A22" s="24">
        <f>+A18+1</f>
        <v>10</v>
      </c>
      <c r="B22" s="25" t="s">
        <v>233</v>
      </c>
      <c r="C22" s="36" t="s">
        <v>372</v>
      </c>
      <c r="D22" s="29" t="s">
        <v>409</v>
      </c>
      <c r="E22" s="26">
        <v>170500</v>
      </c>
      <c r="F22" s="26">
        <f>E22*2.87%</f>
        <v>4893.3500000000004</v>
      </c>
      <c r="G22" s="26">
        <f>134820*3.04%</f>
        <v>4098.5280000000002</v>
      </c>
      <c r="H22" s="26">
        <v>28662.37</v>
      </c>
      <c r="I22" s="31">
        <v>1215.1199999999999</v>
      </c>
      <c r="J22" s="30">
        <v>38869.368000000002</v>
      </c>
      <c r="K22" s="27">
        <v>131630.63199999998</v>
      </c>
    </row>
    <row r="23" spans="1:12" s="19" customFormat="1" ht="30" customHeight="1" x14ac:dyDescent="0.25">
      <c r="A23" s="77" t="s">
        <v>413</v>
      </c>
      <c r="B23" s="78"/>
      <c r="C23" s="78"/>
      <c r="D23" s="79"/>
      <c r="E23" s="32">
        <f>SUM(E22)</f>
        <v>170500</v>
      </c>
      <c r="F23" s="32">
        <f t="shared" ref="F23:H23" si="5">SUM(F22)</f>
        <v>4893.3500000000004</v>
      </c>
      <c r="G23" s="32">
        <f t="shared" si="5"/>
        <v>4098.5280000000002</v>
      </c>
      <c r="H23" s="32">
        <f t="shared" si="5"/>
        <v>28662.37</v>
      </c>
      <c r="I23" s="32">
        <v>1215.1199999999999</v>
      </c>
      <c r="J23" s="32">
        <v>38869.368000000002</v>
      </c>
      <c r="K23" s="32">
        <v>131630.63199999998</v>
      </c>
    </row>
    <row r="24" spans="1:12" s="19" customFormat="1" ht="30" customHeight="1" thickBot="1" x14ac:dyDescent="0.3">
      <c r="A24" s="37"/>
      <c r="B24" s="38"/>
      <c r="C24" s="39"/>
      <c r="D24" s="39"/>
      <c r="E24" s="34"/>
      <c r="F24" s="34"/>
      <c r="G24" s="34"/>
      <c r="H24" s="34"/>
      <c r="I24" s="34"/>
      <c r="J24" s="34"/>
      <c r="K24" s="34"/>
    </row>
    <row r="25" spans="1:12" s="18" customFormat="1" ht="30" customHeight="1" thickBot="1" x14ac:dyDescent="0.3">
      <c r="A25" s="85" t="s">
        <v>280</v>
      </c>
      <c r="B25" s="86"/>
      <c r="C25" s="86"/>
      <c r="D25" s="86"/>
      <c r="E25" s="86"/>
      <c r="F25" s="86"/>
      <c r="G25" s="86"/>
      <c r="H25" s="86"/>
      <c r="I25" s="86"/>
      <c r="J25" s="86"/>
      <c r="K25" s="87"/>
    </row>
    <row r="26" spans="1:12" s="19" customFormat="1" ht="30" customHeight="1" x14ac:dyDescent="0.25">
      <c r="A26" s="24">
        <f>+A22+1</f>
        <v>11</v>
      </c>
      <c r="B26" s="25" t="s">
        <v>160</v>
      </c>
      <c r="C26" s="25" t="s">
        <v>164</v>
      </c>
      <c r="D26" s="25" t="s">
        <v>408</v>
      </c>
      <c r="E26" s="26">
        <v>70000</v>
      </c>
      <c r="F26" s="26">
        <f t="shared" ref="F26:F31" si="6">E26*2.87%</f>
        <v>2009</v>
      </c>
      <c r="G26" s="26">
        <f t="shared" ref="G26:G31" si="7">+E26*3.04%</f>
        <v>2128</v>
      </c>
      <c r="H26" s="26">
        <v>5368.48</v>
      </c>
      <c r="I26" s="31">
        <v>65</v>
      </c>
      <c r="J26" s="30">
        <v>9570.48</v>
      </c>
      <c r="K26" s="27">
        <v>60429.520000000004</v>
      </c>
    </row>
    <row r="27" spans="1:12" s="19" customFormat="1" ht="30" customHeight="1" x14ac:dyDescent="0.25">
      <c r="A27" s="28">
        <f>+A26+1</f>
        <v>12</v>
      </c>
      <c r="B27" s="29" t="s">
        <v>350</v>
      </c>
      <c r="C27" s="29" t="s">
        <v>164</v>
      </c>
      <c r="D27" s="29" t="s">
        <v>409</v>
      </c>
      <c r="E27" s="30">
        <v>63000</v>
      </c>
      <c r="F27" s="30">
        <f t="shared" si="6"/>
        <v>1808.1</v>
      </c>
      <c r="G27" s="30">
        <f t="shared" si="7"/>
        <v>1915.2</v>
      </c>
      <c r="H27" s="30">
        <v>4051.22</v>
      </c>
      <c r="I27" s="31">
        <v>3723.5699999999997</v>
      </c>
      <c r="J27" s="30">
        <v>11498.09</v>
      </c>
      <c r="K27" s="31">
        <v>51501.91</v>
      </c>
    </row>
    <row r="28" spans="1:12" s="19" customFormat="1" ht="30" customHeight="1" x14ac:dyDescent="0.25">
      <c r="A28" s="28">
        <f t="shared" ref="A28:A34" si="8">+A27+1</f>
        <v>13</v>
      </c>
      <c r="B28" s="29" t="s">
        <v>208</v>
      </c>
      <c r="C28" s="29" t="s">
        <v>164</v>
      </c>
      <c r="D28" s="29" t="s">
        <v>408</v>
      </c>
      <c r="E28" s="30">
        <v>70000</v>
      </c>
      <c r="F28" s="30">
        <f t="shared" si="6"/>
        <v>2009</v>
      </c>
      <c r="G28" s="30">
        <f t="shared" si="7"/>
        <v>2128</v>
      </c>
      <c r="H28" s="30">
        <v>5368.68</v>
      </c>
      <c r="I28" s="31">
        <v>2057.65</v>
      </c>
      <c r="J28" s="30">
        <v>11563.33</v>
      </c>
      <c r="K28" s="31">
        <v>58436.67</v>
      </c>
    </row>
    <row r="29" spans="1:12" s="19" customFormat="1" ht="30" customHeight="1" x14ac:dyDescent="0.25">
      <c r="A29" s="28">
        <f t="shared" si="8"/>
        <v>14</v>
      </c>
      <c r="B29" s="29" t="s">
        <v>161</v>
      </c>
      <c r="C29" s="29" t="s">
        <v>164</v>
      </c>
      <c r="D29" s="29" t="s">
        <v>409</v>
      </c>
      <c r="E29" s="30">
        <v>102000</v>
      </c>
      <c r="F29" s="30">
        <f t="shared" si="6"/>
        <v>2927.4</v>
      </c>
      <c r="G29" s="30">
        <f t="shared" si="7"/>
        <v>3100.8</v>
      </c>
      <c r="H29" s="30">
        <v>12575.82</v>
      </c>
      <c r="I29" s="31">
        <v>702.55</v>
      </c>
      <c r="J29" s="30">
        <v>19306.57</v>
      </c>
      <c r="K29" s="31">
        <v>82693.429999999993</v>
      </c>
    </row>
    <row r="30" spans="1:12" s="19" customFormat="1" ht="30" customHeight="1" x14ac:dyDescent="0.25">
      <c r="A30" s="28">
        <f t="shared" si="8"/>
        <v>15</v>
      </c>
      <c r="B30" s="29" t="s">
        <v>162</v>
      </c>
      <c r="C30" s="29" t="s">
        <v>164</v>
      </c>
      <c r="D30" s="29" t="s">
        <v>409</v>
      </c>
      <c r="E30" s="30">
        <v>70000</v>
      </c>
      <c r="F30" s="30">
        <f t="shared" si="6"/>
        <v>2009</v>
      </c>
      <c r="G30" s="30">
        <f t="shared" si="7"/>
        <v>2128</v>
      </c>
      <c r="H30" s="30">
        <v>5368.48</v>
      </c>
      <c r="I30" s="31">
        <v>1371</v>
      </c>
      <c r="J30" s="30">
        <v>10876.48</v>
      </c>
      <c r="K30" s="31">
        <v>59123.520000000004</v>
      </c>
    </row>
    <row r="31" spans="1:12" s="35" customFormat="1" ht="30" customHeight="1" x14ac:dyDescent="0.25">
      <c r="A31" s="28">
        <f t="shared" si="8"/>
        <v>16</v>
      </c>
      <c r="B31" s="29" t="s">
        <v>163</v>
      </c>
      <c r="C31" s="29" t="s">
        <v>164</v>
      </c>
      <c r="D31" s="29" t="s">
        <v>408</v>
      </c>
      <c r="E31" s="30">
        <v>85000</v>
      </c>
      <c r="F31" s="30">
        <f t="shared" si="6"/>
        <v>2439.5</v>
      </c>
      <c r="G31" s="30">
        <f t="shared" si="7"/>
        <v>2584</v>
      </c>
      <c r="H31" s="30">
        <v>8576.99</v>
      </c>
      <c r="I31" s="31">
        <v>702.55</v>
      </c>
      <c r="J31" s="30">
        <v>14303.04</v>
      </c>
      <c r="K31" s="31">
        <v>70696.959999999992</v>
      </c>
    </row>
    <row r="32" spans="1:12" s="34" customFormat="1" ht="30" customHeight="1" x14ac:dyDescent="0.25">
      <c r="A32" s="24">
        <f>+A31+1</f>
        <v>17</v>
      </c>
      <c r="B32" s="41" t="s">
        <v>249</v>
      </c>
      <c r="C32" s="25" t="s">
        <v>164</v>
      </c>
      <c r="D32" s="25" t="s">
        <v>408</v>
      </c>
      <c r="E32" s="42">
        <v>85000</v>
      </c>
      <c r="F32" s="26">
        <f>E32*2.87%</f>
        <v>2439.5</v>
      </c>
      <c r="G32" s="26">
        <f>+E32*3.04%</f>
        <v>2584</v>
      </c>
      <c r="H32" s="26">
        <v>8576.99</v>
      </c>
      <c r="I32" s="27">
        <v>25</v>
      </c>
      <c r="J32" s="26">
        <v>13625.49</v>
      </c>
      <c r="K32" s="27">
        <v>71374.509999999995</v>
      </c>
    </row>
    <row r="33" spans="1:11" s="35" customFormat="1" ht="30" customHeight="1" x14ac:dyDescent="0.25">
      <c r="A33" s="28">
        <f t="shared" si="8"/>
        <v>18</v>
      </c>
      <c r="B33" s="29" t="s">
        <v>248</v>
      </c>
      <c r="C33" s="29" t="s">
        <v>164</v>
      </c>
      <c r="D33" s="29" t="s">
        <v>408</v>
      </c>
      <c r="E33" s="30">
        <v>45000</v>
      </c>
      <c r="F33" s="30">
        <f>E33*2.87%</f>
        <v>1291.5</v>
      </c>
      <c r="G33" s="30">
        <f>+E33*3.04%</f>
        <v>1368</v>
      </c>
      <c r="H33" s="30"/>
      <c r="I33" s="31">
        <v>125</v>
      </c>
      <c r="J33" s="30">
        <v>2784.5</v>
      </c>
      <c r="K33" s="31">
        <v>42215.5</v>
      </c>
    </row>
    <row r="34" spans="1:11" s="19" customFormat="1" ht="30" customHeight="1" x14ac:dyDescent="0.25">
      <c r="A34" s="28">
        <f t="shared" si="8"/>
        <v>19</v>
      </c>
      <c r="B34" s="29" t="s">
        <v>277</v>
      </c>
      <c r="C34" s="43" t="s">
        <v>164</v>
      </c>
      <c r="D34" s="29" t="s">
        <v>409</v>
      </c>
      <c r="E34" s="42">
        <v>50000</v>
      </c>
      <c r="F34" s="26">
        <f>E34*2.87%</f>
        <v>1435</v>
      </c>
      <c r="G34" s="26">
        <f>+E34*3.04%</f>
        <v>1520</v>
      </c>
      <c r="H34" s="26">
        <v>1854</v>
      </c>
      <c r="I34" s="31">
        <v>25</v>
      </c>
      <c r="J34" s="30">
        <v>4834</v>
      </c>
      <c r="K34" s="27">
        <v>45166</v>
      </c>
    </row>
    <row r="35" spans="1:11" s="34" customFormat="1" ht="30" customHeight="1" thickBot="1" x14ac:dyDescent="0.3">
      <c r="A35" s="77" t="s">
        <v>413</v>
      </c>
      <c r="B35" s="78"/>
      <c r="C35" s="78"/>
      <c r="D35" s="79"/>
      <c r="E35" s="32">
        <f>SUM(E26:E34)</f>
        <v>640000</v>
      </c>
      <c r="F35" s="32">
        <f>SUM(F26:F34)</f>
        <v>18368</v>
      </c>
      <c r="G35" s="32">
        <f>SUM(G26:G34)</f>
        <v>19456</v>
      </c>
      <c r="H35" s="32">
        <f>SUM(H26:H34)</f>
        <v>51740.659999999996</v>
      </c>
      <c r="I35" s="32">
        <v>8797.32</v>
      </c>
      <c r="J35" s="32">
        <v>98361.98</v>
      </c>
      <c r="K35" s="32">
        <v>541638.02</v>
      </c>
    </row>
    <row r="36" spans="1:11" s="34" customFormat="1" ht="30" customHeight="1" thickBot="1" x14ac:dyDescent="0.3">
      <c r="A36" s="17"/>
      <c r="B36" s="18"/>
      <c r="C36" s="18"/>
      <c r="D36" s="18"/>
      <c r="E36" s="19"/>
      <c r="F36" s="80" t="s">
        <v>407</v>
      </c>
      <c r="G36" s="81"/>
      <c r="H36" s="20"/>
      <c r="I36" s="20"/>
      <c r="J36" s="20"/>
      <c r="K36" s="20"/>
    </row>
    <row r="37" spans="1:11" s="34" customFormat="1" ht="30" customHeight="1" thickBot="1" x14ac:dyDescent="0.3">
      <c r="A37" s="72" t="s">
        <v>3</v>
      </c>
      <c r="B37" s="72" t="s">
        <v>401</v>
      </c>
      <c r="C37" s="72" t="s">
        <v>416</v>
      </c>
      <c r="D37" s="72" t="s">
        <v>402</v>
      </c>
      <c r="E37" s="72" t="s">
        <v>412</v>
      </c>
      <c r="F37" s="72" t="s">
        <v>4</v>
      </c>
      <c r="G37" s="72" t="s">
        <v>5</v>
      </c>
      <c r="H37" s="73" t="s">
        <v>403</v>
      </c>
      <c r="I37" s="73" t="s">
        <v>405</v>
      </c>
      <c r="J37" s="73" t="s">
        <v>6</v>
      </c>
      <c r="K37" s="73" t="s">
        <v>404</v>
      </c>
    </row>
    <row r="38" spans="1:11" s="20" customFormat="1" ht="30" customHeight="1" thickBot="1" x14ac:dyDescent="0.3">
      <c r="A38" s="85" t="s">
        <v>281</v>
      </c>
      <c r="B38" s="86"/>
      <c r="C38" s="86"/>
      <c r="D38" s="86"/>
      <c r="E38" s="86"/>
      <c r="F38" s="86"/>
      <c r="G38" s="86"/>
      <c r="H38" s="86"/>
      <c r="I38" s="86"/>
      <c r="J38" s="86"/>
      <c r="K38" s="87"/>
    </row>
    <row r="39" spans="1:11" s="34" customFormat="1" ht="30" customHeight="1" x14ac:dyDescent="0.25">
      <c r="A39" s="24">
        <f>+A34+1</f>
        <v>20</v>
      </c>
      <c r="B39" s="25" t="s">
        <v>349</v>
      </c>
      <c r="C39" s="45" t="s">
        <v>351</v>
      </c>
      <c r="D39" s="29" t="s">
        <v>409</v>
      </c>
      <c r="E39" s="26">
        <v>138000</v>
      </c>
      <c r="F39" s="26">
        <f t="shared" ref="F39:F44" si="9">E39*2.87%</f>
        <v>3960.6</v>
      </c>
      <c r="G39" s="26">
        <f>134820*3.04%</f>
        <v>4098.5280000000002</v>
      </c>
      <c r="H39" s="26">
        <v>21068.09</v>
      </c>
      <c r="I39" s="31">
        <v>6353.31</v>
      </c>
      <c r="J39" s="30">
        <v>35480.528000000006</v>
      </c>
      <c r="K39" s="27">
        <v>102519.47199999999</v>
      </c>
    </row>
    <row r="40" spans="1:11" s="46" customFormat="1" ht="30" customHeight="1" x14ac:dyDescent="0.25">
      <c r="A40" s="28">
        <f>+A39+1</f>
        <v>21</v>
      </c>
      <c r="B40" s="29" t="s">
        <v>339</v>
      </c>
      <c r="C40" s="29" t="s">
        <v>164</v>
      </c>
      <c r="D40" s="29" t="s">
        <v>408</v>
      </c>
      <c r="E40" s="30">
        <v>70000</v>
      </c>
      <c r="F40" s="30">
        <f t="shared" si="9"/>
        <v>2009</v>
      </c>
      <c r="G40" s="30">
        <f t="shared" ref="G40:G44" si="10">+E40*3.04%</f>
        <v>2128</v>
      </c>
      <c r="H40" s="30">
        <v>5368.48</v>
      </c>
      <c r="I40" s="31">
        <v>702.55</v>
      </c>
      <c r="J40" s="30">
        <v>10208.029999999999</v>
      </c>
      <c r="K40" s="31">
        <v>59791.97</v>
      </c>
    </row>
    <row r="41" spans="1:11" s="19" customFormat="1" ht="30" customHeight="1" x14ac:dyDescent="0.25">
      <c r="A41" s="28">
        <f>+A40+1</f>
        <v>22</v>
      </c>
      <c r="B41" s="29" t="s">
        <v>166</v>
      </c>
      <c r="C41" s="29" t="s">
        <v>164</v>
      </c>
      <c r="D41" s="29" t="s">
        <v>409</v>
      </c>
      <c r="E41" s="30">
        <v>102000</v>
      </c>
      <c r="F41" s="30">
        <f t="shared" si="9"/>
        <v>2927.4</v>
      </c>
      <c r="G41" s="30">
        <f t="shared" si="10"/>
        <v>3100.8</v>
      </c>
      <c r="H41" s="30">
        <v>12575.82</v>
      </c>
      <c r="I41" s="31">
        <v>2797</v>
      </c>
      <c r="J41" s="30">
        <v>21401.02</v>
      </c>
      <c r="K41" s="31">
        <v>80598.98</v>
      </c>
    </row>
    <row r="42" spans="1:11" s="20" customFormat="1" ht="30" customHeight="1" x14ac:dyDescent="0.25">
      <c r="A42" s="28">
        <f>+A41+1</f>
        <v>23</v>
      </c>
      <c r="B42" s="29" t="s">
        <v>167</v>
      </c>
      <c r="C42" s="29" t="s">
        <v>164</v>
      </c>
      <c r="D42" s="29" t="s">
        <v>409</v>
      </c>
      <c r="E42" s="30">
        <v>100000</v>
      </c>
      <c r="F42" s="30">
        <f t="shared" si="9"/>
        <v>2870</v>
      </c>
      <c r="G42" s="30">
        <f t="shared" si="10"/>
        <v>3040</v>
      </c>
      <c r="H42" s="30">
        <v>12105.37</v>
      </c>
      <c r="I42" s="31">
        <v>2777.65</v>
      </c>
      <c r="J42" s="30">
        <v>21093.02</v>
      </c>
      <c r="K42" s="31">
        <v>78906.98</v>
      </c>
    </row>
    <row r="43" spans="1:11" s="35" customFormat="1" ht="30" customHeight="1" x14ac:dyDescent="0.25">
      <c r="A43" s="28">
        <f t="shared" ref="A43:A44" si="11">+A42+1</f>
        <v>24</v>
      </c>
      <c r="B43" s="29" t="s">
        <v>168</v>
      </c>
      <c r="C43" s="29" t="s">
        <v>164</v>
      </c>
      <c r="D43" s="29" t="s">
        <v>409</v>
      </c>
      <c r="E43" s="30">
        <v>70000</v>
      </c>
      <c r="F43" s="30">
        <f t="shared" si="9"/>
        <v>2009</v>
      </c>
      <c r="G43" s="30">
        <f t="shared" si="10"/>
        <v>2128</v>
      </c>
      <c r="H43" s="30">
        <v>5130.45</v>
      </c>
      <c r="I43" s="31">
        <v>4237.49</v>
      </c>
      <c r="J43" s="30">
        <v>14104.94</v>
      </c>
      <c r="K43" s="31">
        <v>55895.06</v>
      </c>
    </row>
    <row r="44" spans="1:11" s="20" customFormat="1" ht="30" customHeight="1" x14ac:dyDescent="0.25">
      <c r="A44" s="28">
        <f t="shared" si="11"/>
        <v>25</v>
      </c>
      <c r="B44" s="29" t="s">
        <v>169</v>
      </c>
      <c r="C44" s="29" t="s">
        <v>164</v>
      </c>
      <c r="D44" s="29" t="s">
        <v>408</v>
      </c>
      <c r="E44" s="30">
        <v>63000</v>
      </c>
      <c r="F44" s="30">
        <f t="shared" si="9"/>
        <v>1808.1</v>
      </c>
      <c r="G44" s="30">
        <f t="shared" si="10"/>
        <v>1915.2</v>
      </c>
      <c r="H44" s="30">
        <v>3813.19</v>
      </c>
      <c r="I44" s="31">
        <v>1215.1199999999999</v>
      </c>
      <c r="J44" s="30">
        <v>8751.61</v>
      </c>
      <c r="K44" s="31">
        <v>54248.39</v>
      </c>
    </row>
    <row r="45" spans="1:11" s="48" customFormat="1" ht="30" customHeight="1" x14ac:dyDescent="0.25">
      <c r="A45" s="28"/>
      <c r="B45" s="47"/>
      <c r="C45" s="88" t="s">
        <v>413</v>
      </c>
      <c r="D45" s="89"/>
      <c r="E45" s="32">
        <f t="shared" ref="E45:K45" si="12">SUM(E39:E44)</f>
        <v>543000</v>
      </c>
      <c r="F45" s="32">
        <f t="shared" si="12"/>
        <v>15584.1</v>
      </c>
      <c r="G45" s="32">
        <f t="shared" si="12"/>
        <v>16410.528000000002</v>
      </c>
      <c r="H45" s="32">
        <f t="shared" si="12"/>
        <v>60061.4</v>
      </c>
      <c r="I45" s="32">
        <f t="shared" si="12"/>
        <v>18083.12</v>
      </c>
      <c r="J45" s="32">
        <f t="shared" si="12"/>
        <v>111039.14800000002</v>
      </c>
      <c r="K45" s="32">
        <f t="shared" si="12"/>
        <v>431960.85199999996</v>
      </c>
    </row>
    <row r="46" spans="1:11" s="34" customFormat="1" ht="30" customHeight="1" thickBot="1" x14ac:dyDescent="0.3">
      <c r="A46" s="37"/>
      <c r="B46" s="49"/>
      <c r="C46" s="49"/>
      <c r="D46" s="49"/>
      <c r="E46" s="50"/>
    </row>
    <row r="47" spans="1:11" s="34" customFormat="1" ht="30" customHeight="1" thickBot="1" x14ac:dyDescent="0.3">
      <c r="A47" s="85" t="s">
        <v>278</v>
      </c>
      <c r="B47" s="86"/>
      <c r="C47" s="86"/>
      <c r="D47" s="86"/>
      <c r="E47" s="86"/>
      <c r="F47" s="86"/>
      <c r="G47" s="86"/>
      <c r="H47" s="86"/>
      <c r="I47" s="86"/>
      <c r="J47" s="86"/>
      <c r="K47" s="87"/>
    </row>
    <row r="48" spans="1:11" s="34" customFormat="1" ht="30" customHeight="1" x14ac:dyDescent="0.25">
      <c r="A48" s="24">
        <f>+A44+1</f>
        <v>26</v>
      </c>
      <c r="B48" s="25" t="s">
        <v>171</v>
      </c>
      <c r="C48" s="36" t="s">
        <v>314</v>
      </c>
      <c r="D48" s="29" t="s">
        <v>409</v>
      </c>
      <c r="E48" s="26">
        <v>56000</v>
      </c>
      <c r="F48" s="26">
        <f>E48*2.87%</f>
        <v>1607.2</v>
      </c>
      <c r="G48" s="26">
        <f>+E48*3.04%</f>
        <v>1702.4</v>
      </c>
      <c r="H48" s="26">
        <v>2733.96</v>
      </c>
      <c r="I48" s="31">
        <v>1380.1</v>
      </c>
      <c r="J48" s="30">
        <v>7423.6600000000008</v>
      </c>
      <c r="K48" s="27">
        <v>48576.34</v>
      </c>
    </row>
    <row r="49" spans="1:11" s="35" customFormat="1" ht="30" customHeight="1" x14ac:dyDescent="0.25">
      <c r="A49" s="28">
        <f>+A48+1</f>
        <v>27</v>
      </c>
      <c r="B49" s="29" t="s">
        <v>159</v>
      </c>
      <c r="C49" s="43" t="s">
        <v>352</v>
      </c>
      <c r="D49" s="29" t="s">
        <v>409</v>
      </c>
      <c r="E49" s="30">
        <v>170500</v>
      </c>
      <c r="F49" s="30">
        <f>E49*2.87%</f>
        <v>4893.3500000000004</v>
      </c>
      <c r="G49" s="30">
        <f>134820*3.04%</f>
        <v>4098.5280000000002</v>
      </c>
      <c r="H49" s="30">
        <v>28959.9</v>
      </c>
      <c r="I49" s="31">
        <v>25</v>
      </c>
      <c r="J49" s="30">
        <v>37976.778000000006</v>
      </c>
      <c r="K49" s="31">
        <v>132523.22200000001</v>
      </c>
    </row>
    <row r="50" spans="1:11" s="48" customFormat="1" ht="30" customHeight="1" x14ac:dyDescent="0.25">
      <c r="A50" s="77" t="s">
        <v>413</v>
      </c>
      <c r="B50" s="78"/>
      <c r="C50" s="78"/>
      <c r="D50" s="79"/>
      <c r="E50" s="32">
        <f>SUM(E48:E49)</f>
        <v>226500</v>
      </c>
      <c r="F50" s="32">
        <f t="shared" ref="F50:H50" si="13">SUM(F48:F49)</f>
        <v>6500.55</v>
      </c>
      <c r="G50" s="32">
        <f t="shared" si="13"/>
        <v>5800.9279999999999</v>
      </c>
      <c r="H50" s="32">
        <f t="shared" si="13"/>
        <v>31693.86</v>
      </c>
      <c r="I50" s="32">
        <v>1405.1</v>
      </c>
      <c r="J50" s="32">
        <v>45400.438000000009</v>
      </c>
      <c r="K50" s="32">
        <v>181099.56200000001</v>
      </c>
    </row>
    <row r="51" spans="1:11" s="34" customFormat="1" ht="30" customHeight="1" thickBot="1" x14ac:dyDescent="0.3">
      <c r="A51" s="37"/>
      <c r="B51" s="49"/>
      <c r="C51" s="49"/>
      <c r="D51" s="49"/>
      <c r="E51" s="50"/>
    </row>
    <row r="52" spans="1:11" s="34" customFormat="1" ht="30" customHeight="1" thickBot="1" x14ac:dyDescent="0.3">
      <c r="A52" s="82" t="s">
        <v>282</v>
      </c>
      <c r="B52" s="83"/>
      <c r="C52" s="83"/>
      <c r="D52" s="83"/>
      <c r="E52" s="83"/>
      <c r="F52" s="83"/>
      <c r="G52" s="83"/>
      <c r="H52" s="83"/>
      <c r="I52" s="83"/>
      <c r="J52" s="83"/>
      <c r="K52" s="84"/>
    </row>
    <row r="53" spans="1:11" s="34" customFormat="1" ht="30" customHeight="1" x14ac:dyDescent="0.25">
      <c r="A53" s="24">
        <f>+A49+1</f>
        <v>28</v>
      </c>
      <c r="B53" s="25" t="s">
        <v>172</v>
      </c>
      <c r="C53" s="36" t="s">
        <v>173</v>
      </c>
      <c r="D53" s="29" t="s">
        <v>409</v>
      </c>
      <c r="E53" s="26">
        <v>126500</v>
      </c>
      <c r="F53" s="26">
        <f t="shared" ref="F53:F60" si="14">E53*2.87%</f>
        <v>3630.55</v>
      </c>
      <c r="G53" s="26">
        <f>E53*3.04%</f>
        <v>3845.6</v>
      </c>
      <c r="H53" s="26">
        <v>18338.830000000002</v>
      </c>
      <c r="I53" s="31">
        <v>2025</v>
      </c>
      <c r="J53" s="30">
        <v>27839.980000000003</v>
      </c>
      <c r="K53" s="27">
        <v>98660.01999999999</v>
      </c>
    </row>
    <row r="54" spans="1:11" s="34" customFormat="1" ht="30" customHeight="1" x14ac:dyDescent="0.25">
      <c r="A54" s="28">
        <f>+A53+1</f>
        <v>29</v>
      </c>
      <c r="B54" s="29" t="s">
        <v>174</v>
      </c>
      <c r="C54" s="43" t="s">
        <v>164</v>
      </c>
      <c r="D54" s="29" t="s">
        <v>408</v>
      </c>
      <c r="E54" s="30">
        <v>56000</v>
      </c>
      <c r="F54" s="30">
        <f t="shared" si="14"/>
        <v>1607.2</v>
      </c>
      <c r="G54" s="30">
        <f t="shared" ref="G54:G60" si="15">+E54*3.04%</f>
        <v>1702.4</v>
      </c>
      <c r="H54" s="30">
        <v>2343.77</v>
      </c>
      <c r="I54" s="31">
        <v>4437.8899999999994</v>
      </c>
      <c r="J54" s="30">
        <v>10091.26</v>
      </c>
      <c r="K54" s="31">
        <v>45908.74</v>
      </c>
    </row>
    <row r="55" spans="1:11" s="34" customFormat="1" ht="30" customHeight="1" x14ac:dyDescent="0.25">
      <c r="A55" s="28">
        <f t="shared" ref="A55:A60" si="16">+A54+1</f>
        <v>30</v>
      </c>
      <c r="B55" s="29" t="s">
        <v>250</v>
      </c>
      <c r="C55" s="43" t="s">
        <v>353</v>
      </c>
      <c r="D55" s="29" t="s">
        <v>408</v>
      </c>
      <c r="E55" s="30">
        <v>49000</v>
      </c>
      <c r="F55" s="30">
        <f t="shared" si="14"/>
        <v>1406.3</v>
      </c>
      <c r="G55" s="30">
        <f t="shared" si="15"/>
        <v>1489.6</v>
      </c>
      <c r="H55" s="30">
        <v>1712.87</v>
      </c>
      <c r="I55" s="31">
        <v>25</v>
      </c>
      <c r="J55" s="30">
        <v>4633.7699999999995</v>
      </c>
      <c r="K55" s="31">
        <v>44366.23</v>
      </c>
    </row>
    <row r="56" spans="1:11" s="34" customFormat="1" ht="30" customHeight="1" x14ac:dyDescent="0.25">
      <c r="A56" s="28">
        <f t="shared" si="16"/>
        <v>31</v>
      </c>
      <c r="B56" s="29" t="s">
        <v>180</v>
      </c>
      <c r="C56" s="43" t="s">
        <v>164</v>
      </c>
      <c r="D56" s="29" t="s">
        <v>409</v>
      </c>
      <c r="E56" s="30">
        <v>70000</v>
      </c>
      <c r="F56" s="30">
        <f t="shared" si="14"/>
        <v>2009</v>
      </c>
      <c r="G56" s="30">
        <f t="shared" si="15"/>
        <v>2128</v>
      </c>
      <c r="H56" s="30">
        <v>5368.48</v>
      </c>
      <c r="I56" s="31">
        <v>702.55</v>
      </c>
      <c r="J56" s="30">
        <v>10208.029999999999</v>
      </c>
      <c r="K56" s="31">
        <v>59791.97</v>
      </c>
    </row>
    <row r="57" spans="1:11" s="34" customFormat="1" ht="30" customHeight="1" x14ac:dyDescent="0.25">
      <c r="A57" s="28">
        <f t="shared" si="16"/>
        <v>32</v>
      </c>
      <c r="B57" s="29" t="s">
        <v>175</v>
      </c>
      <c r="C57" s="43" t="s">
        <v>164</v>
      </c>
      <c r="D57" s="29" t="s">
        <v>409</v>
      </c>
      <c r="E57" s="30">
        <v>95000</v>
      </c>
      <c r="F57" s="30">
        <f t="shared" si="14"/>
        <v>2726.5</v>
      </c>
      <c r="G57" s="30">
        <f t="shared" si="15"/>
        <v>2888</v>
      </c>
      <c r="H57" s="30">
        <v>10929.24</v>
      </c>
      <c r="I57" s="31">
        <v>5964.7099999999991</v>
      </c>
      <c r="J57" s="30">
        <v>22508.449999999997</v>
      </c>
      <c r="K57" s="31">
        <v>72491.55</v>
      </c>
    </row>
    <row r="58" spans="1:11" s="34" customFormat="1" ht="30" customHeight="1" x14ac:dyDescent="0.25">
      <c r="A58" s="28">
        <f t="shared" si="16"/>
        <v>33</v>
      </c>
      <c r="B58" s="29" t="s">
        <v>181</v>
      </c>
      <c r="C58" s="43" t="s">
        <v>164</v>
      </c>
      <c r="D58" s="29" t="s">
        <v>408</v>
      </c>
      <c r="E58" s="30">
        <v>85000</v>
      </c>
      <c r="F58" s="30">
        <f t="shared" si="14"/>
        <v>2439.5</v>
      </c>
      <c r="G58" s="30">
        <f t="shared" si="15"/>
        <v>2584</v>
      </c>
      <c r="H58" s="30">
        <v>8576.99</v>
      </c>
      <c r="I58" s="31">
        <v>25</v>
      </c>
      <c r="J58" s="30">
        <v>13625.49</v>
      </c>
      <c r="K58" s="31">
        <v>71374.509999999995</v>
      </c>
    </row>
    <row r="59" spans="1:11" s="34" customFormat="1" ht="30" customHeight="1" x14ac:dyDescent="0.25">
      <c r="A59" s="28">
        <f t="shared" si="16"/>
        <v>34</v>
      </c>
      <c r="B59" s="29" t="s">
        <v>176</v>
      </c>
      <c r="C59" s="43" t="s">
        <v>164</v>
      </c>
      <c r="D59" s="29" t="s">
        <v>408</v>
      </c>
      <c r="E59" s="30">
        <v>85000</v>
      </c>
      <c r="F59" s="30">
        <f t="shared" si="14"/>
        <v>2439.5</v>
      </c>
      <c r="G59" s="30">
        <f t="shared" si="15"/>
        <v>2584</v>
      </c>
      <c r="H59" s="30">
        <v>8576.99</v>
      </c>
      <c r="I59" s="31">
        <v>25</v>
      </c>
      <c r="J59" s="30">
        <v>13625.49</v>
      </c>
      <c r="K59" s="31">
        <v>71374.509999999995</v>
      </c>
    </row>
    <row r="60" spans="1:11" s="34" customFormat="1" ht="30" customHeight="1" x14ac:dyDescent="0.25">
      <c r="A60" s="28">
        <f t="shared" si="16"/>
        <v>35</v>
      </c>
      <c r="B60" s="29" t="s">
        <v>222</v>
      </c>
      <c r="C60" s="43" t="s">
        <v>164</v>
      </c>
      <c r="D60" s="29" t="s">
        <v>409</v>
      </c>
      <c r="E60" s="30">
        <v>63000</v>
      </c>
      <c r="F60" s="30">
        <f t="shared" si="14"/>
        <v>1808.1</v>
      </c>
      <c r="G60" s="30">
        <f t="shared" si="15"/>
        <v>1915.2</v>
      </c>
      <c r="H60" s="30">
        <v>4051.22</v>
      </c>
      <c r="I60" s="31">
        <v>702.55</v>
      </c>
      <c r="J60" s="30">
        <v>8477.07</v>
      </c>
      <c r="K60" s="31">
        <v>54522.93</v>
      </c>
    </row>
    <row r="61" spans="1:11" s="48" customFormat="1" ht="30" customHeight="1" x14ac:dyDescent="0.25">
      <c r="A61" s="77" t="s">
        <v>413</v>
      </c>
      <c r="B61" s="78"/>
      <c r="C61" s="78"/>
      <c r="D61" s="79"/>
      <c r="E61" s="32">
        <f t="shared" ref="E61:H61" si="17">SUM(E53:E60)</f>
        <v>629500</v>
      </c>
      <c r="F61" s="32">
        <f t="shared" si="17"/>
        <v>18066.649999999998</v>
      </c>
      <c r="G61" s="32">
        <f t="shared" si="17"/>
        <v>19136.8</v>
      </c>
      <c r="H61" s="32">
        <f t="shared" si="17"/>
        <v>59898.39</v>
      </c>
      <c r="I61" s="32">
        <v>13907.699999999997</v>
      </c>
      <c r="J61" s="32">
        <v>111009.54000000001</v>
      </c>
      <c r="K61" s="32">
        <v>518490.46</v>
      </c>
    </row>
    <row r="62" spans="1:11" s="34" customFormat="1" ht="30" customHeight="1" thickBot="1" x14ac:dyDescent="0.3"/>
    <row r="63" spans="1:11" s="34" customFormat="1" ht="30" customHeight="1" thickBot="1" x14ac:dyDescent="0.3">
      <c r="A63" s="82" t="s">
        <v>295</v>
      </c>
      <c r="B63" s="83"/>
      <c r="C63" s="83"/>
      <c r="D63" s="83"/>
      <c r="E63" s="83"/>
      <c r="F63" s="83"/>
      <c r="G63" s="83"/>
      <c r="H63" s="83"/>
      <c r="I63" s="83"/>
      <c r="J63" s="83"/>
      <c r="K63" s="84"/>
    </row>
    <row r="64" spans="1:11" s="35" customFormat="1" ht="30" customHeight="1" x14ac:dyDescent="0.25">
      <c r="A64" s="24">
        <f>+A60+1</f>
        <v>36</v>
      </c>
      <c r="B64" s="25" t="s">
        <v>177</v>
      </c>
      <c r="C64" s="36" t="s">
        <v>355</v>
      </c>
      <c r="D64" s="29" t="s">
        <v>409</v>
      </c>
      <c r="E64" s="26">
        <v>126500</v>
      </c>
      <c r="F64" s="26">
        <f t="shared" ref="F64:F73" si="18">E64*2.87%</f>
        <v>3630.55</v>
      </c>
      <c r="G64" s="26">
        <f>E64*3.04%</f>
        <v>3845.6</v>
      </c>
      <c r="H64" s="26">
        <v>18041.3</v>
      </c>
      <c r="I64" s="31">
        <v>4427.12</v>
      </c>
      <c r="J64" s="30">
        <v>29944.57</v>
      </c>
      <c r="K64" s="27">
        <v>96555.43</v>
      </c>
    </row>
    <row r="65" spans="1:11" s="35" customFormat="1" ht="30" customHeight="1" x14ac:dyDescent="0.25">
      <c r="A65" s="28">
        <f>+A64+1</f>
        <v>37</v>
      </c>
      <c r="B65" s="29" t="s">
        <v>354</v>
      </c>
      <c r="C65" s="43" t="s">
        <v>164</v>
      </c>
      <c r="D65" s="29" t="s">
        <v>409</v>
      </c>
      <c r="E65" s="30">
        <v>95000</v>
      </c>
      <c r="F65" s="30">
        <f t="shared" si="18"/>
        <v>2726.5</v>
      </c>
      <c r="G65" s="30">
        <f t="shared" ref="G65:G73" si="19">+E65*3.04%</f>
        <v>2888</v>
      </c>
      <c r="H65" s="30">
        <v>10929.24</v>
      </c>
      <c r="I65" s="31">
        <v>1893.81</v>
      </c>
      <c r="J65" s="30">
        <v>18437.55</v>
      </c>
      <c r="K65" s="31">
        <v>76562.45</v>
      </c>
    </row>
    <row r="66" spans="1:11" s="34" customFormat="1" ht="30" customHeight="1" x14ac:dyDescent="0.25">
      <c r="A66" s="28">
        <f>+A65+1</f>
        <v>38</v>
      </c>
      <c r="B66" s="29" t="s">
        <v>178</v>
      </c>
      <c r="C66" s="43" t="s">
        <v>164</v>
      </c>
      <c r="D66" s="29" t="s">
        <v>408</v>
      </c>
      <c r="E66" s="30">
        <v>56000</v>
      </c>
      <c r="F66" s="30">
        <f t="shared" si="18"/>
        <v>1607.2</v>
      </c>
      <c r="G66" s="30">
        <f t="shared" si="19"/>
        <v>1702.4</v>
      </c>
      <c r="H66" s="30">
        <v>2733.96</v>
      </c>
      <c r="I66" s="31">
        <v>4862.7</v>
      </c>
      <c r="J66" s="30">
        <v>10906.26</v>
      </c>
      <c r="K66" s="31">
        <v>45093.74</v>
      </c>
    </row>
    <row r="67" spans="1:11" s="34" customFormat="1" ht="30" customHeight="1" x14ac:dyDescent="0.25">
      <c r="A67" s="28">
        <f>+A66+1</f>
        <v>39</v>
      </c>
      <c r="B67" s="29" t="s">
        <v>183</v>
      </c>
      <c r="C67" s="43" t="s">
        <v>164</v>
      </c>
      <c r="D67" s="29" t="s">
        <v>408</v>
      </c>
      <c r="E67" s="30">
        <v>84000</v>
      </c>
      <c r="F67" s="30">
        <f t="shared" si="18"/>
        <v>2410.8000000000002</v>
      </c>
      <c r="G67" s="30">
        <f t="shared" si="19"/>
        <v>2553.6</v>
      </c>
      <c r="H67" s="30">
        <v>8341.77</v>
      </c>
      <c r="I67" s="31">
        <v>9348.65</v>
      </c>
      <c r="J67" s="30">
        <v>22654.82</v>
      </c>
      <c r="K67" s="31">
        <v>61345.18</v>
      </c>
    </row>
    <row r="68" spans="1:11" s="34" customFormat="1" ht="30" customHeight="1" thickBot="1" x14ac:dyDescent="0.3">
      <c r="A68" s="28">
        <f t="shared" ref="A68:A73" si="20">+A67+1</f>
        <v>40</v>
      </c>
      <c r="B68" s="29" t="s">
        <v>195</v>
      </c>
      <c r="C68" s="43" t="s">
        <v>164</v>
      </c>
      <c r="D68" s="29" t="s">
        <v>409</v>
      </c>
      <c r="E68" s="30">
        <v>102000</v>
      </c>
      <c r="F68" s="30">
        <f t="shared" si="18"/>
        <v>2927.4</v>
      </c>
      <c r="G68" s="30">
        <f t="shared" si="19"/>
        <v>3100.8</v>
      </c>
      <c r="H68" s="30">
        <v>12575.82</v>
      </c>
      <c r="I68" s="31">
        <v>25</v>
      </c>
      <c r="J68" s="30">
        <v>18629.02</v>
      </c>
      <c r="K68" s="31">
        <v>83370.98</v>
      </c>
    </row>
    <row r="69" spans="1:11" s="34" customFormat="1" ht="30" customHeight="1" thickBot="1" x14ac:dyDescent="0.3">
      <c r="A69" s="17"/>
      <c r="B69" s="18"/>
      <c r="C69" s="18"/>
      <c r="D69" s="18"/>
      <c r="E69" s="19"/>
      <c r="F69" s="80" t="s">
        <v>407</v>
      </c>
      <c r="G69" s="81"/>
      <c r="H69" s="20"/>
      <c r="I69" s="20"/>
      <c r="J69" s="20"/>
      <c r="K69" s="20"/>
    </row>
    <row r="70" spans="1:11" s="34" customFormat="1" ht="30" customHeight="1" thickBot="1" x14ac:dyDescent="0.3">
      <c r="A70" s="72" t="s">
        <v>3</v>
      </c>
      <c r="B70" s="72" t="s">
        <v>401</v>
      </c>
      <c r="C70" s="72" t="s">
        <v>416</v>
      </c>
      <c r="D70" s="72" t="s">
        <v>402</v>
      </c>
      <c r="E70" s="72" t="s">
        <v>412</v>
      </c>
      <c r="F70" s="72" t="s">
        <v>4</v>
      </c>
      <c r="G70" s="72" t="s">
        <v>5</v>
      </c>
      <c r="H70" s="73" t="s">
        <v>403</v>
      </c>
      <c r="I70" s="73" t="s">
        <v>405</v>
      </c>
      <c r="J70" s="73" t="s">
        <v>6</v>
      </c>
      <c r="K70" s="73" t="s">
        <v>404</v>
      </c>
    </row>
    <row r="71" spans="1:11" s="34" customFormat="1" ht="30" customHeight="1" x14ac:dyDescent="0.25">
      <c r="A71" s="28">
        <f>+A68+1</f>
        <v>41</v>
      </c>
      <c r="B71" s="29" t="s">
        <v>209</v>
      </c>
      <c r="C71" s="43" t="s">
        <v>164</v>
      </c>
      <c r="D71" s="29" t="s">
        <v>408</v>
      </c>
      <c r="E71" s="30">
        <v>56000</v>
      </c>
      <c r="F71" s="30">
        <f t="shared" si="18"/>
        <v>1607.2</v>
      </c>
      <c r="G71" s="30">
        <f t="shared" si="19"/>
        <v>1702.4</v>
      </c>
      <c r="H71" s="30">
        <v>2733.96</v>
      </c>
      <c r="I71" s="31">
        <v>702.55</v>
      </c>
      <c r="J71" s="30">
        <v>6746.1100000000006</v>
      </c>
      <c r="K71" s="31">
        <v>49253.89</v>
      </c>
    </row>
    <row r="72" spans="1:11" s="48" customFormat="1" ht="30" customHeight="1" x14ac:dyDescent="0.25">
      <c r="A72" s="28">
        <f t="shared" si="20"/>
        <v>42</v>
      </c>
      <c r="B72" s="29" t="s">
        <v>182</v>
      </c>
      <c r="C72" s="43" t="s">
        <v>164</v>
      </c>
      <c r="D72" s="29" t="s">
        <v>409</v>
      </c>
      <c r="E72" s="30">
        <v>102000</v>
      </c>
      <c r="F72" s="30">
        <f t="shared" si="18"/>
        <v>2927.4</v>
      </c>
      <c r="G72" s="30">
        <f t="shared" si="19"/>
        <v>3100.8</v>
      </c>
      <c r="H72" s="30">
        <v>12575.82</v>
      </c>
      <c r="I72" s="31">
        <v>8642.619999999999</v>
      </c>
      <c r="J72" s="30">
        <v>27246.639999999999</v>
      </c>
      <c r="K72" s="31">
        <v>74753.36</v>
      </c>
    </row>
    <row r="73" spans="1:11" s="48" customFormat="1" ht="30" customHeight="1" x14ac:dyDescent="0.25">
      <c r="A73" s="28">
        <f t="shared" si="20"/>
        <v>43</v>
      </c>
      <c r="B73" s="29" t="s">
        <v>165</v>
      </c>
      <c r="C73" s="43" t="s">
        <v>164</v>
      </c>
      <c r="D73" s="29" t="s">
        <v>408</v>
      </c>
      <c r="E73" s="30">
        <v>102000</v>
      </c>
      <c r="F73" s="30">
        <f t="shared" si="18"/>
        <v>2927.4</v>
      </c>
      <c r="G73" s="30">
        <f t="shared" si="19"/>
        <v>3100.8</v>
      </c>
      <c r="H73" s="30">
        <v>12575.82</v>
      </c>
      <c r="I73" s="31">
        <v>2717</v>
      </c>
      <c r="J73" s="30">
        <v>21321.02</v>
      </c>
      <c r="K73" s="31">
        <v>80678.98</v>
      </c>
    </row>
    <row r="74" spans="1:11" s="34" customFormat="1" ht="30" customHeight="1" x14ac:dyDescent="0.25">
      <c r="A74" s="77" t="s">
        <v>413</v>
      </c>
      <c r="B74" s="78"/>
      <c r="C74" s="78"/>
      <c r="D74" s="79"/>
      <c r="E74" s="32">
        <f>SUM(E64:E73)</f>
        <v>723500</v>
      </c>
      <c r="F74" s="32">
        <f>SUM(F64:F73)</f>
        <v>20764.45</v>
      </c>
      <c r="G74" s="32">
        <f>SUM(G64:G73)</f>
        <v>21994.400000000001</v>
      </c>
      <c r="H74" s="32">
        <f>SUM(H64:H73)</f>
        <v>80507.69</v>
      </c>
      <c r="I74" s="32">
        <v>32619.449999999997</v>
      </c>
      <c r="J74" s="32">
        <v>155885.99</v>
      </c>
      <c r="K74" s="32">
        <v>567614.01</v>
      </c>
    </row>
    <row r="75" spans="1:11" s="34" customFormat="1" ht="30" customHeight="1" thickBot="1" x14ac:dyDescent="0.3">
      <c r="A75" s="51"/>
      <c r="B75" s="51"/>
      <c r="C75" s="51"/>
      <c r="D75" s="51"/>
      <c r="E75" s="19"/>
      <c r="F75" s="19"/>
      <c r="G75" s="19"/>
      <c r="H75" s="19"/>
      <c r="I75" s="19"/>
      <c r="J75" s="19"/>
      <c r="K75" s="19"/>
    </row>
    <row r="76" spans="1:11" s="48" customFormat="1" ht="30" customHeight="1" thickBot="1" x14ac:dyDescent="0.3">
      <c r="A76" s="85" t="s">
        <v>279</v>
      </c>
      <c r="B76" s="86"/>
      <c r="C76" s="86"/>
      <c r="D76" s="86"/>
      <c r="E76" s="86"/>
      <c r="F76" s="86"/>
      <c r="G76" s="86"/>
      <c r="H76" s="86"/>
      <c r="I76" s="86"/>
      <c r="J76" s="86"/>
      <c r="K76" s="87"/>
    </row>
    <row r="77" spans="1:11" s="34" customFormat="1" ht="30" customHeight="1" x14ac:dyDescent="0.25">
      <c r="A77" s="24">
        <f>+A73+1</f>
        <v>44</v>
      </c>
      <c r="B77" s="25" t="s">
        <v>184</v>
      </c>
      <c r="C77" s="36" t="s">
        <v>18</v>
      </c>
      <c r="D77" s="29" t="s">
        <v>409</v>
      </c>
      <c r="E77" s="26">
        <v>170500</v>
      </c>
      <c r="F77" s="26">
        <f>E77*2.87%</f>
        <v>4893.3500000000004</v>
      </c>
      <c r="G77" s="26">
        <f>134820*3.04%</f>
        <v>4098.5280000000002</v>
      </c>
      <c r="H77" s="26">
        <v>28959.9</v>
      </c>
      <c r="I77" s="31">
        <v>5059.13</v>
      </c>
      <c r="J77" s="30">
        <v>43010.908000000003</v>
      </c>
      <c r="K77" s="27">
        <v>127489.092</v>
      </c>
    </row>
    <row r="78" spans="1:11" s="35" customFormat="1" ht="30" customHeight="1" x14ac:dyDescent="0.25">
      <c r="A78" s="28">
        <f>+A77+1</f>
        <v>45</v>
      </c>
      <c r="B78" s="29" t="s">
        <v>185</v>
      </c>
      <c r="C78" s="43" t="s">
        <v>314</v>
      </c>
      <c r="D78" s="29" t="s">
        <v>408</v>
      </c>
      <c r="E78" s="30">
        <v>35000</v>
      </c>
      <c r="F78" s="30">
        <f>E78*2.87%</f>
        <v>1004.5</v>
      </c>
      <c r="G78" s="30">
        <f>+E78*3.04%</f>
        <v>1064</v>
      </c>
      <c r="H78" s="30"/>
      <c r="I78" s="31">
        <v>2057.65</v>
      </c>
      <c r="J78" s="30">
        <v>4126.1499999999996</v>
      </c>
      <c r="K78" s="31">
        <v>30873.85</v>
      </c>
    </row>
    <row r="79" spans="1:11" s="34" customFormat="1" ht="30" customHeight="1" x14ac:dyDescent="0.25">
      <c r="A79" s="28">
        <f>+A78+1</f>
        <v>46</v>
      </c>
      <c r="B79" s="29" t="s">
        <v>170</v>
      </c>
      <c r="C79" s="43" t="s">
        <v>356</v>
      </c>
      <c r="D79" s="29" t="s">
        <v>409</v>
      </c>
      <c r="E79" s="30">
        <v>200000</v>
      </c>
      <c r="F79" s="30">
        <f>E79*2.87%</f>
        <v>5740</v>
      </c>
      <c r="G79" s="30">
        <f>134820*3.04%</f>
        <v>4098.5280000000002</v>
      </c>
      <c r="H79" s="30">
        <v>36123.24</v>
      </c>
      <c r="I79" s="31">
        <v>3797.09</v>
      </c>
      <c r="J79" s="30">
        <v>49758.858</v>
      </c>
      <c r="K79" s="31">
        <v>150241.14199999999</v>
      </c>
    </row>
    <row r="80" spans="1:11" s="34" customFormat="1" ht="30" customHeight="1" x14ac:dyDescent="0.25">
      <c r="A80" s="28">
        <f>+A79+1</f>
        <v>47</v>
      </c>
      <c r="B80" s="29" t="s">
        <v>192</v>
      </c>
      <c r="C80" s="29" t="s">
        <v>164</v>
      </c>
      <c r="D80" s="29" t="s">
        <v>408</v>
      </c>
      <c r="E80" s="30">
        <v>63000</v>
      </c>
      <c r="F80" s="30">
        <f>E80*2.87%</f>
        <v>1808.1</v>
      </c>
      <c r="G80" s="30">
        <f>+E80*3.04%</f>
        <v>1915.2</v>
      </c>
      <c r="H80" s="30">
        <v>4051.2</v>
      </c>
      <c r="I80" s="27">
        <v>1380.1</v>
      </c>
      <c r="J80" s="30">
        <v>9154.6</v>
      </c>
      <c r="K80" s="31">
        <v>53845.4</v>
      </c>
    </row>
    <row r="81" spans="1:11" s="34" customFormat="1" ht="30" customHeight="1" x14ac:dyDescent="0.25">
      <c r="A81" s="77" t="s">
        <v>413</v>
      </c>
      <c r="B81" s="78"/>
      <c r="C81" s="78"/>
      <c r="D81" s="79"/>
      <c r="E81" s="32">
        <f>SUM(E77:E80)</f>
        <v>468500</v>
      </c>
      <c r="F81" s="32">
        <f t="shared" ref="F81:K81" si="21">SUM(F77:F80)</f>
        <v>13445.95</v>
      </c>
      <c r="G81" s="32">
        <f t="shared" si="21"/>
        <v>11176.256000000001</v>
      </c>
      <c r="H81" s="32">
        <f t="shared" si="21"/>
        <v>69134.34</v>
      </c>
      <c r="I81" s="32">
        <f t="shared" si="21"/>
        <v>12293.970000000001</v>
      </c>
      <c r="J81" s="32">
        <f t="shared" si="21"/>
        <v>106050.516</v>
      </c>
      <c r="K81" s="32">
        <f t="shared" si="21"/>
        <v>362449.48400000005</v>
      </c>
    </row>
    <row r="82" spans="1:11" s="34" customFormat="1" ht="30" customHeight="1" thickBot="1" x14ac:dyDescent="0.3">
      <c r="A82" s="37"/>
      <c r="B82" s="49"/>
      <c r="C82" s="49"/>
      <c r="D82" s="49"/>
      <c r="E82" s="50"/>
    </row>
    <row r="83" spans="1:11" s="35" customFormat="1" ht="30" customHeight="1" thickBot="1" x14ac:dyDescent="0.3">
      <c r="A83" s="85" t="s">
        <v>283</v>
      </c>
      <c r="B83" s="86"/>
      <c r="C83" s="86"/>
      <c r="D83" s="86"/>
      <c r="E83" s="86"/>
      <c r="F83" s="86"/>
      <c r="G83" s="86"/>
      <c r="H83" s="86"/>
      <c r="I83" s="86"/>
      <c r="J83" s="86"/>
      <c r="K83" s="87"/>
    </row>
    <row r="84" spans="1:11" s="34" customFormat="1" ht="30" customHeight="1" x14ac:dyDescent="0.25">
      <c r="A84" s="24">
        <f>+A80+1</f>
        <v>48</v>
      </c>
      <c r="B84" s="25" t="s">
        <v>186</v>
      </c>
      <c r="C84" s="36" t="s">
        <v>357</v>
      </c>
      <c r="D84" s="29" t="s">
        <v>409</v>
      </c>
      <c r="E84" s="26">
        <v>138000</v>
      </c>
      <c r="F84" s="26">
        <f t="shared" ref="F84:F91" si="22">E84*2.87%</f>
        <v>3960.6</v>
      </c>
      <c r="G84" s="26">
        <f>134820*3.04%</f>
        <v>4098.5280000000002</v>
      </c>
      <c r="H84" s="26">
        <v>21068.09</v>
      </c>
      <c r="I84" s="31">
        <v>5184</v>
      </c>
      <c r="J84" s="30">
        <v>34311.218000000001</v>
      </c>
      <c r="K84" s="27">
        <v>103688.78200000001</v>
      </c>
    </row>
    <row r="85" spans="1:11" s="34" customFormat="1" ht="30" customHeight="1" x14ac:dyDescent="0.25">
      <c r="A85" s="28">
        <f>+A84+1</f>
        <v>49</v>
      </c>
      <c r="B85" s="29" t="s">
        <v>187</v>
      </c>
      <c r="C85" s="43" t="s">
        <v>164</v>
      </c>
      <c r="D85" s="29" t="s">
        <v>409</v>
      </c>
      <c r="E85" s="30">
        <v>104000</v>
      </c>
      <c r="F85" s="30">
        <f t="shared" si="22"/>
        <v>2984.8</v>
      </c>
      <c r="G85" s="30">
        <f t="shared" ref="G85:G91" si="23">+E85*3.04%</f>
        <v>3161.6</v>
      </c>
      <c r="H85" s="30">
        <v>13046.27</v>
      </c>
      <c r="I85" s="31">
        <v>4857.09</v>
      </c>
      <c r="J85" s="30">
        <v>24049.759999999998</v>
      </c>
      <c r="K85" s="31">
        <v>79950.240000000005</v>
      </c>
    </row>
    <row r="86" spans="1:11" s="34" customFormat="1" ht="30" customHeight="1" x14ac:dyDescent="0.25">
      <c r="A86" s="28">
        <f t="shared" ref="A86:A91" si="24">+A85+1</f>
        <v>50</v>
      </c>
      <c r="B86" s="29" t="s">
        <v>188</v>
      </c>
      <c r="C86" s="43" t="s">
        <v>164</v>
      </c>
      <c r="D86" s="29" t="s">
        <v>409</v>
      </c>
      <c r="E86" s="30">
        <v>104000</v>
      </c>
      <c r="F86" s="30">
        <f t="shared" si="22"/>
        <v>2984.8</v>
      </c>
      <c r="G86" s="30">
        <f t="shared" si="23"/>
        <v>3161.6</v>
      </c>
      <c r="H86" s="30">
        <v>12748.74</v>
      </c>
      <c r="I86" s="31">
        <v>4257</v>
      </c>
      <c r="J86" s="30">
        <v>24342.26</v>
      </c>
      <c r="K86" s="31">
        <v>79657.740000000005</v>
      </c>
    </row>
    <row r="87" spans="1:11" s="34" customFormat="1" ht="30" customHeight="1" x14ac:dyDescent="0.25">
      <c r="A87" s="28">
        <f t="shared" si="24"/>
        <v>51</v>
      </c>
      <c r="B87" s="29" t="s">
        <v>189</v>
      </c>
      <c r="C87" s="43" t="s">
        <v>164</v>
      </c>
      <c r="D87" s="29" t="s">
        <v>409</v>
      </c>
      <c r="E87" s="30">
        <v>77000</v>
      </c>
      <c r="F87" s="30">
        <f t="shared" si="22"/>
        <v>2209.9</v>
      </c>
      <c r="G87" s="30">
        <f t="shared" si="23"/>
        <v>2340.8000000000002</v>
      </c>
      <c r="H87" s="30">
        <v>6447.71</v>
      </c>
      <c r="I87" s="31">
        <v>5833.12</v>
      </c>
      <c r="J87" s="30">
        <v>16831.53</v>
      </c>
      <c r="K87" s="31">
        <v>60168.47</v>
      </c>
    </row>
    <row r="88" spans="1:11" s="34" customFormat="1" ht="30" customHeight="1" x14ac:dyDescent="0.25">
      <c r="A88" s="28">
        <f t="shared" si="24"/>
        <v>52</v>
      </c>
      <c r="B88" s="29" t="s">
        <v>190</v>
      </c>
      <c r="C88" s="43" t="s">
        <v>164</v>
      </c>
      <c r="D88" s="29" t="s">
        <v>409</v>
      </c>
      <c r="E88" s="30">
        <v>102000</v>
      </c>
      <c r="F88" s="30">
        <f t="shared" si="22"/>
        <v>2927.4</v>
      </c>
      <c r="G88" s="30">
        <f t="shared" si="23"/>
        <v>3100.8</v>
      </c>
      <c r="H88" s="30">
        <v>12575.82</v>
      </c>
      <c r="I88" s="31">
        <v>3044</v>
      </c>
      <c r="J88" s="30">
        <v>21668.02</v>
      </c>
      <c r="K88" s="31">
        <v>80331.98</v>
      </c>
    </row>
    <row r="89" spans="1:11" s="34" customFormat="1" ht="30" customHeight="1" x14ac:dyDescent="0.25">
      <c r="A89" s="28">
        <f>+A88+1</f>
        <v>53</v>
      </c>
      <c r="B89" s="29" t="s">
        <v>191</v>
      </c>
      <c r="C89" s="43" t="s">
        <v>164</v>
      </c>
      <c r="D89" s="29" t="s">
        <v>408</v>
      </c>
      <c r="E89" s="30">
        <v>63000</v>
      </c>
      <c r="F89" s="30">
        <f t="shared" si="22"/>
        <v>1808.1</v>
      </c>
      <c r="G89" s="30">
        <f t="shared" si="23"/>
        <v>1915.2</v>
      </c>
      <c r="H89" s="30">
        <v>4051.22</v>
      </c>
      <c r="I89" s="31">
        <v>65</v>
      </c>
      <c r="J89" s="30">
        <v>7839.52</v>
      </c>
      <c r="K89" s="31">
        <v>55160.479999999996</v>
      </c>
    </row>
    <row r="90" spans="1:11" s="35" customFormat="1" ht="30" customHeight="1" x14ac:dyDescent="0.25">
      <c r="A90" s="28">
        <f t="shared" si="24"/>
        <v>54</v>
      </c>
      <c r="B90" s="29" t="s">
        <v>276</v>
      </c>
      <c r="C90" s="43" t="s">
        <v>164</v>
      </c>
      <c r="D90" s="29" t="s">
        <v>409</v>
      </c>
      <c r="E90" s="30">
        <v>50000</v>
      </c>
      <c r="F90" s="26">
        <f t="shared" si="22"/>
        <v>1435</v>
      </c>
      <c r="G90" s="26">
        <f t="shared" si="23"/>
        <v>1520</v>
      </c>
      <c r="H90" s="26">
        <v>1854</v>
      </c>
      <c r="I90" s="31">
        <v>25</v>
      </c>
      <c r="J90" s="30">
        <v>4834</v>
      </c>
      <c r="K90" s="27">
        <v>45166</v>
      </c>
    </row>
    <row r="91" spans="1:11" s="34" customFormat="1" ht="30" customHeight="1" x14ac:dyDescent="0.25">
      <c r="A91" s="28">
        <f t="shared" si="24"/>
        <v>55</v>
      </c>
      <c r="B91" s="29" t="s">
        <v>204</v>
      </c>
      <c r="C91" s="43" t="s">
        <v>164</v>
      </c>
      <c r="D91" s="29" t="s">
        <v>408</v>
      </c>
      <c r="E91" s="30">
        <v>60000</v>
      </c>
      <c r="F91" s="30">
        <f t="shared" si="22"/>
        <v>1722</v>
      </c>
      <c r="G91" s="30">
        <f t="shared" si="23"/>
        <v>1824</v>
      </c>
      <c r="H91" s="30">
        <v>3248.65</v>
      </c>
      <c r="I91" s="31">
        <v>6180</v>
      </c>
      <c r="J91" s="30">
        <v>12974.65</v>
      </c>
      <c r="K91" s="31">
        <v>47025.35</v>
      </c>
    </row>
    <row r="92" spans="1:11" s="34" customFormat="1" ht="30" customHeight="1" x14ac:dyDescent="0.25">
      <c r="A92" s="77" t="s">
        <v>413</v>
      </c>
      <c r="B92" s="78"/>
      <c r="C92" s="78"/>
      <c r="D92" s="79"/>
      <c r="E92" s="32">
        <f>SUM(E84:E91)</f>
        <v>698000</v>
      </c>
      <c r="F92" s="32">
        <f t="shared" ref="F92:K92" si="25">SUM(F84:F91)</f>
        <v>20032.599999999999</v>
      </c>
      <c r="G92" s="32">
        <f t="shared" si="25"/>
        <v>21122.528000000002</v>
      </c>
      <c r="H92" s="32">
        <f t="shared" si="25"/>
        <v>75040.5</v>
      </c>
      <c r="I92" s="32">
        <f t="shared" si="25"/>
        <v>29445.21</v>
      </c>
      <c r="J92" s="32">
        <f t="shared" si="25"/>
        <v>146850.95800000001</v>
      </c>
      <c r="K92" s="32">
        <f t="shared" si="25"/>
        <v>551149.0419999999</v>
      </c>
    </row>
    <row r="93" spans="1:11" s="34" customFormat="1" ht="30" customHeight="1" thickBot="1" x14ac:dyDescent="0.3">
      <c r="A93" s="51"/>
      <c r="B93" s="51"/>
      <c r="C93" s="51"/>
      <c r="D93" s="51"/>
      <c r="E93" s="19"/>
      <c r="F93" s="19"/>
      <c r="G93" s="19"/>
      <c r="H93" s="19"/>
      <c r="I93" s="19"/>
      <c r="J93" s="19"/>
      <c r="K93" s="19"/>
    </row>
    <row r="94" spans="1:11" s="34" customFormat="1" ht="30" customHeight="1" thickBot="1" x14ac:dyDescent="0.3">
      <c r="A94" s="85" t="s">
        <v>284</v>
      </c>
      <c r="B94" s="86"/>
      <c r="C94" s="86"/>
      <c r="D94" s="86"/>
      <c r="E94" s="86"/>
      <c r="F94" s="86"/>
      <c r="G94" s="86"/>
      <c r="H94" s="86"/>
      <c r="I94" s="86"/>
      <c r="J94" s="86"/>
      <c r="K94" s="87"/>
    </row>
    <row r="95" spans="1:11" s="48" customFormat="1" ht="30" customHeight="1" x14ac:dyDescent="0.25">
      <c r="A95" s="24">
        <f>+A91+1</f>
        <v>56</v>
      </c>
      <c r="B95" s="25" t="s">
        <v>194</v>
      </c>
      <c r="C95" s="36" t="s">
        <v>358</v>
      </c>
      <c r="D95" s="29" t="s">
        <v>409</v>
      </c>
      <c r="E95" s="26">
        <v>126500</v>
      </c>
      <c r="F95" s="26">
        <f t="shared" ref="F95:F100" si="26">E95*2.87%</f>
        <v>3630.55</v>
      </c>
      <c r="G95" s="26">
        <f>E95*3.04%</f>
        <v>3845.6</v>
      </c>
      <c r="H95" s="26">
        <v>18338.830000000002</v>
      </c>
      <c r="I95" s="31">
        <v>2249.8200000000002</v>
      </c>
      <c r="J95" s="30">
        <v>28064.800000000003</v>
      </c>
      <c r="K95" s="27">
        <v>98435.199999999997</v>
      </c>
    </row>
    <row r="96" spans="1:11" s="34" customFormat="1" ht="30" customHeight="1" x14ac:dyDescent="0.25">
      <c r="A96" s="28">
        <f>+A95+1</f>
        <v>57</v>
      </c>
      <c r="B96" s="29" t="s">
        <v>196</v>
      </c>
      <c r="C96" s="43" t="s">
        <v>164</v>
      </c>
      <c r="D96" s="29" t="s">
        <v>408</v>
      </c>
      <c r="E96" s="30">
        <v>63000</v>
      </c>
      <c r="F96" s="30">
        <f t="shared" si="26"/>
        <v>1808.1</v>
      </c>
      <c r="G96" s="30">
        <f>+E96*3.04%</f>
        <v>1915.2</v>
      </c>
      <c r="H96" s="30">
        <v>4051.22</v>
      </c>
      <c r="I96" s="31">
        <v>6672.58</v>
      </c>
      <c r="J96" s="30">
        <v>14447.1</v>
      </c>
      <c r="K96" s="31">
        <v>48552.9</v>
      </c>
    </row>
    <row r="97" spans="1:11" s="34" customFormat="1" ht="30" customHeight="1" x14ac:dyDescent="0.25">
      <c r="A97" s="28">
        <f>+A96+1</f>
        <v>58</v>
      </c>
      <c r="B97" s="29" t="s">
        <v>197</v>
      </c>
      <c r="C97" s="43" t="s">
        <v>164</v>
      </c>
      <c r="D97" s="29" t="s">
        <v>409</v>
      </c>
      <c r="E97" s="30">
        <v>77000</v>
      </c>
      <c r="F97" s="30">
        <f t="shared" si="26"/>
        <v>2209.9</v>
      </c>
      <c r="G97" s="30">
        <f>+E97*3.04%</f>
        <v>2340.8000000000002</v>
      </c>
      <c r="H97" s="30">
        <v>6695.19</v>
      </c>
      <c r="I97" s="31">
        <v>10702.55</v>
      </c>
      <c r="J97" s="30">
        <v>21948.44</v>
      </c>
      <c r="K97" s="31">
        <v>55051.56</v>
      </c>
    </row>
    <row r="98" spans="1:11" s="34" customFormat="1" ht="30" customHeight="1" x14ac:dyDescent="0.25">
      <c r="A98" s="28">
        <f t="shared" ref="A98:A100" si="27">+A97+1</f>
        <v>59</v>
      </c>
      <c r="B98" s="29" t="s">
        <v>198</v>
      </c>
      <c r="C98" s="43" t="s">
        <v>164</v>
      </c>
      <c r="D98" s="29" t="s">
        <v>408</v>
      </c>
      <c r="E98" s="30">
        <v>85000</v>
      </c>
      <c r="F98" s="30">
        <f t="shared" si="26"/>
        <v>2439.5</v>
      </c>
      <c r="G98" s="30">
        <f>+E98*3.04%</f>
        <v>2584</v>
      </c>
      <c r="H98" s="30">
        <v>8576.99</v>
      </c>
      <c r="I98" s="31">
        <v>1702.55</v>
      </c>
      <c r="J98" s="30">
        <v>15303.04</v>
      </c>
      <c r="K98" s="31">
        <v>69696.959999999992</v>
      </c>
    </row>
    <row r="99" spans="1:11" s="35" customFormat="1" ht="30" customHeight="1" x14ac:dyDescent="0.25">
      <c r="A99" s="28">
        <f t="shared" si="27"/>
        <v>60</v>
      </c>
      <c r="B99" s="41" t="s">
        <v>272</v>
      </c>
      <c r="C99" s="43" t="s">
        <v>164</v>
      </c>
      <c r="D99" s="29" t="s">
        <v>408</v>
      </c>
      <c r="E99" s="42">
        <v>50000</v>
      </c>
      <c r="F99" s="26">
        <f t="shared" si="26"/>
        <v>1435</v>
      </c>
      <c r="G99" s="26">
        <f>+E99*3.04%</f>
        <v>1520</v>
      </c>
      <c r="H99" s="26"/>
      <c r="I99" s="31">
        <v>25</v>
      </c>
      <c r="J99" s="30">
        <v>2980</v>
      </c>
      <c r="K99" s="27">
        <v>47020</v>
      </c>
    </row>
    <row r="100" spans="1:11" s="34" customFormat="1" ht="30" customHeight="1" x14ac:dyDescent="0.25">
      <c r="A100" s="28">
        <f t="shared" si="27"/>
        <v>61</v>
      </c>
      <c r="B100" s="29" t="s">
        <v>179</v>
      </c>
      <c r="C100" s="43" t="s">
        <v>164</v>
      </c>
      <c r="D100" s="29" t="s">
        <v>408</v>
      </c>
      <c r="E100" s="30">
        <v>93500</v>
      </c>
      <c r="F100" s="30">
        <f t="shared" si="26"/>
        <v>2683.45</v>
      </c>
      <c r="G100" s="30">
        <f>+E100*3.04%</f>
        <v>2842.4</v>
      </c>
      <c r="H100" s="30">
        <v>10278.879999999999</v>
      </c>
      <c r="I100" s="31">
        <v>1380</v>
      </c>
      <c r="J100" s="30">
        <v>18374.95</v>
      </c>
      <c r="K100" s="31">
        <v>75125.05</v>
      </c>
    </row>
    <row r="101" spans="1:11" s="48" customFormat="1" ht="32.25" customHeight="1" thickBot="1" x14ac:dyDescent="0.3">
      <c r="A101" s="77" t="s">
        <v>413</v>
      </c>
      <c r="B101" s="78"/>
      <c r="C101" s="78"/>
      <c r="D101" s="79"/>
      <c r="E101" s="32">
        <f t="shared" ref="E101:K101" si="28">SUM(E95:E100)</f>
        <v>495000</v>
      </c>
      <c r="F101" s="32">
        <f t="shared" si="28"/>
        <v>14206.5</v>
      </c>
      <c r="G101" s="32">
        <f t="shared" si="28"/>
        <v>15048</v>
      </c>
      <c r="H101" s="32">
        <f t="shared" si="28"/>
        <v>47941.11</v>
      </c>
      <c r="I101" s="32">
        <f t="shared" si="28"/>
        <v>22732.499999999996</v>
      </c>
      <c r="J101" s="32">
        <f t="shared" si="28"/>
        <v>101118.33</v>
      </c>
      <c r="K101" s="32">
        <f t="shared" si="28"/>
        <v>393881.67</v>
      </c>
    </row>
    <row r="102" spans="1:11" s="48" customFormat="1" ht="39" customHeight="1" thickBot="1" x14ac:dyDescent="0.3">
      <c r="A102" s="17"/>
      <c r="B102" s="18"/>
      <c r="C102" s="18"/>
      <c r="D102" s="18"/>
      <c r="E102" s="19"/>
      <c r="F102" s="80" t="s">
        <v>407</v>
      </c>
      <c r="G102" s="81"/>
      <c r="H102" s="20"/>
      <c r="I102" s="20"/>
      <c r="J102" s="20"/>
      <c r="K102" s="20"/>
    </row>
    <row r="103" spans="1:11" s="34" customFormat="1" ht="30" customHeight="1" thickBot="1" x14ac:dyDescent="0.3">
      <c r="A103" s="21" t="s">
        <v>3</v>
      </c>
      <c r="B103" s="21" t="s">
        <v>401</v>
      </c>
      <c r="C103" s="21" t="s">
        <v>416</v>
      </c>
      <c r="D103" s="21" t="s">
        <v>402</v>
      </c>
      <c r="E103" s="21" t="s">
        <v>412</v>
      </c>
      <c r="F103" s="22" t="s">
        <v>4</v>
      </c>
      <c r="G103" s="22" t="s">
        <v>5</v>
      </c>
      <c r="H103" s="23" t="s">
        <v>403</v>
      </c>
      <c r="I103" s="23" t="s">
        <v>405</v>
      </c>
      <c r="J103" s="23" t="s">
        <v>6</v>
      </c>
      <c r="K103" s="23" t="s">
        <v>404</v>
      </c>
    </row>
    <row r="104" spans="1:11" s="34" customFormat="1" ht="30" customHeight="1" thickBot="1" x14ac:dyDescent="0.3">
      <c r="A104" s="85" t="s">
        <v>301</v>
      </c>
      <c r="B104" s="86"/>
      <c r="C104" s="86"/>
      <c r="D104" s="86"/>
      <c r="E104" s="86"/>
      <c r="F104" s="86"/>
      <c r="G104" s="86"/>
      <c r="H104" s="86"/>
      <c r="I104" s="86"/>
      <c r="J104" s="86"/>
      <c r="K104" s="87"/>
    </row>
    <row r="105" spans="1:11" s="34" customFormat="1" ht="30" customHeight="1" x14ac:dyDescent="0.25">
      <c r="A105" s="24">
        <f>+A100+1</f>
        <v>62</v>
      </c>
      <c r="B105" s="25" t="s">
        <v>199</v>
      </c>
      <c r="C105" s="36" t="s">
        <v>359</v>
      </c>
      <c r="D105" s="29" t="s">
        <v>409</v>
      </c>
      <c r="E105" s="26">
        <v>155250</v>
      </c>
      <c r="F105" s="26">
        <f>E105*2.87%</f>
        <v>4455.6750000000002</v>
      </c>
      <c r="G105" s="26">
        <f>134820*3.04%</f>
        <v>4098.5280000000002</v>
      </c>
      <c r="H105" s="26">
        <v>24959.29</v>
      </c>
      <c r="I105" s="31">
        <v>3334.12</v>
      </c>
      <c r="J105" s="30">
        <v>36847.612999999998</v>
      </c>
      <c r="K105" s="27">
        <v>118402.387</v>
      </c>
    </row>
    <row r="106" spans="1:11" s="34" customFormat="1" ht="30" customHeight="1" x14ac:dyDescent="0.25">
      <c r="A106" s="28">
        <f>+A105+1</f>
        <v>63</v>
      </c>
      <c r="B106" s="29" t="s">
        <v>220</v>
      </c>
      <c r="C106" s="43" t="s">
        <v>314</v>
      </c>
      <c r="D106" s="29" t="s">
        <v>409</v>
      </c>
      <c r="E106" s="30">
        <v>45000</v>
      </c>
      <c r="F106" s="30">
        <f>E106*2.87%</f>
        <v>1291.5</v>
      </c>
      <c r="G106" s="30">
        <f>+E106*3.04%</f>
        <v>1368</v>
      </c>
      <c r="H106" s="30">
        <v>791.29</v>
      </c>
      <c r="I106" s="31">
        <v>3102.79</v>
      </c>
      <c r="J106" s="30">
        <v>6553.58</v>
      </c>
      <c r="K106" s="31">
        <v>38446.42</v>
      </c>
    </row>
    <row r="107" spans="1:11" s="34" customFormat="1" ht="30" customHeight="1" x14ac:dyDescent="0.25">
      <c r="A107" s="28">
        <f>+A106+1</f>
        <v>64</v>
      </c>
      <c r="B107" s="29" t="s">
        <v>219</v>
      </c>
      <c r="C107" s="43" t="s">
        <v>369</v>
      </c>
      <c r="D107" s="29" t="s">
        <v>409</v>
      </c>
      <c r="E107" s="30">
        <v>155250</v>
      </c>
      <c r="F107" s="30">
        <f>E107*2.87%</f>
        <v>4455.6750000000002</v>
      </c>
      <c r="G107" s="30">
        <f>134820*3.04%</f>
        <v>4098.5280000000002</v>
      </c>
      <c r="H107" s="30">
        <v>24959.29</v>
      </c>
      <c r="I107" s="31">
        <v>4449.66</v>
      </c>
      <c r="J107" s="30">
        <v>37963.153000000006</v>
      </c>
      <c r="K107" s="31">
        <v>117286.84699999999</v>
      </c>
    </row>
    <row r="108" spans="1:11" s="34" customFormat="1" ht="30" customHeight="1" x14ac:dyDescent="0.25">
      <c r="A108" s="77" t="s">
        <v>413</v>
      </c>
      <c r="B108" s="78"/>
      <c r="C108" s="78"/>
      <c r="D108" s="79"/>
      <c r="E108" s="32">
        <f>SUM(E105:E107)</f>
        <v>355500</v>
      </c>
      <c r="F108" s="32">
        <f t="shared" ref="F108:H108" si="29">SUM(F105:F107)</f>
        <v>10202.85</v>
      </c>
      <c r="G108" s="32">
        <f t="shared" si="29"/>
        <v>9565.0560000000005</v>
      </c>
      <c r="H108" s="32">
        <f t="shared" si="29"/>
        <v>50709.87</v>
      </c>
      <c r="I108" s="32">
        <v>10886.57</v>
      </c>
      <c r="J108" s="32">
        <v>81364.346000000005</v>
      </c>
      <c r="K108" s="32">
        <v>274135.65399999998</v>
      </c>
    </row>
    <row r="109" spans="1:11" s="34" customFormat="1" ht="30" customHeight="1" thickBot="1" x14ac:dyDescent="0.3">
      <c r="A109" s="37"/>
      <c r="B109" s="49"/>
      <c r="C109" s="49"/>
      <c r="D109" s="49"/>
      <c r="E109" s="50"/>
    </row>
    <row r="110" spans="1:11" s="34" customFormat="1" ht="30" customHeight="1" thickBot="1" x14ac:dyDescent="0.3">
      <c r="A110" s="85" t="s">
        <v>302</v>
      </c>
      <c r="B110" s="86"/>
      <c r="C110" s="86"/>
      <c r="D110" s="86"/>
      <c r="E110" s="86"/>
      <c r="F110" s="86"/>
      <c r="G110" s="86"/>
      <c r="H110" s="86"/>
      <c r="I110" s="86"/>
      <c r="J110" s="86"/>
      <c r="K110" s="87"/>
    </row>
    <row r="111" spans="1:11" s="48" customFormat="1" ht="30" customHeight="1" x14ac:dyDescent="0.25">
      <c r="A111" s="24">
        <f>+A107+1</f>
        <v>65</v>
      </c>
      <c r="B111" s="25" t="s">
        <v>213</v>
      </c>
      <c r="C111" s="36" t="s">
        <v>362</v>
      </c>
      <c r="D111" s="29" t="s">
        <v>409</v>
      </c>
      <c r="E111" s="26">
        <v>138000</v>
      </c>
      <c r="F111" s="26">
        <f t="shared" ref="F111:F116" si="30">E111*2.87%</f>
        <v>3960.6</v>
      </c>
      <c r="G111" s="26">
        <f>134820*3.04%</f>
        <v>4098.5280000000002</v>
      </c>
      <c r="H111" s="26">
        <v>21068.09</v>
      </c>
      <c r="I111" s="31">
        <v>7205</v>
      </c>
      <c r="J111" s="30">
        <v>36332.218000000001</v>
      </c>
      <c r="K111" s="27">
        <v>101667.78200000001</v>
      </c>
    </row>
    <row r="112" spans="1:11" s="34" customFormat="1" ht="30" customHeight="1" x14ac:dyDescent="0.25">
      <c r="A112" s="28">
        <f>+A111+1</f>
        <v>66</v>
      </c>
      <c r="B112" s="29" t="s">
        <v>214</v>
      </c>
      <c r="C112" s="43" t="s">
        <v>164</v>
      </c>
      <c r="D112" s="29" t="s">
        <v>409</v>
      </c>
      <c r="E112" s="30">
        <v>100000</v>
      </c>
      <c r="F112" s="30">
        <f t="shared" si="30"/>
        <v>2870</v>
      </c>
      <c r="G112" s="30">
        <f>+E112*3.04%</f>
        <v>3040</v>
      </c>
      <c r="H112" s="30">
        <v>12105.37</v>
      </c>
      <c r="I112" s="31">
        <v>742.55</v>
      </c>
      <c r="J112" s="30">
        <v>18757.920000000002</v>
      </c>
      <c r="K112" s="31">
        <v>81242.080000000002</v>
      </c>
    </row>
    <row r="113" spans="1:11" s="34" customFormat="1" ht="30" customHeight="1" x14ac:dyDescent="0.25">
      <c r="A113" s="28">
        <f>+A112+1</f>
        <v>67</v>
      </c>
      <c r="B113" s="29" t="s">
        <v>215</v>
      </c>
      <c r="C113" s="43" t="s">
        <v>164</v>
      </c>
      <c r="D113" s="29" t="s">
        <v>409</v>
      </c>
      <c r="E113" s="30">
        <v>81000</v>
      </c>
      <c r="F113" s="30">
        <f t="shared" si="30"/>
        <v>2324.6999999999998</v>
      </c>
      <c r="G113" s="30">
        <f>+E113*3.04%</f>
        <v>2462.4</v>
      </c>
      <c r="H113" s="30">
        <v>7636.09</v>
      </c>
      <c r="I113" s="31">
        <v>85</v>
      </c>
      <c r="J113" s="30">
        <v>12508.19</v>
      </c>
      <c r="K113" s="31">
        <v>68491.81</v>
      </c>
    </row>
    <row r="114" spans="1:11" s="35" customFormat="1" ht="30" customHeight="1" x14ac:dyDescent="0.25">
      <c r="A114" s="28">
        <f t="shared" ref="A114:A116" si="31">+A113+1</f>
        <v>68</v>
      </c>
      <c r="B114" s="29" t="s">
        <v>216</v>
      </c>
      <c r="C114" s="43" t="s">
        <v>164</v>
      </c>
      <c r="D114" s="29" t="s">
        <v>409</v>
      </c>
      <c r="E114" s="30">
        <v>63000</v>
      </c>
      <c r="F114" s="30">
        <f t="shared" si="30"/>
        <v>1808.1</v>
      </c>
      <c r="G114" s="30">
        <f>+E114*3.04%</f>
        <v>1915.2</v>
      </c>
      <c r="H114" s="30">
        <v>4051.22</v>
      </c>
      <c r="I114" s="31">
        <v>802.55</v>
      </c>
      <c r="J114" s="30">
        <v>8577.07</v>
      </c>
      <c r="K114" s="31">
        <v>54422.93</v>
      </c>
    </row>
    <row r="115" spans="1:11" s="34" customFormat="1" ht="30" customHeight="1" x14ac:dyDescent="0.25">
      <c r="A115" s="28">
        <f t="shared" si="31"/>
        <v>69</v>
      </c>
      <c r="B115" s="29" t="s">
        <v>217</v>
      </c>
      <c r="C115" s="43" t="s">
        <v>164</v>
      </c>
      <c r="D115" s="29" t="s">
        <v>408</v>
      </c>
      <c r="E115" s="30">
        <v>77000</v>
      </c>
      <c r="F115" s="30">
        <f t="shared" si="30"/>
        <v>2209.9</v>
      </c>
      <c r="G115" s="30">
        <f>+E115*3.04%</f>
        <v>2340.8000000000002</v>
      </c>
      <c r="H115" s="52">
        <v>6447.71</v>
      </c>
      <c r="I115" s="31">
        <v>6442.3099999999995</v>
      </c>
      <c r="J115" s="30">
        <v>17440.72</v>
      </c>
      <c r="K115" s="31">
        <v>59559.28</v>
      </c>
    </row>
    <row r="116" spans="1:11" s="34" customFormat="1" ht="30" customHeight="1" x14ac:dyDescent="0.25">
      <c r="A116" s="28">
        <f t="shared" si="31"/>
        <v>70</v>
      </c>
      <c r="B116" s="29" t="s">
        <v>218</v>
      </c>
      <c r="C116" s="43" t="s">
        <v>164</v>
      </c>
      <c r="D116" s="29" t="s">
        <v>408</v>
      </c>
      <c r="E116" s="30">
        <v>56000</v>
      </c>
      <c r="F116" s="30">
        <f t="shared" si="30"/>
        <v>1607.2</v>
      </c>
      <c r="G116" s="30">
        <f>+E116*3.04%</f>
        <v>1702.4</v>
      </c>
      <c r="H116" s="30">
        <v>2733.96</v>
      </c>
      <c r="I116" s="31">
        <v>2157.65</v>
      </c>
      <c r="J116" s="30">
        <v>8201.2099999999991</v>
      </c>
      <c r="K116" s="31">
        <v>47798.79</v>
      </c>
    </row>
    <row r="117" spans="1:11" s="48" customFormat="1" ht="30" customHeight="1" x14ac:dyDescent="0.25">
      <c r="A117" s="77" t="s">
        <v>413</v>
      </c>
      <c r="B117" s="78"/>
      <c r="C117" s="78"/>
      <c r="D117" s="79"/>
      <c r="E117" s="32">
        <f t="shared" ref="E117:H117" si="32">SUM(E111:E116)</f>
        <v>515000</v>
      </c>
      <c r="F117" s="32">
        <f t="shared" si="32"/>
        <v>14780.5</v>
      </c>
      <c r="G117" s="32">
        <f t="shared" si="32"/>
        <v>15559.328</v>
      </c>
      <c r="H117" s="32">
        <f t="shared" si="32"/>
        <v>54042.44</v>
      </c>
      <c r="I117" s="32">
        <v>17435.060000000001</v>
      </c>
      <c r="J117" s="32">
        <v>101817.32800000001</v>
      </c>
      <c r="K117" s="32">
        <v>413182.67199999996</v>
      </c>
    </row>
    <row r="118" spans="1:11" s="34" customFormat="1" ht="30" customHeight="1" thickBot="1" x14ac:dyDescent="0.3">
      <c r="A118" s="40"/>
      <c r="B118" s="38"/>
      <c r="C118" s="53"/>
      <c r="D118" s="53"/>
      <c r="K118" s="33"/>
    </row>
    <row r="119" spans="1:11" s="34" customFormat="1" ht="30" customHeight="1" thickBot="1" x14ac:dyDescent="0.3">
      <c r="A119" s="85" t="s">
        <v>360</v>
      </c>
      <c r="B119" s="86"/>
      <c r="C119" s="86"/>
      <c r="D119" s="86"/>
      <c r="E119" s="86"/>
      <c r="F119" s="86"/>
      <c r="G119" s="86"/>
      <c r="H119" s="86"/>
      <c r="I119" s="86"/>
      <c r="J119" s="86"/>
      <c r="K119" s="87"/>
    </row>
    <row r="120" spans="1:11" s="34" customFormat="1" ht="30" customHeight="1" x14ac:dyDescent="0.25">
      <c r="A120" s="24">
        <f>+A116+1</f>
        <v>71</v>
      </c>
      <c r="B120" s="25" t="s">
        <v>202</v>
      </c>
      <c r="C120" s="36" t="s">
        <v>363</v>
      </c>
      <c r="D120" s="25" t="s">
        <v>408</v>
      </c>
      <c r="E120" s="26">
        <v>115000</v>
      </c>
      <c r="F120" s="26">
        <f>E120*2.87%</f>
        <v>3300.5</v>
      </c>
      <c r="G120" s="26">
        <f>+E120*3.04%</f>
        <v>3496</v>
      </c>
      <c r="H120" s="26">
        <v>15633.74</v>
      </c>
      <c r="I120" s="31">
        <v>802.55</v>
      </c>
      <c r="J120" s="30">
        <v>23232.79</v>
      </c>
      <c r="K120" s="27">
        <v>91767.209999999992</v>
      </c>
    </row>
    <row r="121" spans="1:11" s="34" customFormat="1" ht="30" customHeight="1" x14ac:dyDescent="0.25">
      <c r="A121" s="28">
        <f>+A120+1</f>
        <v>72</v>
      </c>
      <c r="B121" s="29" t="s">
        <v>203</v>
      </c>
      <c r="C121" s="43" t="s">
        <v>164</v>
      </c>
      <c r="D121" s="29" t="s">
        <v>408</v>
      </c>
      <c r="E121" s="30">
        <v>70000</v>
      </c>
      <c r="F121" s="30">
        <f>E121*2.87%</f>
        <v>2009</v>
      </c>
      <c r="G121" s="30">
        <f>+E121*3.04%</f>
        <v>2128</v>
      </c>
      <c r="H121" s="30">
        <v>4892.43</v>
      </c>
      <c r="I121" s="31">
        <v>15229.13</v>
      </c>
      <c r="J121" s="30">
        <v>26638.799999999999</v>
      </c>
      <c r="K121" s="31">
        <v>43361.2</v>
      </c>
    </row>
    <row r="122" spans="1:11" s="35" customFormat="1" ht="30" customHeight="1" x14ac:dyDescent="0.25">
      <c r="A122" s="28">
        <f>+A121+1</f>
        <v>73</v>
      </c>
      <c r="B122" s="29" t="s">
        <v>205</v>
      </c>
      <c r="C122" s="43" t="s">
        <v>164</v>
      </c>
      <c r="D122" s="29" t="s">
        <v>408</v>
      </c>
      <c r="E122" s="30">
        <v>76500</v>
      </c>
      <c r="F122" s="30">
        <f>E122*2.87%</f>
        <v>2195.5500000000002</v>
      </c>
      <c r="G122" s="30">
        <f>+E122*3.04%</f>
        <v>2325.6</v>
      </c>
      <c r="H122" s="30">
        <v>6591.65</v>
      </c>
      <c r="I122" s="31">
        <v>125</v>
      </c>
      <c r="J122" s="30">
        <v>11237.8</v>
      </c>
      <c r="K122" s="31">
        <v>65262.2</v>
      </c>
    </row>
    <row r="123" spans="1:11" s="34" customFormat="1" ht="30" customHeight="1" x14ac:dyDescent="0.25">
      <c r="A123" s="77" t="s">
        <v>413</v>
      </c>
      <c r="B123" s="78"/>
      <c r="C123" s="78"/>
      <c r="D123" s="79"/>
      <c r="E123" s="32">
        <f t="shared" ref="E123:K123" si="33">SUM(E120:E122)</f>
        <v>261500</v>
      </c>
      <c r="F123" s="32">
        <f t="shared" si="33"/>
        <v>7505.05</v>
      </c>
      <c r="G123" s="32">
        <f t="shared" si="33"/>
        <v>7949.6</v>
      </c>
      <c r="H123" s="32">
        <f t="shared" si="33"/>
        <v>27117.82</v>
      </c>
      <c r="I123" s="32">
        <f t="shared" si="33"/>
        <v>16156.679999999998</v>
      </c>
      <c r="J123" s="32">
        <f t="shared" si="33"/>
        <v>61109.39</v>
      </c>
      <c r="K123" s="32">
        <f t="shared" si="33"/>
        <v>200390.61</v>
      </c>
    </row>
    <row r="124" spans="1:11" s="34" customFormat="1" ht="30" customHeight="1" thickBot="1" x14ac:dyDescent="0.3">
      <c r="A124" s="19"/>
      <c r="B124" s="19"/>
      <c r="C124" s="19"/>
      <c r="D124" s="19"/>
      <c r="E124" s="19"/>
      <c r="F124" s="19"/>
      <c r="G124" s="19"/>
      <c r="H124" s="19"/>
      <c r="I124" s="19"/>
      <c r="J124" s="19"/>
      <c r="K124" s="19"/>
    </row>
    <row r="125" spans="1:11" s="34" customFormat="1" ht="30" customHeight="1" thickBot="1" x14ac:dyDescent="0.3">
      <c r="A125" s="85" t="s">
        <v>361</v>
      </c>
      <c r="B125" s="86"/>
      <c r="C125" s="86"/>
      <c r="D125" s="86"/>
      <c r="E125" s="86"/>
      <c r="F125" s="86"/>
      <c r="G125" s="86"/>
      <c r="H125" s="86"/>
      <c r="I125" s="86"/>
      <c r="J125" s="86"/>
      <c r="K125" s="87"/>
    </row>
    <row r="126" spans="1:11" s="34" customFormat="1" ht="30" customHeight="1" x14ac:dyDescent="0.25">
      <c r="A126" s="24">
        <f>+A122+1</f>
        <v>74</v>
      </c>
      <c r="B126" s="25" t="s">
        <v>206</v>
      </c>
      <c r="C126" s="36" t="s">
        <v>364</v>
      </c>
      <c r="D126" s="29" t="s">
        <v>409</v>
      </c>
      <c r="E126" s="26">
        <v>126500</v>
      </c>
      <c r="F126" s="26">
        <f t="shared" ref="F126:F131" si="34">E126*2.87%</f>
        <v>3630.55</v>
      </c>
      <c r="G126" s="26">
        <f>E126*3.04%</f>
        <v>3845.6</v>
      </c>
      <c r="H126" s="26">
        <v>18338.830000000002</v>
      </c>
      <c r="I126" s="31">
        <v>3917.09</v>
      </c>
      <c r="J126" s="26">
        <v>29732.07</v>
      </c>
      <c r="K126" s="27">
        <v>96767.93</v>
      </c>
    </row>
    <row r="127" spans="1:11" s="34" customFormat="1" ht="30" customHeight="1" x14ac:dyDescent="0.25">
      <c r="A127" s="28">
        <f>+A126+1</f>
        <v>75</v>
      </c>
      <c r="B127" s="29" t="s">
        <v>193</v>
      </c>
      <c r="C127" s="43" t="s">
        <v>164</v>
      </c>
      <c r="D127" s="29" t="s">
        <v>408</v>
      </c>
      <c r="E127" s="30">
        <v>45000</v>
      </c>
      <c r="F127" s="30">
        <f t="shared" si="34"/>
        <v>1291.5</v>
      </c>
      <c r="G127" s="30">
        <f>+E127*3.04%</f>
        <v>1368</v>
      </c>
      <c r="H127" s="30">
        <v>1148.33</v>
      </c>
      <c r="I127" s="31">
        <v>25</v>
      </c>
      <c r="J127" s="30">
        <v>3832.83</v>
      </c>
      <c r="K127" s="31">
        <v>41167.17</v>
      </c>
    </row>
    <row r="128" spans="1:11" s="34" customFormat="1" ht="30" customHeight="1" x14ac:dyDescent="0.25">
      <c r="A128" s="28">
        <f>+A127+1</f>
        <v>76</v>
      </c>
      <c r="B128" s="29" t="s">
        <v>207</v>
      </c>
      <c r="C128" s="43" t="s">
        <v>164</v>
      </c>
      <c r="D128" s="29" t="s">
        <v>408</v>
      </c>
      <c r="E128" s="30">
        <v>60000</v>
      </c>
      <c r="F128" s="30">
        <f t="shared" si="34"/>
        <v>1722</v>
      </c>
      <c r="G128" s="30">
        <f>+E128*3.04%</f>
        <v>1824</v>
      </c>
      <c r="H128" s="30">
        <v>3486.68</v>
      </c>
      <c r="I128" s="31">
        <v>16993.080000000002</v>
      </c>
      <c r="J128" s="30">
        <v>24025.760000000002</v>
      </c>
      <c r="K128" s="31">
        <v>35974.239999999998</v>
      </c>
    </row>
    <row r="129" spans="1:11" s="34" customFormat="1" ht="30" customHeight="1" x14ac:dyDescent="0.25">
      <c r="A129" s="28">
        <f t="shared" ref="A129:A131" si="35">+A128+1</f>
        <v>77</v>
      </c>
      <c r="B129" s="29" t="s">
        <v>210</v>
      </c>
      <c r="C129" s="43" t="s">
        <v>164</v>
      </c>
      <c r="D129" s="29" t="s">
        <v>409</v>
      </c>
      <c r="E129" s="30">
        <v>77000</v>
      </c>
      <c r="F129" s="30">
        <f t="shared" si="34"/>
        <v>2209.9</v>
      </c>
      <c r="G129" s="30">
        <f>+E129*3.04%</f>
        <v>2340.8000000000002</v>
      </c>
      <c r="H129" s="30">
        <v>6695.19</v>
      </c>
      <c r="I129" s="31">
        <v>5860.7</v>
      </c>
      <c r="J129" s="30">
        <v>17106.59</v>
      </c>
      <c r="K129" s="31">
        <v>59893.41</v>
      </c>
    </row>
    <row r="130" spans="1:11" s="34" customFormat="1" ht="30" customHeight="1" x14ac:dyDescent="0.25">
      <c r="A130" s="28">
        <f t="shared" si="35"/>
        <v>78</v>
      </c>
      <c r="B130" s="29" t="s">
        <v>211</v>
      </c>
      <c r="C130" s="43" t="s">
        <v>164</v>
      </c>
      <c r="D130" s="29" t="s">
        <v>409</v>
      </c>
      <c r="E130" s="30">
        <v>93500</v>
      </c>
      <c r="F130" s="30">
        <f t="shared" si="34"/>
        <v>2683.45</v>
      </c>
      <c r="G130" s="30">
        <f>+E130*3.04%</f>
        <v>2842.4</v>
      </c>
      <c r="H130" s="30">
        <v>10576.41</v>
      </c>
      <c r="I130" s="31">
        <v>698</v>
      </c>
      <c r="J130" s="30">
        <v>16800.260000000002</v>
      </c>
      <c r="K130" s="31">
        <v>76699.739999999991</v>
      </c>
    </row>
    <row r="131" spans="1:11" s="34" customFormat="1" ht="30" customHeight="1" x14ac:dyDescent="0.25">
      <c r="A131" s="28">
        <f t="shared" si="35"/>
        <v>79</v>
      </c>
      <c r="B131" s="29" t="s">
        <v>212</v>
      </c>
      <c r="C131" s="43" t="s">
        <v>164</v>
      </c>
      <c r="D131" s="29" t="s">
        <v>409</v>
      </c>
      <c r="E131" s="30">
        <v>77000</v>
      </c>
      <c r="F131" s="30">
        <f t="shared" si="34"/>
        <v>2209.9</v>
      </c>
      <c r="G131" s="30">
        <f>+E131*3.04%</f>
        <v>2340.8000000000002</v>
      </c>
      <c r="H131" s="30">
        <v>6695.19</v>
      </c>
      <c r="I131" s="31">
        <v>4555.1000000000004</v>
      </c>
      <c r="J131" s="30">
        <v>15800.990000000002</v>
      </c>
      <c r="K131" s="31">
        <v>61199.009999999995</v>
      </c>
    </row>
    <row r="132" spans="1:11" s="34" customFormat="1" ht="30" customHeight="1" thickBot="1" x14ac:dyDescent="0.3">
      <c r="A132" s="77" t="s">
        <v>413</v>
      </c>
      <c r="B132" s="78"/>
      <c r="C132" s="78"/>
      <c r="D132" s="79"/>
      <c r="E132" s="32">
        <f>SUM(E126:E131)</f>
        <v>479000</v>
      </c>
      <c r="F132" s="32">
        <f>SUM(F126:F131)</f>
        <v>13747.300000000001</v>
      </c>
      <c r="G132" s="32">
        <f>SUM(G126:G131)</f>
        <v>14561.600000000002</v>
      </c>
      <c r="H132" s="32">
        <f>SUM(H126:H131)</f>
        <v>46940.630000000005</v>
      </c>
      <c r="I132" s="32">
        <v>32048.97</v>
      </c>
      <c r="J132" s="32">
        <v>107298.50000000001</v>
      </c>
      <c r="K132" s="32">
        <v>371701.5</v>
      </c>
    </row>
    <row r="133" spans="1:11" s="34" customFormat="1" ht="30" customHeight="1" thickBot="1" x14ac:dyDescent="0.3">
      <c r="A133" s="17"/>
      <c r="B133" s="18"/>
      <c r="C133" s="18"/>
      <c r="D133" s="18"/>
      <c r="E133" s="19"/>
      <c r="F133" s="80" t="s">
        <v>407</v>
      </c>
      <c r="G133" s="81"/>
      <c r="H133" s="20"/>
      <c r="I133" s="20"/>
      <c r="J133" s="20"/>
      <c r="K133" s="20"/>
    </row>
    <row r="134" spans="1:11" s="34" customFormat="1" ht="30" customHeight="1" thickBot="1" x14ac:dyDescent="0.3">
      <c r="A134" s="72" t="s">
        <v>3</v>
      </c>
      <c r="B134" s="72" t="s">
        <v>401</v>
      </c>
      <c r="C134" s="72" t="s">
        <v>416</v>
      </c>
      <c r="D134" s="72" t="s">
        <v>402</v>
      </c>
      <c r="E134" s="72" t="s">
        <v>412</v>
      </c>
      <c r="F134" s="72" t="s">
        <v>4</v>
      </c>
      <c r="G134" s="72" t="s">
        <v>5</v>
      </c>
      <c r="H134" s="73" t="s">
        <v>403</v>
      </c>
      <c r="I134" s="73" t="s">
        <v>405</v>
      </c>
      <c r="J134" s="73" t="s">
        <v>6</v>
      </c>
      <c r="K134" s="73" t="s">
        <v>404</v>
      </c>
    </row>
    <row r="135" spans="1:11" s="20" customFormat="1" ht="30" customHeight="1" thickBot="1" x14ac:dyDescent="0.3">
      <c r="A135" s="85" t="s">
        <v>296</v>
      </c>
      <c r="B135" s="86"/>
      <c r="C135" s="86"/>
      <c r="D135" s="86"/>
      <c r="E135" s="86"/>
      <c r="F135" s="86"/>
      <c r="G135" s="86"/>
      <c r="H135" s="86"/>
      <c r="I135" s="86"/>
      <c r="J135" s="86"/>
      <c r="K135" s="87"/>
    </row>
    <row r="136" spans="1:11" s="48" customFormat="1" ht="30" customHeight="1" x14ac:dyDescent="0.25">
      <c r="A136" s="24">
        <f>+A131+1</f>
        <v>80</v>
      </c>
      <c r="B136" s="25" t="s">
        <v>221</v>
      </c>
      <c r="C136" s="36" t="s">
        <v>365</v>
      </c>
      <c r="D136" s="25" t="s">
        <v>408</v>
      </c>
      <c r="E136" s="26">
        <v>115000</v>
      </c>
      <c r="F136" s="26">
        <f t="shared" ref="F136:F143" si="36">E136*2.87%</f>
        <v>3300.5</v>
      </c>
      <c r="G136" s="26">
        <f t="shared" ref="G136:G143" si="37">+E136*3.04%</f>
        <v>3496</v>
      </c>
      <c r="H136" s="26">
        <v>15633.74</v>
      </c>
      <c r="I136" s="31">
        <v>17804.78</v>
      </c>
      <c r="J136" s="26">
        <v>40235.019999999997</v>
      </c>
      <c r="K136" s="27">
        <v>74764.98000000001</v>
      </c>
    </row>
    <row r="137" spans="1:11" s="34" customFormat="1" ht="30" customHeight="1" x14ac:dyDescent="0.25">
      <c r="A137" s="28">
        <f>+A136+1</f>
        <v>81</v>
      </c>
      <c r="B137" s="29" t="s">
        <v>223</v>
      </c>
      <c r="C137" s="43" t="s">
        <v>164</v>
      </c>
      <c r="D137" s="29" t="s">
        <v>409</v>
      </c>
      <c r="E137" s="30">
        <v>49000</v>
      </c>
      <c r="F137" s="30">
        <f t="shared" si="36"/>
        <v>1406.3</v>
      </c>
      <c r="G137" s="30">
        <f t="shared" si="37"/>
        <v>1489.6</v>
      </c>
      <c r="H137" s="30">
        <v>1712.87</v>
      </c>
      <c r="I137" s="31">
        <v>25</v>
      </c>
      <c r="J137" s="30">
        <v>4633.7699999999995</v>
      </c>
      <c r="K137" s="31">
        <v>44366.23</v>
      </c>
    </row>
    <row r="138" spans="1:11" s="34" customFormat="1" ht="30" customHeight="1" x14ac:dyDescent="0.25">
      <c r="A138" s="28">
        <f>+A137+1</f>
        <v>82</v>
      </c>
      <c r="B138" s="29" t="s">
        <v>224</v>
      </c>
      <c r="C138" s="43" t="s">
        <v>164</v>
      </c>
      <c r="D138" s="29" t="s">
        <v>408</v>
      </c>
      <c r="E138" s="30">
        <v>49000</v>
      </c>
      <c r="F138" s="30">
        <f t="shared" si="36"/>
        <v>1406.3</v>
      </c>
      <c r="G138" s="30">
        <f t="shared" si="37"/>
        <v>1489.6</v>
      </c>
      <c r="H138" s="30">
        <v>1712.87</v>
      </c>
      <c r="I138" s="31">
        <v>3642.62</v>
      </c>
      <c r="J138" s="30">
        <v>8251.39</v>
      </c>
      <c r="K138" s="31">
        <v>40748.61</v>
      </c>
    </row>
    <row r="139" spans="1:11" s="34" customFormat="1" ht="30" customHeight="1" x14ac:dyDescent="0.25">
      <c r="A139" s="28">
        <f t="shared" ref="A139:A143" si="38">+A138+1</f>
        <v>83</v>
      </c>
      <c r="B139" s="29" t="s">
        <v>225</v>
      </c>
      <c r="C139" s="43" t="s">
        <v>164</v>
      </c>
      <c r="D139" s="29" t="s">
        <v>409</v>
      </c>
      <c r="E139" s="30">
        <v>90000</v>
      </c>
      <c r="F139" s="30">
        <f t="shared" si="36"/>
        <v>2583</v>
      </c>
      <c r="G139" s="30">
        <f t="shared" si="37"/>
        <v>2736</v>
      </c>
      <c r="H139" s="30">
        <v>9455.59</v>
      </c>
      <c r="I139" s="31">
        <v>1255.1199999999999</v>
      </c>
      <c r="J139" s="30">
        <v>16029.71</v>
      </c>
      <c r="K139" s="31">
        <v>73970.290000000008</v>
      </c>
    </row>
    <row r="140" spans="1:11" s="34" customFormat="1" ht="30" customHeight="1" x14ac:dyDescent="0.25">
      <c r="A140" s="28">
        <f t="shared" si="38"/>
        <v>84</v>
      </c>
      <c r="B140" s="29" t="s">
        <v>226</v>
      </c>
      <c r="C140" s="43" t="s">
        <v>164</v>
      </c>
      <c r="D140" s="29" t="s">
        <v>408</v>
      </c>
      <c r="E140" s="30">
        <v>58000</v>
      </c>
      <c r="F140" s="30">
        <f t="shared" si="36"/>
        <v>1664.6</v>
      </c>
      <c r="G140" s="30">
        <f t="shared" si="37"/>
        <v>1763.2</v>
      </c>
      <c r="H140" s="30">
        <v>3110.32</v>
      </c>
      <c r="I140" s="31">
        <v>3412.75</v>
      </c>
      <c r="J140" s="30">
        <v>9950.8700000000008</v>
      </c>
      <c r="K140" s="31">
        <v>48049.13</v>
      </c>
    </row>
    <row r="141" spans="1:11" s="34" customFormat="1" ht="30" customHeight="1" x14ac:dyDescent="0.25">
      <c r="A141" s="28">
        <f t="shared" si="38"/>
        <v>85</v>
      </c>
      <c r="B141" s="29" t="s">
        <v>227</v>
      </c>
      <c r="C141" s="43" t="s">
        <v>164</v>
      </c>
      <c r="D141" s="29" t="s">
        <v>409</v>
      </c>
      <c r="E141" s="30">
        <v>52600</v>
      </c>
      <c r="F141" s="30">
        <f t="shared" si="36"/>
        <v>1509.62</v>
      </c>
      <c r="G141" s="30">
        <f t="shared" si="37"/>
        <v>1599.04</v>
      </c>
      <c r="H141" s="30">
        <v>2220.9499999999998</v>
      </c>
      <c r="I141" s="31">
        <v>702.55</v>
      </c>
      <c r="J141" s="30">
        <v>6032.16</v>
      </c>
      <c r="K141" s="31">
        <v>46567.839999999997</v>
      </c>
    </row>
    <row r="142" spans="1:11" s="34" customFormat="1" ht="30" customHeight="1" x14ac:dyDescent="0.25">
      <c r="A142" s="28">
        <f t="shared" si="38"/>
        <v>86</v>
      </c>
      <c r="B142" s="29" t="s">
        <v>228</v>
      </c>
      <c r="C142" s="43" t="s">
        <v>164</v>
      </c>
      <c r="D142" s="29" t="s">
        <v>409</v>
      </c>
      <c r="E142" s="30">
        <v>63000</v>
      </c>
      <c r="F142" s="30">
        <f t="shared" si="36"/>
        <v>1808.1</v>
      </c>
      <c r="G142" s="30">
        <f t="shared" si="37"/>
        <v>1915.2</v>
      </c>
      <c r="H142" s="30">
        <v>4051.22</v>
      </c>
      <c r="I142" s="31">
        <v>2025</v>
      </c>
      <c r="J142" s="30">
        <v>9799.5</v>
      </c>
      <c r="K142" s="31">
        <v>53200.480000000003</v>
      </c>
    </row>
    <row r="143" spans="1:11" s="34" customFormat="1" ht="30" customHeight="1" x14ac:dyDescent="0.25">
      <c r="A143" s="28">
        <f t="shared" si="38"/>
        <v>87</v>
      </c>
      <c r="B143" s="29" t="s">
        <v>156</v>
      </c>
      <c r="C143" s="43" t="s">
        <v>164</v>
      </c>
      <c r="D143" s="29" t="s">
        <v>409</v>
      </c>
      <c r="E143" s="30">
        <v>85000</v>
      </c>
      <c r="F143" s="30">
        <f t="shared" si="36"/>
        <v>2439.5</v>
      </c>
      <c r="G143" s="30">
        <f t="shared" si="37"/>
        <v>2584</v>
      </c>
      <c r="H143" s="30">
        <v>8279.4599999999991</v>
      </c>
      <c r="I143" s="31">
        <v>1932.6699999999998</v>
      </c>
      <c r="J143" s="30">
        <v>15235.63</v>
      </c>
      <c r="K143" s="31">
        <v>69764.37</v>
      </c>
    </row>
    <row r="144" spans="1:11" s="20" customFormat="1" ht="30" customHeight="1" x14ac:dyDescent="0.25">
      <c r="A144" s="77" t="s">
        <v>413</v>
      </c>
      <c r="B144" s="78"/>
      <c r="C144" s="78"/>
      <c r="D144" s="79"/>
      <c r="E144" s="32">
        <f t="shared" ref="E144:K144" si="39">SUM(E136:E143)</f>
        <v>561600</v>
      </c>
      <c r="F144" s="32">
        <f t="shared" si="39"/>
        <v>16117.92</v>
      </c>
      <c r="G144" s="32">
        <f t="shared" si="39"/>
        <v>17072.640000000003</v>
      </c>
      <c r="H144" s="32">
        <f t="shared" si="39"/>
        <v>46177.02</v>
      </c>
      <c r="I144" s="32">
        <f t="shared" si="39"/>
        <v>30800.489999999994</v>
      </c>
      <c r="J144" s="32">
        <f t="shared" si="39"/>
        <v>110168.04999999999</v>
      </c>
      <c r="K144" s="32">
        <f t="shared" si="39"/>
        <v>451431.92999999993</v>
      </c>
    </row>
    <row r="145" spans="1:11" s="34" customFormat="1" ht="30" customHeight="1" thickBot="1" x14ac:dyDescent="0.3">
      <c r="A145" s="37"/>
      <c r="B145" s="48"/>
      <c r="C145" s="49"/>
      <c r="D145" s="49"/>
      <c r="E145" s="50"/>
    </row>
    <row r="146" spans="1:11" s="48" customFormat="1" ht="30" customHeight="1" thickBot="1" x14ac:dyDescent="0.3">
      <c r="A146" s="85" t="s">
        <v>297</v>
      </c>
      <c r="B146" s="86"/>
      <c r="C146" s="86"/>
      <c r="D146" s="86"/>
      <c r="E146" s="86"/>
      <c r="F146" s="86"/>
      <c r="G146" s="86"/>
      <c r="H146" s="86"/>
      <c r="I146" s="86"/>
      <c r="J146" s="86"/>
      <c r="K146" s="87"/>
    </row>
    <row r="147" spans="1:11" s="48" customFormat="1" ht="30" customHeight="1" x14ac:dyDescent="0.25">
      <c r="A147" s="24">
        <f>+A143+1</f>
        <v>88</v>
      </c>
      <c r="B147" s="25" t="s">
        <v>229</v>
      </c>
      <c r="C147" s="36" t="s">
        <v>367</v>
      </c>
      <c r="D147" s="29" t="s">
        <v>409</v>
      </c>
      <c r="E147" s="26">
        <v>130000</v>
      </c>
      <c r="F147" s="26">
        <f t="shared" ref="F147:F153" si="40">E147*2.87%</f>
        <v>3731</v>
      </c>
      <c r="G147" s="26">
        <f>E147*3.04%</f>
        <v>3952</v>
      </c>
      <c r="H147" s="26">
        <v>18864.59</v>
      </c>
      <c r="I147" s="31">
        <v>6661.55</v>
      </c>
      <c r="J147" s="26">
        <v>33209.14</v>
      </c>
      <c r="K147" s="27">
        <v>96790.86</v>
      </c>
    </row>
    <row r="148" spans="1:11" s="34" customFormat="1" ht="30" customHeight="1" x14ac:dyDescent="0.25">
      <c r="A148" s="28">
        <f>+A147+1</f>
        <v>89</v>
      </c>
      <c r="B148" s="29" t="s">
        <v>230</v>
      </c>
      <c r="C148" s="43" t="s">
        <v>368</v>
      </c>
      <c r="D148" s="29" t="s">
        <v>409</v>
      </c>
      <c r="E148" s="30">
        <v>126500</v>
      </c>
      <c r="F148" s="30">
        <f t="shared" si="40"/>
        <v>3630.55</v>
      </c>
      <c r="G148" s="30">
        <f t="shared" ref="G148:G153" si="41">+E148*3.04%</f>
        <v>3845.6</v>
      </c>
      <c r="H148" s="30">
        <v>18041.3</v>
      </c>
      <c r="I148" s="31">
        <v>1215.1199999999999</v>
      </c>
      <c r="J148" s="30">
        <v>26732.57</v>
      </c>
      <c r="K148" s="31">
        <v>99767.43</v>
      </c>
    </row>
    <row r="149" spans="1:11" s="34" customFormat="1" ht="30" customHeight="1" x14ac:dyDescent="0.25">
      <c r="A149" s="28">
        <f t="shared" ref="A149:A153" si="42">+A148+1</f>
        <v>90</v>
      </c>
      <c r="B149" s="29" t="s">
        <v>231</v>
      </c>
      <c r="C149" s="43" t="s">
        <v>164</v>
      </c>
      <c r="D149" s="29" t="s">
        <v>409</v>
      </c>
      <c r="E149" s="30">
        <v>63000</v>
      </c>
      <c r="F149" s="30">
        <f t="shared" si="40"/>
        <v>1808.1</v>
      </c>
      <c r="G149" s="30">
        <f t="shared" si="41"/>
        <v>1915.2</v>
      </c>
      <c r="H149" s="30">
        <v>4051.22</v>
      </c>
      <c r="I149" s="31">
        <v>2755.2</v>
      </c>
      <c r="J149" s="30">
        <v>10529.72</v>
      </c>
      <c r="K149" s="31">
        <v>52470.28</v>
      </c>
    </row>
    <row r="150" spans="1:11" s="34" customFormat="1" ht="30" customHeight="1" x14ac:dyDescent="0.25">
      <c r="A150" s="28">
        <f t="shared" si="42"/>
        <v>91</v>
      </c>
      <c r="B150" s="29" t="s">
        <v>232</v>
      </c>
      <c r="C150" s="43" t="s">
        <v>164</v>
      </c>
      <c r="D150" s="29" t="s">
        <v>408</v>
      </c>
      <c r="E150" s="30">
        <v>63000</v>
      </c>
      <c r="F150" s="30">
        <f t="shared" si="40"/>
        <v>1808.1</v>
      </c>
      <c r="G150" s="30">
        <f t="shared" si="41"/>
        <v>1915.2</v>
      </c>
      <c r="H150" s="30">
        <v>4051.22</v>
      </c>
      <c r="I150" s="31">
        <v>10735.2</v>
      </c>
      <c r="J150" s="30">
        <v>18509.72</v>
      </c>
      <c r="K150" s="31">
        <v>44490.28</v>
      </c>
    </row>
    <row r="151" spans="1:11" s="48" customFormat="1" ht="30" customHeight="1" x14ac:dyDescent="0.25">
      <c r="A151" s="28">
        <f t="shared" si="42"/>
        <v>92</v>
      </c>
      <c r="B151" s="29" t="s">
        <v>340</v>
      </c>
      <c r="C151" s="43" t="s">
        <v>164</v>
      </c>
      <c r="D151" s="29" t="s">
        <v>408</v>
      </c>
      <c r="E151" s="30">
        <v>63000</v>
      </c>
      <c r="F151" s="30">
        <f t="shared" si="40"/>
        <v>1808.1</v>
      </c>
      <c r="G151" s="30">
        <f t="shared" si="41"/>
        <v>1915.2</v>
      </c>
      <c r="H151" s="30">
        <v>4051.22</v>
      </c>
      <c r="I151" s="31">
        <v>1380.1</v>
      </c>
      <c r="J151" s="30">
        <v>9154.619999999999</v>
      </c>
      <c r="K151" s="31">
        <v>53845.380000000005</v>
      </c>
    </row>
    <row r="152" spans="1:11" s="34" customFormat="1" ht="30" customHeight="1" x14ac:dyDescent="0.25">
      <c r="A152" s="28">
        <f t="shared" si="42"/>
        <v>93</v>
      </c>
      <c r="B152" s="29" t="s">
        <v>366</v>
      </c>
      <c r="C152" s="43" t="s">
        <v>164</v>
      </c>
      <c r="D152" s="29" t="s">
        <v>408</v>
      </c>
      <c r="E152" s="30">
        <v>70000</v>
      </c>
      <c r="F152" s="30">
        <f t="shared" si="40"/>
        <v>2009</v>
      </c>
      <c r="G152" s="30">
        <f t="shared" si="41"/>
        <v>2128</v>
      </c>
      <c r="H152" s="30">
        <v>5368.48</v>
      </c>
      <c r="I152" s="31">
        <v>2157.65</v>
      </c>
      <c r="J152" s="30">
        <v>11663.13</v>
      </c>
      <c r="K152" s="31">
        <v>58336.87</v>
      </c>
    </row>
    <row r="153" spans="1:11" s="34" customFormat="1" ht="30" customHeight="1" x14ac:dyDescent="0.25">
      <c r="A153" s="28">
        <f t="shared" si="42"/>
        <v>94</v>
      </c>
      <c r="B153" s="29" t="s">
        <v>341</v>
      </c>
      <c r="C153" s="43" t="s">
        <v>164</v>
      </c>
      <c r="D153" s="29" t="s">
        <v>408</v>
      </c>
      <c r="E153" s="30">
        <v>56000</v>
      </c>
      <c r="F153" s="30">
        <f t="shared" si="40"/>
        <v>1607.2</v>
      </c>
      <c r="G153" s="30">
        <f t="shared" si="41"/>
        <v>1702.4</v>
      </c>
      <c r="H153" s="30">
        <v>2733.96</v>
      </c>
      <c r="I153" s="31">
        <v>1380.1</v>
      </c>
      <c r="J153" s="30">
        <v>7423.6600000000008</v>
      </c>
      <c r="K153" s="31">
        <v>48576.34</v>
      </c>
    </row>
    <row r="154" spans="1:11" s="34" customFormat="1" ht="30" customHeight="1" x14ac:dyDescent="0.25">
      <c r="A154" s="77" t="s">
        <v>413</v>
      </c>
      <c r="B154" s="78"/>
      <c r="C154" s="78"/>
      <c r="D154" s="79"/>
      <c r="E154" s="32">
        <f t="shared" ref="E154:H154" si="43">SUM(E147:E153)</f>
        <v>571500</v>
      </c>
      <c r="F154" s="32">
        <f t="shared" si="43"/>
        <v>16402.05</v>
      </c>
      <c r="G154" s="32">
        <f t="shared" si="43"/>
        <v>17373.600000000002</v>
      </c>
      <c r="H154" s="32">
        <f t="shared" si="43"/>
        <v>57161.99</v>
      </c>
      <c r="I154" s="32">
        <v>26284.92</v>
      </c>
      <c r="J154" s="32">
        <v>117222.56</v>
      </c>
      <c r="K154" s="32">
        <v>454277.43999999994</v>
      </c>
    </row>
    <row r="155" spans="1:11" s="34" customFormat="1" ht="30" customHeight="1" thickBot="1" x14ac:dyDescent="0.3"/>
    <row r="156" spans="1:11" s="34" customFormat="1" ht="30" customHeight="1" thickBot="1" x14ac:dyDescent="0.3">
      <c r="A156" s="85" t="s">
        <v>285</v>
      </c>
      <c r="B156" s="86"/>
      <c r="C156" s="86"/>
      <c r="D156" s="86"/>
      <c r="E156" s="86"/>
      <c r="F156" s="86"/>
      <c r="G156" s="86"/>
      <c r="H156" s="86"/>
      <c r="I156" s="86"/>
      <c r="J156" s="86"/>
      <c r="K156" s="87"/>
    </row>
    <row r="157" spans="1:11" s="34" customFormat="1" ht="30" customHeight="1" thickBot="1" x14ac:dyDescent="0.3">
      <c r="A157" s="85" t="s">
        <v>286</v>
      </c>
      <c r="B157" s="86"/>
      <c r="C157" s="86"/>
      <c r="D157" s="86"/>
      <c r="E157" s="86"/>
      <c r="F157" s="86"/>
      <c r="G157" s="86"/>
      <c r="H157" s="86"/>
      <c r="I157" s="86"/>
      <c r="J157" s="86"/>
      <c r="K157" s="87"/>
    </row>
    <row r="158" spans="1:11" s="34" customFormat="1" ht="30" customHeight="1" x14ac:dyDescent="0.25">
      <c r="A158" s="28">
        <f>+A153+1</f>
        <v>95</v>
      </c>
      <c r="B158" s="29" t="s">
        <v>155</v>
      </c>
      <c r="C158" s="54" t="s">
        <v>370</v>
      </c>
      <c r="D158" s="29" t="s">
        <v>408</v>
      </c>
      <c r="E158" s="30">
        <v>52000</v>
      </c>
      <c r="F158" s="30">
        <f>E158*2.87%</f>
        <v>1492.4</v>
      </c>
      <c r="G158" s="30">
        <f>+E158*3.04%</f>
        <v>1580.8</v>
      </c>
      <c r="H158" s="30">
        <v>2136.27</v>
      </c>
      <c r="I158" s="31">
        <v>25</v>
      </c>
      <c r="J158" s="30">
        <v>5234.4699999999993</v>
      </c>
      <c r="K158" s="31">
        <v>46765.53</v>
      </c>
    </row>
    <row r="159" spans="1:11" s="34" customFormat="1" ht="30" customHeight="1" x14ac:dyDescent="0.25">
      <c r="A159" s="77" t="s">
        <v>413</v>
      </c>
      <c r="B159" s="78"/>
      <c r="C159" s="78"/>
      <c r="D159" s="79"/>
      <c r="E159" s="32">
        <f t="shared" ref="E159:H159" si="44">SUM(E158:E158)</f>
        <v>52000</v>
      </c>
      <c r="F159" s="32">
        <f t="shared" si="44"/>
        <v>1492.4</v>
      </c>
      <c r="G159" s="32">
        <f t="shared" si="44"/>
        <v>1580.8</v>
      </c>
      <c r="H159" s="32">
        <f t="shared" si="44"/>
        <v>2136.27</v>
      </c>
      <c r="I159" s="32">
        <v>25</v>
      </c>
      <c r="J159" s="32">
        <v>5234.4699999999993</v>
      </c>
      <c r="K159" s="32">
        <v>46765.53</v>
      </c>
    </row>
    <row r="160" spans="1:11" s="34" customFormat="1" ht="30" customHeight="1" thickBot="1" x14ac:dyDescent="0.3"/>
    <row r="161" spans="1:12" s="48" customFormat="1" ht="30" customHeight="1" thickBot="1" x14ac:dyDescent="0.3">
      <c r="A161" s="85" t="s">
        <v>298</v>
      </c>
      <c r="B161" s="86"/>
      <c r="C161" s="86"/>
      <c r="D161" s="86"/>
      <c r="E161" s="86"/>
      <c r="F161" s="86"/>
      <c r="G161" s="86"/>
      <c r="H161" s="86"/>
      <c r="I161" s="86"/>
      <c r="J161" s="86"/>
      <c r="K161" s="87"/>
    </row>
    <row r="162" spans="1:12" s="34" customFormat="1" ht="30" customHeight="1" x14ac:dyDescent="0.25">
      <c r="A162" s="28">
        <f>+A158+1</f>
        <v>96</v>
      </c>
      <c r="B162" s="29" t="s">
        <v>157</v>
      </c>
      <c r="C162" s="54" t="s">
        <v>371</v>
      </c>
      <c r="D162" s="29" t="s">
        <v>408</v>
      </c>
      <c r="E162" s="30">
        <v>63000</v>
      </c>
      <c r="F162" s="30">
        <f>E162*2.87%</f>
        <v>1808.1</v>
      </c>
      <c r="G162" s="30">
        <f>+E162*3.04%</f>
        <v>1915.2</v>
      </c>
      <c r="H162" s="30">
        <v>4051.22</v>
      </c>
      <c r="I162" s="31">
        <v>25</v>
      </c>
      <c r="J162" s="30">
        <v>7799.52</v>
      </c>
      <c r="K162" s="31">
        <v>55200.479999999996</v>
      </c>
    </row>
    <row r="163" spans="1:12" s="34" customFormat="1" ht="30" customHeight="1" x14ac:dyDescent="0.25">
      <c r="A163" s="28">
        <f>+A162+1</f>
        <v>97</v>
      </c>
      <c r="B163" s="29" t="s">
        <v>154</v>
      </c>
      <c r="C163" s="54" t="s">
        <v>371</v>
      </c>
      <c r="D163" s="29" t="s">
        <v>408</v>
      </c>
      <c r="E163" s="30">
        <v>100000</v>
      </c>
      <c r="F163" s="30">
        <f>E163*2.87%</f>
        <v>2870</v>
      </c>
      <c r="G163" s="30">
        <f>+E163*3.04%</f>
        <v>3040</v>
      </c>
      <c r="H163" s="30">
        <v>12105.37</v>
      </c>
      <c r="I163" s="31">
        <v>1833.81</v>
      </c>
      <c r="J163" s="30">
        <v>19849.18</v>
      </c>
      <c r="K163" s="31">
        <v>80150.820000000007</v>
      </c>
    </row>
    <row r="164" spans="1:12" s="34" customFormat="1" ht="30" customHeight="1" x14ac:dyDescent="0.25">
      <c r="A164" s="28">
        <f>+A163+1</f>
        <v>98</v>
      </c>
      <c r="B164" s="29" t="s">
        <v>158</v>
      </c>
      <c r="C164" s="54" t="s">
        <v>371</v>
      </c>
      <c r="D164" s="29" t="s">
        <v>408</v>
      </c>
      <c r="E164" s="30">
        <v>52000</v>
      </c>
      <c r="F164" s="30">
        <f>E164*2.87%</f>
        <v>1492.4</v>
      </c>
      <c r="G164" s="30">
        <f>+E164*3.04%</f>
        <v>1580.8</v>
      </c>
      <c r="H164" s="30">
        <v>2136.27</v>
      </c>
      <c r="I164" s="31">
        <v>25</v>
      </c>
      <c r="J164" s="30">
        <v>5234.4699999999993</v>
      </c>
      <c r="K164" s="31">
        <v>46765.53</v>
      </c>
    </row>
    <row r="165" spans="1:12" s="34" customFormat="1" ht="30" customHeight="1" thickBot="1" x14ac:dyDescent="0.3">
      <c r="A165" s="77" t="s">
        <v>413</v>
      </c>
      <c r="B165" s="78"/>
      <c r="C165" s="78"/>
      <c r="D165" s="79"/>
      <c r="E165" s="32">
        <f t="shared" ref="E165:H165" si="45">SUM(E162:E164)</f>
        <v>215000</v>
      </c>
      <c r="F165" s="32">
        <f t="shared" si="45"/>
        <v>6170.5</v>
      </c>
      <c r="G165" s="32">
        <f t="shared" si="45"/>
        <v>6536</v>
      </c>
      <c r="H165" s="32">
        <f t="shared" si="45"/>
        <v>18292.86</v>
      </c>
      <c r="I165" s="32">
        <v>1883.81</v>
      </c>
      <c r="J165" s="32">
        <v>32883.17</v>
      </c>
      <c r="K165" s="32">
        <v>182116.83</v>
      </c>
    </row>
    <row r="166" spans="1:12" s="34" customFormat="1" ht="30" customHeight="1" thickBot="1" x14ac:dyDescent="0.3">
      <c r="A166" s="17"/>
      <c r="B166" s="18"/>
      <c r="C166" s="18"/>
      <c r="D166" s="18"/>
      <c r="E166" s="19"/>
      <c r="F166" s="80" t="s">
        <v>407</v>
      </c>
      <c r="G166" s="81"/>
      <c r="H166" s="20"/>
      <c r="I166" s="20"/>
      <c r="J166" s="20"/>
      <c r="K166" s="20"/>
    </row>
    <row r="167" spans="1:12" s="34" customFormat="1" ht="30" customHeight="1" thickBot="1" x14ac:dyDescent="0.3">
      <c r="A167" s="21" t="s">
        <v>3</v>
      </c>
      <c r="B167" s="21" t="s">
        <v>401</v>
      </c>
      <c r="C167" s="21" t="s">
        <v>416</v>
      </c>
      <c r="D167" s="21" t="s">
        <v>402</v>
      </c>
      <c r="E167" s="21" t="s">
        <v>412</v>
      </c>
      <c r="F167" s="22" t="s">
        <v>4</v>
      </c>
      <c r="G167" s="22" t="s">
        <v>5</v>
      </c>
      <c r="H167" s="23" t="s">
        <v>403</v>
      </c>
      <c r="I167" s="23" t="s">
        <v>405</v>
      </c>
      <c r="J167" s="23" t="s">
        <v>6</v>
      </c>
      <c r="K167" s="23" t="s">
        <v>404</v>
      </c>
    </row>
    <row r="168" spans="1:12" s="34" customFormat="1" ht="30" customHeight="1" thickBot="1" x14ac:dyDescent="0.3">
      <c r="A168" s="85" t="s">
        <v>299</v>
      </c>
      <c r="B168" s="86"/>
      <c r="C168" s="86"/>
      <c r="D168" s="86"/>
      <c r="E168" s="86"/>
      <c r="F168" s="86"/>
      <c r="G168" s="86"/>
      <c r="H168" s="86"/>
      <c r="I168" s="86"/>
      <c r="J168" s="86"/>
      <c r="K168" s="87"/>
    </row>
    <row r="169" spans="1:12" s="48" customFormat="1" ht="30" customHeight="1" x14ac:dyDescent="0.25">
      <c r="A169" s="24">
        <f>+A164+1</f>
        <v>99</v>
      </c>
      <c r="B169" s="25" t="s">
        <v>234</v>
      </c>
      <c r="C169" s="36" t="s">
        <v>359</v>
      </c>
      <c r="D169" s="29" t="s">
        <v>409</v>
      </c>
      <c r="E169" s="26">
        <v>148500</v>
      </c>
      <c r="F169" s="26">
        <f>E169*2.87%</f>
        <v>4261.95</v>
      </c>
      <c r="G169" s="26">
        <f>134820*3.04%</f>
        <v>4098.5280000000002</v>
      </c>
      <c r="H169" s="26">
        <v>23617.75</v>
      </c>
      <c r="I169" s="31">
        <v>5059.13</v>
      </c>
      <c r="J169" s="26">
        <v>37037.358</v>
      </c>
      <c r="K169" s="27">
        <v>111462.64199999999</v>
      </c>
      <c r="L169" s="18"/>
    </row>
    <row r="170" spans="1:12" s="34" customFormat="1" ht="30" customHeight="1" x14ac:dyDescent="0.25">
      <c r="A170" s="28">
        <f>+A169+1</f>
        <v>100</v>
      </c>
      <c r="B170" s="29" t="s">
        <v>153</v>
      </c>
      <c r="C170" s="43" t="s">
        <v>373</v>
      </c>
      <c r="D170" s="29" t="s">
        <v>408</v>
      </c>
      <c r="E170" s="30">
        <v>170500</v>
      </c>
      <c r="F170" s="30">
        <f>E170*2.87%</f>
        <v>4893.3500000000004</v>
      </c>
      <c r="G170" s="30">
        <f>134820*3.04%</f>
        <v>4098.5280000000002</v>
      </c>
      <c r="H170" s="30">
        <v>28662.37</v>
      </c>
      <c r="I170" s="31">
        <v>6249.25</v>
      </c>
      <c r="J170" s="30">
        <v>43903.498</v>
      </c>
      <c r="K170" s="31">
        <v>126596.50200000001</v>
      </c>
    </row>
    <row r="171" spans="1:12" s="34" customFormat="1" ht="30" customHeight="1" x14ac:dyDescent="0.25">
      <c r="A171" s="28">
        <f>+A170+1</f>
        <v>101</v>
      </c>
      <c r="B171" s="29" t="s">
        <v>49</v>
      </c>
      <c r="C171" s="29" t="s">
        <v>201</v>
      </c>
      <c r="D171" s="29" t="s">
        <v>409</v>
      </c>
      <c r="E171" s="30">
        <v>50000</v>
      </c>
      <c r="F171" s="30">
        <f>E171*2.87%</f>
        <v>1435</v>
      </c>
      <c r="G171" s="30">
        <f>+E171*3.04%</f>
        <v>1520</v>
      </c>
      <c r="H171" s="30">
        <v>1675.5</v>
      </c>
      <c r="I171" s="27">
        <v>6139.78</v>
      </c>
      <c r="J171" s="30">
        <v>10770.4</v>
      </c>
      <c r="K171" s="31">
        <v>39229.599999999999</v>
      </c>
    </row>
    <row r="172" spans="1:12" s="34" customFormat="1" ht="30" customHeight="1" x14ac:dyDescent="0.25">
      <c r="A172" s="77" t="s">
        <v>413</v>
      </c>
      <c r="B172" s="78"/>
      <c r="C172" s="78"/>
      <c r="D172" s="79"/>
      <c r="E172" s="32">
        <f>SUM(E169:E171)</f>
        <v>369000</v>
      </c>
      <c r="F172" s="32">
        <f t="shared" ref="F172:K172" si="46">SUM(F169:F171)</f>
        <v>10590.3</v>
      </c>
      <c r="G172" s="32">
        <f t="shared" si="46"/>
        <v>9717.0560000000005</v>
      </c>
      <c r="H172" s="32">
        <f t="shared" si="46"/>
        <v>53955.619999999995</v>
      </c>
      <c r="I172" s="32">
        <f t="shared" si="46"/>
        <v>17448.16</v>
      </c>
      <c r="J172" s="32">
        <f t="shared" si="46"/>
        <v>91711.255999999994</v>
      </c>
      <c r="K172" s="32">
        <f t="shared" si="46"/>
        <v>277288.74400000001</v>
      </c>
    </row>
    <row r="173" spans="1:12" s="34" customFormat="1" ht="30" customHeight="1" thickBot="1" x14ac:dyDescent="0.3">
      <c r="A173" s="37"/>
      <c r="B173" s="49"/>
      <c r="C173" s="49"/>
      <c r="D173" s="49"/>
      <c r="E173" s="50"/>
    </row>
    <row r="174" spans="1:12" s="34" customFormat="1" ht="30" customHeight="1" thickBot="1" x14ac:dyDescent="0.3">
      <c r="A174" s="85" t="s">
        <v>287</v>
      </c>
      <c r="B174" s="86"/>
      <c r="C174" s="86"/>
      <c r="D174" s="86"/>
      <c r="E174" s="86"/>
      <c r="F174" s="86"/>
      <c r="G174" s="86"/>
      <c r="H174" s="86"/>
      <c r="I174" s="86"/>
      <c r="J174" s="86"/>
      <c r="K174" s="87"/>
    </row>
    <row r="175" spans="1:12" s="34" customFormat="1" ht="30" customHeight="1" x14ac:dyDescent="0.25">
      <c r="A175" s="24">
        <f>+A171+1</f>
        <v>102</v>
      </c>
      <c r="B175" s="25" t="s">
        <v>235</v>
      </c>
      <c r="C175" s="36" t="s">
        <v>374</v>
      </c>
      <c r="D175" s="25" t="s">
        <v>408</v>
      </c>
      <c r="E175" s="26">
        <v>120000</v>
      </c>
      <c r="F175" s="26">
        <f>E175*2.87%</f>
        <v>3444</v>
      </c>
      <c r="G175" s="26">
        <f>E175*3.04%</f>
        <v>3648</v>
      </c>
      <c r="H175" s="26">
        <v>16809.87</v>
      </c>
      <c r="I175" s="31">
        <v>25</v>
      </c>
      <c r="J175" s="26">
        <v>23926.87</v>
      </c>
      <c r="K175" s="27">
        <v>96073.13</v>
      </c>
    </row>
    <row r="176" spans="1:12" s="34" customFormat="1" ht="30" customHeight="1" x14ac:dyDescent="0.25">
      <c r="A176" s="28">
        <f>+A175+1</f>
        <v>103</v>
      </c>
      <c r="B176" s="29" t="s">
        <v>236</v>
      </c>
      <c r="C176" s="43" t="s">
        <v>379</v>
      </c>
      <c r="D176" s="29" t="s">
        <v>409</v>
      </c>
      <c r="E176" s="30">
        <v>72000</v>
      </c>
      <c r="F176" s="30">
        <f>E176*2.87%</f>
        <v>2066.4</v>
      </c>
      <c r="G176" s="30">
        <f>+E176*3.04%</f>
        <v>2188.8000000000002</v>
      </c>
      <c r="H176" s="30">
        <v>5744.84</v>
      </c>
      <c r="I176" s="31">
        <v>25</v>
      </c>
      <c r="J176" s="30">
        <v>10025.040000000001</v>
      </c>
      <c r="K176" s="31">
        <v>61974.96</v>
      </c>
    </row>
    <row r="177" spans="1:11" s="34" customFormat="1" ht="30" customHeight="1" x14ac:dyDescent="0.25">
      <c r="A177" s="28">
        <f t="shared" ref="A177:A178" si="47">+A176+1</f>
        <v>104</v>
      </c>
      <c r="B177" s="29" t="s">
        <v>237</v>
      </c>
      <c r="C177" s="56" t="s">
        <v>375</v>
      </c>
      <c r="D177" s="29" t="s">
        <v>408</v>
      </c>
      <c r="E177" s="30">
        <v>80000</v>
      </c>
      <c r="F177" s="30">
        <f>E177*2.87%</f>
        <v>2296</v>
      </c>
      <c r="G177" s="30">
        <f>+E177*3.04%</f>
        <v>2432</v>
      </c>
      <c r="H177" s="30">
        <v>7400.87</v>
      </c>
      <c r="I177" s="31">
        <v>25</v>
      </c>
      <c r="J177" s="30">
        <v>12153.869999999999</v>
      </c>
      <c r="K177" s="31">
        <v>67846.13</v>
      </c>
    </row>
    <row r="178" spans="1:11" s="34" customFormat="1" ht="30" customHeight="1" x14ac:dyDescent="0.25">
      <c r="A178" s="28">
        <f t="shared" si="47"/>
        <v>105</v>
      </c>
      <c r="B178" s="57" t="s">
        <v>200</v>
      </c>
      <c r="C178" s="43" t="s">
        <v>201</v>
      </c>
      <c r="D178" s="29" t="s">
        <v>408</v>
      </c>
      <c r="E178" s="30">
        <v>35000</v>
      </c>
      <c r="F178" s="30">
        <f>E178*2.87%</f>
        <v>1004.5</v>
      </c>
      <c r="G178" s="30">
        <f>+E178*3.04%</f>
        <v>1064</v>
      </c>
      <c r="H178" s="30"/>
      <c r="I178" s="31">
        <v>3780.3399999999997</v>
      </c>
      <c r="J178" s="30">
        <v>5848.84</v>
      </c>
      <c r="K178" s="31">
        <v>29151.16</v>
      </c>
    </row>
    <row r="179" spans="1:11" s="34" customFormat="1" ht="30" customHeight="1" x14ac:dyDescent="0.25">
      <c r="A179" s="77" t="s">
        <v>413</v>
      </c>
      <c r="B179" s="78"/>
      <c r="C179" s="78"/>
      <c r="D179" s="79"/>
      <c r="E179" s="32">
        <f>SUM(E175:E178)</f>
        <v>307000</v>
      </c>
      <c r="F179" s="32">
        <f t="shared" ref="F179:H179" si="48">SUM(F175:F178)</f>
        <v>8810.9</v>
      </c>
      <c r="G179" s="32">
        <f t="shared" si="48"/>
        <v>9332.7999999999993</v>
      </c>
      <c r="H179" s="32">
        <f t="shared" si="48"/>
        <v>29955.579999999998</v>
      </c>
      <c r="I179" s="32">
        <v>3855.3399999999997</v>
      </c>
      <c r="J179" s="32">
        <v>51954.619999999995</v>
      </c>
      <c r="K179" s="32">
        <v>255045.38</v>
      </c>
    </row>
    <row r="180" spans="1:11" s="34" customFormat="1" ht="30" customHeight="1" thickBot="1" x14ac:dyDescent="0.3">
      <c r="A180" s="37"/>
      <c r="B180" s="49"/>
      <c r="C180" s="49"/>
      <c r="D180" s="49"/>
      <c r="E180" s="50"/>
    </row>
    <row r="181" spans="1:11" s="48" customFormat="1" ht="30" customHeight="1" thickBot="1" x14ac:dyDescent="0.3">
      <c r="A181" s="85" t="s">
        <v>300</v>
      </c>
      <c r="B181" s="86"/>
      <c r="C181" s="86"/>
      <c r="D181" s="86"/>
      <c r="E181" s="86"/>
      <c r="F181" s="86"/>
      <c r="G181" s="86"/>
      <c r="H181" s="86"/>
      <c r="I181" s="86"/>
      <c r="J181" s="86"/>
      <c r="K181" s="87"/>
    </row>
    <row r="182" spans="1:11" s="34" customFormat="1" ht="30" customHeight="1" x14ac:dyDescent="0.25">
      <c r="A182" s="24">
        <f>+A178+1</f>
        <v>106</v>
      </c>
      <c r="B182" s="25" t="s">
        <v>238</v>
      </c>
      <c r="C182" s="36" t="s">
        <v>376</v>
      </c>
      <c r="D182" s="25" t="s">
        <v>408</v>
      </c>
      <c r="E182" s="26">
        <v>120000</v>
      </c>
      <c r="F182" s="26">
        <f t="shared" ref="F182:F190" si="49">E182*2.87%</f>
        <v>3444</v>
      </c>
      <c r="G182" s="26">
        <f t="shared" ref="G182:G190" si="50">+E182*3.04%</f>
        <v>3648</v>
      </c>
      <c r="H182" s="26">
        <v>16809.87</v>
      </c>
      <c r="I182" s="31">
        <v>698</v>
      </c>
      <c r="J182" s="26">
        <v>24599.87</v>
      </c>
      <c r="K182" s="27">
        <v>95400.13</v>
      </c>
    </row>
    <row r="183" spans="1:11" s="34" customFormat="1" ht="30" customHeight="1" x14ac:dyDescent="0.25">
      <c r="A183" s="28">
        <f t="shared" ref="A183:A190" si="51">+A182+1</f>
        <v>107</v>
      </c>
      <c r="B183" s="29" t="s">
        <v>239</v>
      </c>
      <c r="C183" s="43" t="s">
        <v>377</v>
      </c>
      <c r="D183" s="29" t="s">
        <v>408</v>
      </c>
      <c r="E183" s="30">
        <v>63000</v>
      </c>
      <c r="F183" s="30">
        <f t="shared" si="49"/>
        <v>1808.1</v>
      </c>
      <c r="G183" s="30">
        <f t="shared" si="50"/>
        <v>1915.2</v>
      </c>
      <c r="H183" s="30"/>
      <c r="I183" s="31">
        <v>25</v>
      </c>
      <c r="J183" s="30">
        <v>3748.3</v>
      </c>
      <c r="K183" s="31">
        <v>59251.7</v>
      </c>
    </row>
    <row r="184" spans="1:11" s="34" customFormat="1" ht="30" customHeight="1" x14ac:dyDescent="0.25">
      <c r="A184" s="28">
        <f t="shared" si="51"/>
        <v>108</v>
      </c>
      <c r="B184" s="29" t="s">
        <v>240</v>
      </c>
      <c r="C184" s="43" t="s">
        <v>378</v>
      </c>
      <c r="D184" s="29" t="s">
        <v>408</v>
      </c>
      <c r="E184" s="30">
        <v>45000</v>
      </c>
      <c r="F184" s="30">
        <f t="shared" si="49"/>
        <v>1291.5</v>
      </c>
      <c r="G184" s="30">
        <f t="shared" si="50"/>
        <v>1368</v>
      </c>
      <c r="H184" s="30">
        <v>1148.33</v>
      </c>
      <c r="I184" s="31">
        <v>2025</v>
      </c>
      <c r="J184" s="30">
        <v>5832.83</v>
      </c>
      <c r="K184" s="31">
        <v>39167.17</v>
      </c>
    </row>
    <row r="185" spans="1:11" s="34" customFormat="1" ht="30" customHeight="1" x14ac:dyDescent="0.25">
      <c r="A185" s="28">
        <f t="shared" si="51"/>
        <v>109</v>
      </c>
      <c r="B185" s="29" t="s">
        <v>241</v>
      </c>
      <c r="C185" s="43" t="s">
        <v>378</v>
      </c>
      <c r="D185" s="29" t="s">
        <v>408</v>
      </c>
      <c r="E185" s="30">
        <v>50000</v>
      </c>
      <c r="F185" s="30">
        <f t="shared" si="49"/>
        <v>1435</v>
      </c>
      <c r="G185" s="30">
        <f t="shared" si="50"/>
        <v>1520</v>
      </c>
      <c r="H185" s="30">
        <v>1854</v>
      </c>
      <c r="I185" s="31">
        <v>3025</v>
      </c>
      <c r="J185" s="30">
        <v>7834</v>
      </c>
      <c r="K185" s="31">
        <v>42166</v>
      </c>
    </row>
    <row r="186" spans="1:11" s="48" customFormat="1" ht="30" customHeight="1" x14ac:dyDescent="0.25">
      <c r="A186" s="28">
        <f t="shared" si="51"/>
        <v>110</v>
      </c>
      <c r="B186" s="29" t="s">
        <v>243</v>
      </c>
      <c r="C186" s="29" t="s">
        <v>400</v>
      </c>
      <c r="D186" s="29" t="s">
        <v>409</v>
      </c>
      <c r="E186" s="30">
        <v>115000</v>
      </c>
      <c r="F186" s="30">
        <f t="shared" si="49"/>
        <v>3300.5</v>
      </c>
      <c r="G186" s="30">
        <f t="shared" si="50"/>
        <v>3496</v>
      </c>
      <c r="H186" s="30">
        <v>15633.74</v>
      </c>
      <c r="I186" s="31">
        <v>4474.6400000000003</v>
      </c>
      <c r="J186" s="30">
        <v>26904.879999999997</v>
      </c>
      <c r="K186" s="31">
        <v>88095.12</v>
      </c>
    </row>
    <row r="187" spans="1:11" s="34" customFormat="1" ht="30" customHeight="1" x14ac:dyDescent="0.25">
      <c r="A187" s="24">
        <f>+A186+1</f>
        <v>111</v>
      </c>
      <c r="B187" s="25" t="s">
        <v>242</v>
      </c>
      <c r="C187" s="36" t="s">
        <v>378</v>
      </c>
      <c r="D187" s="25" t="s">
        <v>408</v>
      </c>
      <c r="E187" s="26">
        <v>56000</v>
      </c>
      <c r="F187" s="26">
        <f t="shared" si="49"/>
        <v>1607.2</v>
      </c>
      <c r="G187" s="26">
        <f t="shared" si="50"/>
        <v>1702.4</v>
      </c>
      <c r="H187" s="26">
        <v>2733.96</v>
      </c>
      <c r="I187" s="27">
        <v>9833.81</v>
      </c>
      <c r="J187" s="26">
        <v>15877.369999999999</v>
      </c>
      <c r="K187" s="27">
        <v>40122.630000000005</v>
      </c>
    </row>
    <row r="188" spans="1:11" s="34" customFormat="1" ht="30" customHeight="1" x14ac:dyDescent="0.25">
      <c r="A188" s="28">
        <f t="shared" si="51"/>
        <v>112</v>
      </c>
      <c r="B188" s="29" t="s">
        <v>244</v>
      </c>
      <c r="C188" s="43" t="s">
        <v>378</v>
      </c>
      <c r="D188" s="29" t="s">
        <v>409</v>
      </c>
      <c r="E188" s="30">
        <v>63000</v>
      </c>
      <c r="F188" s="30">
        <f t="shared" si="49"/>
        <v>1808.1</v>
      </c>
      <c r="G188" s="30">
        <f t="shared" si="50"/>
        <v>1915.2</v>
      </c>
      <c r="H188" s="30">
        <v>3575.17</v>
      </c>
      <c r="I188" s="31">
        <v>5115.4399999999996</v>
      </c>
      <c r="J188" s="30">
        <v>12413.91</v>
      </c>
      <c r="K188" s="31">
        <v>50586.09</v>
      </c>
    </row>
    <row r="189" spans="1:11" s="34" customFormat="1" ht="30" customHeight="1" x14ac:dyDescent="0.25">
      <c r="A189" s="28">
        <f t="shared" si="51"/>
        <v>113</v>
      </c>
      <c r="B189" s="29" t="s">
        <v>267</v>
      </c>
      <c r="C189" s="43" t="s">
        <v>378</v>
      </c>
      <c r="D189" s="29" t="s">
        <v>408</v>
      </c>
      <c r="E189" s="30">
        <v>50000</v>
      </c>
      <c r="F189" s="30">
        <f t="shared" si="49"/>
        <v>1435</v>
      </c>
      <c r="G189" s="30">
        <f t="shared" si="50"/>
        <v>1520</v>
      </c>
      <c r="H189" s="30">
        <v>1854</v>
      </c>
      <c r="I189" s="31">
        <v>702.55</v>
      </c>
      <c r="J189" s="30">
        <v>5511.55</v>
      </c>
      <c r="K189" s="31">
        <v>44488.45</v>
      </c>
    </row>
    <row r="190" spans="1:11" s="48" customFormat="1" ht="30" customHeight="1" x14ac:dyDescent="0.25">
      <c r="A190" s="28">
        <f t="shared" si="51"/>
        <v>114</v>
      </c>
      <c r="B190" s="29" t="s">
        <v>268</v>
      </c>
      <c r="C190" s="43" t="s">
        <v>378</v>
      </c>
      <c r="D190" s="29" t="s">
        <v>408</v>
      </c>
      <c r="E190" s="30">
        <v>50000</v>
      </c>
      <c r="F190" s="30">
        <f t="shared" si="49"/>
        <v>1435</v>
      </c>
      <c r="G190" s="30">
        <f t="shared" si="50"/>
        <v>1520</v>
      </c>
      <c r="H190" s="30">
        <v>1854</v>
      </c>
      <c r="I190" s="31">
        <v>25</v>
      </c>
      <c r="J190" s="30">
        <v>4834</v>
      </c>
      <c r="K190" s="31">
        <v>45166</v>
      </c>
    </row>
    <row r="191" spans="1:11" s="34" customFormat="1" ht="30" customHeight="1" x14ac:dyDescent="0.25">
      <c r="A191" s="77" t="s">
        <v>413</v>
      </c>
      <c r="B191" s="78"/>
      <c r="C191" s="78"/>
      <c r="D191" s="79"/>
      <c r="E191" s="32">
        <f t="shared" ref="E191:K191" si="52">SUM(E182:E190)</f>
        <v>612000</v>
      </c>
      <c r="F191" s="32">
        <f t="shared" si="52"/>
        <v>17564.400000000001</v>
      </c>
      <c r="G191" s="32">
        <f t="shared" si="52"/>
        <v>18604.800000000003</v>
      </c>
      <c r="H191" s="32">
        <f t="shared" si="52"/>
        <v>45463.069999999992</v>
      </c>
      <c r="I191" s="32">
        <f t="shared" si="52"/>
        <v>25924.439999999995</v>
      </c>
      <c r="J191" s="32">
        <f t="shared" si="52"/>
        <v>107556.71</v>
      </c>
      <c r="K191" s="32">
        <f t="shared" si="52"/>
        <v>504443.29</v>
      </c>
    </row>
    <row r="192" spans="1:11" s="34" customFormat="1" ht="30" customHeight="1" thickBot="1" x14ac:dyDescent="0.3">
      <c r="A192" s="51"/>
      <c r="B192" s="51"/>
      <c r="C192" s="51"/>
      <c r="D192" s="51"/>
      <c r="E192"/>
      <c r="F192"/>
      <c r="G192"/>
      <c r="H192"/>
      <c r="I192"/>
      <c r="J192"/>
      <c r="K192"/>
    </row>
    <row r="193" spans="1:11" s="34" customFormat="1" ht="30" customHeight="1" thickBot="1" x14ac:dyDescent="0.3">
      <c r="A193" s="85" t="s">
        <v>35</v>
      </c>
      <c r="B193" s="86"/>
      <c r="C193" s="86"/>
      <c r="D193" s="86"/>
      <c r="E193" s="86"/>
      <c r="F193" s="86"/>
      <c r="G193" s="86"/>
      <c r="H193" s="86"/>
      <c r="I193" s="86"/>
      <c r="J193" s="86"/>
      <c r="K193" s="87"/>
    </row>
    <row r="194" spans="1:11" s="34" customFormat="1" ht="30" customHeight="1" x14ac:dyDescent="0.25">
      <c r="A194" s="24">
        <f>+A190+1</f>
        <v>115</v>
      </c>
      <c r="B194" s="25" t="s">
        <v>36</v>
      </c>
      <c r="C194" s="36" t="s">
        <v>388</v>
      </c>
      <c r="D194" s="25" t="s">
        <v>408</v>
      </c>
      <c r="E194" s="26">
        <v>155000</v>
      </c>
      <c r="F194" s="26">
        <f>E194*2.87%</f>
        <v>4448.5</v>
      </c>
      <c r="G194" s="26">
        <f t="shared" ref="G194" si="53">134820*3.04%</f>
        <v>4098.5280000000002</v>
      </c>
      <c r="H194" s="26">
        <v>25196.11</v>
      </c>
      <c r="I194" s="27">
        <v>25</v>
      </c>
      <c r="J194" s="30">
        <v>33768.137999999999</v>
      </c>
      <c r="K194" s="27">
        <v>121231.86199999999</v>
      </c>
    </row>
    <row r="195" spans="1:11" s="34" customFormat="1" ht="30" customHeight="1" x14ac:dyDescent="0.25">
      <c r="A195" s="28">
        <f>+A194+1</f>
        <v>116</v>
      </c>
      <c r="B195" s="29" t="s">
        <v>269</v>
      </c>
      <c r="C195" s="29" t="s">
        <v>389</v>
      </c>
      <c r="D195" s="29" t="s">
        <v>408</v>
      </c>
      <c r="E195" s="30">
        <v>35000</v>
      </c>
      <c r="F195" s="30">
        <f>E195*2.87%</f>
        <v>1004.5</v>
      </c>
      <c r="G195" s="30">
        <f>+E195*3.04%</f>
        <v>1064</v>
      </c>
      <c r="H195" s="30"/>
      <c r="I195" s="27">
        <v>25</v>
      </c>
      <c r="J195" s="30">
        <v>2093.5</v>
      </c>
      <c r="K195" s="31">
        <v>32906.5</v>
      </c>
    </row>
    <row r="196" spans="1:11" s="34" customFormat="1" ht="30" customHeight="1" thickBot="1" x14ac:dyDescent="0.3">
      <c r="A196" s="77" t="s">
        <v>413</v>
      </c>
      <c r="B196" s="78"/>
      <c r="C196" s="78"/>
      <c r="D196" s="79"/>
      <c r="E196" s="32">
        <f>SUM(E194:E195)</f>
        <v>190000</v>
      </c>
      <c r="F196" s="32">
        <f t="shared" ref="F196:H196" si="54">SUM(F194:F195)</f>
        <v>5453</v>
      </c>
      <c r="G196" s="32">
        <f t="shared" si="54"/>
        <v>5162.5280000000002</v>
      </c>
      <c r="H196" s="32">
        <f t="shared" si="54"/>
        <v>25196.11</v>
      </c>
      <c r="I196" s="32">
        <v>50</v>
      </c>
      <c r="J196" s="32">
        <v>35861.637999999999</v>
      </c>
      <c r="K196" s="32">
        <v>154138.36199999999</v>
      </c>
    </row>
    <row r="197" spans="1:11" s="34" customFormat="1" ht="30" customHeight="1" thickBot="1" x14ac:dyDescent="0.3">
      <c r="A197" s="17"/>
      <c r="B197" s="18"/>
      <c r="C197" s="18"/>
      <c r="D197" s="18"/>
      <c r="E197" s="19"/>
      <c r="F197" s="80" t="s">
        <v>407</v>
      </c>
      <c r="G197" s="81"/>
      <c r="H197" s="20"/>
      <c r="I197" s="20"/>
      <c r="J197" s="20"/>
      <c r="K197" s="20"/>
    </row>
    <row r="198" spans="1:11" s="34" customFormat="1" ht="30" customHeight="1" thickBot="1" x14ac:dyDescent="0.3">
      <c r="A198" s="72" t="s">
        <v>3</v>
      </c>
      <c r="B198" s="72" t="s">
        <v>401</v>
      </c>
      <c r="C198" s="72" t="s">
        <v>416</v>
      </c>
      <c r="D198" s="72" t="s">
        <v>402</v>
      </c>
      <c r="E198" s="72" t="s">
        <v>412</v>
      </c>
      <c r="F198" s="72" t="s">
        <v>4</v>
      </c>
      <c r="G198" s="72" t="s">
        <v>5</v>
      </c>
      <c r="H198" s="73" t="s">
        <v>403</v>
      </c>
      <c r="I198" s="73" t="s">
        <v>405</v>
      </c>
      <c r="J198" s="73" t="s">
        <v>6</v>
      </c>
      <c r="K198" s="73" t="s">
        <v>404</v>
      </c>
    </row>
    <row r="199" spans="1:11" s="48" customFormat="1" ht="30" customHeight="1" thickBot="1" x14ac:dyDescent="0.3">
      <c r="A199" s="90" t="s">
        <v>37</v>
      </c>
      <c r="B199" s="91"/>
      <c r="C199" s="91"/>
      <c r="D199" s="91"/>
      <c r="E199" s="91"/>
      <c r="F199" s="91"/>
      <c r="G199" s="91"/>
      <c r="H199" s="91"/>
      <c r="I199" s="91"/>
      <c r="J199" s="91"/>
      <c r="K199" s="92"/>
    </row>
    <row r="200" spans="1:11" s="34" customFormat="1" ht="30" customHeight="1" x14ac:dyDescent="0.25">
      <c r="A200" s="24">
        <f>+A195+1</f>
        <v>117</v>
      </c>
      <c r="B200" s="25" t="s">
        <v>38</v>
      </c>
      <c r="C200" s="25" t="s">
        <v>303</v>
      </c>
      <c r="D200" s="29" t="s">
        <v>409</v>
      </c>
      <c r="E200" s="26">
        <v>50000</v>
      </c>
      <c r="F200" s="26">
        <f>E200*2.87%</f>
        <v>1435</v>
      </c>
      <c r="G200" s="26">
        <f>+E200*3.04%</f>
        <v>1520</v>
      </c>
      <c r="H200" s="26">
        <v>1854</v>
      </c>
      <c r="I200" s="27">
        <v>1025</v>
      </c>
      <c r="J200" s="30">
        <v>5834</v>
      </c>
      <c r="K200" s="27">
        <v>44166</v>
      </c>
    </row>
    <row r="201" spans="1:11" s="20" customFormat="1" ht="30" customHeight="1" x14ac:dyDescent="0.25">
      <c r="A201" s="28">
        <f>+A200+1</f>
        <v>118</v>
      </c>
      <c r="B201" s="29" t="s">
        <v>39</v>
      </c>
      <c r="C201" s="54" t="s">
        <v>390</v>
      </c>
      <c r="D201" s="29" t="s">
        <v>408</v>
      </c>
      <c r="E201" s="30">
        <v>100000</v>
      </c>
      <c r="F201" s="30">
        <f>E201*2.87%</f>
        <v>2870</v>
      </c>
      <c r="G201" s="30">
        <f>+E201*3.04%</f>
        <v>3040</v>
      </c>
      <c r="H201" s="30">
        <v>12105.37</v>
      </c>
      <c r="I201" s="27">
        <v>25</v>
      </c>
      <c r="J201" s="30">
        <v>18040.370000000003</v>
      </c>
      <c r="K201" s="31">
        <v>81959.63</v>
      </c>
    </row>
    <row r="202" spans="1:11" s="34" customFormat="1" ht="30" customHeight="1" x14ac:dyDescent="0.25">
      <c r="A202" s="28">
        <f>+A201+1</f>
        <v>119</v>
      </c>
      <c r="B202" s="29" t="s">
        <v>40</v>
      </c>
      <c r="C202" s="29" t="s">
        <v>391</v>
      </c>
      <c r="D202" s="29" t="s">
        <v>408</v>
      </c>
      <c r="E202" s="30">
        <v>80000</v>
      </c>
      <c r="F202" s="30">
        <f>E202*2.87%</f>
        <v>2296</v>
      </c>
      <c r="G202" s="30">
        <f>+E202*3.04%</f>
        <v>2432</v>
      </c>
      <c r="H202" s="30">
        <v>7400.87</v>
      </c>
      <c r="I202" s="27">
        <v>1833.81</v>
      </c>
      <c r="J202" s="30">
        <v>13962.68</v>
      </c>
      <c r="K202" s="31">
        <v>66037.320000000007</v>
      </c>
    </row>
    <row r="203" spans="1:11" s="34" customFormat="1" ht="30" customHeight="1" x14ac:dyDescent="0.25">
      <c r="A203" s="77" t="s">
        <v>413</v>
      </c>
      <c r="B203" s="78"/>
      <c r="C203" s="78"/>
      <c r="D203" s="79"/>
      <c r="E203" s="32">
        <f>SUM(E200:E202)</f>
        <v>230000</v>
      </c>
      <c r="F203" s="32">
        <f t="shared" ref="F203:H203" si="55">SUM(F200:F202)</f>
        <v>6601</v>
      </c>
      <c r="G203" s="32">
        <f t="shared" si="55"/>
        <v>6992</v>
      </c>
      <c r="H203" s="32">
        <f t="shared" si="55"/>
        <v>21360.240000000002</v>
      </c>
      <c r="I203" s="32">
        <v>2883.81</v>
      </c>
      <c r="J203" s="32">
        <v>37837.050000000003</v>
      </c>
      <c r="K203" s="32">
        <v>192162.95</v>
      </c>
    </row>
    <row r="204" spans="1:11" s="48" customFormat="1" ht="30" customHeight="1" thickBot="1" x14ac:dyDescent="0.3">
      <c r="A204" s="40"/>
      <c r="B204" s="38"/>
      <c r="C204" s="39"/>
      <c r="D204" s="39"/>
      <c r="E204" s="34"/>
      <c r="F204" s="20"/>
      <c r="G204" s="20"/>
      <c r="H204" s="20"/>
      <c r="I204" s="20"/>
      <c r="J204" s="20"/>
      <c r="K204" s="20"/>
    </row>
    <row r="205" spans="1:11" s="35" customFormat="1" ht="30" customHeight="1" thickBot="1" x14ac:dyDescent="0.3">
      <c r="A205" s="90" t="s">
        <v>392</v>
      </c>
      <c r="B205" s="91"/>
      <c r="C205" s="91"/>
      <c r="D205" s="91"/>
      <c r="E205" s="91"/>
      <c r="F205" s="91"/>
      <c r="G205" s="91"/>
      <c r="H205" s="91"/>
      <c r="I205" s="91"/>
      <c r="J205" s="91"/>
      <c r="K205" s="92"/>
    </row>
    <row r="206" spans="1:11" s="34" customFormat="1" ht="30" customHeight="1" x14ac:dyDescent="0.25">
      <c r="A206" s="24">
        <f>+A202+1</f>
        <v>120</v>
      </c>
      <c r="B206" s="25" t="s">
        <v>41</v>
      </c>
      <c r="C206" s="25" t="s">
        <v>304</v>
      </c>
      <c r="D206" s="25" t="s">
        <v>408</v>
      </c>
      <c r="E206" s="26">
        <v>85000</v>
      </c>
      <c r="F206" s="26">
        <f>E206*2.87%</f>
        <v>2439.5</v>
      </c>
      <c r="G206" s="26">
        <f>+E206*3.04%</f>
        <v>2584</v>
      </c>
      <c r="H206" s="26">
        <v>8576.99</v>
      </c>
      <c r="I206" s="27">
        <v>4642.62</v>
      </c>
      <c r="J206" s="30">
        <v>18243.11</v>
      </c>
      <c r="K206" s="27">
        <v>66756.89</v>
      </c>
    </row>
    <row r="207" spans="1:11" s="34" customFormat="1" ht="30" customHeight="1" x14ac:dyDescent="0.25">
      <c r="A207" s="28">
        <f>+A206+1</f>
        <v>121</v>
      </c>
      <c r="B207" s="29" t="s">
        <v>42</v>
      </c>
      <c r="C207" s="29" t="s">
        <v>394</v>
      </c>
      <c r="D207" s="29" t="s">
        <v>408</v>
      </c>
      <c r="E207" s="30">
        <v>50000</v>
      </c>
      <c r="F207" s="30">
        <f>E207*2.87%</f>
        <v>1435</v>
      </c>
      <c r="G207" s="30">
        <f>+E207*3.04%</f>
        <v>1520</v>
      </c>
      <c r="H207" s="30">
        <v>1854</v>
      </c>
      <c r="I207" s="27">
        <v>25</v>
      </c>
      <c r="J207" s="30">
        <v>4834</v>
      </c>
      <c r="K207" s="31">
        <v>45166</v>
      </c>
    </row>
    <row r="208" spans="1:11" s="34" customFormat="1" ht="30" customHeight="1" x14ac:dyDescent="0.25">
      <c r="A208" s="28">
        <f t="shared" ref="A208:A210" si="56">+A207+1</f>
        <v>122</v>
      </c>
      <c r="B208" s="29" t="s">
        <v>43</v>
      </c>
      <c r="C208" s="54" t="s">
        <v>393</v>
      </c>
      <c r="D208" s="29" t="s">
        <v>408</v>
      </c>
      <c r="E208" s="30">
        <v>100000</v>
      </c>
      <c r="F208" s="30">
        <f>E208*2.87%</f>
        <v>2870</v>
      </c>
      <c r="G208" s="30">
        <f>+E208*3.04%</f>
        <v>3040</v>
      </c>
      <c r="H208" s="30">
        <v>12105.37</v>
      </c>
      <c r="I208" s="27">
        <v>3642.62</v>
      </c>
      <c r="J208" s="30">
        <v>21657.989999999998</v>
      </c>
      <c r="K208" s="31">
        <v>78342.010000000009</v>
      </c>
    </row>
    <row r="209" spans="1:12" s="34" customFormat="1" ht="30" customHeight="1" x14ac:dyDescent="0.25">
      <c r="A209" s="28">
        <f t="shared" si="56"/>
        <v>123</v>
      </c>
      <c r="B209" s="29" t="s">
        <v>44</v>
      </c>
      <c r="C209" s="29" t="s">
        <v>304</v>
      </c>
      <c r="D209" s="29" t="s">
        <v>408</v>
      </c>
      <c r="E209" s="30">
        <v>65000</v>
      </c>
      <c r="F209" s="30">
        <f>E209*2.87%</f>
        <v>1865.5</v>
      </c>
      <c r="G209" s="30">
        <f>+E209*3.04%</f>
        <v>1976</v>
      </c>
      <c r="H209" s="30">
        <v>4427.58</v>
      </c>
      <c r="I209" s="27">
        <v>1833.81</v>
      </c>
      <c r="J209" s="30">
        <v>10102.89</v>
      </c>
      <c r="K209" s="31">
        <v>54897.11</v>
      </c>
    </row>
    <row r="210" spans="1:12" s="48" customFormat="1" ht="30" customHeight="1" x14ac:dyDescent="0.25">
      <c r="A210" s="28">
        <f t="shared" si="56"/>
        <v>124</v>
      </c>
      <c r="B210" s="29" t="s">
        <v>273</v>
      </c>
      <c r="C210" s="29" t="s">
        <v>305</v>
      </c>
      <c r="D210" s="29" t="s">
        <v>408</v>
      </c>
      <c r="E210" s="30">
        <v>65000</v>
      </c>
      <c r="F210" s="30">
        <f>E210*2.87%</f>
        <v>1865.5</v>
      </c>
      <c r="G210" s="30">
        <f>+E210*3.04%</f>
        <v>1976</v>
      </c>
      <c r="H210" s="30">
        <v>4427.58</v>
      </c>
      <c r="I210" s="27">
        <v>25</v>
      </c>
      <c r="J210" s="30">
        <v>8294.08</v>
      </c>
      <c r="K210" s="31">
        <v>56705.919999999998</v>
      </c>
    </row>
    <row r="211" spans="1:12" s="34" customFormat="1" ht="30" customHeight="1" x14ac:dyDescent="0.25">
      <c r="A211" s="77" t="s">
        <v>413</v>
      </c>
      <c r="B211" s="78"/>
      <c r="C211" s="78"/>
      <c r="D211" s="79"/>
      <c r="E211" s="32">
        <f>SUM(E206:E210)</f>
        <v>365000</v>
      </c>
      <c r="F211" s="32">
        <f t="shared" ref="F211:H211" si="57">SUM(F206:F210)</f>
        <v>10475.5</v>
      </c>
      <c r="G211" s="32">
        <f t="shared" si="57"/>
        <v>11096</v>
      </c>
      <c r="H211" s="32">
        <f t="shared" si="57"/>
        <v>31391.520000000004</v>
      </c>
      <c r="I211" s="32">
        <v>10169.049999999999</v>
      </c>
      <c r="J211" s="32">
        <v>63132.07</v>
      </c>
      <c r="K211" s="32">
        <v>301867.93</v>
      </c>
    </row>
    <row r="212" spans="1:12" s="20" customFormat="1" ht="30" customHeight="1" thickBot="1" x14ac:dyDescent="0.3">
      <c r="A212" s="58"/>
      <c r="B212" s="44"/>
      <c r="C212" s="59"/>
      <c r="D212" s="59"/>
      <c r="E212" s="35"/>
      <c r="F212" s="35"/>
      <c r="G212" s="35"/>
      <c r="H212" s="35"/>
      <c r="I212" s="35"/>
      <c r="J212" s="35"/>
      <c r="K212" s="35"/>
    </row>
    <row r="213" spans="1:12" s="34" customFormat="1" ht="30" customHeight="1" thickBot="1" x14ac:dyDescent="0.3">
      <c r="A213" s="82" t="s">
        <v>45</v>
      </c>
      <c r="B213" s="83"/>
      <c r="C213" s="83"/>
      <c r="D213" s="83"/>
      <c r="E213" s="83"/>
      <c r="F213" s="83"/>
      <c r="G213" s="83"/>
      <c r="H213" s="83"/>
      <c r="I213" s="83"/>
      <c r="J213" s="83"/>
      <c r="K213" s="84"/>
    </row>
    <row r="214" spans="1:12" s="34" customFormat="1" ht="30" customHeight="1" x14ac:dyDescent="0.25">
      <c r="A214" s="28">
        <f>+A210+1</f>
        <v>125</v>
      </c>
      <c r="B214" s="29" t="s">
        <v>46</v>
      </c>
      <c r="C214" s="29" t="s">
        <v>306</v>
      </c>
      <c r="D214" s="29" t="s">
        <v>408</v>
      </c>
      <c r="E214" s="30">
        <v>65000</v>
      </c>
      <c r="F214" s="30">
        <f>E214*2.87%</f>
        <v>1865.5</v>
      </c>
      <c r="G214" s="30">
        <f>+E214*3.04%</f>
        <v>1976</v>
      </c>
      <c r="H214" s="30"/>
      <c r="I214" s="27">
        <v>1833.81</v>
      </c>
      <c r="J214" s="30">
        <v>5675.3099999999995</v>
      </c>
      <c r="K214" s="31">
        <v>59324.69</v>
      </c>
    </row>
    <row r="215" spans="1:12" s="48" customFormat="1" ht="30" customHeight="1" x14ac:dyDescent="0.25">
      <c r="A215" s="28">
        <f>+A214+1</f>
        <v>126</v>
      </c>
      <c r="B215" s="60" t="s">
        <v>245</v>
      </c>
      <c r="C215" s="60" t="s">
        <v>246</v>
      </c>
      <c r="D215" s="29" t="s">
        <v>408</v>
      </c>
      <c r="E215" s="30">
        <v>26250</v>
      </c>
      <c r="F215" s="30">
        <f>E215*2.87%</f>
        <v>753.375</v>
      </c>
      <c r="G215" s="30">
        <f>+E215*3.04%</f>
        <v>798</v>
      </c>
      <c r="H215" s="30"/>
      <c r="I215" s="27">
        <v>25</v>
      </c>
      <c r="J215" s="30">
        <v>1576.375</v>
      </c>
      <c r="K215" s="31">
        <v>24673.625</v>
      </c>
    </row>
    <row r="216" spans="1:12" s="34" customFormat="1" ht="30" customHeight="1" x14ac:dyDescent="0.25">
      <c r="A216" s="77" t="s">
        <v>413</v>
      </c>
      <c r="B216" s="78"/>
      <c r="C216" s="78"/>
      <c r="D216" s="79"/>
      <c r="E216" s="32">
        <f t="shared" ref="E216:H216" si="58">SUM(E214:E215)</f>
        <v>91250</v>
      </c>
      <c r="F216" s="32">
        <f t="shared" si="58"/>
        <v>2618.875</v>
      </c>
      <c r="G216" s="32">
        <f t="shared" si="58"/>
        <v>2774</v>
      </c>
      <c r="H216" s="32">
        <f t="shared" si="58"/>
        <v>0</v>
      </c>
      <c r="I216" s="32">
        <v>1858.81</v>
      </c>
      <c r="J216" s="32">
        <v>7251.6849999999995</v>
      </c>
      <c r="K216" s="32">
        <v>83998.315000000002</v>
      </c>
    </row>
    <row r="217" spans="1:12" s="34" customFormat="1" ht="30" customHeight="1" thickBot="1" x14ac:dyDescent="0.3"/>
    <row r="218" spans="1:12" s="34" customFormat="1" ht="30" customHeight="1" thickBot="1" x14ac:dyDescent="0.3">
      <c r="A218" s="85" t="s">
        <v>1</v>
      </c>
      <c r="B218" s="86"/>
      <c r="C218" s="86"/>
      <c r="D218" s="86"/>
      <c r="E218" s="86"/>
      <c r="F218" s="86"/>
      <c r="G218" s="86"/>
      <c r="H218" s="86"/>
      <c r="I218" s="86"/>
      <c r="J218" s="86"/>
      <c r="K218" s="87"/>
    </row>
    <row r="219" spans="1:12" s="34" customFormat="1" ht="30" customHeight="1" x14ac:dyDescent="0.25">
      <c r="A219" s="24">
        <f>+A215+1</f>
        <v>127</v>
      </c>
      <c r="B219" s="25" t="s">
        <v>47</v>
      </c>
      <c r="C219" s="25" t="s">
        <v>48</v>
      </c>
      <c r="D219" s="25" t="s">
        <v>408</v>
      </c>
      <c r="E219" s="26">
        <v>28875</v>
      </c>
      <c r="F219" s="26">
        <f>E219*2.87%</f>
        <v>828.71249999999998</v>
      </c>
      <c r="G219" s="26">
        <f>+E219*3.04%</f>
        <v>877.8</v>
      </c>
      <c r="H219" s="26"/>
      <c r="I219" s="27">
        <v>125</v>
      </c>
      <c r="J219" s="30">
        <v>1831.5124999999998</v>
      </c>
      <c r="K219" s="27">
        <v>27043.487499999999</v>
      </c>
    </row>
    <row r="220" spans="1:12" s="34" customFormat="1" ht="30" customHeight="1" x14ac:dyDescent="0.25">
      <c r="A220" s="28">
        <f>+A219+1</f>
        <v>128</v>
      </c>
      <c r="B220" s="29" t="s">
        <v>51</v>
      </c>
      <c r="C220" s="29" t="s">
        <v>307</v>
      </c>
      <c r="D220" s="29" t="s">
        <v>408</v>
      </c>
      <c r="E220" s="30">
        <v>42000</v>
      </c>
      <c r="F220" s="30">
        <f>E220*2.87%</f>
        <v>1205.4000000000001</v>
      </c>
      <c r="G220" s="30">
        <f>+E220*3.04%</f>
        <v>1276.8</v>
      </c>
      <c r="H220" s="30">
        <v>546.4</v>
      </c>
      <c r="I220" s="27">
        <v>3215.12</v>
      </c>
      <c r="J220" s="30">
        <v>6243.72</v>
      </c>
      <c r="K220" s="31">
        <v>35756.28</v>
      </c>
    </row>
    <row r="221" spans="1:12" s="34" customFormat="1" ht="30" customHeight="1" x14ac:dyDescent="0.25">
      <c r="A221" s="77" t="s">
        <v>413</v>
      </c>
      <c r="B221" s="78"/>
      <c r="C221" s="78"/>
      <c r="D221" s="79"/>
      <c r="E221" s="32">
        <f>SUM(E219:E220)</f>
        <v>70875</v>
      </c>
      <c r="F221" s="32">
        <f t="shared" ref="F221:I221" si="59">SUM(F219:F220)</f>
        <v>2034.1125000000002</v>
      </c>
      <c r="G221" s="32">
        <f t="shared" si="59"/>
        <v>2154.6</v>
      </c>
      <c r="H221" s="32">
        <f t="shared" si="59"/>
        <v>546.4</v>
      </c>
      <c r="I221" s="32">
        <f t="shared" si="59"/>
        <v>3340.12</v>
      </c>
      <c r="J221" s="32">
        <f t="shared" ref="J221" si="60">SUM(J219:J220)</f>
        <v>8075.2325000000001</v>
      </c>
      <c r="K221" s="32">
        <f t="shared" ref="K221" si="61">SUM(K219:K220)</f>
        <v>62799.767500000002</v>
      </c>
      <c r="L221" s="19"/>
    </row>
    <row r="222" spans="1:12" s="34" customFormat="1" ht="30" customHeight="1" thickBot="1" x14ac:dyDescent="0.3"/>
    <row r="223" spans="1:12" s="34" customFormat="1" ht="30" customHeight="1" thickBot="1" x14ac:dyDescent="0.3">
      <c r="A223" s="85" t="s">
        <v>288</v>
      </c>
      <c r="B223" s="86"/>
      <c r="C223" s="86"/>
      <c r="D223" s="86"/>
      <c r="E223" s="86"/>
      <c r="F223" s="86"/>
      <c r="G223" s="86"/>
      <c r="H223" s="86"/>
      <c r="I223" s="86"/>
      <c r="J223" s="86"/>
      <c r="K223" s="87"/>
    </row>
    <row r="224" spans="1:12" s="20" customFormat="1" ht="30" customHeight="1" x14ac:dyDescent="0.25">
      <c r="A224" s="24">
        <f>+A220+1</f>
        <v>129</v>
      </c>
      <c r="B224" s="25" t="s">
        <v>50</v>
      </c>
      <c r="C224" s="25" t="s">
        <v>308</v>
      </c>
      <c r="D224" s="29" t="s">
        <v>409</v>
      </c>
      <c r="E224" s="26">
        <v>50000</v>
      </c>
      <c r="F224" s="26">
        <f>E224*2.87%</f>
        <v>1435</v>
      </c>
      <c r="G224" s="26">
        <f>+E224*3.04%</f>
        <v>1520</v>
      </c>
      <c r="H224" s="26">
        <v>1496.96</v>
      </c>
      <c r="I224" s="27">
        <v>4682.79</v>
      </c>
      <c r="J224" s="30">
        <v>9134.75</v>
      </c>
      <c r="K224" s="27">
        <v>40865.25</v>
      </c>
    </row>
    <row r="225" spans="1:11" s="48" customFormat="1" ht="30" customHeight="1" x14ac:dyDescent="0.25">
      <c r="A225" s="28">
        <f>+A224+1</f>
        <v>130</v>
      </c>
      <c r="B225" s="29" t="s">
        <v>271</v>
      </c>
      <c r="C225" s="54" t="s">
        <v>382</v>
      </c>
      <c r="D225" s="29" t="s">
        <v>408</v>
      </c>
      <c r="E225" s="30">
        <v>100000</v>
      </c>
      <c r="F225" s="30">
        <f>E225*2.87%</f>
        <v>2870</v>
      </c>
      <c r="G225" s="30">
        <f>E225*3.04%</f>
        <v>3040</v>
      </c>
      <c r="H225" s="30">
        <v>12105.37</v>
      </c>
      <c r="I225" s="27">
        <v>25</v>
      </c>
      <c r="J225" s="30">
        <v>18040.370000000003</v>
      </c>
      <c r="K225" s="31">
        <v>81959.63</v>
      </c>
    </row>
    <row r="226" spans="1:11" s="34" customFormat="1" ht="30" customHeight="1" thickBot="1" x14ac:dyDescent="0.3">
      <c r="A226" s="77" t="s">
        <v>413</v>
      </c>
      <c r="B226" s="78"/>
      <c r="C226" s="78"/>
      <c r="D226" s="79"/>
      <c r="E226" s="32">
        <f>SUM(E224:E225)</f>
        <v>150000</v>
      </c>
      <c r="F226" s="32">
        <f t="shared" ref="F226:K226" si="62">SUM(F224:F225)</f>
        <v>4305</v>
      </c>
      <c r="G226" s="32">
        <f t="shared" si="62"/>
        <v>4560</v>
      </c>
      <c r="H226" s="32">
        <f t="shared" si="62"/>
        <v>13602.330000000002</v>
      </c>
      <c r="I226" s="32">
        <f t="shared" si="62"/>
        <v>4707.79</v>
      </c>
      <c r="J226" s="32">
        <f t="shared" si="62"/>
        <v>27175.120000000003</v>
      </c>
      <c r="K226" s="32">
        <f t="shared" si="62"/>
        <v>122824.88</v>
      </c>
    </row>
    <row r="227" spans="1:11" s="34" customFormat="1" ht="30" customHeight="1" thickBot="1" x14ac:dyDescent="0.3">
      <c r="A227" s="17"/>
      <c r="B227" s="18"/>
      <c r="C227" s="18"/>
      <c r="D227" s="18"/>
      <c r="E227" s="19"/>
      <c r="F227" s="80" t="s">
        <v>407</v>
      </c>
      <c r="G227" s="81"/>
      <c r="H227" s="20"/>
      <c r="I227" s="20"/>
      <c r="J227" s="20"/>
      <c r="K227" s="20"/>
    </row>
    <row r="228" spans="1:11" s="34" customFormat="1" ht="30" customHeight="1" thickBot="1" x14ac:dyDescent="0.3">
      <c r="A228" s="21" t="s">
        <v>3</v>
      </c>
      <c r="B228" s="21" t="s">
        <v>401</v>
      </c>
      <c r="C228" s="21" t="s">
        <v>416</v>
      </c>
      <c r="D228" s="21" t="s">
        <v>402</v>
      </c>
      <c r="E228" s="21" t="s">
        <v>412</v>
      </c>
      <c r="F228" s="22" t="s">
        <v>4</v>
      </c>
      <c r="G228" s="22" t="s">
        <v>5</v>
      </c>
      <c r="H228" s="23" t="s">
        <v>403</v>
      </c>
      <c r="I228" s="23" t="s">
        <v>405</v>
      </c>
      <c r="J228" s="23" t="s">
        <v>6</v>
      </c>
      <c r="K228" s="23" t="s">
        <v>404</v>
      </c>
    </row>
    <row r="229" spans="1:11" s="34" customFormat="1" ht="30" customHeight="1" thickBot="1" x14ac:dyDescent="0.3">
      <c r="A229" s="85" t="s">
        <v>289</v>
      </c>
      <c r="B229" s="86"/>
      <c r="C229" s="86"/>
      <c r="D229" s="86"/>
      <c r="E229" s="86"/>
      <c r="F229" s="86"/>
      <c r="G229" s="86"/>
      <c r="H229" s="86"/>
      <c r="I229" s="86"/>
      <c r="J229" s="86"/>
      <c r="K229" s="87"/>
    </row>
    <row r="230" spans="1:11" s="34" customFormat="1" ht="30" customHeight="1" x14ac:dyDescent="0.25">
      <c r="A230" s="24">
        <f>+A225+1</f>
        <v>131</v>
      </c>
      <c r="B230" s="25" t="s">
        <v>251</v>
      </c>
      <c r="C230" s="45" t="s">
        <v>383</v>
      </c>
      <c r="D230" s="25" t="s">
        <v>408</v>
      </c>
      <c r="E230" s="26">
        <v>100000</v>
      </c>
      <c r="F230" s="26">
        <f>E230*2.87%</f>
        <v>2870</v>
      </c>
      <c r="G230" s="26">
        <f>+E230*3.04%</f>
        <v>3040</v>
      </c>
      <c r="H230" s="26">
        <v>12105.37</v>
      </c>
      <c r="I230" s="27">
        <v>11193.26</v>
      </c>
      <c r="J230" s="30">
        <v>29208.630000000005</v>
      </c>
      <c r="K230" s="27">
        <v>70791.37</v>
      </c>
    </row>
    <row r="231" spans="1:11" s="48" customFormat="1" ht="30" customHeight="1" x14ac:dyDescent="0.3">
      <c r="A231" s="28">
        <f>+A230+1</f>
        <v>132</v>
      </c>
      <c r="B231" s="29" t="s">
        <v>53</v>
      </c>
      <c r="C231" s="29" t="s">
        <v>310</v>
      </c>
      <c r="D231" s="29" t="s">
        <v>408</v>
      </c>
      <c r="E231" s="30">
        <v>50000</v>
      </c>
      <c r="F231" s="30">
        <f>E231*2.87%</f>
        <v>1435</v>
      </c>
      <c r="G231" s="30">
        <f>+E231*3.04%</f>
        <v>1520</v>
      </c>
      <c r="H231" s="76">
        <v>1854</v>
      </c>
      <c r="I231" s="27">
        <v>125</v>
      </c>
      <c r="J231" s="30">
        <v>4934</v>
      </c>
      <c r="K231" s="31">
        <v>45066</v>
      </c>
    </row>
    <row r="232" spans="1:11" s="34" customFormat="1" ht="30" customHeight="1" x14ac:dyDescent="0.25">
      <c r="A232" s="28">
        <f t="shared" ref="A232:A234" si="63">+A231+1</f>
        <v>133</v>
      </c>
      <c r="B232" s="29" t="s">
        <v>54</v>
      </c>
      <c r="C232" s="29" t="s">
        <v>309</v>
      </c>
      <c r="D232" s="29" t="s">
        <v>408</v>
      </c>
      <c r="E232" s="30">
        <v>45000</v>
      </c>
      <c r="F232" s="30">
        <f>E232*2.87%</f>
        <v>1291.5</v>
      </c>
      <c r="G232" s="30">
        <f>+E232*3.04%</f>
        <v>1368</v>
      </c>
      <c r="H232" s="30"/>
      <c r="I232" s="27">
        <v>1833.81</v>
      </c>
      <c r="J232" s="30">
        <v>4493.3099999999995</v>
      </c>
      <c r="K232" s="31">
        <v>40506.69</v>
      </c>
    </row>
    <row r="233" spans="1:11" s="34" customFormat="1" ht="30" customHeight="1" x14ac:dyDescent="0.25">
      <c r="A233" s="28">
        <f t="shared" si="63"/>
        <v>134</v>
      </c>
      <c r="B233" s="29" t="s">
        <v>55</v>
      </c>
      <c r="C233" s="29" t="s">
        <v>310</v>
      </c>
      <c r="D233" s="29" t="s">
        <v>408</v>
      </c>
      <c r="E233" s="30">
        <v>50000</v>
      </c>
      <c r="F233" s="30">
        <f>E233*2.87%</f>
        <v>1435</v>
      </c>
      <c r="G233" s="30">
        <f>+E233*3.04%</f>
        <v>1520</v>
      </c>
      <c r="H233" s="30">
        <v>1675.48</v>
      </c>
      <c r="I233" s="27">
        <v>3023.93</v>
      </c>
      <c r="J233" s="30">
        <v>7654.41</v>
      </c>
      <c r="K233" s="31">
        <v>42345.59</v>
      </c>
    </row>
    <row r="234" spans="1:11" s="34" customFormat="1" ht="30" customHeight="1" x14ac:dyDescent="0.25">
      <c r="A234" s="28">
        <f t="shared" si="63"/>
        <v>135</v>
      </c>
      <c r="B234" s="29" t="s">
        <v>384</v>
      </c>
      <c r="C234" s="29" t="s">
        <v>385</v>
      </c>
      <c r="D234" s="29" t="s">
        <v>409</v>
      </c>
      <c r="E234" s="30">
        <v>50000</v>
      </c>
      <c r="F234" s="30">
        <f>E234*2.87%</f>
        <v>1435</v>
      </c>
      <c r="G234" s="30">
        <f>+E234*3.04%</f>
        <v>1520</v>
      </c>
      <c r="H234" s="30">
        <v>1854</v>
      </c>
      <c r="I234" s="27">
        <v>1025</v>
      </c>
      <c r="J234" s="30">
        <v>5834</v>
      </c>
      <c r="K234" s="31">
        <v>44166</v>
      </c>
    </row>
    <row r="235" spans="1:11" s="34" customFormat="1" ht="30" customHeight="1" x14ac:dyDescent="0.25">
      <c r="A235" s="77" t="s">
        <v>413</v>
      </c>
      <c r="B235" s="78"/>
      <c r="C235" s="78"/>
      <c r="D235" s="79"/>
      <c r="E235" s="32">
        <f>SUM(E230:E234)</f>
        <v>295000</v>
      </c>
      <c r="F235" s="32">
        <f t="shared" ref="F235:H235" si="64">SUM(F230:F234)</f>
        <v>8466.5</v>
      </c>
      <c r="G235" s="32">
        <f t="shared" si="64"/>
        <v>8968</v>
      </c>
      <c r="H235" s="32">
        <f t="shared" si="64"/>
        <v>17488.849999999999</v>
      </c>
      <c r="I235" s="32">
        <v>17201</v>
      </c>
      <c r="J235" s="32">
        <v>52124.350000000006</v>
      </c>
      <c r="K235" s="32">
        <v>242875.65</v>
      </c>
    </row>
    <row r="236" spans="1:11" s="34" customFormat="1" ht="30" customHeight="1" thickBot="1" x14ac:dyDescent="0.3">
      <c r="A236" s="37"/>
      <c r="B236" s="49"/>
      <c r="C236" s="49"/>
      <c r="D236" s="49"/>
      <c r="E236" s="50"/>
    </row>
    <row r="237" spans="1:11" s="34" customFormat="1" ht="30" customHeight="1" thickBot="1" x14ac:dyDescent="0.3">
      <c r="A237" s="85" t="s">
        <v>343</v>
      </c>
      <c r="B237" s="86"/>
      <c r="C237" s="86"/>
      <c r="D237" s="86"/>
      <c r="E237" s="86"/>
      <c r="F237" s="86"/>
      <c r="G237" s="86"/>
      <c r="H237" s="86"/>
      <c r="I237" s="86"/>
      <c r="J237" s="86"/>
      <c r="K237" s="87"/>
    </row>
    <row r="238" spans="1:11" s="34" customFormat="1" ht="30" customHeight="1" x14ac:dyDescent="0.25">
      <c r="A238" s="24">
        <f>+A234+1</f>
        <v>136</v>
      </c>
      <c r="B238" s="25" t="s">
        <v>52</v>
      </c>
      <c r="C238" s="45" t="s">
        <v>386</v>
      </c>
      <c r="D238" s="25" t="s">
        <v>408</v>
      </c>
      <c r="E238" s="26">
        <v>100000</v>
      </c>
      <c r="F238" s="26">
        <f>E238*2.87%</f>
        <v>2870</v>
      </c>
      <c r="G238" s="26">
        <f>+E238*3.04%</f>
        <v>3040</v>
      </c>
      <c r="H238" s="26">
        <v>12105.37</v>
      </c>
      <c r="I238" s="27">
        <v>1125</v>
      </c>
      <c r="J238" s="26">
        <v>19140.370000000003</v>
      </c>
      <c r="K238" s="27">
        <v>80859.63</v>
      </c>
    </row>
    <row r="239" spans="1:11" s="48" customFormat="1" ht="30" customHeight="1" x14ac:dyDescent="0.25">
      <c r="A239" s="28">
        <f>+A238+1</f>
        <v>137</v>
      </c>
      <c r="B239" s="29" t="s">
        <v>270</v>
      </c>
      <c r="C239" s="54" t="s">
        <v>387</v>
      </c>
      <c r="D239" s="29" t="s">
        <v>408</v>
      </c>
      <c r="E239" s="30">
        <v>50000</v>
      </c>
      <c r="F239" s="30">
        <f>E239*2.87%</f>
        <v>1435</v>
      </c>
      <c r="G239" s="30">
        <f>E239*3.04%</f>
        <v>1520</v>
      </c>
      <c r="H239" s="30">
        <v>1854</v>
      </c>
      <c r="I239" s="27">
        <v>25</v>
      </c>
      <c r="J239" s="30">
        <v>4834</v>
      </c>
      <c r="K239" s="31">
        <v>45166</v>
      </c>
    </row>
    <row r="240" spans="1:11" s="34" customFormat="1" ht="30" customHeight="1" x14ac:dyDescent="0.25">
      <c r="A240" s="77" t="s">
        <v>413</v>
      </c>
      <c r="B240" s="78"/>
      <c r="C240" s="78"/>
      <c r="D240" s="79"/>
      <c r="E240" s="32">
        <f>SUM(E238:E239)</f>
        <v>150000</v>
      </c>
      <c r="F240" s="32">
        <f t="shared" ref="F240:H240" si="65">SUM(F238:F239)</f>
        <v>4305</v>
      </c>
      <c r="G240" s="32">
        <f t="shared" si="65"/>
        <v>4560</v>
      </c>
      <c r="H240" s="32">
        <f t="shared" si="65"/>
        <v>13959.37</v>
      </c>
      <c r="I240" s="32">
        <v>1150</v>
      </c>
      <c r="J240" s="32">
        <v>23974.370000000003</v>
      </c>
      <c r="K240" s="32">
        <v>126025.63</v>
      </c>
    </row>
    <row r="241" spans="1:11" s="34" customFormat="1" ht="30" customHeight="1" thickBot="1" x14ac:dyDescent="0.3">
      <c r="A241" s="58"/>
      <c r="B241" s="44"/>
      <c r="C241" s="59"/>
      <c r="D241" s="59"/>
      <c r="E241" s="35"/>
      <c r="F241" s="35"/>
      <c r="G241" s="35"/>
      <c r="H241" s="35"/>
      <c r="I241" s="35"/>
      <c r="J241" s="35"/>
      <c r="K241" s="35"/>
    </row>
    <row r="242" spans="1:11" s="34" customFormat="1" ht="30" customHeight="1" thickBot="1" x14ac:dyDescent="0.3">
      <c r="A242" s="85" t="s">
        <v>265</v>
      </c>
      <c r="B242" s="86"/>
      <c r="C242" s="86"/>
      <c r="D242" s="86"/>
      <c r="E242" s="86"/>
      <c r="F242" s="86"/>
      <c r="G242" s="86"/>
      <c r="H242" s="86"/>
      <c r="I242" s="86"/>
      <c r="J242" s="86"/>
      <c r="K242" s="87"/>
    </row>
    <row r="243" spans="1:11" s="34" customFormat="1" ht="30" customHeight="1" x14ac:dyDescent="0.25">
      <c r="A243" s="24">
        <f>+A239+1</f>
        <v>138</v>
      </c>
      <c r="B243" s="25" t="s">
        <v>20</v>
      </c>
      <c r="C243" s="25" t="s">
        <v>311</v>
      </c>
      <c r="D243" s="29" t="s">
        <v>409</v>
      </c>
      <c r="E243" s="26">
        <v>155000</v>
      </c>
      <c r="F243" s="26">
        <f>E243*2.87%</f>
        <v>4448.5</v>
      </c>
      <c r="G243" s="26">
        <f t="shared" ref="G243" si="66">134820*3.04%</f>
        <v>4098.5280000000002</v>
      </c>
      <c r="H243" s="26">
        <v>25196.11</v>
      </c>
      <c r="I243" s="27">
        <v>3067.37</v>
      </c>
      <c r="J243" s="26">
        <v>36810.508000000002</v>
      </c>
      <c r="K243" s="27">
        <v>118189.492</v>
      </c>
    </row>
    <row r="244" spans="1:11" s="34" customFormat="1" ht="30" customHeight="1" x14ac:dyDescent="0.25">
      <c r="A244" s="28">
        <f>+A243+1</f>
        <v>139</v>
      </c>
      <c r="B244" s="29" t="s">
        <v>32</v>
      </c>
      <c r="C244" s="29" t="s">
        <v>314</v>
      </c>
      <c r="D244" s="29" t="s">
        <v>409</v>
      </c>
      <c r="E244" s="30">
        <v>38500</v>
      </c>
      <c r="F244" s="30">
        <f>E244*2.87%</f>
        <v>1104.95</v>
      </c>
      <c r="G244" s="30">
        <f>+E244*3.04%</f>
        <v>1170.4000000000001</v>
      </c>
      <c r="H244" s="30"/>
      <c r="I244" s="27">
        <v>125</v>
      </c>
      <c r="J244" s="26">
        <v>2400.3500000000004</v>
      </c>
      <c r="K244" s="31">
        <v>36099.65</v>
      </c>
    </row>
    <row r="245" spans="1:11" s="34" customFormat="1" ht="30" customHeight="1" x14ac:dyDescent="0.25">
      <c r="A245" s="77" t="s">
        <v>413</v>
      </c>
      <c r="B245" s="78"/>
      <c r="C245" s="78"/>
      <c r="D245" s="79"/>
      <c r="E245" s="32">
        <f>SUM(E243:E244)</f>
        <v>193500</v>
      </c>
      <c r="F245" s="32">
        <f t="shared" ref="F245:H245" si="67">SUM(F243:F244)</f>
        <v>5553.45</v>
      </c>
      <c r="G245" s="32">
        <f t="shared" si="67"/>
        <v>5268.9279999999999</v>
      </c>
      <c r="H245" s="32">
        <f t="shared" si="67"/>
        <v>25196.11</v>
      </c>
      <c r="I245" s="32">
        <v>3192.37</v>
      </c>
      <c r="J245" s="32">
        <v>39210.858</v>
      </c>
      <c r="K245" s="32">
        <v>154289.14199999999</v>
      </c>
    </row>
    <row r="246" spans="1:11" s="34" customFormat="1" ht="30" customHeight="1" thickBot="1" x14ac:dyDescent="0.3"/>
    <row r="247" spans="1:11" s="34" customFormat="1" ht="30" customHeight="1" thickBot="1" x14ac:dyDescent="0.3">
      <c r="A247" s="85" t="s">
        <v>395</v>
      </c>
      <c r="B247" s="86"/>
      <c r="C247" s="86"/>
      <c r="D247" s="86"/>
      <c r="E247" s="86"/>
      <c r="F247" s="86"/>
      <c r="G247" s="86"/>
      <c r="H247" s="86"/>
      <c r="I247" s="86"/>
      <c r="J247" s="86"/>
      <c r="K247" s="87"/>
    </row>
    <row r="248" spans="1:11" s="48" customFormat="1" ht="30" customHeight="1" x14ac:dyDescent="0.25">
      <c r="A248" s="24">
        <f>+A244+1</f>
        <v>140</v>
      </c>
      <c r="B248" s="25" t="s">
        <v>21</v>
      </c>
      <c r="C248" s="25" t="s">
        <v>22</v>
      </c>
      <c r="D248" s="29" t="s">
        <v>409</v>
      </c>
      <c r="E248" s="26">
        <v>49500</v>
      </c>
      <c r="F248" s="26">
        <f>E248*2.87%</f>
        <v>1420.65</v>
      </c>
      <c r="G248" s="26">
        <f>+E248*3.04%</f>
        <v>1504.8</v>
      </c>
      <c r="H248" s="26">
        <v>1783.43</v>
      </c>
      <c r="I248" s="27">
        <v>285</v>
      </c>
      <c r="J248" s="26">
        <v>4993.88</v>
      </c>
      <c r="K248" s="27">
        <v>44506.12</v>
      </c>
    </row>
    <row r="249" spans="1:11" s="34" customFormat="1" ht="30" customHeight="1" x14ac:dyDescent="0.25">
      <c r="A249" s="28">
        <f>+A248+1</f>
        <v>141</v>
      </c>
      <c r="B249" s="29" t="s">
        <v>23</v>
      </c>
      <c r="C249" s="29" t="s">
        <v>22</v>
      </c>
      <c r="D249" s="29" t="s">
        <v>409</v>
      </c>
      <c r="E249" s="30">
        <v>49500</v>
      </c>
      <c r="F249" s="30">
        <f>E249*2.87%</f>
        <v>1420.65</v>
      </c>
      <c r="G249" s="30">
        <f>+E249*3.04%</f>
        <v>1504.8</v>
      </c>
      <c r="H249" s="55">
        <v>1426.4</v>
      </c>
      <c r="I249" s="27">
        <v>2405.2399999999998</v>
      </c>
      <c r="J249" s="26">
        <v>6757.09</v>
      </c>
      <c r="K249" s="31">
        <v>42742.91</v>
      </c>
    </row>
    <row r="250" spans="1:11" s="34" customFormat="1" ht="30" customHeight="1" x14ac:dyDescent="0.25">
      <c r="A250" s="28">
        <f t="shared" ref="A250:A252" si="68">+A249+1</f>
        <v>142</v>
      </c>
      <c r="B250" s="29" t="s">
        <v>24</v>
      </c>
      <c r="C250" s="29" t="s">
        <v>22</v>
      </c>
      <c r="D250" s="29" t="s">
        <v>409</v>
      </c>
      <c r="E250" s="30">
        <v>54500</v>
      </c>
      <c r="F250" s="30">
        <f>E250*2.87%</f>
        <v>1564.15</v>
      </c>
      <c r="G250" s="30">
        <f>+E250*3.04%</f>
        <v>1656.8</v>
      </c>
      <c r="H250" s="30">
        <v>2132.0700000000002</v>
      </c>
      <c r="I250" s="27">
        <v>2505.2399999999998</v>
      </c>
      <c r="J250" s="26">
        <v>7858.26</v>
      </c>
      <c r="K250" s="31">
        <v>46641.74</v>
      </c>
    </row>
    <row r="251" spans="1:11" s="34" customFormat="1" ht="30" customHeight="1" x14ac:dyDescent="0.25">
      <c r="A251" s="28">
        <f>+A250+1</f>
        <v>143</v>
      </c>
      <c r="B251" s="29" t="s">
        <v>25</v>
      </c>
      <c r="C251" s="29" t="s">
        <v>22</v>
      </c>
      <c r="D251" s="29" t="s">
        <v>408</v>
      </c>
      <c r="E251" s="30">
        <v>49500</v>
      </c>
      <c r="F251" s="30">
        <f>E251*2.87%</f>
        <v>1420.65</v>
      </c>
      <c r="G251" s="30">
        <f>+E251*3.04%</f>
        <v>1504.8</v>
      </c>
      <c r="H251" s="30">
        <v>1783.43</v>
      </c>
      <c r="I251" s="27">
        <v>125</v>
      </c>
      <c r="J251" s="26">
        <v>4833.88</v>
      </c>
      <c r="K251" s="31">
        <v>44666.12</v>
      </c>
    </row>
    <row r="252" spans="1:11" s="34" customFormat="1" ht="30" customHeight="1" x14ac:dyDescent="0.25">
      <c r="A252" s="28">
        <f t="shared" si="68"/>
        <v>144</v>
      </c>
      <c r="B252" s="29" t="s">
        <v>266</v>
      </c>
      <c r="C252" s="54" t="s">
        <v>344</v>
      </c>
      <c r="D252" s="29" t="s">
        <v>408</v>
      </c>
      <c r="E252" s="30">
        <v>72728</v>
      </c>
      <c r="F252" s="30">
        <f>E252*2.87%</f>
        <v>2087.2936</v>
      </c>
      <c r="G252" s="30">
        <f>+E252*3.04%</f>
        <v>2210.9312</v>
      </c>
      <c r="H252" s="30">
        <v>5881.83</v>
      </c>
      <c r="I252" s="27">
        <v>25</v>
      </c>
      <c r="J252" s="26">
        <v>10205.0548</v>
      </c>
      <c r="K252" s="31">
        <v>62522.945200000002</v>
      </c>
    </row>
    <row r="253" spans="1:11" s="34" customFormat="1" ht="30" customHeight="1" x14ac:dyDescent="0.25">
      <c r="A253" s="77" t="s">
        <v>413</v>
      </c>
      <c r="B253" s="78"/>
      <c r="C253" s="78"/>
      <c r="D253" s="79"/>
      <c r="E253" s="32">
        <f t="shared" ref="E253:K253" si="69">SUM(E248:E252)</f>
        <v>275728</v>
      </c>
      <c r="F253" s="32">
        <f t="shared" si="69"/>
        <v>7913.3936000000003</v>
      </c>
      <c r="G253" s="32">
        <f t="shared" si="69"/>
        <v>8382.1311999999998</v>
      </c>
      <c r="H253" s="32">
        <f t="shared" si="69"/>
        <v>13007.16</v>
      </c>
      <c r="I253" s="32">
        <f t="shared" si="69"/>
        <v>5345.48</v>
      </c>
      <c r="J253" s="32">
        <f t="shared" si="69"/>
        <v>34648.164800000006</v>
      </c>
      <c r="K253" s="32">
        <f t="shared" si="69"/>
        <v>241079.83519999997</v>
      </c>
    </row>
    <row r="254" spans="1:11" s="48" customFormat="1" ht="30" customHeight="1" thickBot="1" x14ac:dyDescent="0.3">
      <c r="A254" s="40"/>
      <c r="B254" s="38"/>
      <c r="C254" s="38"/>
      <c r="D254" s="38"/>
      <c r="E254" s="34"/>
      <c r="F254" s="34"/>
      <c r="G254" s="34"/>
      <c r="H254" s="34"/>
      <c r="I254" s="34"/>
      <c r="J254" s="34"/>
      <c r="K254" s="33"/>
    </row>
    <row r="255" spans="1:11" s="34" customFormat="1" ht="30" customHeight="1" thickBot="1" x14ac:dyDescent="0.3">
      <c r="A255" s="85" t="s">
        <v>396</v>
      </c>
      <c r="B255" s="86"/>
      <c r="C255" s="86"/>
      <c r="D255" s="86"/>
      <c r="E255" s="86"/>
      <c r="F255" s="86"/>
      <c r="G255" s="86"/>
      <c r="H255" s="86"/>
      <c r="I255" s="86"/>
      <c r="J255" s="86"/>
      <c r="K255" s="87"/>
    </row>
    <row r="256" spans="1:11" s="34" customFormat="1" ht="30" customHeight="1" x14ac:dyDescent="0.25">
      <c r="A256" s="24">
        <f>+A252+1</f>
        <v>145</v>
      </c>
      <c r="B256" s="25" t="s">
        <v>150</v>
      </c>
      <c r="C256" s="36" t="s">
        <v>397</v>
      </c>
      <c r="D256" s="25" t="s">
        <v>408</v>
      </c>
      <c r="E256" s="26">
        <v>50000</v>
      </c>
      <c r="F256" s="26">
        <f t="shared" ref="F256:F266" si="70">E256*2.87%</f>
        <v>1435</v>
      </c>
      <c r="G256" s="26">
        <f t="shared" ref="G256:G266" si="71">+E256*3.04%</f>
        <v>1520</v>
      </c>
      <c r="H256" s="55">
        <v>1675.48</v>
      </c>
      <c r="I256" s="27">
        <v>2570.2199999999998</v>
      </c>
      <c r="J256" s="26">
        <v>7200.6999999999989</v>
      </c>
      <c r="K256" s="27">
        <v>42799.3</v>
      </c>
    </row>
    <row r="257" spans="1:11" s="34" customFormat="1" ht="30" customHeight="1" x14ac:dyDescent="0.25">
      <c r="A257" s="28">
        <f>+A256+1</f>
        <v>146</v>
      </c>
      <c r="B257" s="29" t="s">
        <v>152</v>
      </c>
      <c r="C257" s="29" t="s">
        <v>140</v>
      </c>
      <c r="D257" s="29" t="s">
        <v>409</v>
      </c>
      <c r="E257" s="30">
        <v>35000</v>
      </c>
      <c r="F257" s="30">
        <f t="shared" si="70"/>
        <v>1004.5</v>
      </c>
      <c r="G257" s="30">
        <f t="shared" si="71"/>
        <v>1064</v>
      </c>
      <c r="H257" s="55">
        <v>0</v>
      </c>
      <c r="I257" s="27">
        <v>1400.1</v>
      </c>
      <c r="J257" s="26">
        <v>3468.6</v>
      </c>
      <c r="K257" s="31">
        <v>31531.4</v>
      </c>
    </row>
    <row r="258" spans="1:11" s="34" customFormat="1" ht="30" customHeight="1" x14ac:dyDescent="0.25">
      <c r="A258" s="28">
        <f>+A257+1</f>
        <v>147</v>
      </c>
      <c r="B258" s="29" t="s">
        <v>26</v>
      </c>
      <c r="C258" s="29" t="s">
        <v>312</v>
      </c>
      <c r="D258" s="29" t="s">
        <v>409</v>
      </c>
      <c r="E258" s="30">
        <v>30800</v>
      </c>
      <c r="F258" s="30">
        <f>E258*2.87%</f>
        <v>883.96</v>
      </c>
      <c r="G258" s="30">
        <f>+E258*3.04%</f>
        <v>936.32</v>
      </c>
      <c r="H258" s="55">
        <v>0</v>
      </c>
      <c r="I258" s="27">
        <v>2585.2399999999998</v>
      </c>
      <c r="J258" s="26">
        <v>4405.5200000000004</v>
      </c>
      <c r="K258" s="31">
        <v>26394.48</v>
      </c>
    </row>
    <row r="259" spans="1:11" s="34" customFormat="1" ht="30" customHeight="1" thickBot="1" x14ac:dyDescent="0.3">
      <c r="A259" s="40"/>
      <c r="B259" s="38"/>
      <c r="C259" s="38"/>
      <c r="D259" s="38"/>
      <c r="H259" s="66"/>
      <c r="I259" s="33"/>
      <c r="K259" s="33"/>
    </row>
    <row r="260" spans="1:11" s="34" customFormat="1" ht="30" customHeight="1" thickBot="1" x14ac:dyDescent="0.3">
      <c r="A260" s="17"/>
      <c r="B260" s="18"/>
      <c r="C260" s="18"/>
      <c r="D260" s="18"/>
      <c r="E260" s="19"/>
      <c r="F260" s="80" t="s">
        <v>407</v>
      </c>
      <c r="G260" s="81"/>
      <c r="H260" s="20"/>
      <c r="I260" s="20"/>
      <c r="J260" s="20"/>
      <c r="K260" s="20"/>
    </row>
    <row r="261" spans="1:11" s="34" customFormat="1" ht="30" customHeight="1" x14ac:dyDescent="0.25">
      <c r="A261" s="21" t="s">
        <v>3</v>
      </c>
      <c r="B261" s="21" t="s">
        <v>401</v>
      </c>
      <c r="C261" s="21" t="s">
        <v>416</v>
      </c>
      <c r="D261" s="21" t="s">
        <v>402</v>
      </c>
      <c r="E261" s="21" t="s">
        <v>412</v>
      </c>
      <c r="F261" s="22" t="s">
        <v>4</v>
      </c>
      <c r="G261" s="22" t="s">
        <v>5</v>
      </c>
      <c r="H261" s="23" t="s">
        <v>403</v>
      </c>
      <c r="I261" s="23" t="s">
        <v>405</v>
      </c>
      <c r="J261" s="23" t="s">
        <v>6</v>
      </c>
      <c r="K261" s="23" t="s">
        <v>404</v>
      </c>
    </row>
    <row r="262" spans="1:11" s="34" customFormat="1" ht="30" customHeight="1" x14ac:dyDescent="0.25">
      <c r="A262" s="28">
        <f>+A258+1</f>
        <v>148</v>
      </c>
      <c r="B262" s="29" t="s">
        <v>27</v>
      </c>
      <c r="C262" s="29" t="s">
        <v>313</v>
      </c>
      <c r="D262" s="29" t="s">
        <v>408</v>
      </c>
      <c r="E262" s="30">
        <v>72728</v>
      </c>
      <c r="F262" s="30">
        <f t="shared" si="70"/>
        <v>2087.2936</v>
      </c>
      <c r="G262" s="30">
        <f t="shared" si="71"/>
        <v>2210.9312</v>
      </c>
      <c r="H262" s="55">
        <v>5881.83</v>
      </c>
      <c r="I262" s="27">
        <v>125</v>
      </c>
      <c r="J262" s="26">
        <v>10305.0548</v>
      </c>
      <c r="K262" s="31">
        <v>62422.945200000002</v>
      </c>
    </row>
    <row r="263" spans="1:11" s="48" customFormat="1" ht="30" customHeight="1" x14ac:dyDescent="0.25">
      <c r="A263" s="28">
        <f t="shared" ref="A263:A266" si="72">+A262+1</f>
        <v>149</v>
      </c>
      <c r="B263" s="29" t="s">
        <v>28</v>
      </c>
      <c r="C263" s="29" t="s">
        <v>29</v>
      </c>
      <c r="D263" s="29" t="s">
        <v>409</v>
      </c>
      <c r="E263" s="30">
        <v>54000</v>
      </c>
      <c r="F263" s="30">
        <f t="shared" si="70"/>
        <v>1549.8</v>
      </c>
      <c r="G263" s="30">
        <f t="shared" si="71"/>
        <v>1641.6</v>
      </c>
      <c r="H263" s="55">
        <v>2418.54</v>
      </c>
      <c r="I263" s="27">
        <v>4689.55</v>
      </c>
      <c r="J263" s="26">
        <v>10299.49</v>
      </c>
      <c r="K263" s="31">
        <v>43700.51</v>
      </c>
    </row>
    <row r="264" spans="1:11" s="34" customFormat="1" ht="30" customHeight="1" x14ac:dyDescent="0.25">
      <c r="A264" s="28">
        <f t="shared" si="72"/>
        <v>150</v>
      </c>
      <c r="B264" s="29" t="s">
        <v>30</v>
      </c>
      <c r="C264" s="29" t="s">
        <v>29</v>
      </c>
      <c r="D264" s="29" t="s">
        <v>408</v>
      </c>
      <c r="E264" s="61">
        <v>44100</v>
      </c>
      <c r="F264" s="61">
        <f t="shared" si="70"/>
        <v>1265.67</v>
      </c>
      <c r="G264" s="61">
        <f t="shared" si="71"/>
        <v>1340.64</v>
      </c>
      <c r="H264" s="62">
        <v>664.27</v>
      </c>
      <c r="I264" s="27">
        <v>6962.8899999999994</v>
      </c>
      <c r="J264" s="26">
        <v>10233.470000000001</v>
      </c>
      <c r="K264" s="63">
        <v>33866.53</v>
      </c>
    </row>
    <row r="265" spans="1:11" s="20" customFormat="1" ht="30" customHeight="1" x14ac:dyDescent="0.25">
      <c r="A265" s="28">
        <f t="shared" si="72"/>
        <v>151</v>
      </c>
      <c r="B265" s="29" t="s">
        <v>135</v>
      </c>
      <c r="C265" s="29" t="s">
        <v>312</v>
      </c>
      <c r="D265" s="29" t="s">
        <v>409</v>
      </c>
      <c r="E265" s="30">
        <v>35000</v>
      </c>
      <c r="F265" s="30">
        <f t="shared" si="70"/>
        <v>1004.5</v>
      </c>
      <c r="G265" s="30">
        <f t="shared" si="71"/>
        <v>1064</v>
      </c>
      <c r="H265" s="55">
        <v>0</v>
      </c>
      <c r="I265" s="27">
        <v>1215.1199999999999</v>
      </c>
      <c r="J265" s="26">
        <v>3283.62</v>
      </c>
      <c r="K265" s="31">
        <v>31716.38</v>
      </c>
    </row>
    <row r="266" spans="1:11" s="34" customFormat="1" ht="30" customHeight="1" x14ac:dyDescent="0.25">
      <c r="A266" s="28">
        <f t="shared" si="72"/>
        <v>152</v>
      </c>
      <c r="B266" s="29" t="s">
        <v>263</v>
      </c>
      <c r="C266" s="29" t="s">
        <v>335</v>
      </c>
      <c r="D266" s="29" t="s">
        <v>408</v>
      </c>
      <c r="E266" s="30">
        <v>45000</v>
      </c>
      <c r="F266" s="30">
        <f t="shared" si="70"/>
        <v>1291.5</v>
      </c>
      <c r="G266" s="30">
        <f t="shared" si="71"/>
        <v>1368</v>
      </c>
      <c r="H266" s="55">
        <v>1148.33</v>
      </c>
      <c r="I266" s="27">
        <v>125</v>
      </c>
      <c r="J266" s="26">
        <v>3932.83</v>
      </c>
      <c r="K266" s="31">
        <v>41067.17</v>
      </c>
    </row>
    <row r="267" spans="1:11" s="34" customFormat="1" ht="30" customHeight="1" x14ac:dyDescent="0.25">
      <c r="A267" s="77" t="s">
        <v>413</v>
      </c>
      <c r="B267" s="78"/>
      <c r="C267" s="78"/>
      <c r="D267" s="79"/>
      <c r="E267" s="32">
        <f t="shared" ref="E267:K267" si="73">SUM(E256:E266)</f>
        <v>366628</v>
      </c>
      <c r="F267" s="32">
        <f t="shared" si="73"/>
        <v>10522.223600000001</v>
      </c>
      <c r="G267" s="32">
        <f t="shared" si="73"/>
        <v>11145.4912</v>
      </c>
      <c r="H267" s="32">
        <f t="shared" si="73"/>
        <v>11788.449999999999</v>
      </c>
      <c r="I267" s="32">
        <f t="shared" si="73"/>
        <v>19673.12</v>
      </c>
      <c r="J267" s="32">
        <f t="shared" si="73"/>
        <v>53129.284800000001</v>
      </c>
      <c r="K267" s="32">
        <f t="shared" si="73"/>
        <v>313498.71519999998</v>
      </c>
    </row>
    <row r="268" spans="1:11" s="34" customFormat="1" ht="30" customHeight="1" thickBot="1" x14ac:dyDescent="0.3">
      <c r="A268" s="40"/>
      <c r="B268" s="38"/>
      <c r="C268" s="38"/>
      <c r="D268" s="38"/>
      <c r="K268" s="33"/>
    </row>
    <row r="269" spans="1:11" s="34" customFormat="1" ht="30" customHeight="1" thickBot="1" x14ac:dyDescent="0.3">
      <c r="A269" s="90" t="s">
        <v>399</v>
      </c>
      <c r="B269" s="91"/>
      <c r="C269" s="91"/>
      <c r="D269" s="91"/>
      <c r="E269" s="91"/>
      <c r="F269" s="91"/>
      <c r="G269" s="91"/>
      <c r="H269" s="91"/>
      <c r="I269" s="91"/>
      <c r="J269" s="91"/>
      <c r="K269" s="92"/>
    </row>
    <row r="270" spans="1:11" s="34" customFormat="1" ht="30" customHeight="1" x14ac:dyDescent="0.25">
      <c r="A270" s="24">
        <f>+A266+1</f>
        <v>153</v>
      </c>
      <c r="B270" s="25" t="s">
        <v>82</v>
      </c>
      <c r="C270" s="25" t="s">
        <v>275</v>
      </c>
      <c r="D270" s="29" t="s">
        <v>409</v>
      </c>
      <c r="E270" s="26">
        <v>31500</v>
      </c>
      <c r="F270" s="26">
        <f>E270*2.87%</f>
        <v>904.05</v>
      </c>
      <c r="G270" s="26">
        <f>+E270*3.04%</f>
        <v>957.6</v>
      </c>
      <c r="H270" s="26">
        <v>0</v>
      </c>
      <c r="I270" s="27">
        <v>1025</v>
      </c>
      <c r="J270" s="26">
        <v>2886.65</v>
      </c>
      <c r="K270" s="27">
        <v>28613.35</v>
      </c>
    </row>
    <row r="271" spans="1:11" s="34" customFormat="1" ht="30" customHeight="1" x14ac:dyDescent="0.25">
      <c r="A271" s="28">
        <f>+A270+1</f>
        <v>154</v>
      </c>
      <c r="B271" s="29" t="s">
        <v>33</v>
      </c>
      <c r="C271" s="29" t="s">
        <v>398</v>
      </c>
      <c r="D271" s="29" t="s">
        <v>408</v>
      </c>
      <c r="E271" s="30">
        <v>100000</v>
      </c>
      <c r="F271" s="30">
        <f>E271*2.87%</f>
        <v>2870</v>
      </c>
      <c r="G271" s="30">
        <f>+E271*3.04%</f>
        <v>3040</v>
      </c>
      <c r="H271" s="30">
        <v>12105.37</v>
      </c>
      <c r="I271" s="27">
        <v>25</v>
      </c>
      <c r="J271" s="30">
        <v>18040.370000000003</v>
      </c>
      <c r="K271" s="31">
        <v>81959.63</v>
      </c>
    </row>
    <row r="272" spans="1:11" s="34" customFormat="1" ht="30" customHeight="1" x14ac:dyDescent="0.25">
      <c r="A272" s="28">
        <f>+A271+1</f>
        <v>155</v>
      </c>
      <c r="B272" s="29" t="s">
        <v>34</v>
      </c>
      <c r="C272" s="29" t="s">
        <v>345</v>
      </c>
      <c r="D272" s="29" t="s">
        <v>408</v>
      </c>
      <c r="E272" s="30">
        <v>46287.5</v>
      </c>
      <c r="F272" s="30">
        <f>E272*2.87%</f>
        <v>1328.4512500000001</v>
      </c>
      <c r="G272" s="30">
        <f>+E272*3.04%</f>
        <v>1407.14</v>
      </c>
      <c r="H272" s="30">
        <v>1330.04</v>
      </c>
      <c r="I272" s="27">
        <v>9287.2799999999988</v>
      </c>
      <c r="J272" s="30">
        <v>13352.911250000001</v>
      </c>
      <c r="K272" s="31">
        <v>32934.588749999995</v>
      </c>
    </row>
    <row r="273" spans="1:11" s="48" customFormat="1" ht="30" customHeight="1" x14ac:dyDescent="0.25">
      <c r="A273" s="77" t="s">
        <v>413</v>
      </c>
      <c r="B273" s="78"/>
      <c r="C273" s="78"/>
      <c r="D273" s="79"/>
      <c r="E273" s="32">
        <f>SUM(E270:E272)</f>
        <v>177787.5</v>
      </c>
      <c r="F273" s="32">
        <f t="shared" ref="F273:H273" si="74">SUM(F270:F272)</f>
        <v>5102.5012500000003</v>
      </c>
      <c r="G273" s="32">
        <f t="shared" si="74"/>
        <v>5404.74</v>
      </c>
      <c r="H273" s="32">
        <f t="shared" si="74"/>
        <v>13435.41</v>
      </c>
      <c r="I273" s="32">
        <v>10337.279999999999</v>
      </c>
      <c r="J273" s="32">
        <v>34279.931250000009</v>
      </c>
      <c r="K273" s="32">
        <v>143507.56875000001</v>
      </c>
    </row>
    <row r="274" spans="1:11" s="34" customFormat="1" ht="30" customHeight="1" thickBot="1" x14ac:dyDescent="0.3">
      <c r="A274" s="37"/>
      <c r="B274" s="38"/>
      <c r="C274" s="39"/>
      <c r="D274" s="39"/>
    </row>
    <row r="275" spans="1:11" s="34" customFormat="1" ht="30" customHeight="1" thickBot="1" x14ac:dyDescent="0.3">
      <c r="A275" s="82" t="s">
        <v>290</v>
      </c>
      <c r="B275" s="83"/>
      <c r="C275" s="83"/>
      <c r="D275" s="83"/>
      <c r="E275" s="83"/>
      <c r="F275" s="83"/>
      <c r="G275" s="83"/>
      <c r="H275" s="83"/>
      <c r="I275" s="83"/>
      <c r="J275" s="83"/>
      <c r="K275" s="84"/>
    </row>
    <row r="276" spans="1:11" s="34" customFormat="1" ht="30" customHeight="1" x14ac:dyDescent="0.25">
      <c r="A276" s="24">
        <f>+A272+1</f>
        <v>156</v>
      </c>
      <c r="B276" s="25" t="s">
        <v>56</v>
      </c>
      <c r="C276" s="45" t="s">
        <v>57</v>
      </c>
      <c r="D276" s="25" t="s">
        <v>408</v>
      </c>
      <c r="E276" s="26">
        <v>155000</v>
      </c>
      <c r="F276" s="26">
        <f>E276*2.87%</f>
        <v>4448.5</v>
      </c>
      <c r="G276" s="26">
        <f t="shared" ref="G276" si="75">134820*3.04%</f>
        <v>4098.5280000000002</v>
      </c>
      <c r="H276" s="26">
        <v>24898.58</v>
      </c>
      <c r="I276" s="27">
        <v>2570.2199999999998</v>
      </c>
      <c r="J276" s="26">
        <v>36015.828000000001</v>
      </c>
      <c r="K276" s="27">
        <v>118984.17199999999</v>
      </c>
    </row>
    <row r="277" spans="1:11" s="34" customFormat="1" ht="30" customHeight="1" x14ac:dyDescent="0.25">
      <c r="A277" s="28">
        <f>+A276+1</f>
        <v>157</v>
      </c>
      <c r="B277" s="29" t="s">
        <v>58</v>
      </c>
      <c r="C277" s="29" t="s">
        <v>314</v>
      </c>
      <c r="D277" s="29" t="s">
        <v>409</v>
      </c>
      <c r="E277" s="30">
        <v>45000</v>
      </c>
      <c r="F277" s="30">
        <f>E277*2.87%</f>
        <v>1291.5</v>
      </c>
      <c r="G277" s="30">
        <f>+E277*3.04%</f>
        <v>1368</v>
      </c>
      <c r="H277" s="30">
        <v>969.84</v>
      </c>
      <c r="I277" s="27">
        <v>2570.2199999999998</v>
      </c>
      <c r="J277" s="26">
        <v>6199.56</v>
      </c>
      <c r="K277" s="31">
        <v>38800.44</v>
      </c>
    </row>
    <row r="278" spans="1:11" s="34" customFormat="1" ht="30" customHeight="1" x14ac:dyDescent="0.25">
      <c r="A278" s="28">
        <f>+A277+1</f>
        <v>158</v>
      </c>
      <c r="B278" s="29" t="s">
        <v>59</v>
      </c>
      <c r="C278" s="29" t="s">
        <v>316</v>
      </c>
      <c r="D278" s="29" t="s">
        <v>408</v>
      </c>
      <c r="E278" s="30">
        <v>115000</v>
      </c>
      <c r="F278" s="30">
        <f>E278*2.87%</f>
        <v>3300.5</v>
      </c>
      <c r="G278" s="30">
        <f>+E278*3.04%</f>
        <v>3496</v>
      </c>
      <c r="H278" s="30">
        <v>15633.71</v>
      </c>
      <c r="I278" s="27">
        <v>25</v>
      </c>
      <c r="J278" s="26">
        <v>22455.21</v>
      </c>
      <c r="K278" s="31">
        <v>92544.790000000008</v>
      </c>
    </row>
    <row r="279" spans="1:11" s="34" customFormat="1" ht="30" customHeight="1" x14ac:dyDescent="0.25">
      <c r="A279" s="77" t="s">
        <v>413</v>
      </c>
      <c r="B279" s="78"/>
      <c r="C279" s="78"/>
      <c r="D279" s="79"/>
      <c r="E279" s="32">
        <f>SUM(E276:E278)</f>
        <v>315000</v>
      </c>
      <c r="F279" s="32">
        <f t="shared" ref="F279:K279" si="76">SUM(F276:F278)</f>
        <v>9040.5</v>
      </c>
      <c r="G279" s="32">
        <f t="shared" si="76"/>
        <v>8962.5280000000002</v>
      </c>
      <c r="H279" s="32">
        <f t="shared" si="76"/>
        <v>41502.130000000005</v>
      </c>
      <c r="I279" s="32">
        <f t="shared" si="76"/>
        <v>5165.4399999999996</v>
      </c>
      <c r="J279" s="32">
        <f t="shared" si="76"/>
        <v>64670.597999999998</v>
      </c>
      <c r="K279" s="32">
        <f t="shared" si="76"/>
        <v>250329.402</v>
      </c>
    </row>
    <row r="280" spans="1:11" s="34" customFormat="1" ht="30" customHeight="1" thickBot="1" x14ac:dyDescent="0.3"/>
    <row r="281" spans="1:11" s="34" customFormat="1" ht="30" customHeight="1" thickBot="1" x14ac:dyDescent="0.3">
      <c r="A281" s="90" t="s">
        <v>291</v>
      </c>
      <c r="B281" s="91"/>
      <c r="C281" s="91"/>
      <c r="D281" s="91"/>
      <c r="E281" s="91"/>
      <c r="F281" s="91"/>
      <c r="G281" s="91"/>
      <c r="H281" s="91"/>
      <c r="I281" s="91"/>
      <c r="J281" s="91"/>
      <c r="K281" s="92"/>
    </row>
    <row r="282" spans="1:11" s="48" customFormat="1" ht="30" customHeight="1" x14ac:dyDescent="0.25">
      <c r="A282" s="24">
        <f>+A278+1</f>
        <v>159</v>
      </c>
      <c r="B282" s="25" t="s">
        <v>60</v>
      </c>
      <c r="C282" s="25" t="s">
        <v>317</v>
      </c>
      <c r="D282" s="29" t="s">
        <v>409</v>
      </c>
      <c r="E282" s="26">
        <v>74750</v>
      </c>
      <c r="F282" s="26">
        <f t="shared" ref="F282:F288" si="77">E282*2.87%</f>
        <v>2145.3249999999998</v>
      </c>
      <c r="G282" s="26">
        <f t="shared" ref="G282:G288" si="78">+E282*3.04%</f>
        <v>2272.4</v>
      </c>
      <c r="H282" s="26">
        <v>6024.31</v>
      </c>
      <c r="I282" s="27">
        <v>2570.2199999999998</v>
      </c>
      <c r="J282" s="26">
        <v>13012.255000000001</v>
      </c>
      <c r="K282" s="27">
        <v>61737.744999999995</v>
      </c>
    </row>
    <row r="283" spans="1:11" s="34" customFormat="1" ht="30" customHeight="1" x14ac:dyDescent="0.25">
      <c r="A283" s="28">
        <f>+A282+1</f>
        <v>160</v>
      </c>
      <c r="B283" s="29" t="s">
        <v>61</v>
      </c>
      <c r="C283" s="29" t="s">
        <v>346</v>
      </c>
      <c r="D283" s="29" t="s">
        <v>409</v>
      </c>
      <c r="E283" s="30">
        <v>68000</v>
      </c>
      <c r="F283" s="30">
        <f t="shared" si="77"/>
        <v>1951.6</v>
      </c>
      <c r="G283" s="30">
        <f t="shared" si="78"/>
        <v>2067.1999999999998</v>
      </c>
      <c r="H283" s="30">
        <v>4992.12</v>
      </c>
      <c r="I283" s="27">
        <v>5790.67</v>
      </c>
      <c r="J283" s="26">
        <v>14801.59</v>
      </c>
      <c r="K283" s="31">
        <v>53198.41</v>
      </c>
    </row>
    <row r="284" spans="1:11" s="34" customFormat="1" ht="30" customHeight="1" x14ac:dyDescent="0.25">
      <c r="A284" s="28">
        <f>+A283+1</f>
        <v>161</v>
      </c>
      <c r="B284" s="29" t="s">
        <v>255</v>
      </c>
      <c r="C284" s="29" t="s">
        <v>259</v>
      </c>
      <c r="D284" s="29" t="s">
        <v>408</v>
      </c>
      <c r="E284" s="30">
        <v>75000</v>
      </c>
      <c r="F284" s="30">
        <f t="shared" si="77"/>
        <v>2152.5</v>
      </c>
      <c r="G284" s="30">
        <f t="shared" si="78"/>
        <v>2280</v>
      </c>
      <c r="H284" s="30">
        <v>6309.38</v>
      </c>
      <c r="I284" s="27">
        <v>25</v>
      </c>
      <c r="J284" s="26">
        <v>10766.880000000001</v>
      </c>
      <c r="K284" s="31">
        <v>64233.119999999995</v>
      </c>
    </row>
    <row r="285" spans="1:11" s="34" customFormat="1" ht="30" customHeight="1" x14ac:dyDescent="0.25">
      <c r="A285" s="28">
        <f t="shared" ref="A285:A288" si="79">+A284+1</f>
        <v>162</v>
      </c>
      <c r="B285" s="29" t="s">
        <v>62</v>
      </c>
      <c r="C285" s="29" t="s">
        <v>346</v>
      </c>
      <c r="D285" s="29" t="s">
        <v>409</v>
      </c>
      <c r="E285" s="30">
        <v>68000</v>
      </c>
      <c r="F285" s="30">
        <f t="shared" si="77"/>
        <v>1951.6</v>
      </c>
      <c r="G285" s="30">
        <f t="shared" si="78"/>
        <v>2067.1999999999998</v>
      </c>
      <c r="H285" s="30">
        <v>4992.12</v>
      </c>
      <c r="I285" s="27">
        <v>10537</v>
      </c>
      <c r="J285" s="26">
        <v>19547.919999999998</v>
      </c>
      <c r="K285" s="31">
        <v>48452.08</v>
      </c>
    </row>
    <row r="286" spans="1:11" s="34" customFormat="1" ht="30" customHeight="1" x14ac:dyDescent="0.25">
      <c r="A286" s="28">
        <f t="shared" si="79"/>
        <v>163</v>
      </c>
      <c r="B286" s="29" t="s">
        <v>63</v>
      </c>
      <c r="C286" s="54" t="s">
        <v>318</v>
      </c>
      <c r="D286" s="29" t="s">
        <v>408</v>
      </c>
      <c r="E286" s="30">
        <v>115000</v>
      </c>
      <c r="F286" s="30">
        <f t="shared" si="77"/>
        <v>3300.5</v>
      </c>
      <c r="G286" s="30">
        <f t="shared" si="78"/>
        <v>3496</v>
      </c>
      <c r="H286" s="30">
        <v>15633.74</v>
      </c>
      <c r="I286" s="27">
        <v>125</v>
      </c>
      <c r="J286" s="26">
        <v>22555.239999999998</v>
      </c>
      <c r="K286" s="31">
        <v>92444.760000000009</v>
      </c>
    </row>
    <row r="287" spans="1:11" s="48" customFormat="1" ht="30" customHeight="1" x14ac:dyDescent="0.25">
      <c r="A287" s="28">
        <f t="shared" si="79"/>
        <v>164</v>
      </c>
      <c r="B287" s="29" t="s">
        <v>64</v>
      </c>
      <c r="C287" s="29" t="s">
        <v>317</v>
      </c>
      <c r="D287" s="29" t="s">
        <v>408</v>
      </c>
      <c r="E287" s="30">
        <v>85000</v>
      </c>
      <c r="F287" s="30">
        <f t="shared" si="77"/>
        <v>2439.5</v>
      </c>
      <c r="G287" s="30">
        <f t="shared" si="78"/>
        <v>2584</v>
      </c>
      <c r="H287" s="30">
        <v>8576.99</v>
      </c>
      <c r="I287" s="27">
        <v>25</v>
      </c>
      <c r="J287" s="26">
        <v>13625.49</v>
      </c>
      <c r="K287" s="31">
        <v>71374.509999999995</v>
      </c>
    </row>
    <row r="288" spans="1:11" s="34" customFormat="1" ht="30" customHeight="1" x14ac:dyDescent="0.25">
      <c r="A288" s="28">
        <f t="shared" si="79"/>
        <v>165</v>
      </c>
      <c r="B288" s="29" t="s">
        <v>264</v>
      </c>
      <c r="C288" s="29" t="s">
        <v>259</v>
      </c>
      <c r="D288" s="29" t="s">
        <v>408</v>
      </c>
      <c r="E288" s="30">
        <v>75000</v>
      </c>
      <c r="F288" s="30">
        <f t="shared" si="77"/>
        <v>2152.5</v>
      </c>
      <c r="G288" s="30">
        <f t="shared" si="78"/>
        <v>2280</v>
      </c>
      <c r="H288" s="30">
        <v>6309.38</v>
      </c>
      <c r="I288" s="27">
        <v>25</v>
      </c>
      <c r="J288" s="26">
        <v>10766.880000000001</v>
      </c>
      <c r="K288" s="31">
        <v>64233.119999999995</v>
      </c>
    </row>
    <row r="289" spans="1:11" s="34" customFormat="1" ht="30" customHeight="1" x14ac:dyDescent="0.25">
      <c r="A289" s="77" t="s">
        <v>413</v>
      </c>
      <c r="B289" s="78"/>
      <c r="C289" s="78"/>
      <c r="D289" s="79"/>
      <c r="E289" s="32">
        <f>SUM(E282:E288)</f>
        <v>560750</v>
      </c>
      <c r="F289" s="32">
        <f>SUM(F282:F288)</f>
        <v>16093.525</v>
      </c>
      <c r="G289" s="32">
        <f>SUM(G282:G288)</f>
        <v>17046.8</v>
      </c>
      <c r="H289" s="32">
        <f>SUM(H282:H288)</f>
        <v>52838.039999999994</v>
      </c>
      <c r="I289" s="32">
        <v>19097.89</v>
      </c>
      <c r="J289" s="32">
        <v>105076.25500000002</v>
      </c>
      <c r="K289" s="32">
        <v>455673.745</v>
      </c>
    </row>
    <row r="290" spans="1:11" s="34" customFormat="1" ht="30" customHeight="1" thickBot="1" x14ac:dyDescent="0.3">
      <c r="A290" s="51"/>
      <c r="B290" s="51"/>
      <c r="C290" s="51"/>
      <c r="D290" s="51"/>
      <c r="E290"/>
      <c r="F290"/>
      <c r="G290"/>
      <c r="H290"/>
      <c r="I290"/>
      <c r="J290"/>
      <c r="K290"/>
    </row>
    <row r="291" spans="1:11" s="34" customFormat="1" ht="30" customHeight="1" thickBot="1" x14ac:dyDescent="0.3">
      <c r="A291" s="17"/>
      <c r="B291" s="18"/>
      <c r="C291" s="18"/>
      <c r="D291" s="18"/>
      <c r="E291" s="19"/>
      <c r="F291" s="80" t="s">
        <v>407</v>
      </c>
      <c r="G291" s="81"/>
      <c r="H291" s="20"/>
      <c r="I291" s="20"/>
      <c r="J291" s="20"/>
      <c r="K291" s="20"/>
    </row>
    <row r="292" spans="1:11" s="34" customFormat="1" ht="30" customHeight="1" thickBot="1" x14ac:dyDescent="0.3">
      <c r="A292" s="21" t="s">
        <v>3</v>
      </c>
      <c r="B292" s="21" t="s">
        <v>401</v>
      </c>
      <c r="C292" s="21" t="s">
        <v>416</v>
      </c>
      <c r="D292" s="21" t="s">
        <v>402</v>
      </c>
      <c r="E292" s="21" t="s">
        <v>412</v>
      </c>
      <c r="F292" s="22" t="s">
        <v>4</v>
      </c>
      <c r="G292" s="22" t="s">
        <v>5</v>
      </c>
      <c r="H292" s="23" t="s">
        <v>403</v>
      </c>
      <c r="I292" s="23" t="s">
        <v>405</v>
      </c>
      <c r="J292" s="23" t="s">
        <v>6</v>
      </c>
      <c r="K292" s="23" t="s">
        <v>404</v>
      </c>
    </row>
    <row r="293" spans="1:11" s="34" customFormat="1" ht="30" customHeight="1" thickBot="1" x14ac:dyDescent="0.3">
      <c r="A293" s="90" t="s">
        <v>291</v>
      </c>
      <c r="B293" s="91"/>
      <c r="C293" s="91"/>
      <c r="D293" s="91"/>
      <c r="E293" s="91"/>
      <c r="F293" s="91"/>
      <c r="G293" s="91"/>
      <c r="H293" s="91"/>
      <c r="I293" s="91"/>
      <c r="J293" s="91"/>
      <c r="K293" s="92"/>
    </row>
    <row r="294" spans="1:11" s="20" customFormat="1" ht="30" customHeight="1" x14ac:dyDescent="0.25">
      <c r="A294" s="28">
        <f>+A288+1</f>
        <v>166</v>
      </c>
      <c r="B294" s="29" t="s">
        <v>65</v>
      </c>
      <c r="C294" s="29" t="s">
        <v>319</v>
      </c>
      <c r="D294" s="29" t="s">
        <v>408</v>
      </c>
      <c r="E294" s="30">
        <v>115000</v>
      </c>
      <c r="F294" s="30">
        <f t="shared" ref="F294:F300" si="80">E294*2.87%</f>
        <v>3300.5</v>
      </c>
      <c r="G294" s="30">
        <f t="shared" ref="G294:G300" si="81">+E294*3.04%</f>
        <v>3496</v>
      </c>
      <c r="H294" s="30">
        <v>15633.74</v>
      </c>
      <c r="I294" s="31">
        <v>25</v>
      </c>
      <c r="J294" s="30">
        <v>22455.239999999998</v>
      </c>
      <c r="K294" s="31">
        <v>92544.760000000009</v>
      </c>
    </row>
    <row r="295" spans="1:11" s="34" customFormat="1" ht="30" customHeight="1" x14ac:dyDescent="0.25">
      <c r="A295" s="28">
        <f>+A294+1</f>
        <v>167</v>
      </c>
      <c r="B295" s="29" t="s">
        <v>69</v>
      </c>
      <c r="C295" s="29" t="s">
        <v>68</v>
      </c>
      <c r="D295" s="29" t="s">
        <v>409</v>
      </c>
      <c r="E295" s="30">
        <v>54000</v>
      </c>
      <c r="F295" s="30">
        <f t="shared" si="80"/>
        <v>1549.8</v>
      </c>
      <c r="G295" s="30">
        <f t="shared" si="81"/>
        <v>1641.6</v>
      </c>
      <c r="H295" s="30">
        <v>2418.54</v>
      </c>
      <c r="I295" s="27">
        <v>25</v>
      </c>
      <c r="J295" s="30">
        <v>5634.94</v>
      </c>
      <c r="K295" s="31">
        <v>48365.06</v>
      </c>
    </row>
    <row r="296" spans="1:11" s="34" customFormat="1" ht="30" customHeight="1" x14ac:dyDescent="0.25">
      <c r="A296" s="28">
        <f>+A295+1</f>
        <v>168</v>
      </c>
      <c r="B296" s="29" t="s">
        <v>253</v>
      </c>
      <c r="C296" s="29" t="s">
        <v>68</v>
      </c>
      <c r="D296" s="29" t="s">
        <v>409</v>
      </c>
      <c r="E296" s="30">
        <v>54000</v>
      </c>
      <c r="F296" s="30">
        <f t="shared" si="80"/>
        <v>1549.8</v>
      </c>
      <c r="G296" s="30">
        <f t="shared" si="81"/>
        <v>1641.6</v>
      </c>
      <c r="H296" s="30">
        <v>2240.02</v>
      </c>
      <c r="I296" s="27">
        <v>1215.1199999999999</v>
      </c>
      <c r="J296" s="30">
        <v>6646.5399999999991</v>
      </c>
      <c r="K296" s="31">
        <v>47353.46</v>
      </c>
    </row>
    <row r="297" spans="1:11" s="34" customFormat="1" ht="30" customHeight="1" x14ac:dyDescent="0.25">
      <c r="A297" s="28">
        <f>+A296+1</f>
        <v>169</v>
      </c>
      <c r="B297" s="29" t="s">
        <v>337</v>
      </c>
      <c r="C297" s="29" t="s">
        <v>320</v>
      </c>
      <c r="D297" s="29" t="s">
        <v>409</v>
      </c>
      <c r="E297" s="30">
        <v>65000</v>
      </c>
      <c r="F297" s="30">
        <f t="shared" si="80"/>
        <v>1865.5</v>
      </c>
      <c r="G297" s="30">
        <f t="shared" si="81"/>
        <v>1976</v>
      </c>
      <c r="H297" s="30">
        <v>4427.58</v>
      </c>
      <c r="I297" s="27">
        <v>4288.2299999999996</v>
      </c>
      <c r="J297" s="30">
        <v>12557.31</v>
      </c>
      <c r="K297" s="31">
        <v>52442.69</v>
      </c>
    </row>
    <row r="298" spans="1:11" s="48" customFormat="1" ht="30" customHeight="1" x14ac:dyDescent="0.25">
      <c r="A298" s="28">
        <f t="shared" ref="A298:A300" si="82">+A297+1</f>
        <v>170</v>
      </c>
      <c r="B298" s="29" t="s">
        <v>70</v>
      </c>
      <c r="C298" s="29" t="s">
        <v>68</v>
      </c>
      <c r="D298" s="29" t="s">
        <v>409</v>
      </c>
      <c r="E298" s="30">
        <v>54000</v>
      </c>
      <c r="F298" s="30">
        <f t="shared" si="80"/>
        <v>1549.8</v>
      </c>
      <c r="G298" s="30">
        <f t="shared" si="81"/>
        <v>1641.6</v>
      </c>
      <c r="H298" s="30">
        <v>2418.54</v>
      </c>
      <c r="I298" s="27">
        <v>125</v>
      </c>
      <c r="J298" s="30">
        <v>5734.94</v>
      </c>
      <c r="K298" s="31">
        <v>48265.06</v>
      </c>
    </row>
    <row r="299" spans="1:11" s="34" customFormat="1" ht="30" customHeight="1" x14ac:dyDescent="0.25">
      <c r="A299" s="28">
        <f t="shared" si="82"/>
        <v>171</v>
      </c>
      <c r="B299" s="29" t="s">
        <v>71</v>
      </c>
      <c r="C299" s="29" t="s">
        <v>321</v>
      </c>
      <c r="D299" s="29" t="s">
        <v>408</v>
      </c>
      <c r="E299" s="30">
        <v>80000</v>
      </c>
      <c r="F299" s="30">
        <f t="shared" si="80"/>
        <v>2296</v>
      </c>
      <c r="G299" s="30">
        <f t="shared" si="81"/>
        <v>2432</v>
      </c>
      <c r="H299" s="30">
        <v>7400.87</v>
      </c>
      <c r="I299" s="27">
        <v>25</v>
      </c>
      <c r="J299" s="30">
        <v>12153.869999999999</v>
      </c>
      <c r="K299" s="31">
        <v>67846.13</v>
      </c>
    </row>
    <row r="300" spans="1:11" s="34" customFormat="1" ht="30" customHeight="1" x14ac:dyDescent="0.25">
      <c r="A300" s="28">
        <f t="shared" si="82"/>
        <v>172</v>
      </c>
      <c r="B300" s="29" t="s">
        <v>72</v>
      </c>
      <c r="C300" s="29" t="s">
        <v>322</v>
      </c>
      <c r="D300" s="29" t="s">
        <v>408</v>
      </c>
      <c r="E300" s="30">
        <v>90000</v>
      </c>
      <c r="F300" s="30">
        <f t="shared" si="80"/>
        <v>2583</v>
      </c>
      <c r="G300" s="30">
        <f t="shared" si="81"/>
        <v>2736</v>
      </c>
      <c r="H300" s="30">
        <v>9753.1200000000008</v>
      </c>
      <c r="I300" s="27">
        <v>25</v>
      </c>
      <c r="J300" s="30">
        <v>15097.12</v>
      </c>
      <c r="K300" s="31">
        <v>74902.880000000005</v>
      </c>
    </row>
    <row r="301" spans="1:11" s="34" customFormat="1" ht="30" customHeight="1" x14ac:dyDescent="0.25">
      <c r="A301" s="77" t="s">
        <v>413</v>
      </c>
      <c r="B301" s="78"/>
      <c r="C301" s="78"/>
      <c r="D301" s="79"/>
      <c r="E301" s="32">
        <f t="shared" ref="E301:H301" si="83">SUM(E294:E300)</f>
        <v>512000</v>
      </c>
      <c r="F301" s="32">
        <f t="shared" si="83"/>
        <v>14694.4</v>
      </c>
      <c r="G301" s="32">
        <f t="shared" si="83"/>
        <v>15564.800000000001</v>
      </c>
      <c r="H301" s="32">
        <f t="shared" si="83"/>
        <v>44292.41</v>
      </c>
      <c r="I301" s="32">
        <v>5728.3499999999995</v>
      </c>
      <c r="J301" s="32">
        <v>80279.959999999992</v>
      </c>
      <c r="K301" s="32">
        <v>431720.04000000004</v>
      </c>
    </row>
    <row r="302" spans="1:11" s="34" customFormat="1" ht="30" customHeight="1" thickBot="1" x14ac:dyDescent="0.3">
      <c r="A302" s="37"/>
      <c r="B302" s="49"/>
      <c r="C302" s="49"/>
      <c r="D302" s="49"/>
      <c r="E302" s="50"/>
    </row>
    <row r="303" spans="1:11" s="34" customFormat="1" ht="30" customHeight="1" thickBot="1" x14ac:dyDescent="0.3">
      <c r="A303" s="82" t="s">
        <v>73</v>
      </c>
      <c r="B303" s="83"/>
      <c r="C303" s="83"/>
      <c r="D303" s="83"/>
      <c r="E303" s="83"/>
      <c r="F303" s="83"/>
      <c r="G303" s="83"/>
      <c r="H303" s="83"/>
      <c r="I303" s="83"/>
      <c r="J303" s="83"/>
      <c r="K303" s="84"/>
    </row>
    <row r="304" spans="1:11" s="34" customFormat="1" ht="30" customHeight="1" x14ac:dyDescent="0.25">
      <c r="A304" s="28">
        <f>+A300+1</f>
        <v>173</v>
      </c>
      <c r="B304" s="29" t="s">
        <v>81</v>
      </c>
      <c r="C304" s="29" t="s">
        <v>48</v>
      </c>
      <c r="D304" s="29" t="s">
        <v>408</v>
      </c>
      <c r="E304" s="30">
        <v>29400</v>
      </c>
      <c r="F304" s="30">
        <f>E304*2.87%</f>
        <v>843.78</v>
      </c>
      <c r="G304" s="30">
        <f>+E304*3.04%</f>
        <v>893.76</v>
      </c>
      <c r="H304" s="55">
        <v>0</v>
      </c>
      <c r="I304" s="31">
        <v>5798.05</v>
      </c>
      <c r="J304" s="30">
        <v>7535.59</v>
      </c>
      <c r="K304" s="31">
        <v>21864.41</v>
      </c>
    </row>
    <row r="305" spans="1:11" s="34" customFormat="1" ht="30" customHeight="1" x14ac:dyDescent="0.25">
      <c r="A305" s="77" t="s">
        <v>413</v>
      </c>
      <c r="B305" s="78"/>
      <c r="C305" s="78"/>
      <c r="D305" s="79"/>
      <c r="E305" s="32">
        <f>SUM(E304:E304)</f>
        <v>29400</v>
      </c>
      <c r="F305" s="32">
        <f t="shared" ref="F305:K305" si="84">SUM(F304:F304)</f>
        <v>843.78</v>
      </c>
      <c r="G305" s="32">
        <f t="shared" si="84"/>
        <v>893.76</v>
      </c>
      <c r="H305" s="32">
        <f t="shared" si="84"/>
        <v>0</v>
      </c>
      <c r="I305" s="32">
        <f t="shared" si="84"/>
        <v>5798.05</v>
      </c>
      <c r="J305" s="32">
        <f t="shared" si="84"/>
        <v>7535.59</v>
      </c>
      <c r="K305" s="32">
        <f t="shared" si="84"/>
        <v>21864.41</v>
      </c>
    </row>
    <row r="306" spans="1:11" s="34" customFormat="1" ht="30" customHeight="1" thickBot="1" x14ac:dyDescent="0.3">
      <c r="A306" s="37"/>
      <c r="B306" s="49"/>
      <c r="C306" s="49"/>
      <c r="D306" s="49"/>
      <c r="E306" s="50"/>
    </row>
    <row r="307" spans="1:11" s="34" customFormat="1" ht="30" customHeight="1" thickBot="1" x14ac:dyDescent="0.3">
      <c r="A307" s="85" t="s">
        <v>75</v>
      </c>
      <c r="B307" s="86"/>
      <c r="C307" s="86"/>
      <c r="D307" s="86"/>
      <c r="E307" s="86"/>
      <c r="F307" s="86"/>
      <c r="G307" s="86"/>
      <c r="H307" s="86"/>
      <c r="I307" s="86"/>
      <c r="J307" s="86"/>
      <c r="K307" s="87"/>
    </row>
    <row r="308" spans="1:11" s="34" customFormat="1" ht="30" customHeight="1" x14ac:dyDescent="0.25">
      <c r="A308" s="24">
        <f>+A304+1</f>
        <v>174</v>
      </c>
      <c r="B308" s="25" t="s">
        <v>76</v>
      </c>
      <c r="C308" s="45" t="s">
        <v>324</v>
      </c>
      <c r="D308" s="29" t="s">
        <v>409</v>
      </c>
      <c r="E308" s="26">
        <v>80000</v>
      </c>
      <c r="F308" s="26">
        <f>E308*2.87%</f>
        <v>2296</v>
      </c>
      <c r="G308" s="26">
        <f>+E308*3.04%</f>
        <v>2432</v>
      </c>
      <c r="H308" s="26">
        <v>7400.87</v>
      </c>
      <c r="I308" s="31">
        <v>25</v>
      </c>
      <c r="J308" s="30">
        <v>12153.869999999999</v>
      </c>
      <c r="K308" s="27">
        <v>67846.13</v>
      </c>
    </row>
    <row r="309" spans="1:11" s="34" customFormat="1" ht="30" customHeight="1" x14ac:dyDescent="0.25">
      <c r="A309" s="28">
        <f>+A308+1</f>
        <v>175</v>
      </c>
      <c r="B309" s="29" t="s">
        <v>78</v>
      </c>
      <c r="C309" s="29" t="s">
        <v>325</v>
      </c>
      <c r="D309" s="29" t="s">
        <v>408</v>
      </c>
      <c r="E309" s="30">
        <v>31500</v>
      </c>
      <c r="F309" s="30">
        <f>E309*2.87%</f>
        <v>904.05</v>
      </c>
      <c r="G309" s="30">
        <f>+E309*3.04%</f>
        <v>957.6</v>
      </c>
      <c r="H309" s="55">
        <v>0</v>
      </c>
      <c r="I309" s="31">
        <v>1215.1199999999999</v>
      </c>
      <c r="J309" s="30">
        <v>3076.77</v>
      </c>
      <c r="K309" s="31">
        <v>28423.23</v>
      </c>
    </row>
    <row r="310" spans="1:11" s="34" customFormat="1" ht="30" customHeight="1" x14ac:dyDescent="0.25">
      <c r="A310" s="28">
        <f t="shared" ref="A310:A311" si="85">+A309+1</f>
        <v>176</v>
      </c>
      <c r="B310" s="29" t="s">
        <v>110</v>
      </c>
      <c r="C310" s="29" t="s">
        <v>314</v>
      </c>
      <c r="D310" s="29" t="s">
        <v>408</v>
      </c>
      <c r="E310" s="30">
        <v>35000</v>
      </c>
      <c r="F310" s="30">
        <f>E310*2.87%</f>
        <v>1004.5</v>
      </c>
      <c r="G310" s="30">
        <f>+E310*3.04%</f>
        <v>1064</v>
      </c>
      <c r="H310" s="55">
        <v>0</v>
      </c>
      <c r="I310" s="31">
        <v>1480.1</v>
      </c>
      <c r="J310" s="30">
        <v>3548.6</v>
      </c>
      <c r="K310" s="31">
        <v>31451.4</v>
      </c>
    </row>
    <row r="311" spans="1:11" s="34" customFormat="1" ht="30" customHeight="1" x14ac:dyDescent="0.25">
      <c r="A311" s="28">
        <f t="shared" si="85"/>
        <v>177</v>
      </c>
      <c r="B311" s="29" t="s">
        <v>79</v>
      </c>
      <c r="C311" s="29" t="s">
        <v>325</v>
      </c>
      <c r="D311" s="29" t="s">
        <v>408</v>
      </c>
      <c r="E311" s="30">
        <v>35000</v>
      </c>
      <c r="F311" s="30">
        <f>E311*2.87%</f>
        <v>1004.5</v>
      </c>
      <c r="G311" s="30">
        <f>+E311*3.04%</f>
        <v>1064</v>
      </c>
      <c r="H311" s="55">
        <v>0</v>
      </c>
      <c r="I311" s="31">
        <v>125</v>
      </c>
      <c r="J311" s="30">
        <v>2193.5</v>
      </c>
      <c r="K311" s="31">
        <v>32806.5</v>
      </c>
    </row>
    <row r="312" spans="1:11" s="34" customFormat="1" ht="30" customHeight="1" x14ac:dyDescent="0.25">
      <c r="A312" s="28">
        <f>+A311+1</f>
        <v>178</v>
      </c>
      <c r="B312" s="29" t="s">
        <v>83</v>
      </c>
      <c r="C312" s="43"/>
      <c r="D312" s="29" t="s">
        <v>409</v>
      </c>
      <c r="E312" s="30">
        <v>81000</v>
      </c>
      <c r="F312" s="30">
        <f>E312*2.87%</f>
        <v>2324.6999999999998</v>
      </c>
      <c r="G312" s="30">
        <f>+E312*3.04%</f>
        <v>2462.4</v>
      </c>
      <c r="H312" s="30">
        <v>7636.09</v>
      </c>
      <c r="I312" s="31">
        <v>25</v>
      </c>
      <c r="J312" s="30">
        <v>12448.19</v>
      </c>
      <c r="K312" s="31">
        <v>68551.81</v>
      </c>
    </row>
    <row r="313" spans="1:11" s="34" customFormat="1" ht="30" customHeight="1" x14ac:dyDescent="0.25">
      <c r="A313" s="77" t="s">
        <v>413</v>
      </c>
      <c r="B313" s="78"/>
      <c r="C313" s="78"/>
      <c r="D313" s="79"/>
      <c r="E313" s="32">
        <f t="shared" ref="E313:K313" si="86">SUM(E308:E312)</f>
        <v>262500</v>
      </c>
      <c r="F313" s="32">
        <f t="shared" si="86"/>
        <v>7533.75</v>
      </c>
      <c r="G313" s="32">
        <f t="shared" si="86"/>
        <v>7980</v>
      </c>
      <c r="H313" s="32">
        <f t="shared" si="86"/>
        <v>15036.96</v>
      </c>
      <c r="I313" s="32">
        <f t="shared" si="86"/>
        <v>2870.22</v>
      </c>
      <c r="J313" s="32">
        <f t="shared" si="86"/>
        <v>33420.93</v>
      </c>
      <c r="K313" s="32">
        <f t="shared" si="86"/>
        <v>229079.07</v>
      </c>
    </row>
    <row r="314" spans="1:11" s="34" customFormat="1" ht="30" customHeight="1" thickBot="1" x14ac:dyDescent="0.3"/>
    <row r="315" spans="1:11" s="34" customFormat="1" ht="30" customHeight="1" thickBot="1" x14ac:dyDescent="0.3">
      <c r="A315" s="85" t="s">
        <v>84</v>
      </c>
      <c r="B315" s="86"/>
      <c r="C315" s="86"/>
      <c r="D315" s="86"/>
      <c r="E315" s="86"/>
      <c r="F315" s="86"/>
      <c r="G315" s="86"/>
      <c r="H315" s="86"/>
      <c r="I315" s="86"/>
      <c r="J315" s="86"/>
      <c r="K315" s="87"/>
    </row>
    <row r="316" spans="1:11" s="34" customFormat="1" ht="30" customHeight="1" x14ac:dyDescent="0.25">
      <c r="A316" s="24">
        <f>+A312+1</f>
        <v>179</v>
      </c>
      <c r="B316" s="25" t="s">
        <v>85</v>
      </c>
      <c r="C316" s="25" t="s">
        <v>86</v>
      </c>
      <c r="D316" s="25" t="s">
        <v>408</v>
      </c>
      <c r="E316" s="26">
        <v>44000</v>
      </c>
      <c r="F316" s="26">
        <f t="shared" ref="F316:F335" si="87">E316*2.87%</f>
        <v>1262.8</v>
      </c>
      <c r="G316" s="26">
        <f t="shared" ref="G316:G335" si="88">+E316*3.04%</f>
        <v>1337.6</v>
      </c>
      <c r="H316" s="26">
        <v>1007.19</v>
      </c>
      <c r="I316" s="31">
        <v>4168.8</v>
      </c>
      <c r="J316" s="26">
        <v>7776.3899999999994</v>
      </c>
      <c r="K316" s="27">
        <v>36223.61</v>
      </c>
    </row>
    <row r="317" spans="1:11" s="20" customFormat="1" ht="30" customHeight="1" x14ac:dyDescent="0.25">
      <c r="A317" s="28">
        <f>+A316+1</f>
        <v>180</v>
      </c>
      <c r="B317" s="29" t="s">
        <v>87</v>
      </c>
      <c r="C317" s="29" t="s">
        <v>326</v>
      </c>
      <c r="D317" s="29" t="s">
        <v>409</v>
      </c>
      <c r="E317" s="30">
        <v>21450</v>
      </c>
      <c r="F317" s="30">
        <f t="shared" si="87"/>
        <v>615.61500000000001</v>
      </c>
      <c r="G317" s="30">
        <f t="shared" si="88"/>
        <v>652.08000000000004</v>
      </c>
      <c r="H317" s="55">
        <v>0</v>
      </c>
      <c r="I317" s="31">
        <v>545</v>
      </c>
      <c r="J317" s="26">
        <v>1812.6950000000002</v>
      </c>
      <c r="K317" s="31">
        <v>19637.305</v>
      </c>
    </row>
    <row r="318" spans="1:11" s="35" customFormat="1" ht="30" customHeight="1" x14ac:dyDescent="0.25">
      <c r="A318" s="28">
        <f>+A317+1</f>
        <v>181</v>
      </c>
      <c r="B318" s="29" t="s">
        <v>89</v>
      </c>
      <c r="C318" s="29" t="s">
        <v>326</v>
      </c>
      <c r="D318" s="29" t="s">
        <v>409</v>
      </c>
      <c r="E318" s="30">
        <v>23100</v>
      </c>
      <c r="F318" s="30">
        <f t="shared" si="87"/>
        <v>662.97</v>
      </c>
      <c r="G318" s="30">
        <f t="shared" si="88"/>
        <v>702.24</v>
      </c>
      <c r="H318" s="55">
        <v>0</v>
      </c>
      <c r="I318" s="31">
        <v>1235.1199999999999</v>
      </c>
      <c r="J318" s="26">
        <v>2600.33</v>
      </c>
      <c r="K318" s="31">
        <v>20499.669999999998</v>
      </c>
    </row>
    <row r="319" spans="1:11" s="34" customFormat="1" ht="30" customHeight="1" x14ac:dyDescent="0.25">
      <c r="A319" s="28">
        <f t="shared" ref="A319:A337" si="89">+A318+1</f>
        <v>182</v>
      </c>
      <c r="B319" s="29" t="s">
        <v>262</v>
      </c>
      <c r="C319" s="29" t="s">
        <v>326</v>
      </c>
      <c r="D319" s="29" t="s">
        <v>408</v>
      </c>
      <c r="E319" s="30">
        <v>21450</v>
      </c>
      <c r="F319" s="30">
        <f t="shared" si="87"/>
        <v>615.61500000000001</v>
      </c>
      <c r="G319" s="30">
        <f t="shared" si="88"/>
        <v>652.08000000000004</v>
      </c>
      <c r="H319" s="55">
        <v>0</v>
      </c>
      <c r="I319" s="31">
        <v>65</v>
      </c>
      <c r="J319" s="26">
        <v>1332.6950000000002</v>
      </c>
      <c r="K319" s="31">
        <v>20117.305</v>
      </c>
    </row>
    <row r="320" spans="1:11" s="64" customFormat="1" ht="30" customHeight="1" x14ac:dyDescent="0.25">
      <c r="A320" s="28">
        <f>+A319+1</f>
        <v>183</v>
      </c>
      <c r="B320" s="29" t="s">
        <v>252</v>
      </c>
      <c r="C320" s="29" t="s">
        <v>104</v>
      </c>
      <c r="D320" s="29" t="s">
        <v>408</v>
      </c>
      <c r="E320" s="30">
        <v>23100</v>
      </c>
      <c r="F320" s="30">
        <f t="shared" si="87"/>
        <v>662.97</v>
      </c>
      <c r="G320" s="30">
        <f t="shared" si="88"/>
        <v>702.24</v>
      </c>
      <c r="H320" s="55">
        <v>0</v>
      </c>
      <c r="I320" s="31">
        <v>7589.65</v>
      </c>
      <c r="J320" s="26">
        <v>8954.86</v>
      </c>
      <c r="K320" s="31">
        <v>14145.14</v>
      </c>
    </row>
    <row r="321" spans="1:11" s="64" customFormat="1" ht="30" customHeight="1" thickBot="1" x14ac:dyDescent="0.3">
      <c r="A321" s="28">
        <f>+A320+1</f>
        <v>184</v>
      </c>
      <c r="B321" s="29" t="s">
        <v>90</v>
      </c>
      <c r="C321" s="29" t="s">
        <v>104</v>
      </c>
      <c r="D321" s="29" t="s">
        <v>409</v>
      </c>
      <c r="E321" s="30">
        <v>21450</v>
      </c>
      <c r="F321" s="30">
        <f>E321*2.87%</f>
        <v>615.61500000000001</v>
      </c>
      <c r="G321" s="30">
        <f>+E321*3.04%</f>
        <v>652.08000000000004</v>
      </c>
      <c r="H321" s="55">
        <v>0</v>
      </c>
      <c r="I321" s="31">
        <v>45</v>
      </c>
      <c r="J321" s="26">
        <v>1312.6950000000002</v>
      </c>
      <c r="K321" s="31">
        <v>20137.305</v>
      </c>
    </row>
    <row r="322" spans="1:11" s="64" customFormat="1" ht="30" customHeight="1" thickBot="1" x14ac:dyDescent="0.3">
      <c r="A322" s="17"/>
      <c r="B322" s="18"/>
      <c r="C322" s="18"/>
      <c r="D322" s="18"/>
      <c r="E322" s="19"/>
      <c r="F322" s="80" t="s">
        <v>407</v>
      </c>
      <c r="G322" s="81"/>
      <c r="H322" s="20"/>
      <c r="I322" s="20"/>
      <c r="J322" s="20"/>
      <c r="K322" s="20"/>
    </row>
    <row r="323" spans="1:11" s="64" customFormat="1" ht="30" customHeight="1" thickBot="1" x14ac:dyDescent="0.3">
      <c r="A323" s="72" t="s">
        <v>3</v>
      </c>
      <c r="B323" s="72" t="s">
        <v>401</v>
      </c>
      <c r="C323" s="72" t="s">
        <v>416</v>
      </c>
      <c r="D323" s="72" t="s">
        <v>402</v>
      </c>
      <c r="E323" s="72" t="s">
        <v>412</v>
      </c>
      <c r="F323" s="72" t="s">
        <v>4</v>
      </c>
      <c r="G323" s="72" t="s">
        <v>5</v>
      </c>
      <c r="H323" s="73" t="s">
        <v>403</v>
      </c>
      <c r="I323" s="73" t="s">
        <v>405</v>
      </c>
      <c r="J323" s="73" t="s">
        <v>6</v>
      </c>
      <c r="K323" s="73" t="s">
        <v>404</v>
      </c>
    </row>
    <row r="324" spans="1:11" s="34" customFormat="1" ht="30" customHeight="1" x14ac:dyDescent="0.25">
      <c r="A324" s="28">
        <f>+A321+1</f>
        <v>185</v>
      </c>
      <c r="B324" s="29" t="s">
        <v>256</v>
      </c>
      <c r="C324" s="29" t="s">
        <v>104</v>
      </c>
      <c r="D324" s="29" t="s">
        <v>408</v>
      </c>
      <c r="E324" s="30">
        <v>15400</v>
      </c>
      <c r="F324" s="30">
        <f t="shared" si="87"/>
        <v>441.98</v>
      </c>
      <c r="G324" s="30">
        <f t="shared" si="88"/>
        <v>468.16</v>
      </c>
      <c r="H324" s="55">
        <v>0</v>
      </c>
      <c r="I324" s="31">
        <v>25</v>
      </c>
      <c r="J324" s="26">
        <v>935.1400000000001</v>
      </c>
      <c r="K324" s="31">
        <v>14464.86</v>
      </c>
    </row>
    <row r="325" spans="1:11" s="34" customFormat="1" ht="30" customHeight="1" x14ac:dyDescent="0.25">
      <c r="A325" s="28">
        <f t="shared" si="89"/>
        <v>186</v>
      </c>
      <c r="B325" s="29" t="s">
        <v>91</v>
      </c>
      <c r="C325" s="29" t="s">
        <v>326</v>
      </c>
      <c r="D325" s="29" t="s">
        <v>409</v>
      </c>
      <c r="E325" s="30">
        <v>28875</v>
      </c>
      <c r="F325" s="30">
        <f t="shared" si="87"/>
        <v>828.71249999999998</v>
      </c>
      <c r="G325" s="30">
        <f t="shared" si="88"/>
        <v>877.8</v>
      </c>
      <c r="H325" s="55">
        <v>0</v>
      </c>
      <c r="I325" s="31">
        <v>4381.1899999999996</v>
      </c>
      <c r="J325" s="26">
        <v>6087.7024999999994</v>
      </c>
      <c r="K325" s="31">
        <v>22787.297500000001</v>
      </c>
    </row>
    <row r="326" spans="1:11" s="34" customFormat="1" ht="30" customHeight="1" x14ac:dyDescent="0.25">
      <c r="A326" s="28">
        <f t="shared" si="89"/>
        <v>187</v>
      </c>
      <c r="B326" s="29" t="s">
        <v>92</v>
      </c>
      <c r="C326" s="29" t="s">
        <v>104</v>
      </c>
      <c r="D326" s="29" t="s">
        <v>408</v>
      </c>
      <c r="E326" s="30">
        <v>21450</v>
      </c>
      <c r="F326" s="30">
        <f t="shared" si="87"/>
        <v>615.61500000000001</v>
      </c>
      <c r="G326" s="30">
        <f t="shared" si="88"/>
        <v>652.08000000000004</v>
      </c>
      <c r="H326" s="55">
        <v>0</v>
      </c>
      <c r="I326" s="31">
        <v>3164.57</v>
      </c>
      <c r="J326" s="26">
        <v>4432.2650000000003</v>
      </c>
      <c r="K326" s="31">
        <v>17017.735000000001</v>
      </c>
    </row>
    <row r="327" spans="1:11" s="34" customFormat="1" ht="30" customHeight="1" x14ac:dyDescent="0.25">
      <c r="A327" s="28">
        <f t="shared" si="89"/>
        <v>188</v>
      </c>
      <c r="B327" s="29" t="s">
        <v>93</v>
      </c>
      <c r="C327" s="29" t="s">
        <v>104</v>
      </c>
      <c r="D327" s="29" t="s">
        <v>409</v>
      </c>
      <c r="E327" s="30">
        <v>19800</v>
      </c>
      <c r="F327" s="30">
        <f t="shared" si="87"/>
        <v>568.26</v>
      </c>
      <c r="G327" s="30">
        <f t="shared" si="88"/>
        <v>601.91999999999996</v>
      </c>
      <c r="H327" s="30">
        <v>0</v>
      </c>
      <c r="I327" s="31">
        <v>3653.71</v>
      </c>
      <c r="J327" s="26">
        <v>4823.8900000000003</v>
      </c>
      <c r="K327" s="31">
        <v>14976.11</v>
      </c>
    </row>
    <row r="328" spans="1:11" s="34" customFormat="1" ht="30" customHeight="1" x14ac:dyDescent="0.25">
      <c r="A328" s="28">
        <f t="shared" si="89"/>
        <v>189</v>
      </c>
      <c r="B328" s="29" t="s">
        <v>94</v>
      </c>
      <c r="C328" s="29" t="s">
        <v>104</v>
      </c>
      <c r="D328" s="29" t="s">
        <v>408</v>
      </c>
      <c r="E328" s="30">
        <v>21450</v>
      </c>
      <c r="F328" s="30">
        <f t="shared" si="87"/>
        <v>615.61500000000001</v>
      </c>
      <c r="G328" s="30">
        <f t="shared" si="88"/>
        <v>652.08000000000004</v>
      </c>
      <c r="H328" s="30">
        <v>0</v>
      </c>
      <c r="I328" s="31">
        <v>4684.6099999999997</v>
      </c>
      <c r="J328" s="26">
        <v>5952.3050000000003</v>
      </c>
      <c r="K328" s="31">
        <v>15497.695</v>
      </c>
    </row>
    <row r="329" spans="1:11" s="34" customFormat="1" ht="30" customHeight="1" x14ac:dyDescent="0.25">
      <c r="A329" s="28">
        <f>+A328+1</f>
        <v>190</v>
      </c>
      <c r="B329" s="29" t="s">
        <v>95</v>
      </c>
      <c r="C329" s="29" t="s">
        <v>326</v>
      </c>
      <c r="D329" s="29" t="s">
        <v>408</v>
      </c>
      <c r="E329" s="30">
        <v>21450</v>
      </c>
      <c r="F329" s="30">
        <f t="shared" si="87"/>
        <v>615.61500000000001</v>
      </c>
      <c r="G329" s="30">
        <f t="shared" si="88"/>
        <v>652.08000000000004</v>
      </c>
      <c r="H329" s="30">
        <v>0</v>
      </c>
      <c r="I329" s="31">
        <v>6003.6</v>
      </c>
      <c r="J329" s="26">
        <v>7271.2950000000001</v>
      </c>
      <c r="K329" s="31">
        <v>14178.705</v>
      </c>
    </row>
    <row r="330" spans="1:11" s="34" customFormat="1" ht="30" customHeight="1" x14ac:dyDescent="0.25">
      <c r="A330" s="28">
        <f t="shared" si="89"/>
        <v>191</v>
      </c>
      <c r="B330" s="29" t="s">
        <v>96</v>
      </c>
      <c r="C330" s="29" t="s">
        <v>104</v>
      </c>
      <c r="D330" s="29" t="s">
        <v>408</v>
      </c>
      <c r="E330" s="30">
        <v>21450</v>
      </c>
      <c r="F330" s="30">
        <f t="shared" si="87"/>
        <v>615.61500000000001</v>
      </c>
      <c r="G330" s="30">
        <f t="shared" si="88"/>
        <v>652.08000000000004</v>
      </c>
      <c r="H330" s="30">
        <v>0</v>
      </c>
      <c r="I330" s="31">
        <v>125</v>
      </c>
      <c r="J330" s="26">
        <v>1392.6950000000002</v>
      </c>
      <c r="K330" s="31">
        <v>20057.305</v>
      </c>
    </row>
    <row r="331" spans="1:11" s="34" customFormat="1" ht="30" customHeight="1" x14ac:dyDescent="0.25">
      <c r="A331" s="28">
        <f t="shared" si="89"/>
        <v>192</v>
      </c>
      <c r="B331" s="29" t="s">
        <v>97</v>
      </c>
      <c r="C331" s="29" t="s">
        <v>104</v>
      </c>
      <c r="D331" s="29" t="s">
        <v>408</v>
      </c>
      <c r="E331" s="30">
        <v>15400</v>
      </c>
      <c r="F331" s="30">
        <f t="shared" si="87"/>
        <v>441.98</v>
      </c>
      <c r="G331" s="30">
        <f t="shared" si="88"/>
        <v>468.16</v>
      </c>
      <c r="H331" s="30">
        <v>0</v>
      </c>
      <c r="I331" s="31">
        <v>25</v>
      </c>
      <c r="J331" s="26">
        <v>935.1400000000001</v>
      </c>
      <c r="K331" s="31">
        <v>14464.86</v>
      </c>
    </row>
    <row r="332" spans="1:11" s="34" customFormat="1" ht="30" customHeight="1" x14ac:dyDescent="0.25">
      <c r="A332" s="28">
        <f>+A331+1</f>
        <v>193</v>
      </c>
      <c r="B332" s="29" t="s">
        <v>98</v>
      </c>
      <c r="C332" s="29" t="s">
        <v>104</v>
      </c>
      <c r="D332" s="29" t="s">
        <v>409</v>
      </c>
      <c r="E332" s="30">
        <v>21450</v>
      </c>
      <c r="F332" s="30">
        <f t="shared" si="87"/>
        <v>615.61500000000001</v>
      </c>
      <c r="G332" s="30">
        <f t="shared" si="88"/>
        <v>652.08000000000004</v>
      </c>
      <c r="H332" s="30">
        <v>0</v>
      </c>
      <c r="I332" s="31">
        <v>1215.1199999999999</v>
      </c>
      <c r="J332" s="26">
        <v>2482.8150000000001</v>
      </c>
      <c r="K332" s="31">
        <v>18967.185000000001</v>
      </c>
    </row>
    <row r="333" spans="1:11" s="34" customFormat="1" ht="30" customHeight="1" x14ac:dyDescent="0.25">
      <c r="A333" s="28">
        <f>+A332+1</f>
        <v>194</v>
      </c>
      <c r="B333" s="29" t="s">
        <v>99</v>
      </c>
      <c r="C333" s="29" t="s">
        <v>104</v>
      </c>
      <c r="D333" s="29" t="s">
        <v>409</v>
      </c>
      <c r="E333" s="30">
        <v>21450</v>
      </c>
      <c r="F333" s="30">
        <f t="shared" si="87"/>
        <v>615.61500000000001</v>
      </c>
      <c r="G333" s="30">
        <f t="shared" si="88"/>
        <v>652.08000000000004</v>
      </c>
      <c r="H333" s="30">
        <v>0</v>
      </c>
      <c r="I333" s="31">
        <v>6879.17</v>
      </c>
      <c r="J333" s="26">
        <v>8137.87</v>
      </c>
      <c r="K333" s="31">
        <v>13312.14</v>
      </c>
    </row>
    <row r="334" spans="1:11" s="34" customFormat="1" ht="30" customHeight="1" x14ac:dyDescent="0.25">
      <c r="A334" s="28">
        <f t="shared" si="89"/>
        <v>195</v>
      </c>
      <c r="B334" s="29" t="s">
        <v>100</v>
      </c>
      <c r="C334" s="29" t="s">
        <v>104</v>
      </c>
      <c r="D334" s="29" t="s">
        <v>408</v>
      </c>
      <c r="E334" s="30">
        <v>15400</v>
      </c>
      <c r="F334" s="30">
        <f t="shared" si="87"/>
        <v>441.98</v>
      </c>
      <c r="G334" s="30">
        <f t="shared" si="88"/>
        <v>468.16</v>
      </c>
      <c r="H334" s="55">
        <v>0</v>
      </c>
      <c r="I334" s="31">
        <v>25</v>
      </c>
      <c r="J334" s="26">
        <v>935.1400000000001</v>
      </c>
      <c r="K334" s="31">
        <v>14464.86</v>
      </c>
    </row>
    <row r="335" spans="1:11" s="34" customFormat="1" ht="30" customHeight="1" x14ac:dyDescent="0.25">
      <c r="A335" s="28">
        <f t="shared" si="89"/>
        <v>196</v>
      </c>
      <c r="B335" s="29" t="s">
        <v>101</v>
      </c>
      <c r="C335" s="29" t="s">
        <v>104</v>
      </c>
      <c r="D335" s="29" t="s">
        <v>408</v>
      </c>
      <c r="E335" s="30">
        <v>15400</v>
      </c>
      <c r="F335" s="30">
        <f t="shared" si="87"/>
        <v>441.98</v>
      </c>
      <c r="G335" s="30">
        <f t="shared" si="88"/>
        <v>468.16</v>
      </c>
      <c r="H335" s="55">
        <v>0</v>
      </c>
      <c r="I335" s="31">
        <v>3381.82</v>
      </c>
      <c r="J335" s="26">
        <v>4291.96</v>
      </c>
      <c r="K335" s="31">
        <v>11108.04</v>
      </c>
    </row>
    <row r="336" spans="1:11" s="34" customFormat="1" ht="30" customHeight="1" x14ac:dyDescent="0.25">
      <c r="A336" s="28">
        <f>+A335+1</f>
        <v>197</v>
      </c>
      <c r="B336" s="29" t="s">
        <v>102</v>
      </c>
      <c r="C336" s="29" t="s">
        <v>104</v>
      </c>
      <c r="D336" s="29" t="s">
        <v>408</v>
      </c>
      <c r="E336" s="30">
        <v>15400</v>
      </c>
      <c r="F336" s="30">
        <f>E336*2.87%</f>
        <v>441.98</v>
      </c>
      <c r="G336" s="30">
        <f>+E336*3.04%</f>
        <v>468.16</v>
      </c>
      <c r="H336" s="55">
        <v>0</v>
      </c>
      <c r="I336" s="31">
        <v>25</v>
      </c>
      <c r="J336" s="30">
        <v>935.1400000000001</v>
      </c>
      <c r="K336" s="31">
        <v>14464.86</v>
      </c>
    </row>
    <row r="337" spans="1:12" s="34" customFormat="1" ht="30" customHeight="1" x14ac:dyDescent="0.25">
      <c r="A337" s="28">
        <f t="shared" si="89"/>
        <v>198</v>
      </c>
      <c r="B337" s="29" t="s">
        <v>103</v>
      </c>
      <c r="C337" s="29" t="s">
        <v>104</v>
      </c>
      <c r="D337" s="29" t="s">
        <v>408</v>
      </c>
      <c r="E337" s="30">
        <v>21450</v>
      </c>
      <c r="F337" s="30">
        <f>E337*2.87%</f>
        <v>615.61500000000001</v>
      </c>
      <c r="G337" s="30">
        <f>+E337*3.04%</f>
        <v>652.08000000000004</v>
      </c>
      <c r="H337" s="55">
        <v>0</v>
      </c>
      <c r="I337" s="31">
        <v>25</v>
      </c>
      <c r="J337" s="26">
        <v>1292.6950000000002</v>
      </c>
      <c r="K337" s="31">
        <v>20157.305</v>
      </c>
    </row>
    <row r="338" spans="1:12" s="20" customFormat="1" ht="30" customHeight="1" x14ac:dyDescent="0.25">
      <c r="A338" s="77" t="s">
        <v>413</v>
      </c>
      <c r="B338" s="78"/>
      <c r="C338" s="78"/>
      <c r="D338" s="79"/>
      <c r="E338" s="32">
        <f t="shared" ref="E338:K338" si="90">SUM(E316:E337)</f>
        <v>430375</v>
      </c>
      <c r="F338" s="32">
        <f t="shared" si="90"/>
        <v>12351.762499999997</v>
      </c>
      <c r="G338" s="32">
        <f t="shared" si="90"/>
        <v>13083.4</v>
      </c>
      <c r="H338" s="32">
        <f t="shared" si="90"/>
        <v>1007.19</v>
      </c>
      <c r="I338" s="32">
        <f t="shared" si="90"/>
        <v>47262.36</v>
      </c>
      <c r="J338" s="32">
        <f t="shared" si="90"/>
        <v>73695.717500000013</v>
      </c>
      <c r="K338" s="32">
        <f t="shared" si="90"/>
        <v>356679.29249999992</v>
      </c>
      <c r="L338" s="33"/>
    </row>
    <row r="339" spans="1:12" s="34" customFormat="1" ht="30" customHeight="1" thickBot="1" x14ac:dyDescent="0.3">
      <c r="A339" s="37"/>
      <c r="B339" s="49"/>
      <c r="C339" s="49"/>
      <c r="D339" s="49"/>
      <c r="E339" s="50"/>
    </row>
    <row r="340" spans="1:12" s="34" customFormat="1" ht="30" customHeight="1" thickBot="1" x14ac:dyDescent="0.3">
      <c r="A340" s="93" t="s">
        <v>105</v>
      </c>
      <c r="B340" s="94"/>
      <c r="C340" s="94"/>
      <c r="D340" s="94"/>
      <c r="E340" s="94"/>
      <c r="F340" s="94"/>
      <c r="G340" s="94"/>
      <c r="H340" s="94"/>
      <c r="I340" s="94"/>
      <c r="J340" s="94"/>
      <c r="K340" s="95"/>
    </row>
    <row r="341" spans="1:12" s="34" customFormat="1" ht="30" customHeight="1" x14ac:dyDescent="0.25">
      <c r="A341" s="24">
        <f>+A337+1</f>
        <v>199</v>
      </c>
      <c r="B341" s="25" t="s">
        <v>74</v>
      </c>
      <c r="C341" s="25" t="s">
        <v>327</v>
      </c>
      <c r="D341" s="25" t="s">
        <v>408</v>
      </c>
      <c r="E341" s="26">
        <v>54000</v>
      </c>
      <c r="F341" s="26">
        <f>E341*2.87%</f>
        <v>1549.8</v>
      </c>
      <c r="G341" s="26">
        <f>+E341*3.04%</f>
        <v>1641.6</v>
      </c>
      <c r="H341" s="26">
        <v>2418.54</v>
      </c>
      <c r="I341" s="31">
        <v>1380.1</v>
      </c>
      <c r="J341" s="26">
        <v>6990.04</v>
      </c>
      <c r="K341" s="27">
        <v>47009.96</v>
      </c>
    </row>
    <row r="342" spans="1:12" s="34" customFormat="1" ht="30" customHeight="1" x14ac:dyDescent="0.25">
      <c r="A342" s="28">
        <f>+A341+1</f>
        <v>200</v>
      </c>
      <c r="B342" s="29" t="s">
        <v>106</v>
      </c>
      <c r="C342" s="29" t="s">
        <v>381</v>
      </c>
      <c r="D342" s="29" t="s">
        <v>408</v>
      </c>
      <c r="E342" s="30">
        <v>31500</v>
      </c>
      <c r="F342" s="30">
        <f>E342*2.87%</f>
        <v>904.05</v>
      </c>
      <c r="G342" s="30">
        <f>+E342*3.04%</f>
        <v>957.6</v>
      </c>
      <c r="H342" s="30"/>
      <c r="I342" s="31">
        <v>2405.2399999999998</v>
      </c>
      <c r="J342" s="30">
        <v>4266.8899999999994</v>
      </c>
      <c r="K342" s="31">
        <v>27233.11</v>
      </c>
    </row>
    <row r="343" spans="1:12" s="34" customFormat="1" ht="30" customHeight="1" x14ac:dyDescent="0.25">
      <c r="A343" s="28">
        <f t="shared" ref="A343:A344" si="91">+A342+1</f>
        <v>201</v>
      </c>
      <c r="B343" s="29" t="s">
        <v>107</v>
      </c>
      <c r="C343" s="29" t="s">
        <v>381</v>
      </c>
      <c r="D343" s="29" t="s">
        <v>408</v>
      </c>
      <c r="E343" s="30">
        <v>31500</v>
      </c>
      <c r="F343" s="30">
        <f>E343*2.87%</f>
        <v>904.05</v>
      </c>
      <c r="G343" s="30">
        <f>+E343*3.04%</f>
        <v>957.6</v>
      </c>
      <c r="H343" s="30"/>
      <c r="I343" s="31">
        <v>525</v>
      </c>
      <c r="J343" s="30">
        <v>2386.65</v>
      </c>
      <c r="K343" s="31">
        <v>29113.35</v>
      </c>
    </row>
    <row r="344" spans="1:12" s="34" customFormat="1" ht="30" customHeight="1" x14ac:dyDescent="0.25">
      <c r="A344" s="28">
        <f t="shared" si="91"/>
        <v>202</v>
      </c>
      <c r="B344" s="29" t="s">
        <v>31</v>
      </c>
      <c r="C344" s="29" t="s">
        <v>315</v>
      </c>
      <c r="D344" s="29" t="s">
        <v>409</v>
      </c>
      <c r="E344" s="30">
        <v>45000</v>
      </c>
      <c r="F344" s="30">
        <f>E344*2.87%</f>
        <v>1291.5</v>
      </c>
      <c r="G344" s="30">
        <f>+E344*3.04%</f>
        <v>1368</v>
      </c>
      <c r="H344" s="30">
        <v>1148.33</v>
      </c>
      <c r="I344" s="31">
        <v>9817.82</v>
      </c>
      <c r="J344" s="30">
        <v>13625.65</v>
      </c>
      <c r="K344" s="31">
        <v>31374.35</v>
      </c>
    </row>
    <row r="345" spans="1:12" s="34" customFormat="1" ht="30" customHeight="1" x14ac:dyDescent="0.25">
      <c r="A345" s="77" t="s">
        <v>413</v>
      </c>
      <c r="B345" s="78"/>
      <c r="C345" s="78"/>
      <c r="D345" s="79"/>
      <c r="E345" s="32">
        <f>SUM(E341:E344)</f>
        <v>162000</v>
      </c>
      <c r="F345" s="32">
        <f t="shared" ref="F345:H345" si="92">SUM(F341:F344)</f>
        <v>4649.3999999999996</v>
      </c>
      <c r="G345" s="32">
        <f t="shared" si="92"/>
        <v>4924.7999999999993</v>
      </c>
      <c r="H345" s="32">
        <f t="shared" si="92"/>
        <v>3566.87</v>
      </c>
      <c r="I345" s="32">
        <v>14128.16</v>
      </c>
      <c r="J345" s="32">
        <v>27269.23</v>
      </c>
      <c r="K345" s="32">
        <v>134730.77000000002</v>
      </c>
    </row>
    <row r="346" spans="1:12" s="34" customFormat="1" ht="30" customHeight="1" thickBot="1" x14ac:dyDescent="0.3">
      <c r="A346" s="37"/>
      <c r="B346" s="49"/>
      <c r="C346" s="49"/>
      <c r="D346" s="49"/>
      <c r="E346" s="50"/>
    </row>
    <row r="347" spans="1:12" s="34" customFormat="1" ht="30" customHeight="1" thickBot="1" x14ac:dyDescent="0.3">
      <c r="A347" s="85" t="s">
        <v>108</v>
      </c>
      <c r="B347" s="86"/>
      <c r="C347" s="86"/>
      <c r="D347" s="86"/>
      <c r="E347" s="86"/>
      <c r="F347" s="86"/>
      <c r="G347" s="86"/>
      <c r="H347" s="86"/>
      <c r="I347" s="86"/>
      <c r="J347" s="86"/>
      <c r="K347" s="87"/>
    </row>
    <row r="348" spans="1:12" s="34" customFormat="1" ht="30" customHeight="1" x14ac:dyDescent="0.25">
      <c r="A348" s="28">
        <f>+A344+1</f>
        <v>203</v>
      </c>
      <c r="B348" s="29" t="s">
        <v>109</v>
      </c>
      <c r="C348" s="29" t="s">
        <v>328</v>
      </c>
      <c r="D348" s="29" t="s">
        <v>409</v>
      </c>
      <c r="E348" s="30">
        <v>45000</v>
      </c>
      <c r="F348" s="30">
        <f t="shared" ref="F348:F362" si="93">E348*2.87%</f>
        <v>1291.5</v>
      </c>
      <c r="G348" s="30">
        <f t="shared" ref="G348:G362" si="94">+E348*3.04%</f>
        <v>1368</v>
      </c>
      <c r="H348" s="30">
        <v>1148.33</v>
      </c>
      <c r="I348" s="31">
        <v>125</v>
      </c>
      <c r="J348" s="30">
        <v>3932.83</v>
      </c>
      <c r="K348" s="31">
        <v>41067.17</v>
      </c>
    </row>
    <row r="349" spans="1:12" s="34" customFormat="1" ht="30" customHeight="1" x14ac:dyDescent="0.25">
      <c r="A349" s="28">
        <f t="shared" ref="A349:A362" si="95">+A348+1</f>
        <v>204</v>
      </c>
      <c r="B349" s="29" t="s">
        <v>111</v>
      </c>
      <c r="C349" s="29" t="s">
        <v>113</v>
      </c>
      <c r="D349" s="29" t="s">
        <v>408</v>
      </c>
      <c r="E349" s="30">
        <v>32500</v>
      </c>
      <c r="F349" s="30">
        <f t="shared" si="93"/>
        <v>932.75</v>
      </c>
      <c r="G349" s="30">
        <f t="shared" si="94"/>
        <v>988</v>
      </c>
      <c r="H349" s="30"/>
      <c r="I349" s="31">
        <v>125</v>
      </c>
      <c r="J349" s="30">
        <v>2045.75</v>
      </c>
      <c r="K349" s="31">
        <v>30454.25</v>
      </c>
    </row>
    <row r="350" spans="1:12" s="48" customFormat="1" ht="30" customHeight="1" x14ac:dyDescent="0.25">
      <c r="A350" s="28">
        <f t="shared" si="95"/>
        <v>205</v>
      </c>
      <c r="B350" s="29" t="s">
        <v>112</v>
      </c>
      <c r="C350" s="29" t="s">
        <v>113</v>
      </c>
      <c r="D350" s="29" t="s">
        <v>409</v>
      </c>
      <c r="E350" s="30">
        <v>26565</v>
      </c>
      <c r="F350" s="30">
        <f t="shared" si="93"/>
        <v>762.41549999999995</v>
      </c>
      <c r="G350" s="30">
        <f t="shared" si="94"/>
        <v>807.57600000000002</v>
      </c>
      <c r="H350" s="30"/>
      <c r="I350" s="31">
        <v>125</v>
      </c>
      <c r="J350" s="30">
        <v>1694.9915000000001</v>
      </c>
      <c r="K350" s="31">
        <v>24870.0085</v>
      </c>
    </row>
    <row r="351" spans="1:12" s="34" customFormat="1" ht="30" customHeight="1" x14ac:dyDescent="0.25">
      <c r="A351" s="28">
        <f t="shared" si="95"/>
        <v>206</v>
      </c>
      <c r="B351" s="29" t="s">
        <v>80</v>
      </c>
      <c r="C351" s="29" t="s">
        <v>77</v>
      </c>
      <c r="D351" s="29" t="s">
        <v>408</v>
      </c>
      <c r="E351" s="30">
        <v>26250</v>
      </c>
      <c r="F351" s="30">
        <f t="shared" si="93"/>
        <v>753.375</v>
      </c>
      <c r="G351" s="30">
        <f t="shared" si="94"/>
        <v>798</v>
      </c>
      <c r="H351" s="30"/>
      <c r="I351" s="31">
        <v>2851.67</v>
      </c>
      <c r="J351" s="30">
        <v>4403.0450000000001</v>
      </c>
      <c r="K351" s="31">
        <v>21846.955000000002</v>
      </c>
    </row>
    <row r="352" spans="1:12" s="34" customFormat="1" ht="30" customHeight="1" thickBot="1" x14ac:dyDescent="0.3">
      <c r="A352" s="28">
        <f t="shared" si="95"/>
        <v>207</v>
      </c>
      <c r="B352" s="29" t="s">
        <v>114</v>
      </c>
      <c r="C352" s="29" t="s">
        <v>113</v>
      </c>
      <c r="D352" s="29" t="s">
        <v>408</v>
      </c>
      <c r="E352" s="30">
        <v>29400</v>
      </c>
      <c r="F352" s="30">
        <f t="shared" si="93"/>
        <v>843.78</v>
      </c>
      <c r="G352" s="30">
        <f t="shared" si="94"/>
        <v>893.76</v>
      </c>
      <c r="H352" s="30"/>
      <c r="I352" s="31">
        <v>125</v>
      </c>
      <c r="J352" s="30">
        <v>1862.54</v>
      </c>
      <c r="K352" s="31">
        <v>27537.46</v>
      </c>
    </row>
    <row r="353" spans="1:11" s="34" customFormat="1" ht="30" customHeight="1" thickBot="1" x14ac:dyDescent="0.3">
      <c r="A353" s="17"/>
      <c r="B353" s="18"/>
      <c r="C353" s="18"/>
      <c r="D353" s="18"/>
      <c r="E353" s="19"/>
      <c r="F353" s="80" t="s">
        <v>407</v>
      </c>
      <c r="G353" s="81"/>
      <c r="H353" s="20"/>
      <c r="I353" s="20"/>
      <c r="J353" s="20"/>
      <c r="K353" s="20"/>
    </row>
    <row r="354" spans="1:11" s="34" customFormat="1" ht="30" customHeight="1" thickBot="1" x14ac:dyDescent="0.3">
      <c r="A354" s="72" t="s">
        <v>3</v>
      </c>
      <c r="B354" s="72" t="s">
        <v>401</v>
      </c>
      <c r="C354" s="72" t="s">
        <v>416</v>
      </c>
      <c r="D354" s="72" t="s">
        <v>402</v>
      </c>
      <c r="E354" s="72" t="s">
        <v>412</v>
      </c>
      <c r="F354" s="72" t="s">
        <v>4</v>
      </c>
      <c r="G354" s="72" t="s">
        <v>5</v>
      </c>
      <c r="H354" s="73" t="s">
        <v>403</v>
      </c>
      <c r="I354" s="73" t="s">
        <v>405</v>
      </c>
      <c r="J354" s="73" t="s">
        <v>6</v>
      </c>
      <c r="K354" s="73" t="s">
        <v>404</v>
      </c>
    </row>
    <row r="355" spans="1:11" s="34" customFormat="1" ht="30" customHeight="1" x14ac:dyDescent="0.25">
      <c r="A355" s="28">
        <f>+A352+1</f>
        <v>208</v>
      </c>
      <c r="B355" s="29" t="s">
        <v>115</v>
      </c>
      <c r="C355" s="29" t="s">
        <v>329</v>
      </c>
      <c r="D355" s="29" t="s">
        <v>408</v>
      </c>
      <c r="E355" s="30">
        <v>24150</v>
      </c>
      <c r="F355" s="30">
        <f t="shared" si="93"/>
        <v>693.10500000000002</v>
      </c>
      <c r="G355" s="30">
        <f t="shared" si="94"/>
        <v>734.16</v>
      </c>
      <c r="H355" s="30"/>
      <c r="I355" s="31">
        <v>25</v>
      </c>
      <c r="J355" s="30">
        <v>1452.2649999999999</v>
      </c>
      <c r="K355" s="31">
        <v>22697.735000000001</v>
      </c>
    </row>
    <row r="356" spans="1:11" s="34" customFormat="1" ht="30" customHeight="1" x14ac:dyDescent="0.25">
      <c r="A356" s="28">
        <f>+A355+1</f>
        <v>209</v>
      </c>
      <c r="B356" s="29" t="s">
        <v>116</v>
      </c>
      <c r="C356" s="29" t="s">
        <v>113</v>
      </c>
      <c r="D356" s="29" t="s">
        <v>409</v>
      </c>
      <c r="E356" s="30">
        <v>29400</v>
      </c>
      <c r="F356" s="30">
        <f t="shared" si="93"/>
        <v>843.78</v>
      </c>
      <c r="G356" s="30">
        <f t="shared" si="94"/>
        <v>893.76</v>
      </c>
      <c r="H356" s="30"/>
      <c r="I356" s="31">
        <v>3362.6499999999996</v>
      </c>
      <c r="J356" s="30">
        <v>5100.1899999999996</v>
      </c>
      <c r="K356" s="31">
        <v>24299.81</v>
      </c>
    </row>
    <row r="357" spans="1:11" s="65" customFormat="1" ht="30" customHeight="1" x14ac:dyDescent="0.25">
      <c r="A357" s="28">
        <f t="shared" si="95"/>
        <v>210</v>
      </c>
      <c r="B357" s="29" t="s">
        <v>257</v>
      </c>
      <c r="C357" s="29" t="s">
        <v>113</v>
      </c>
      <c r="D357" s="29" t="s">
        <v>408</v>
      </c>
      <c r="E357" s="30">
        <v>22000</v>
      </c>
      <c r="F357" s="30">
        <f t="shared" si="93"/>
        <v>631.4</v>
      </c>
      <c r="G357" s="30">
        <f t="shared" si="94"/>
        <v>668.8</v>
      </c>
      <c r="H357" s="30"/>
      <c r="I357" s="31">
        <v>2125</v>
      </c>
      <c r="J357" s="30">
        <v>3425.2</v>
      </c>
      <c r="K357" s="31">
        <v>18574.8</v>
      </c>
    </row>
    <row r="358" spans="1:11" s="34" customFormat="1" ht="30" customHeight="1" x14ac:dyDescent="0.25">
      <c r="A358" s="28">
        <f t="shared" si="95"/>
        <v>211</v>
      </c>
      <c r="B358" s="29" t="s">
        <v>117</v>
      </c>
      <c r="C358" s="29" t="s">
        <v>113</v>
      </c>
      <c r="D358" s="29" t="s">
        <v>408</v>
      </c>
      <c r="E358" s="30">
        <v>26565</v>
      </c>
      <c r="F358" s="30">
        <f t="shared" si="93"/>
        <v>762.41549999999995</v>
      </c>
      <c r="G358" s="30">
        <f t="shared" si="94"/>
        <v>807.57600000000002</v>
      </c>
      <c r="H358" s="30"/>
      <c r="I358" s="31">
        <v>25</v>
      </c>
      <c r="J358" s="30">
        <v>1594.9915000000001</v>
      </c>
      <c r="K358" s="31">
        <v>24970.0085</v>
      </c>
    </row>
    <row r="359" spans="1:11" s="20" customFormat="1" ht="30" customHeight="1" x14ac:dyDescent="0.25">
      <c r="A359" s="28">
        <f t="shared" si="95"/>
        <v>212</v>
      </c>
      <c r="B359" s="29" t="s">
        <v>258</v>
      </c>
      <c r="C359" s="29" t="s">
        <v>113</v>
      </c>
      <c r="D359" s="29" t="s">
        <v>408</v>
      </c>
      <c r="E359" s="30">
        <v>22000</v>
      </c>
      <c r="F359" s="30">
        <f t="shared" si="93"/>
        <v>631.4</v>
      </c>
      <c r="G359" s="30">
        <f t="shared" si="94"/>
        <v>668.8</v>
      </c>
      <c r="H359" s="30"/>
      <c r="I359" s="31">
        <v>2025</v>
      </c>
      <c r="J359" s="30">
        <v>3325.2</v>
      </c>
      <c r="K359" s="31">
        <v>18674.8</v>
      </c>
    </row>
    <row r="360" spans="1:11" s="34" customFormat="1" ht="30" customHeight="1" x14ac:dyDescent="0.25">
      <c r="A360" s="28">
        <f t="shared" si="95"/>
        <v>213</v>
      </c>
      <c r="B360" s="29" t="s">
        <v>118</v>
      </c>
      <c r="C360" s="29" t="s">
        <v>113</v>
      </c>
      <c r="D360" s="29" t="s">
        <v>409</v>
      </c>
      <c r="E360" s="30">
        <v>26565</v>
      </c>
      <c r="F360" s="30">
        <f t="shared" si="93"/>
        <v>762.41549999999995</v>
      </c>
      <c r="G360" s="30">
        <f t="shared" si="94"/>
        <v>807.57600000000002</v>
      </c>
      <c r="H360" s="30"/>
      <c r="I360" s="31">
        <v>45</v>
      </c>
      <c r="J360" s="30">
        <v>1614.9915000000001</v>
      </c>
      <c r="K360" s="31">
        <v>24950.0085</v>
      </c>
    </row>
    <row r="361" spans="1:11" s="34" customFormat="1" ht="30" customHeight="1" x14ac:dyDescent="0.25">
      <c r="A361" s="28">
        <f t="shared" si="95"/>
        <v>214</v>
      </c>
      <c r="B361" s="29" t="s">
        <v>119</v>
      </c>
      <c r="C361" s="29" t="s">
        <v>329</v>
      </c>
      <c r="D361" s="29" t="s">
        <v>409</v>
      </c>
      <c r="E361" s="30">
        <v>24150</v>
      </c>
      <c r="F361" s="30">
        <f t="shared" si="93"/>
        <v>693.10500000000002</v>
      </c>
      <c r="G361" s="30">
        <f t="shared" si="94"/>
        <v>734.16</v>
      </c>
      <c r="H361" s="30"/>
      <c r="I361" s="31">
        <v>702.55</v>
      </c>
      <c r="J361" s="30">
        <v>2129.8149999999996</v>
      </c>
      <c r="K361" s="31">
        <v>22020.185000000001</v>
      </c>
    </row>
    <row r="362" spans="1:11" s="34" customFormat="1" ht="30" customHeight="1" x14ac:dyDescent="0.25">
      <c r="A362" s="28">
        <f t="shared" si="95"/>
        <v>215</v>
      </c>
      <c r="B362" s="29" t="s">
        <v>120</v>
      </c>
      <c r="C362" s="29" t="s">
        <v>329</v>
      </c>
      <c r="D362" s="29" t="s">
        <v>408</v>
      </c>
      <c r="E362" s="30">
        <v>28875</v>
      </c>
      <c r="F362" s="30">
        <f t="shared" si="93"/>
        <v>828.71249999999998</v>
      </c>
      <c r="G362" s="30">
        <f t="shared" si="94"/>
        <v>877.8</v>
      </c>
      <c r="H362" s="30"/>
      <c r="I362" s="31">
        <v>7585.95</v>
      </c>
      <c r="J362" s="30">
        <v>9292.4624999999996</v>
      </c>
      <c r="K362" s="31">
        <v>19582.537499999999</v>
      </c>
    </row>
    <row r="363" spans="1:11" s="34" customFormat="1" ht="30" customHeight="1" x14ac:dyDescent="0.25">
      <c r="A363" s="24">
        <f t="shared" ref="A363:A368" si="96">+A362+1</f>
        <v>216</v>
      </c>
      <c r="B363" s="25" t="s">
        <v>121</v>
      </c>
      <c r="C363" s="25" t="s">
        <v>113</v>
      </c>
      <c r="D363" s="25" t="s">
        <v>408</v>
      </c>
      <c r="E363" s="26">
        <v>28875</v>
      </c>
      <c r="F363" s="26">
        <f t="shared" ref="F363:F368" si="97">E363*2.87%</f>
        <v>828.71249999999998</v>
      </c>
      <c r="G363" s="26">
        <f t="shared" ref="G363:G368" si="98">+E363*3.04%</f>
        <v>877.8</v>
      </c>
      <c r="H363" s="26"/>
      <c r="I363" s="27">
        <v>105</v>
      </c>
      <c r="J363" s="26">
        <v>1811.5124999999998</v>
      </c>
      <c r="K363" s="27">
        <v>27063.487499999999</v>
      </c>
    </row>
    <row r="364" spans="1:11" s="34" customFormat="1" ht="30" customHeight="1" x14ac:dyDescent="0.25">
      <c r="A364" s="24">
        <f t="shared" si="96"/>
        <v>217</v>
      </c>
      <c r="B364" s="29" t="s">
        <v>122</v>
      </c>
      <c r="C364" s="29" t="s">
        <v>329</v>
      </c>
      <c r="D364" s="29" t="s">
        <v>408</v>
      </c>
      <c r="E364" s="30">
        <v>24150</v>
      </c>
      <c r="F364" s="30">
        <f t="shared" si="97"/>
        <v>693.10500000000002</v>
      </c>
      <c r="G364" s="30">
        <f t="shared" si="98"/>
        <v>734.16</v>
      </c>
      <c r="H364" s="30"/>
      <c r="I364" s="31">
        <v>25</v>
      </c>
      <c r="J364" s="30">
        <v>1452.2649999999999</v>
      </c>
      <c r="K364" s="31">
        <v>22697.735000000001</v>
      </c>
    </row>
    <row r="365" spans="1:11" s="34" customFormat="1" ht="30" customHeight="1" x14ac:dyDescent="0.25">
      <c r="A365" s="24">
        <f t="shared" si="96"/>
        <v>218</v>
      </c>
      <c r="B365" s="29" t="s">
        <v>123</v>
      </c>
      <c r="C365" s="29" t="s">
        <v>113</v>
      </c>
      <c r="D365" s="29" t="s">
        <v>408</v>
      </c>
      <c r="E365" s="30">
        <v>29400</v>
      </c>
      <c r="F365" s="30">
        <f t="shared" si="97"/>
        <v>843.78</v>
      </c>
      <c r="G365" s="30">
        <f t="shared" si="98"/>
        <v>893.76</v>
      </c>
      <c r="H365" s="30"/>
      <c r="I365" s="31">
        <v>5114.3500000000004</v>
      </c>
      <c r="J365" s="30">
        <v>6851.89</v>
      </c>
      <c r="K365" s="31">
        <v>22548.11</v>
      </c>
    </row>
    <row r="366" spans="1:11" s="34" customFormat="1" ht="30" customHeight="1" x14ac:dyDescent="0.25">
      <c r="A366" s="24">
        <f t="shared" si="96"/>
        <v>219</v>
      </c>
      <c r="B366" s="29" t="s">
        <v>124</v>
      </c>
      <c r="C366" s="29" t="s">
        <v>113</v>
      </c>
      <c r="D366" s="29" t="s">
        <v>408</v>
      </c>
      <c r="E366" s="30">
        <v>29400</v>
      </c>
      <c r="F366" s="30">
        <f t="shared" si="97"/>
        <v>843.78</v>
      </c>
      <c r="G366" s="30">
        <f t="shared" si="98"/>
        <v>893.76</v>
      </c>
      <c r="H366" s="30"/>
      <c r="I366" s="31">
        <v>1471</v>
      </c>
      <c r="J366" s="30">
        <v>3208.54</v>
      </c>
      <c r="K366" s="31">
        <v>26191.46</v>
      </c>
    </row>
    <row r="367" spans="1:11" s="34" customFormat="1" ht="30" customHeight="1" x14ac:dyDescent="0.25">
      <c r="A367" s="24">
        <f t="shared" si="96"/>
        <v>220</v>
      </c>
      <c r="B367" s="29" t="s">
        <v>125</v>
      </c>
      <c r="C367" s="29" t="s">
        <v>113</v>
      </c>
      <c r="D367" s="29" t="s">
        <v>409</v>
      </c>
      <c r="E367" s="30">
        <v>26565</v>
      </c>
      <c r="F367" s="30">
        <f t="shared" si="97"/>
        <v>762.41549999999995</v>
      </c>
      <c r="G367" s="30">
        <f t="shared" si="98"/>
        <v>807.57600000000002</v>
      </c>
      <c r="H367" s="30"/>
      <c r="I367" s="31">
        <v>9668.89</v>
      </c>
      <c r="J367" s="30">
        <v>11238.8815</v>
      </c>
      <c r="K367" s="31">
        <v>15326.1185</v>
      </c>
    </row>
    <row r="368" spans="1:11" s="34" customFormat="1" ht="30" customHeight="1" x14ac:dyDescent="0.25">
      <c r="A368" s="24">
        <f t="shared" si="96"/>
        <v>221</v>
      </c>
      <c r="B368" s="29" t="s">
        <v>126</v>
      </c>
      <c r="C368" s="29" t="s">
        <v>113</v>
      </c>
      <c r="D368" s="29" t="s">
        <v>408</v>
      </c>
      <c r="E368" s="30">
        <v>29400</v>
      </c>
      <c r="F368" s="30">
        <f t="shared" si="97"/>
        <v>843.78</v>
      </c>
      <c r="G368" s="30">
        <f t="shared" si="98"/>
        <v>893.76</v>
      </c>
      <c r="H368" s="30"/>
      <c r="I368" s="31">
        <v>125</v>
      </c>
      <c r="J368" s="30">
        <v>1862.54</v>
      </c>
      <c r="K368" s="31">
        <v>27537.46</v>
      </c>
    </row>
    <row r="369" spans="1:11" s="34" customFormat="1" ht="30" customHeight="1" x14ac:dyDescent="0.25">
      <c r="A369" s="77" t="s">
        <v>413</v>
      </c>
      <c r="B369" s="78"/>
      <c r="C369" s="78"/>
      <c r="D369" s="79"/>
      <c r="E369" s="32">
        <f t="shared" ref="E369:K369" si="99">SUM(E348:E368)</f>
        <v>531210</v>
      </c>
      <c r="F369" s="32">
        <f t="shared" si="99"/>
        <v>15245.726999999997</v>
      </c>
      <c r="G369" s="32">
        <f t="shared" si="99"/>
        <v>16148.784000000001</v>
      </c>
      <c r="H369" s="32">
        <f t="shared" si="99"/>
        <v>1148.33</v>
      </c>
      <c r="I369" s="32">
        <f t="shared" si="99"/>
        <v>35757.06</v>
      </c>
      <c r="J369" s="32">
        <f t="shared" si="99"/>
        <v>68299.900999999983</v>
      </c>
      <c r="K369" s="32">
        <f t="shared" si="99"/>
        <v>462910.09899999993</v>
      </c>
    </row>
    <row r="370" spans="1:11" s="34" customFormat="1" ht="30" customHeight="1" thickBot="1" x14ac:dyDescent="0.3">
      <c r="A370" s="40"/>
      <c r="B370" s="49"/>
      <c r="C370" s="49"/>
      <c r="D370" s="49"/>
      <c r="E370" s="50"/>
    </row>
    <row r="371" spans="1:11" s="34" customFormat="1" ht="30" customHeight="1" thickBot="1" x14ac:dyDescent="0.3">
      <c r="A371" s="85" t="s">
        <v>292</v>
      </c>
      <c r="B371" s="86"/>
      <c r="C371" s="86"/>
      <c r="D371" s="86"/>
      <c r="E371" s="86"/>
      <c r="F371" s="86"/>
      <c r="G371" s="86"/>
      <c r="H371" s="86"/>
      <c r="I371" s="86"/>
      <c r="J371" s="86"/>
      <c r="K371" s="87"/>
    </row>
    <row r="372" spans="1:11" s="34" customFormat="1" ht="30" customHeight="1" x14ac:dyDescent="0.25">
      <c r="A372" s="28">
        <f>+A368+1</f>
        <v>222</v>
      </c>
      <c r="B372" s="29" t="s">
        <v>127</v>
      </c>
      <c r="C372" s="43" t="s">
        <v>347</v>
      </c>
      <c r="D372" s="29" t="s">
        <v>409</v>
      </c>
      <c r="E372" s="30">
        <v>44000</v>
      </c>
      <c r="F372" s="30">
        <f>E372*2.87%</f>
        <v>1262.8</v>
      </c>
      <c r="G372" s="30">
        <f>+E372*3.04%</f>
        <v>1337.6</v>
      </c>
      <c r="H372" s="30">
        <v>1007.19</v>
      </c>
      <c r="I372" s="31">
        <v>65</v>
      </c>
      <c r="J372" s="30">
        <v>3672.5899999999997</v>
      </c>
      <c r="K372" s="31">
        <v>40327.410000000003</v>
      </c>
    </row>
    <row r="373" spans="1:11" s="34" customFormat="1" ht="30" customHeight="1" x14ac:dyDescent="0.25">
      <c r="A373" s="28">
        <f>+A372+1</f>
        <v>223</v>
      </c>
      <c r="B373" s="29" t="s">
        <v>151</v>
      </c>
      <c r="C373" s="29" t="s">
        <v>347</v>
      </c>
      <c r="D373" s="29" t="s">
        <v>409</v>
      </c>
      <c r="E373" s="30">
        <v>45000</v>
      </c>
      <c r="F373" s="30">
        <f>E373*2.87%</f>
        <v>1291.5</v>
      </c>
      <c r="G373" s="30">
        <f>+E373*3.04%</f>
        <v>1368</v>
      </c>
      <c r="H373" s="30">
        <v>1148.33</v>
      </c>
      <c r="I373" s="31">
        <v>125</v>
      </c>
      <c r="J373" s="30">
        <v>3932.83</v>
      </c>
      <c r="K373" s="31">
        <v>41067.17</v>
      </c>
    </row>
    <row r="374" spans="1:11" s="20" customFormat="1" ht="30" customHeight="1" x14ac:dyDescent="0.25">
      <c r="A374" s="77" t="s">
        <v>413</v>
      </c>
      <c r="B374" s="78"/>
      <c r="C374" s="78"/>
      <c r="D374" s="79"/>
      <c r="E374" s="32">
        <f>SUM(E372:E373)</f>
        <v>89000</v>
      </c>
      <c r="F374" s="32">
        <f t="shared" ref="F374:K374" si="100">SUM(F372:F373)</f>
        <v>2554.3000000000002</v>
      </c>
      <c r="G374" s="32">
        <f t="shared" si="100"/>
        <v>2705.6</v>
      </c>
      <c r="H374" s="32">
        <f t="shared" si="100"/>
        <v>2155.52</v>
      </c>
      <c r="I374" s="32">
        <f t="shared" si="100"/>
        <v>190</v>
      </c>
      <c r="J374" s="32">
        <f t="shared" si="100"/>
        <v>7605.42</v>
      </c>
      <c r="K374" s="32">
        <f t="shared" si="100"/>
        <v>81394.58</v>
      </c>
    </row>
    <row r="375" spans="1:11" s="20" customFormat="1" ht="30" customHeight="1" thickBot="1" x14ac:dyDescent="0.3">
      <c r="A375" s="51"/>
      <c r="B375" s="51"/>
      <c r="C375" s="51"/>
      <c r="D375" s="51"/>
      <c r="E375"/>
      <c r="F375"/>
      <c r="G375"/>
      <c r="H375"/>
      <c r="I375"/>
      <c r="J375"/>
      <c r="K375"/>
    </row>
    <row r="376" spans="1:11" s="34" customFormat="1" ht="30" customHeight="1" thickBot="1" x14ac:dyDescent="0.3">
      <c r="A376" s="85" t="s">
        <v>128</v>
      </c>
      <c r="B376" s="86"/>
      <c r="C376" s="86"/>
      <c r="D376" s="86"/>
      <c r="E376" s="86"/>
      <c r="F376" s="86"/>
      <c r="G376" s="86"/>
      <c r="H376" s="86"/>
      <c r="I376" s="86"/>
      <c r="J376" s="86"/>
      <c r="K376" s="87"/>
    </row>
    <row r="377" spans="1:11" s="34" customFormat="1" ht="30" customHeight="1" x14ac:dyDescent="0.25">
      <c r="A377" s="24">
        <f>+A373+1</f>
        <v>224</v>
      </c>
      <c r="B377" s="25" t="s">
        <v>129</v>
      </c>
      <c r="C377" s="25" t="s">
        <v>77</v>
      </c>
      <c r="D377" s="29" t="s">
        <v>409</v>
      </c>
      <c r="E377" s="26">
        <v>40000</v>
      </c>
      <c r="F377" s="26">
        <f t="shared" ref="F377:F382" si="101">E377*2.87%</f>
        <v>1148</v>
      </c>
      <c r="G377" s="26">
        <f t="shared" ref="G377:G382" si="102">+E377*3.04%</f>
        <v>1216</v>
      </c>
      <c r="H377" s="26">
        <v>442.65</v>
      </c>
      <c r="I377" s="31">
        <v>3759.11</v>
      </c>
      <c r="J377" s="26">
        <v>6565.76</v>
      </c>
      <c r="K377" s="27">
        <v>33434.239999999998</v>
      </c>
    </row>
    <row r="378" spans="1:11" s="48" customFormat="1" ht="30" customHeight="1" x14ac:dyDescent="0.25">
      <c r="A378" s="28">
        <f>+A377+1</f>
        <v>225</v>
      </c>
      <c r="B378" s="29" t="s">
        <v>66</v>
      </c>
      <c r="C378" s="29" t="s">
        <v>323</v>
      </c>
      <c r="D378" s="29" t="s">
        <v>409</v>
      </c>
      <c r="E378" s="30">
        <v>65000</v>
      </c>
      <c r="F378" s="30">
        <f t="shared" si="101"/>
        <v>1865.5</v>
      </c>
      <c r="G378" s="30">
        <f t="shared" si="102"/>
        <v>1976</v>
      </c>
      <c r="H378" s="30">
        <v>4189.55</v>
      </c>
      <c r="I378" s="31">
        <v>12412.91</v>
      </c>
      <c r="J378" s="30">
        <v>20443.96</v>
      </c>
      <c r="K378" s="31">
        <v>44556.04</v>
      </c>
    </row>
    <row r="379" spans="1:11" s="34" customFormat="1" ht="30" customHeight="1" x14ac:dyDescent="0.25">
      <c r="A379" s="28">
        <f t="shared" ref="A379:A382" si="103">+A378+1</f>
        <v>226</v>
      </c>
      <c r="B379" s="29" t="s">
        <v>130</v>
      </c>
      <c r="C379" s="29" t="s">
        <v>77</v>
      </c>
      <c r="D379" s="29" t="s">
        <v>409</v>
      </c>
      <c r="E379" s="30">
        <v>33600</v>
      </c>
      <c r="F379" s="30">
        <f t="shared" si="101"/>
        <v>964.32</v>
      </c>
      <c r="G379" s="30">
        <f t="shared" si="102"/>
        <v>1021.44</v>
      </c>
      <c r="H379" s="30"/>
      <c r="I379" s="31">
        <v>5935.44</v>
      </c>
      <c r="J379" s="30">
        <v>7921.2</v>
      </c>
      <c r="K379" s="31">
        <v>25678.799999999999</v>
      </c>
    </row>
    <row r="380" spans="1:11" s="34" customFormat="1" ht="30" customHeight="1" x14ac:dyDescent="0.25">
      <c r="A380" s="28">
        <f>+A379+1</f>
        <v>227</v>
      </c>
      <c r="B380" s="29" t="s">
        <v>131</v>
      </c>
      <c r="C380" s="29" t="s">
        <v>330</v>
      </c>
      <c r="D380" s="29" t="s">
        <v>408</v>
      </c>
      <c r="E380" s="30">
        <v>100000</v>
      </c>
      <c r="F380" s="30">
        <f t="shared" si="101"/>
        <v>2870</v>
      </c>
      <c r="G380" s="30">
        <f t="shared" si="102"/>
        <v>3040</v>
      </c>
      <c r="H380" s="30">
        <v>12105.37</v>
      </c>
      <c r="I380" s="31">
        <v>1480.1</v>
      </c>
      <c r="J380" s="30">
        <v>19495.47</v>
      </c>
      <c r="K380" s="31">
        <v>80504.53</v>
      </c>
    </row>
    <row r="381" spans="1:11" s="34" customFormat="1" ht="30" customHeight="1" x14ac:dyDescent="0.25">
      <c r="A381" s="28">
        <f t="shared" si="103"/>
        <v>228</v>
      </c>
      <c r="B381" s="29" t="s">
        <v>247</v>
      </c>
      <c r="C381" s="29" t="s">
        <v>261</v>
      </c>
      <c r="D381" s="29" t="s">
        <v>408</v>
      </c>
      <c r="E381" s="30">
        <v>40000</v>
      </c>
      <c r="F381" s="30">
        <f t="shared" si="101"/>
        <v>1148</v>
      </c>
      <c r="G381" s="30">
        <f t="shared" si="102"/>
        <v>1216</v>
      </c>
      <c r="H381" s="30">
        <v>442.65</v>
      </c>
      <c r="I381" s="31">
        <v>25</v>
      </c>
      <c r="J381" s="30">
        <v>2831.65</v>
      </c>
      <c r="K381" s="31">
        <v>37168.35</v>
      </c>
    </row>
    <row r="382" spans="1:11" s="34" customFormat="1" ht="30" customHeight="1" x14ac:dyDescent="0.25">
      <c r="A382" s="28">
        <f t="shared" si="103"/>
        <v>229</v>
      </c>
      <c r="B382" s="29" t="s">
        <v>260</v>
      </c>
      <c r="C382" s="29" t="s">
        <v>348</v>
      </c>
      <c r="D382" s="29" t="s">
        <v>408</v>
      </c>
      <c r="E382" s="30">
        <v>40000</v>
      </c>
      <c r="F382" s="30">
        <f t="shared" si="101"/>
        <v>1148</v>
      </c>
      <c r="G382" s="30">
        <f t="shared" si="102"/>
        <v>1216</v>
      </c>
      <c r="H382" s="30">
        <v>442.65</v>
      </c>
      <c r="I382" s="31">
        <v>25</v>
      </c>
      <c r="J382" s="30">
        <v>2831.65</v>
      </c>
      <c r="K382" s="31">
        <v>37168.35</v>
      </c>
    </row>
    <row r="383" spans="1:11" s="66" customFormat="1" ht="30" customHeight="1" thickBot="1" x14ac:dyDescent="0.3">
      <c r="A383" s="77" t="s">
        <v>413</v>
      </c>
      <c r="B383" s="78"/>
      <c r="C383" s="78"/>
      <c r="D383" s="79"/>
      <c r="E383" s="32">
        <f t="shared" ref="E383:K383" si="104">SUM(E377:E382)</f>
        <v>318600</v>
      </c>
      <c r="F383" s="32">
        <f t="shared" si="104"/>
        <v>9143.82</v>
      </c>
      <c r="G383" s="32">
        <f t="shared" si="104"/>
        <v>9685.44</v>
      </c>
      <c r="H383" s="32">
        <f t="shared" si="104"/>
        <v>17622.870000000003</v>
      </c>
      <c r="I383" s="32">
        <f t="shared" si="104"/>
        <v>23637.559999999998</v>
      </c>
      <c r="J383" s="32">
        <f t="shared" si="104"/>
        <v>60089.69</v>
      </c>
      <c r="K383" s="32">
        <f t="shared" si="104"/>
        <v>258510.31</v>
      </c>
    </row>
    <row r="384" spans="1:11" s="66" customFormat="1" ht="30" customHeight="1" thickBot="1" x14ac:dyDescent="0.3">
      <c r="A384" s="17"/>
      <c r="B384" s="18"/>
      <c r="C384" s="18"/>
      <c r="D384" s="18"/>
      <c r="E384" s="19"/>
      <c r="F384" s="80" t="s">
        <v>407</v>
      </c>
      <c r="G384" s="81"/>
      <c r="H384" s="20"/>
      <c r="I384" s="20"/>
      <c r="J384" s="20"/>
      <c r="K384" s="20"/>
    </row>
    <row r="385" spans="1:11" s="66" customFormat="1" ht="30" customHeight="1" thickBot="1" x14ac:dyDescent="0.3">
      <c r="A385" s="72" t="s">
        <v>3</v>
      </c>
      <c r="B385" s="72" t="s">
        <v>401</v>
      </c>
      <c r="C385" s="72" t="s">
        <v>416</v>
      </c>
      <c r="D385" s="72" t="s">
        <v>402</v>
      </c>
      <c r="E385" s="72" t="s">
        <v>412</v>
      </c>
      <c r="F385" s="72" t="s">
        <v>4</v>
      </c>
      <c r="G385" s="72" t="s">
        <v>5</v>
      </c>
      <c r="H385" s="73" t="s">
        <v>403</v>
      </c>
      <c r="I385" s="73" t="s">
        <v>405</v>
      </c>
      <c r="J385" s="73" t="s">
        <v>6</v>
      </c>
      <c r="K385" s="73" t="s">
        <v>404</v>
      </c>
    </row>
    <row r="386" spans="1:11" s="20" customFormat="1" ht="30" customHeight="1" thickBot="1" x14ac:dyDescent="0.3">
      <c r="A386" s="85" t="s">
        <v>293</v>
      </c>
      <c r="B386" s="86"/>
      <c r="C386" s="86"/>
      <c r="D386" s="86"/>
      <c r="E386" s="86"/>
      <c r="F386" s="86"/>
      <c r="G386" s="86"/>
      <c r="H386" s="86"/>
      <c r="I386" s="86"/>
      <c r="J386" s="86"/>
      <c r="K386" s="87"/>
    </row>
    <row r="387" spans="1:11" s="20" customFormat="1" ht="30" customHeight="1" x14ac:dyDescent="0.25">
      <c r="A387" s="24">
        <f>+A382+1</f>
        <v>230</v>
      </c>
      <c r="B387" s="25" t="s">
        <v>136</v>
      </c>
      <c r="C387" s="25" t="s">
        <v>332</v>
      </c>
      <c r="D387" s="29" t="s">
        <v>409</v>
      </c>
      <c r="E387" s="26">
        <v>50000</v>
      </c>
      <c r="F387" s="26">
        <f>E387*2.87%</f>
        <v>1435</v>
      </c>
      <c r="G387" s="26">
        <f>+E387*3.04%</f>
        <v>1520</v>
      </c>
      <c r="H387" s="26">
        <v>1854</v>
      </c>
      <c r="I387" s="31">
        <v>5998.32</v>
      </c>
      <c r="J387" s="30">
        <v>10807.32</v>
      </c>
      <c r="K387" s="27">
        <v>39192.68</v>
      </c>
    </row>
    <row r="388" spans="1:11" s="20" customFormat="1" ht="30" customHeight="1" x14ac:dyDescent="0.25">
      <c r="A388" s="28">
        <f>+A387+1</f>
        <v>231</v>
      </c>
      <c r="B388" s="29" t="s">
        <v>338</v>
      </c>
      <c r="C388" s="43" t="s">
        <v>379</v>
      </c>
      <c r="D388" s="29" t="s">
        <v>409</v>
      </c>
      <c r="E388" s="30">
        <v>77000</v>
      </c>
      <c r="F388" s="30">
        <f>E388*2.87%</f>
        <v>2209.9</v>
      </c>
      <c r="G388" s="30">
        <f>+E388*3.04%</f>
        <v>2340.8000000000002</v>
      </c>
      <c r="H388" s="30">
        <v>6695.19</v>
      </c>
      <c r="I388" s="31">
        <v>7247.39</v>
      </c>
      <c r="J388" s="30">
        <v>18493.28</v>
      </c>
      <c r="K388" s="31">
        <v>58506.720000000001</v>
      </c>
    </row>
    <row r="389" spans="1:11" s="20" customFormat="1" ht="30" customHeight="1" x14ac:dyDescent="0.25">
      <c r="A389" s="28">
        <f t="shared" ref="A389:A402" si="105">+A388+1</f>
        <v>232</v>
      </c>
      <c r="B389" s="29" t="s">
        <v>133</v>
      </c>
      <c r="C389" s="29" t="s">
        <v>254</v>
      </c>
      <c r="D389" s="29" t="s">
        <v>409</v>
      </c>
      <c r="E389" s="30">
        <v>31500</v>
      </c>
      <c r="F389" s="30">
        <f>E389*2.87%</f>
        <v>904.05</v>
      </c>
      <c r="G389" s="30">
        <f>+E389*3.04%</f>
        <v>957.6</v>
      </c>
      <c r="H389" s="30"/>
      <c r="I389" s="31">
        <v>1255.1199999999999</v>
      </c>
      <c r="J389" s="30">
        <v>3116.77</v>
      </c>
      <c r="K389" s="31">
        <v>28383.23</v>
      </c>
    </row>
    <row r="390" spans="1:11" s="20" customFormat="1" ht="30" customHeight="1" x14ac:dyDescent="0.25">
      <c r="A390" s="28">
        <f t="shared" si="105"/>
        <v>233</v>
      </c>
      <c r="B390" s="29" t="s">
        <v>137</v>
      </c>
      <c r="C390" s="29" t="s">
        <v>333</v>
      </c>
      <c r="D390" s="29" t="s">
        <v>409</v>
      </c>
      <c r="E390" s="30">
        <v>23835</v>
      </c>
      <c r="F390" s="30">
        <f>E390*2.87%</f>
        <v>684.06449999999995</v>
      </c>
      <c r="G390" s="30">
        <f>+E390*3.04%</f>
        <v>724.58399999999995</v>
      </c>
      <c r="H390" s="30"/>
      <c r="I390" s="31">
        <v>25</v>
      </c>
      <c r="J390" s="30">
        <v>1433.6484999999998</v>
      </c>
      <c r="K390" s="31">
        <v>22401.351500000001</v>
      </c>
    </row>
    <row r="391" spans="1:11" s="20" customFormat="1" ht="30" customHeight="1" x14ac:dyDescent="0.25">
      <c r="A391" s="24">
        <f>+A390+1</f>
        <v>234</v>
      </c>
      <c r="B391" s="25" t="s">
        <v>138</v>
      </c>
      <c r="C391" s="25" t="s">
        <v>333</v>
      </c>
      <c r="D391" s="25" t="s">
        <v>409</v>
      </c>
      <c r="E391" s="26">
        <v>23835</v>
      </c>
      <c r="F391" s="26">
        <f t="shared" ref="F391:F402" si="106">E391*2.87%</f>
        <v>684.06449999999995</v>
      </c>
      <c r="G391" s="26">
        <f t="shared" ref="G391:G402" si="107">+E391*3.04%</f>
        <v>724.58399999999995</v>
      </c>
      <c r="H391" s="74"/>
      <c r="I391" s="27">
        <v>65</v>
      </c>
      <c r="J391" s="26">
        <v>1473.6484999999998</v>
      </c>
      <c r="K391" s="27">
        <v>22361.351500000001</v>
      </c>
    </row>
    <row r="392" spans="1:11" s="20" customFormat="1" ht="30" customHeight="1" x14ac:dyDescent="0.25">
      <c r="A392" s="28">
        <f t="shared" si="105"/>
        <v>235</v>
      </c>
      <c r="B392" s="29" t="s">
        <v>67</v>
      </c>
      <c r="C392" s="43" t="s">
        <v>77</v>
      </c>
      <c r="D392" s="29" t="s">
        <v>409</v>
      </c>
      <c r="E392" s="30">
        <v>35750</v>
      </c>
      <c r="F392" s="30">
        <f t="shared" si="106"/>
        <v>1026.0250000000001</v>
      </c>
      <c r="G392" s="30">
        <f t="shared" si="107"/>
        <v>1086.8</v>
      </c>
      <c r="H392" s="30"/>
      <c r="I392" s="31">
        <v>3082.79</v>
      </c>
      <c r="J392" s="30">
        <v>5195.6149999999998</v>
      </c>
      <c r="K392" s="31">
        <v>30554.385000000002</v>
      </c>
    </row>
    <row r="393" spans="1:11" s="20" customFormat="1" ht="30" customHeight="1" x14ac:dyDescent="0.25">
      <c r="A393" s="28">
        <f t="shared" si="105"/>
        <v>236</v>
      </c>
      <c r="B393" s="29" t="s">
        <v>139</v>
      </c>
      <c r="C393" s="29" t="s">
        <v>140</v>
      </c>
      <c r="D393" s="29" t="s">
        <v>409</v>
      </c>
      <c r="E393" s="30">
        <v>31500</v>
      </c>
      <c r="F393" s="30">
        <f t="shared" si="106"/>
        <v>904.05</v>
      </c>
      <c r="G393" s="30">
        <f t="shared" si="107"/>
        <v>957.6</v>
      </c>
      <c r="H393" s="30"/>
      <c r="I393" s="31">
        <v>145</v>
      </c>
      <c r="J393" s="30">
        <v>2006.65</v>
      </c>
      <c r="K393" s="31">
        <v>29493.35</v>
      </c>
    </row>
    <row r="394" spans="1:11" s="20" customFormat="1" ht="30" customHeight="1" x14ac:dyDescent="0.25">
      <c r="A394" s="28">
        <f t="shared" si="105"/>
        <v>237</v>
      </c>
      <c r="B394" s="29" t="s">
        <v>141</v>
      </c>
      <c r="C394" s="29" t="s">
        <v>77</v>
      </c>
      <c r="D394" s="29" t="s">
        <v>408</v>
      </c>
      <c r="E394" s="30">
        <v>35000</v>
      </c>
      <c r="F394" s="30">
        <f t="shared" si="106"/>
        <v>1004.5</v>
      </c>
      <c r="G394" s="30">
        <f t="shared" si="107"/>
        <v>1064</v>
      </c>
      <c r="H394" s="30"/>
      <c r="I394" s="31">
        <v>25</v>
      </c>
      <c r="J394" s="30">
        <v>2093.5</v>
      </c>
      <c r="K394" s="31">
        <v>32906.5</v>
      </c>
    </row>
    <row r="395" spans="1:11" s="20" customFormat="1" ht="30" customHeight="1" x14ac:dyDescent="0.25">
      <c r="A395" s="28">
        <f t="shared" si="105"/>
        <v>238</v>
      </c>
      <c r="B395" s="29" t="s">
        <v>142</v>
      </c>
      <c r="C395" s="29" t="s">
        <v>333</v>
      </c>
      <c r="D395" s="29" t="s">
        <v>408</v>
      </c>
      <c r="E395" s="30">
        <v>23835</v>
      </c>
      <c r="F395" s="30">
        <f t="shared" si="106"/>
        <v>684.06449999999995</v>
      </c>
      <c r="G395" s="30">
        <f t="shared" si="107"/>
        <v>724.58399999999995</v>
      </c>
      <c r="H395" s="30"/>
      <c r="I395" s="31">
        <v>125</v>
      </c>
      <c r="J395" s="30">
        <v>1533.6484999999998</v>
      </c>
      <c r="K395" s="31">
        <v>22301.351500000001</v>
      </c>
    </row>
    <row r="396" spans="1:11" s="20" customFormat="1" ht="30" customHeight="1" x14ac:dyDescent="0.25">
      <c r="A396" s="28">
        <f t="shared" si="105"/>
        <v>239</v>
      </c>
      <c r="B396" s="29" t="s">
        <v>143</v>
      </c>
      <c r="C396" s="29" t="s">
        <v>254</v>
      </c>
      <c r="D396" s="29" t="s">
        <v>409</v>
      </c>
      <c r="E396" s="30">
        <v>31500</v>
      </c>
      <c r="F396" s="30">
        <f t="shared" si="106"/>
        <v>904.05</v>
      </c>
      <c r="G396" s="30">
        <f t="shared" si="107"/>
        <v>957.6</v>
      </c>
      <c r="H396" s="30"/>
      <c r="I396" s="31">
        <v>2716.66</v>
      </c>
      <c r="J396" s="30">
        <v>4578.3099999999995</v>
      </c>
      <c r="K396" s="31">
        <v>26921.690000000002</v>
      </c>
    </row>
    <row r="397" spans="1:11" s="20" customFormat="1" ht="30" customHeight="1" x14ac:dyDescent="0.25">
      <c r="A397" s="28">
        <f t="shared" si="105"/>
        <v>240</v>
      </c>
      <c r="B397" s="29" t="s">
        <v>145</v>
      </c>
      <c r="C397" s="29" t="s">
        <v>333</v>
      </c>
      <c r="D397" s="29" t="s">
        <v>408</v>
      </c>
      <c r="E397" s="30">
        <v>23908.5</v>
      </c>
      <c r="F397" s="30">
        <f t="shared" si="106"/>
        <v>686.17394999999999</v>
      </c>
      <c r="G397" s="30">
        <f t="shared" si="107"/>
        <v>726.8184</v>
      </c>
      <c r="H397" s="30"/>
      <c r="I397" s="31">
        <v>6142.72</v>
      </c>
      <c r="J397" s="30">
        <v>7555.7123499999998</v>
      </c>
      <c r="K397" s="31">
        <v>16352.78765</v>
      </c>
    </row>
    <row r="398" spans="1:11" s="20" customFormat="1" ht="30" customHeight="1" x14ac:dyDescent="0.25">
      <c r="A398" s="28">
        <f t="shared" si="105"/>
        <v>241</v>
      </c>
      <c r="B398" s="29" t="s">
        <v>144</v>
      </c>
      <c r="C398" s="29" t="s">
        <v>334</v>
      </c>
      <c r="D398" s="29" t="s">
        <v>408</v>
      </c>
      <c r="E398" s="30">
        <v>31500</v>
      </c>
      <c r="F398" s="30">
        <f t="shared" si="106"/>
        <v>904.05</v>
      </c>
      <c r="G398" s="30">
        <f t="shared" si="107"/>
        <v>957.6</v>
      </c>
      <c r="H398" s="30"/>
      <c r="I398" s="31">
        <v>25</v>
      </c>
      <c r="J398" s="30">
        <v>1886.65</v>
      </c>
      <c r="K398" s="31">
        <v>29613.35</v>
      </c>
    </row>
    <row r="399" spans="1:11" s="20" customFormat="1" ht="30" customHeight="1" x14ac:dyDescent="0.25">
      <c r="A399" s="28">
        <f t="shared" si="105"/>
        <v>242</v>
      </c>
      <c r="B399" s="29" t="s">
        <v>147</v>
      </c>
      <c r="C399" s="29" t="s">
        <v>254</v>
      </c>
      <c r="D399" s="29" t="s">
        <v>409</v>
      </c>
      <c r="E399" s="30">
        <v>32500</v>
      </c>
      <c r="F399" s="30">
        <f t="shared" si="106"/>
        <v>932.75</v>
      </c>
      <c r="G399" s="30">
        <f t="shared" si="107"/>
        <v>988</v>
      </c>
      <c r="H399" s="30"/>
      <c r="I399" s="31">
        <v>3615.36</v>
      </c>
      <c r="J399" s="30">
        <v>5536.1100000000006</v>
      </c>
      <c r="K399" s="31">
        <v>26963.89</v>
      </c>
    </row>
    <row r="400" spans="1:11" s="20" customFormat="1" ht="30" customHeight="1" x14ac:dyDescent="0.25">
      <c r="A400" s="28">
        <f t="shared" si="105"/>
        <v>243</v>
      </c>
      <c r="B400" s="29" t="s">
        <v>146</v>
      </c>
      <c r="C400" s="29" t="s">
        <v>77</v>
      </c>
      <c r="D400" s="29" t="s">
        <v>409</v>
      </c>
      <c r="E400" s="30">
        <v>31500</v>
      </c>
      <c r="F400" s="30">
        <f t="shared" si="106"/>
        <v>904.05</v>
      </c>
      <c r="G400" s="30">
        <f t="shared" si="107"/>
        <v>957.6</v>
      </c>
      <c r="H400" s="30"/>
      <c r="I400" s="31">
        <v>25</v>
      </c>
      <c r="J400" s="30">
        <v>1886.65</v>
      </c>
      <c r="K400" s="31">
        <v>29613.35</v>
      </c>
    </row>
    <row r="401" spans="1:11" s="20" customFormat="1" ht="30" customHeight="1" x14ac:dyDescent="0.25">
      <c r="A401" s="28">
        <f t="shared" si="105"/>
        <v>244</v>
      </c>
      <c r="B401" s="29" t="s">
        <v>148</v>
      </c>
      <c r="C401" s="29" t="s">
        <v>88</v>
      </c>
      <c r="D401" s="29" t="s">
        <v>409</v>
      </c>
      <c r="E401" s="30">
        <v>31500</v>
      </c>
      <c r="F401" s="30">
        <f t="shared" si="106"/>
        <v>904.05</v>
      </c>
      <c r="G401" s="30">
        <f t="shared" si="107"/>
        <v>957.6</v>
      </c>
      <c r="H401" s="30"/>
      <c r="I401" s="31">
        <v>45</v>
      </c>
      <c r="J401" s="30">
        <v>1906.65</v>
      </c>
      <c r="K401" s="31">
        <v>29593.35</v>
      </c>
    </row>
    <row r="402" spans="1:11" s="20" customFormat="1" ht="30" customHeight="1" x14ac:dyDescent="0.25">
      <c r="A402" s="28">
        <f t="shared" si="105"/>
        <v>245</v>
      </c>
      <c r="B402" s="29" t="s">
        <v>149</v>
      </c>
      <c r="C402" s="29" t="s">
        <v>88</v>
      </c>
      <c r="D402" s="29" t="s">
        <v>409</v>
      </c>
      <c r="E402" s="30">
        <v>31500</v>
      </c>
      <c r="F402" s="30">
        <f t="shared" si="106"/>
        <v>904.05</v>
      </c>
      <c r="G402" s="30">
        <f t="shared" si="107"/>
        <v>957.6</v>
      </c>
      <c r="H402" s="30"/>
      <c r="I402" s="31">
        <v>6148.35</v>
      </c>
      <c r="J402" s="30">
        <v>8010</v>
      </c>
      <c r="K402" s="31">
        <v>23490</v>
      </c>
    </row>
    <row r="403" spans="1:11" s="20" customFormat="1" ht="30" customHeight="1" x14ac:dyDescent="0.25">
      <c r="A403" s="77" t="s">
        <v>413</v>
      </c>
      <c r="B403" s="78"/>
      <c r="C403" s="78"/>
      <c r="D403" s="79"/>
      <c r="E403" s="32">
        <f>SUM(E387:E402)</f>
        <v>546163.5</v>
      </c>
      <c r="F403" s="32">
        <f>SUM(F387:F402)</f>
        <v>15674.892449999996</v>
      </c>
      <c r="G403" s="32">
        <f>SUM(G387:G402)</f>
        <v>16603.370400000003</v>
      </c>
      <c r="H403" s="32">
        <f>SUM(H387:H402)</f>
        <v>8549.1899999999987</v>
      </c>
      <c r="I403" s="32">
        <v>36686.71</v>
      </c>
      <c r="J403" s="32">
        <v>77514.162849999993</v>
      </c>
      <c r="K403" s="32">
        <v>468649.33714999992</v>
      </c>
    </row>
    <row r="404" spans="1:11" s="20" customFormat="1" ht="30" customHeight="1" thickBot="1" x14ac:dyDescent="0.3">
      <c r="A404" s="37"/>
      <c r="B404" s="49"/>
      <c r="C404" s="49"/>
      <c r="D404" s="49"/>
      <c r="E404" s="50"/>
      <c r="F404" s="34"/>
      <c r="G404" s="34"/>
      <c r="H404" s="34"/>
      <c r="I404" s="34"/>
      <c r="J404" s="34"/>
      <c r="K404" s="34"/>
    </row>
    <row r="405" spans="1:11" s="20" customFormat="1" ht="30" customHeight="1" thickBot="1" x14ac:dyDescent="0.3">
      <c r="A405" s="85" t="s">
        <v>380</v>
      </c>
      <c r="B405" s="86"/>
      <c r="C405" s="86"/>
      <c r="D405" s="86"/>
      <c r="E405" s="86"/>
      <c r="F405" s="86"/>
      <c r="G405" s="86"/>
      <c r="H405" s="86"/>
      <c r="I405" s="86"/>
      <c r="J405" s="86"/>
      <c r="K405" s="87"/>
    </row>
    <row r="406" spans="1:11" s="20" customFormat="1" ht="30" customHeight="1" x14ac:dyDescent="0.25">
      <c r="A406" s="24">
        <f>+A402+1</f>
        <v>246</v>
      </c>
      <c r="B406" s="25" t="s">
        <v>132</v>
      </c>
      <c r="C406" s="25" t="s">
        <v>331</v>
      </c>
      <c r="D406" s="25" t="s">
        <v>408</v>
      </c>
      <c r="E406" s="26">
        <v>75000</v>
      </c>
      <c r="F406" s="26">
        <f>E406*2.87%</f>
        <v>2152.5</v>
      </c>
      <c r="G406" s="26">
        <f>+E406*3.04%</f>
        <v>2280</v>
      </c>
      <c r="H406" s="26">
        <v>6309.38</v>
      </c>
      <c r="I406" s="31">
        <v>25</v>
      </c>
      <c r="J406" s="30">
        <v>10766.880000000001</v>
      </c>
      <c r="K406" s="27">
        <v>64233.119999999995</v>
      </c>
    </row>
    <row r="407" spans="1:11" s="20" customFormat="1" ht="30" customHeight="1" x14ac:dyDescent="0.25">
      <c r="A407" s="28">
        <f>+A406+1</f>
        <v>247</v>
      </c>
      <c r="B407" s="29" t="s">
        <v>134</v>
      </c>
      <c r="C407" s="29" t="s">
        <v>312</v>
      </c>
      <c r="D407" s="29" t="s">
        <v>409</v>
      </c>
      <c r="E407" s="30">
        <v>31500</v>
      </c>
      <c r="F407" s="30">
        <f>E407*2.87%</f>
        <v>904.05</v>
      </c>
      <c r="G407" s="30">
        <f>+E407*3.04%</f>
        <v>957.6</v>
      </c>
      <c r="H407" s="30"/>
      <c r="I407" s="31">
        <v>45</v>
      </c>
      <c r="J407" s="30">
        <v>1906.65</v>
      </c>
      <c r="K407" s="31">
        <v>29593.35</v>
      </c>
    </row>
    <row r="408" spans="1:11" s="20" customFormat="1" ht="30" customHeight="1" x14ac:dyDescent="0.25">
      <c r="A408" s="28">
        <f>+A407+1</f>
        <v>248</v>
      </c>
      <c r="B408" s="29" t="s">
        <v>274</v>
      </c>
      <c r="C408" s="29" t="s">
        <v>254</v>
      </c>
      <c r="D408" s="29" t="s">
        <v>409</v>
      </c>
      <c r="E408" s="30">
        <v>35000</v>
      </c>
      <c r="F408" s="30">
        <f>E408*2.87%</f>
        <v>1004.5</v>
      </c>
      <c r="G408" s="30">
        <f>+E408*3.04%</f>
        <v>1064</v>
      </c>
      <c r="H408" s="30"/>
      <c r="I408" s="31">
        <v>5595.12</v>
      </c>
      <c r="J408" s="30">
        <v>7663.62</v>
      </c>
      <c r="K408" s="31">
        <v>27336.38</v>
      </c>
    </row>
    <row r="409" spans="1:11" s="20" customFormat="1" ht="30" customHeight="1" x14ac:dyDescent="0.25">
      <c r="A409" s="77" t="s">
        <v>413</v>
      </c>
      <c r="B409" s="78"/>
      <c r="C409" s="78"/>
      <c r="D409" s="79"/>
      <c r="E409" s="32">
        <f>SUM(E406:E408)</f>
        <v>141500</v>
      </c>
      <c r="F409" s="32">
        <f t="shared" ref="F409:H409" si="108">SUM(F406:F408)</f>
        <v>4061.05</v>
      </c>
      <c r="G409" s="32">
        <f t="shared" si="108"/>
        <v>4301.6000000000004</v>
      </c>
      <c r="H409" s="32">
        <f t="shared" si="108"/>
        <v>6309.38</v>
      </c>
      <c r="I409" s="32">
        <v>5665.12</v>
      </c>
      <c r="J409" s="32">
        <v>20337.150000000001</v>
      </c>
      <c r="K409" s="32">
        <v>121162.85</v>
      </c>
    </row>
    <row r="410" spans="1:11" s="20" customFormat="1" ht="30" customHeight="1" thickBot="1" x14ac:dyDescent="0.3">
      <c r="A410" s="37"/>
      <c r="B410" s="49"/>
      <c r="C410" s="49"/>
      <c r="D410" s="49"/>
      <c r="E410" s="19"/>
      <c r="F410" s="19"/>
      <c r="G410" s="19"/>
      <c r="H410" s="19"/>
      <c r="I410" s="19"/>
      <c r="J410" s="19"/>
      <c r="K410" s="19"/>
    </row>
    <row r="411" spans="1:11" s="20" customFormat="1" ht="30" customHeight="1" thickBot="1" x14ac:dyDescent="0.3">
      <c r="A411" s="67"/>
      <c r="B411" s="68" t="s">
        <v>417</v>
      </c>
      <c r="C411" s="69"/>
      <c r="D411" s="70"/>
      <c r="E411" s="71">
        <f t="shared" ref="E411:K411" si="109">+E19+E196+E203+E211+E216+E221+E226+E235+E240+E245+E253+E267+E273+E279+E289+E301+E305+E313+E338+E345+E369+E374+E383+E403+E409+E23+E35+E45+E50+E61+E74+E81+E92+E108+E101+E117+E123+E132+E144+E154+E159+E165+E172+E179+E191</f>
        <v>16173867</v>
      </c>
      <c r="F411" s="71">
        <f t="shared" si="109"/>
        <v>464189.98289999994</v>
      </c>
      <c r="G411" s="71">
        <f t="shared" si="109"/>
        <v>478982.00479999988</v>
      </c>
      <c r="H411" s="71">
        <f t="shared" si="109"/>
        <v>1413844.6700000006</v>
      </c>
      <c r="I411" s="71">
        <f t="shared" si="109"/>
        <v>651216.98</v>
      </c>
      <c r="J411" s="71">
        <f t="shared" si="109"/>
        <v>3014725.5227000006</v>
      </c>
      <c r="K411" s="71">
        <f t="shared" si="109"/>
        <v>13159141.467299994</v>
      </c>
    </row>
    <row r="412" spans="1:11" ht="15" x14ac:dyDescent="0.25">
      <c r="A412" s="16"/>
      <c r="B412" s="15"/>
      <c r="C412" s="15"/>
      <c r="D412" s="15"/>
      <c r="E412" s="7"/>
      <c r="F412" s="8"/>
      <c r="G412" s="8"/>
      <c r="H412" s="8"/>
      <c r="I412" s="8"/>
      <c r="J412" s="8"/>
      <c r="K412" s="8"/>
    </row>
    <row r="416" spans="1:11" ht="15.75" x14ac:dyDescent="0.25">
      <c r="B416" s="1"/>
      <c r="C416" s="1"/>
      <c r="D416" s="9"/>
      <c r="E416"/>
    </row>
    <row r="417" spans="2:5" ht="15.75" x14ac:dyDescent="0.25">
      <c r="B417" s="10"/>
      <c r="C417" s="11"/>
      <c r="D417" s="10"/>
      <c r="E417" s="1"/>
    </row>
    <row r="418" spans="2:5" ht="15.75" x14ac:dyDescent="0.25">
      <c r="B418" s="12" t="s">
        <v>418</v>
      </c>
      <c r="C418" s="11"/>
      <c r="D418" s="12" t="s">
        <v>419</v>
      </c>
      <c r="E418" s="1"/>
    </row>
    <row r="419" spans="2:5" ht="15.75" x14ac:dyDescent="0.25">
      <c r="B419" s="12" t="s">
        <v>420</v>
      </c>
      <c r="C419" s="11"/>
      <c r="D419" s="12" t="s">
        <v>421</v>
      </c>
      <c r="E419" s="1"/>
    </row>
    <row r="16904" spans="2:11" s="3" customFormat="1" x14ac:dyDescent="0.2">
      <c r="B16904" s="14"/>
      <c r="C16904" s="14"/>
      <c r="D16904" s="14"/>
      <c r="E16904" s="2"/>
      <c r="F16904" s="1"/>
      <c r="G16904" s="1"/>
      <c r="H16904" s="1"/>
      <c r="I16904" s="1"/>
      <c r="J16904" s="1"/>
      <c r="K16904" s="1"/>
    </row>
    <row r="16906" spans="2:11" s="3" customFormat="1" x14ac:dyDescent="0.2">
      <c r="B16906" s="14"/>
      <c r="C16906" s="14"/>
      <c r="D16906" s="14"/>
      <c r="E16906" s="2"/>
      <c r="F16906" s="1"/>
      <c r="G16906" s="1"/>
      <c r="H16906" s="1"/>
      <c r="I16906" s="1"/>
      <c r="J16906" s="1"/>
      <c r="K16906" s="1"/>
    </row>
    <row r="16921" spans="6:7" x14ac:dyDescent="0.2">
      <c r="F16921" s="3"/>
      <c r="G16921" s="3"/>
    </row>
    <row r="16923" spans="6:7" x14ac:dyDescent="0.2">
      <c r="F16923" s="3"/>
      <c r="G16923" s="3"/>
    </row>
    <row r="16933" spans="2:11" x14ac:dyDescent="0.2">
      <c r="I16933" s="3"/>
      <c r="J16933" s="3"/>
      <c r="K16933" s="3"/>
    </row>
    <row r="16935" spans="2:11" x14ac:dyDescent="0.2">
      <c r="I16935" s="3"/>
      <c r="J16935" s="3"/>
      <c r="K16935" s="3"/>
    </row>
    <row r="16936" spans="2:11" x14ac:dyDescent="0.2">
      <c r="H16936" s="3"/>
    </row>
    <row r="16937" spans="2:11" x14ac:dyDescent="0.2">
      <c r="B16937" s="14">
        <f>SUM(B8:B16936)</f>
        <v>0</v>
      </c>
    </row>
    <row r="16938" spans="2:11" x14ac:dyDescent="0.2">
      <c r="H16938" s="3"/>
    </row>
    <row r="16939" spans="2:11" x14ac:dyDescent="0.2">
      <c r="B16939" s="14">
        <f>SUM(B16937)</f>
        <v>0</v>
      </c>
    </row>
    <row r="1000262" spans="10:10" x14ac:dyDescent="0.2">
      <c r="J1000262" s="4" t="e">
        <f>SUM(#REF!)</f>
        <v>#REF!</v>
      </c>
    </row>
  </sheetData>
  <mergeCells count="109">
    <mergeCell ref="F322:G322"/>
    <mergeCell ref="F102:G102"/>
    <mergeCell ref="F197:G197"/>
    <mergeCell ref="F353:G353"/>
    <mergeCell ref="F384:G384"/>
    <mergeCell ref="A371:K371"/>
    <mergeCell ref="A376:K376"/>
    <mergeCell ref="A281:K281"/>
    <mergeCell ref="A303:K303"/>
    <mergeCell ref="A293:K293"/>
    <mergeCell ref="A157:K157"/>
    <mergeCell ref="A156:K156"/>
    <mergeCell ref="A108:D108"/>
    <mergeCell ref="A117:D117"/>
    <mergeCell ref="A123:D123"/>
    <mergeCell ref="A132:D132"/>
    <mergeCell ref="A144:D144"/>
    <mergeCell ref="A154:D154"/>
    <mergeCell ref="A2:K2"/>
    <mergeCell ref="A3:K3"/>
    <mergeCell ref="A4:K4"/>
    <mergeCell ref="A5:K5"/>
    <mergeCell ref="A6:B6"/>
    <mergeCell ref="A9:K9"/>
    <mergeCell ref="F7:G7"/>
    <mergeCell ref="A269:K269"/>
    <mergeCell ref="A47:K47"/>
    <mergeCell ref="A52:K52"/>
    <mergeCell ref="A63:K63"/>
    <mergeCell ref="A76:K76"/>
    <mergeCell ref="A94:K94"/>
    <mergeCell ref="A104:K104"/>
    <mergeCell ref="A110:K110"/>
    <mergeCell ref="A119:K119"/>
    <mergeCell ref="F36:G36"/>
    <mergeCell ref="F69:G69"/>
    <mergeCell ref="F133:G133"/>
    <mergeCell ref="A25:K25"/>
    <mergeCell ref="A38:K38"/>
    <mergeCell ref="A21:K21"/>
    <mergeCell ref="A83:K83"/>
    <mergeCell ref="A23:D23"/>
    <mergeCell ref="A81:D81"/>
    <mergeCell ref="A92:D92"/>
    <mergeCell ref="A101:D101"/>
    <mergeCell ref="A275:K275"/>
    <mergeCell ref="A193:K193"/>
    <mergeCell ref="A199:K199"/>
    <mergeCell ref="A205:K205"/>
    <mergeCell ref="A218:K218"/>
    <mergeCell ref="A229:K229"/>
    <mergeCell ref="A237:K237"/>
    <mergeCell ref="A242:K242"/>
    <mergeCell ref="A247:K247"/>
    <mergeCell ref="A255:K255"/>
    <mergeCell ref="A174:K174"/>
    <mergeCell ref="A168:K168"/>
    <mergeCell ref="A181:K181"/>
    <mergeCell ref="A125:K125"/>
    <mergeCell ref="A135:K135"/>
    <mergeCell ref="A146:K146"/>
    <mergeCell ref="A19:D19"/>
    <mergeCell ref="A35:D35"/>
    <mergeCell ref="A50:D50"/>
    <mergeCell ref="A61:D61"/>
    <mergeCell ref="A74:D74"/>
    <mergeCell ref="A240:D240"/>
    <mergeCell ref="A245:D245"/>
    <mergeCell ref="A253:D253"/>
    <mergeCell ref="A267:D267"/>
    <mergeCell ref="A203:D203"/>
    <mergeCell ref="A211:D211"/>
    <mergeCell ref="A216:D216"/>
    <mergeCell ref="A221:D221"/>
    <mergeCell ref="A226:D226"/>
    <mergeCell ref="A213:K213"/>
    <mergeCell ref="A223:K223"/>
    <mergeCell ref="A159:D159"/>
    <mergeCell ref="A165:D165"/>
    <mergeCell ref="A172:D172"/>
    <mergeCell ref="A179:D179"/>
    <mergeCell ref="A191:D191"/>
    <mergeCell ref="A196:D196"/>
    <mergeCell ref="C45:D45"/>
    <mergeCell ref="A161:K161"/>
    <mergeCell ref="A409:D409"/>
    <mergeCell ref="F166:G166"/>
    <mergeCell ref="F227:G227"/>
    <mergeCell ref="F260:G260"/>
    <mergeCell ref="F291:G291"/>
    <mergeCell ref="A313:D313"/>
    <mergeCell ref="A338:D338"/>
    <mergeCell ref="A345:D345"/>
    <mergeCell ref="A369:D369"/>
    <mergeCell ref="A374:D374"/>
    <mergeCell ref="A273:D273"/>
    <mergeCell ref="A279:D279"/>
    <mergeCell ref="A289:D289"/>
    <mergeCell ref="A301:D301"/>
    <mergeCell ref="A305:D305"/>
    <mergeCell ref="A235:D235"/>
    <mergeCell ref="A386:K386"/>
    <mergeCell ref="A405:K405"/>
    <mergeCell ref="A403:D403"/>
    <mergeCell ref="A383:D383"/>
    <mergeCell ref="A307:K307"/>
    <mergeCell ref="A315:K315"/>
    <mergeCell ref="A340:K340"/>
    <mergeCell ref="A347:K347"/>
  </mergeCells>
  <pageMargins left="0.17" right="0.18" top="0.28000000000000003" bottom="0.19" header="0.28999999999999998" footer="0.17"/>
  <pageSetup paperSize="5" scale="60" orientation="landscape" r:id="rId1"/>
  <rowBreaks count="12" manualBreakCount="12">
    <brk id="35" max="10" man="1"/>
    <brk id="68" max="10" man="1"/>
    <brk id="101" max="10" man="1"/>
    <brk id="132" max="10" man="1"/>
    <brk id="165" max="10" man="1"/>
    <brk id="196" max="10" man="1"/>
    <brk id="226" max="10" man="1"/>
    <brk id="258" max="10" man="1"/>
    <brk id="290" max="10" man="1"/>
    <brk id="321" max="10" man="1"/>
    <brk id="352" max="10" man="1"/>
    <brk id="383" max="10" man="1"/>
  </rowBreaks>
  <ignoredErrors>
    <ignoredError sqref="G78 G106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FIJOS </vt:lpstr>
      <vt:lpstr>'NOMINA FIJOS 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Glenny Concepción Cruz</cp:lastModifiedBy>
  <cp:lastPrinted>2020-10-15T16:00:13Z</cp:lastPrinted>
  <dcterms:created xsi:type="dcterms:W3CDTF">2019-01-11T19:06:47Z</dcterms:created>
  <dcterms:modified xsi:type="dcterms:W3CDTF">2020-10-27T15:57:33Z</dcterms:modified>
</cp:coreProperties>
</file>