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vdi-shares\Dpto. RRHH\Registro-Servicios y Beneficios\NOMINA\NOMINAS PARA PORTAL INSTITUCIONAL\PORTAL 2020\SEPTIEMBRE 2020\"/>
    </mc:Choice>
  </mc:AlternateContent>
  <bookViews>
    <workbookView xWindow="0" yWindow="0" windowWidth="18195" windowHeight="7080" tabRatio="599"/>
  </bookViews>
  <sheets>
    <sheet name="CONTRATADOS " sheetId="13" r:id="rId1"/>
  </sheets>
  <definedNames>
    <definedName name="_xlnm.Print_Area" localSheetId="0">'CONTRATADOS '!$A$1:$L$90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7" i="13" l="1"/>
  <c r="G77" i="13"/>
  <c r="H76" i="13"/>
  <c r="G76" i="13"/>
  <c r="H75" i="13"/>
  <c r="G75" i="13"/>
  <c r="H74" i="13"/>
  <c r="G74" i="13"/>
  <c r="H73" i="13"/>
  <c r="G73" i="13"/>
  <c r="H72" i="13"/>
  <c r="G72" i="13"/>
  <c r="I71" i="13"/>
  <c r="H71" i="13"/>
  <c r="G71" i="13"/>
  <c r="H70" i="13"/>
  <c r="G70" i="13"/>
  <c r="H56" i="13"/>
  <c r="G56" i="13"/>
  <c r="H55" i="13"/>
  <c r="G55" i="13"/>
  <c r="H54" i="13"/>
  <c r="G54" i="13"/>
  <c r="H53" i="13"/>
  <c r="G53" i="13"/>
  <c r="H39" i="13"/>
  <c r="G39" i="13"/>
  <c r="H38" i="13"/>
  <c r="G38" i="13"/>
  <c r="G82" i="13" l="1"/>
  <c r="H82" i="13"/>
  <c r="I82" i="13"/>
  <c r="J82" i="13"/>
  <c r="K82" i="13"/>
  <c r="L82" i="13"/>
  <c r="G78" i="13"/>
  <c r="H78" i="13"/>
  <c r="I78" i="13"/>
  <c r="J78" i="13"/>
  <c r="K78" i="13"/>
  <c r="L78" i="13"/>
  <c r="I66" i="13"/>
  <c r="G57" i="13"/>
  <c r="H57" i="13"/>
  <c r="I57" i="13"/>
  <c r="J57" i="13"/>
  <c r="K57" i="13"/>
  <c r="L57" i="13"/>
  <c r="G46" i="13"/>
  <c r="F46" i="13"/>
  <c r="H46" i="13"/>
  <c r="I46" i="13"/>
  <c r="J46" i="13"/>
  <c r="K46" i="13"/>
  <c r="L46" i="13"/>
  <c r="G40" i="13"/>
  <c r="H40" i="13"/>
  <c r="I40" i="13"/>
  <c r="J40" i="13"/>
  <c r="K40" i="13"/>
  <c r="L40" i="13"/>
  <c r="G35" i="13"/>
  <c r="H35" i="13"/>
  <c r="I35" i="13"/>
  <c r="J35" i="13"/>
  <c r="K35" i="13"/>
  <c r="L35" i="13"/>
  <c r="L84" i="13" l="1"/>
  <c r="K84" i="13"/>
  <c r="J84" i="13"/>
  <c r="G44" i="13" l="1"/>
  <c r="H44" i="13"/>
  <c r="G45" i="13"/>
  <c r="H45" i="13"/>
  <c r="I25" i="13" l="1"/>
  <c r="K1048027" i="13" l="1"/>
  <c r="B64698" i="13"/>
  <c r="B64700" i="13" s="1"/>
  <c r="I21" i="13"/>
  <c r="F21" i="13"/>
  <c r="H20" i="13"/>
  <c r="H21" i="13" s="1"/>
  <c r="G20" i="13"/>
  <c r="I17" i="13"/>
  <c r="F17" i="13"/>
  <c r="H16" i="13"/>
  <c r="H17" i="13" s="1"/>
  <c r="G16" i="13"/>
  <c r="I13" i="13"/>
  <c r="F13" i="13"/>
  <c r="H12" i="13"/>
  <c r="G12" i="13"/>
  <c r="H11" i="13"/>
  <c r="G11" i="13"/>
  <c r="H10" i="13"/>
  <c r="G10" i="13"/>
  <c r="F82" i="13"/>
  <c r="H81" i="13"/>
  <c r="G81" i="13"/>
  <c r="F78" i="13"/>
  <c r="I67" i="13"/>
  <c r="F67" i="13"/>
  <c r="H66" i="13"/>
  <c r="H67" i="13" s="1"/>
  <c r="G66" i="13"/>
  <c r="G67" i="13" s="1"/>
  <c r="I63" i="13"/>
  <c r="F63" i="13"/>
  <c r="H62" i="13"/>
  <c r="H63" i="13" s="1"/>
  <c r="G62" i="13"/>
  <c r="A62" i="13"/>
  <c r="A66" i="13" s="1"/>
  <c r="A70" i="13" s="1"/>
  <c r="A71" i="13" s="1"/>
  <c r="A72" i="13" s="1"/>
  <c r="A73" i="13" s="1"/>
  <c r="A74" i="13" s="1"/>
  <c r="A75" i="13" s="1"/>
  <c r="A76" i="13" s="1"/>
  <c r="A77" i="13" s="1"/>
  <c r="A81" i="13" s="1"/>
  <c r="A11" i="13" s="1"/>
  <c r="A12" i="13" s="1"/>
  <c r="F57" i="13"/>
  <c r="I50" i="13"/>
  <c r="F50" i="13"/>
  <c r="H49" i="13"/>
  <c r="H50" i="13" s="1"/>
  <c r="G49" i="13"/>
  <c r="G50" i="13" s="1"/>
  <c r="H43" i="13"/>
  <c r="G43" i="13"/>
  <c r="F40" i="13"/>
  <c r="F35" i="13"/>
  <c r="H34" i="13"/>
  <c r="G34" i="13"/>
  <c r="I29" i="13"/>
  <c r="F29" i="13"/>
  <c r="H28" i="13"/>
  <c r="H29" i="13" s="1"/>
  <c r="G28" i="13"/>
  <c r="G29" i="13" s="1"/>
  <c r="F25" i="13"/>
  <c r="H24" i="13"/>
  <c r="H25" i="13" s="1"/>
  <c r="G24" i="13"/>
  <c r="G25" i="13" s="1"/>
  <c r="F84" i="13" l="1"/>
  <c r="I84" i="13"/>
  <c r="A16" i="13"/>
  <c r="A20" i="13" s="1"/>
  <c r="A24" i="13" s="1"/>
  <c r="A28" i="13" s="1"/>
  <c r="A34" i="13" s="1"/>
  <c r="A38" i="13" s="1"/>
  <c r="A39" i="13" s="1"/>
  <c r="A43" i="13" s="1"/>
  <c r="A44" i="13" s="1"/>
  <c r="A45" i="13" s="1"/>
  <c r="A49" i="13" s="1"/>
  <c r="A53" i="13" s="1"/>
  <c r="A54" i="13" s="1"/>
  <c r="A55" i="13" s="1"/>
  <c r="G63" i="13"/>
  <c r="G13" i="13"/>
  <c r="H13" i="13"/>
  <c r="H84" i="13" s="1"/>
  <c r="G21" i="13"/>
  <c r="G17" i="13"/>
  <c r="G84" i="13" l="1"/>
</calcChain>
</file>

<file path=xl/sharedStrings.xml><?xml version="1.0" encoding="utf-8"?>
<sst xmlns="http://schemas.openxmlformats.org/spreadsheetml/2006/main" count="192" uniqueCount="99">
  <si>
    <t xml:space="preserve">DIRECCION GENERAL DE PRESUPUESTO </t>
  </si>
  <si>
    <t>NO.</t>
  </si>
  <si>
    <t>AFP (2.87)</t>
  </si>
  <si>
    <t>SFS ( 3.04)</t>
  </si>
  <si>
    <t xml:space="preserve">Total de Descuentos </t>
  </si>
  <si>
    <t xml:space="preserve">ANALISTA DE PRESUPUESTO </t>
  </si>
  <si>
    <t xml:space="preserve">PERIODISTA </t>
  </si>
  <si>
    <t xml:space="preserve">DIVISION DESARROLLO INSTITUCIONAL </t>
  </si>
  <si>
    <t xml:space="preserve">DIVISION INFRAESTRUCTURA Y SOPORTE TECNICO </t>
  </si>
  <si>
    <t xml:space="preserve">AUXILIAR ADMINISTRATIVO </t>
  </si>
  <si>
    <t xml:space="preserve">SECCION MAYORDOMIA </t>
  </si>
  <si>
    <t xml:space="preserve">ANALISTA SECTORIAL DE PRESUPUESTO </t>
  </si>
  <si>
    <t xml:space="preserve">DIVISION FINANCIERA </t>
  </si>
  <si>
    <t xml:space="preserve">CONSERJE </t>
  </si>
  <si>
    <t xml:space="preserve">DEPARTAMENTO ADMINISTRATIVO Y FINANCIERO  </t>
  </si>
  <si>
    <t>DESARROLLADOR DE SISTEMAS</t>
  </si>
  <si>
    <t>ALINA RODRIGUEZ CORDERO</t>
  </si>
  <si>
    <t xml:space="preserve">ROSELI ALEXANDRA ALMONTE SEGURA </t>
  </si>
  <si>
    <t xml:space="preserve">ANTHONY ABREU PERALTA </t>
  </si>
  <si>
    <t xml:space="preserve">MARIA ISABEL MARTY OGANDO </t>
  </si>
  <si>
    <t xml:space="preserve">JUAN ELIAS PORTALATIN GARCIA </t>
  </si>
  <si>
    <t>LUZ AMANDA DEL CASTILLO MENDEZ</t>
  </si>
  <si>
    <t xml:space="preserve">KIARA ALONDRA RODRIGUEZ LUCIANO </t>
  </si>
  <si>
    <t xml:space="preserve">ANA CRISTINA MATOS HERASME </t>
  </si>
  <si>
    <t xml:space="preserve">MANEJADOR WEB Y REDES SOCIALES </t>
  </si>
  <si>
    <t xml:space="preserve">FRANCIS TOMAS PAULA LUNA </t>
  </si>
  <si>
    <t xml:space="preserve">HECTOR ANTONIO OVALLES ALONZO </t>
  </si>
  <si>
    <t xml:space="preserve">MARIA VENTURA BONILLA </t>
  </si>
  <si>
    <t xml:space="preserve">YOCASTA JOSEFINA GUEVARA FLORIAN </t>
  </si>
  <si>
    <t xml:space="preserve">ORQUIDEA CELEDONIO MARINEZ </t>
  </si>
  <si>
    <t xml:space="preserve">JENNIFER ARLETTE DE LEON DIAZ </t>
  </si>
  <si>
    <t xml:space="preserve">ROSA SANTOS RAMIREZ </t>
  </si>
  <si>
    <t xml:space="preserve">JOANNA PAMELA SANCHEZ GLIGLIFIORE </t>
  </si>
  <si>
    <t xml:space="preserve">MEDICO </t>
  </si>
  <si>
    <t xml:space="preserve">LESLIE NATHALIE MOLINA AYBAR </t>
  </si>
  <si>
    <t xml:space="preserve">RECEPCIONISTA </t>
  </si>
  <si>
    <t xml:space="preserve">JAIRO BIENVENIDO JIMENEZ PEREZ </t>
  </si>
  <si>
    <t xml:space="preserve">EDDY ANTONIO FIDEL ALEJO </t>
  </si>
  <si>
    <t xml:space="preserve">OSCAR ENRIQUE PORTORREAL RAMIREZ </t>
  </si>
  <si>
    <t>SUGEY ALTAGRACIA FERREIRA DIAZ</t>
  </si>
  <si>
    <t xml:space="preserve">DIVISION REGISTRO, SERVICIOS Y BENEFICIOS </t>
  </si>
  <si>
    <t xml:space="preserve">AMYERI NISHELL SANTOS MARMOLEJOS </t>
  </si>
  <si>
    <t xml:space="preserve">YENIS MERCEDES REYES VARGAS </t>
  </si>
  <si>
    <t xml:space="preserve">JAZMIN MARGARITA MARTINEZ </t>
  </si>
  <si>
    <t>DEPARTAMENTO DE PRESUPUESTOS DE  EDUCACION, CIENCIA, TECNOLOGIA Y CULTURA</t>
  </si>
  <si>
    <t xml:space="preserve">DEPARTAMENTO DE ANALISIS Y  ESTUDIOS ECONOMICOS </t>
  </si>
  <si>
    <t xml:space="preserve">DIVISION DE EVALUACION DEL DESEMPEÑO Y CAPACITACION </t>
  </si>
  <si>
    <t xml:space="preserve">DIVISION DESARROLLO E IMPLEMENTACION DE SISTEMAS </t>
  </si>
  <si>
    <t xml:space="preserve">JOHANNA MARIA DE LA CRUZ CORREA </t>
  </si>
  <si>
    <t xml:space="preserve">DIRECCIÓN DE CALIDAD Y EVALUACIÓN DE LA GESTIÓN PRESUPUESTARIA </t>
  </si>
  <si>
    <t xml:space="preserve">SECRETARIA </t>
  </si>
  <si>
    <t xml:space="preserve">ADMINISTRADOR DE BASE DE DATOS </t>
  </si>
  <si>
    <t xml:space="preserve">TECNICO ADMINISTRATIVO </t>
  </si>
  <si>
    <t xml:space="preserve">ANALISTA DE EVALUACION DEL DESEMPEÑO </t>
  </si>
  <si>
    <t xml:space="preserve">ANALISTA DE CALIDAD EN LA GESTION I </t>
  </si>
  <si>
    <t>AUXILIAR DE ENFERMERIA</t>
  </si>
  <si>
    <t xml:space="preserve">ANALISTA DE SISTEMAS </t>
  </si>
  <si>
    <t xml:space="preserve">SOPORTE TECNICO INFORMATICO </t>
  </si>
  <si>
    <t xml:space="preserve">COORDINADOR DE COMEDOR </t>
  </si>
  <si>
    <t>ANALISTA ECONOMICO</t>
  </si>
  <si>
    <t xml:space="preserve">JULISSA CASTILLO DE PERALTA </t>
  </si>
  <si>
    <t xml:space="preserve">DIVISION DE PRENSA Y COMUNICACIÓN DIGITAL </t>
  </si>
  <si>
    <t xml:space="preserve">EDWIN ADONAI DIAZ ALCANTARA </t>
  </si>
  <si>
    <t>FOTOGRAFO</t>
  </si>
  <si>
    <t xml:space="preserve">DIVISION DE PROTOCOLO </t>
  </si>
  <si>
    <t xml:space="preserve">DIVISION FORMULACION, MONITOREO Y EVALUACION DE PLANES, PROGRAMAS Y PROYECTOS </t>
  </si>
  <si>
    <t>ANALISTA DE PLANIFICACIÓN I</t>
  </si>
  <si>
    <t xml:space="preserve">ALEJANDRO BELLO ESPINAL </t>
  </si>
  <si>
    <t xml:space="preserve">GISELLE LISELOTTE BERAS VASQUEZ </t>
  </si>
  <si>
    <t xml:space="preserve">Nombre y Apellido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</si>
  <si>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</si>
  <si>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</si>
  <si>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</si>
  <si>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</si>
  <si>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</si>
  <si>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</si>
  <si>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 “Año de la Consolidación de la Seguridad Alimentaria”</t>
  </si>
  <si>
    <t>NOMINA DE SUELDOS: EMPLEADOS CONTRATADOS</t>
  </si>
  <si>
    <t xml:space="preserve"> 02 DE SEPTIEMBRE DEL 2020</t>
  </si>
  <si>
    <t xml:space="preserve"> 12 DE MAYO DEL 2020</t>
  </si>
  <si>
    <t xml:space="preserve"> 12 DE NOVIEMBRE DEL 2020</t>
  </si>
  <si>
    <t>10 AGOSTO DEL 2020</t>
  </si>
  <si>
    <t>10 DE FEBRERO DEL 2021</t>
  </si>
  <si>
    <t xml:space="preserve"> 01 DE ABRIL DEL 2020</t>
  </si>
  <si>
    <t xml:space="preserve"> 01 DE OCTUBRE DEL 2020</t>
  </si>
  <si>
    <t xml:space="preserve"> 01 DE JULIO DEL 2020</t>
  </si>
  <si>
    <t xml:space="preserve"> 01 DE ENERO DEL 2021</t>
  </si>
  <si>
    <t xml:space="preserve"> 02 DE JUNIO DEL 2020</t>
  </si>
  <si>
    <t xml:space="preserve"> 02 DE DICIEMBRE DEL 2020</t>
  </si>
  <si>
    <t>Ingreso Bruto</t>
  </si>
  <si>
    <t xml:space="preserve">SUBTOTAL </t>
  </si>
  <si>
    <t>Correspondiente al mes de Septiembre del año 2020</t>
  </si>
  <si>
    <t xml:space="preserve">Funciones </t>
  </si>
  <si>
    <t xml:space="preserve"> 02 DE MARZO DEL 2021</t>
  </si>
  <si>
    <t xml:space="preserve">TOTAL GENERAL  NOMINA PERSONAL CONTRATADOS </t>
  </si>
  <si>
    <t xml:space="preserve">LUZ. A GRULLÓN </t>
  </si>
  <si>
    <t>J.DAVID CANAÁN</t>
  </si>
  <si>
    <t xml:space="preserve">ENC. REGISTRO, CONTROL Y NOMINA </t>
  </si>
  <si>
    <t xml:space="preserve">DIRECTOR  DE RECURSOS HUMANOS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</si>
</sst>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000\-0000000\-0"/>
    <numFmt numFmtId="165" formatCode="_-* #,##0.00_-;\-* #,##0.00_-;_-* &quot;-&quot;??_-;_-@_-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58">
    <xf numFmtId="0" fontId="0" fillId="0" borderId="0" xfId="0"/>
    <xf numFmtId="0" fontId="3" fillId="2" borderId="0" xfId="0" applyFont="1" applyFill="1" applyBorder="1"/>
    <xf numFmtId="43" fontId="3" fillId="2" borderId="0" xfId="1" applyFont="1" applyFill="1" applyBorder="1"/>
    <xf numFmtId="0" fontId="3" fillId="2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43" fontId="3" fillId="2" borderId="1" xfId="1" applyFont="1" applyFill="1" applyBorder="1"/>
    <xf numFmtId="43" fontId="3" fillId="2" borderId="1" xfId="0" applyNumberFormat="1" applyFont="1" applyFill="1" applyBorder="1"/>
    <xf numFmtId="43" fontId="6" fillId="2" borderId="0" xfId="1" applyFont="1" applyFill="1" applyBorder="1"/>
    <xf numFmtId="0" fontId="3" fillId="2" borderId="1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left"/>
    </xf>
    <xf numFmtId="43" fontId="3" fillId="2" borderId="0" xfId="0" applyNumberFormat="1" applyFont="1" applyFill="1" applyBorder="1"/>
    <xf numFmtId="0" fontId="3" fillId="2" borderId="1" xfId="0" applyFont="1" applyFill="1" applyBorder="1" applyAlignment="1">
      <alignment horizontal="center"/>
    </xf>
    <xf numFmtId="43" fontId="3" fillId="2" borderId="2" xfId="1" applyFont="1" applyFill="1" applyBorder="1"/>
    <xf numFmtId="43" fontId="3" fillId="2" borderId="2" xfId="0" applyNumberFormat="1" applyFont="1" applyFill="1" applyBorder="1"/>
    <xf numFmtId="0" fontId="6" fillId="2" borderId="0" xfId="0" applyFont="1" applyFill="1" applyBorder="1" applyAlignment="1">
      <alignment horizontal="center"/>
    </xf>
    <xf numFmtId="165" fontId="3" fillId="2" borderId="1" xfId="0" applyNumberFormat="1" applyFont="1" applyFill="1" applyBorder="1"/>
    <xf numFmtId="165" fontId="3" fillId="2" borderId="0" xfId="0" applyNumberFormat="1" applyFont="1" applyFill="1" applyBorder="1"/>
    <xf numFmtId="0" fontId="3" fillId="2" borderId="2" xfId="0" applyFont="1" applyFill="1" applyBorder="1" applyAlignment="1">
      <alignment horizontal="center"/>
    </xf>
    <xf numFmtId="0" fontId="7" fillId="3" borderId="7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 wrapText="1"/>
    </xf>
    <xf numFmtId="43" fontId="6" fillId="3" borderId="6" xfId="0" applyNumberFormat="1" applyFont="1" applyFill="1" applyBorder="1"/>
    <xf numFmtId="0" fontId="4" fillId="2" borderId="0" xfId="0" applyFont="1" applyFill="1" applyBorder="1" applyAlignment="1">
      <alignment horizontal="center"/>
    </xf>
    <xf numFmtId="165" fontId="3" fillId="2" borderId="2" xfId="0" applyNumberFormat="1" applyFont="1" applyFill="1" applyBorder="1"/>
    <xf numFmtId="43" fontId="6" fillId="4" borderId="1" xfId="1" applyFont="1" applyFill="1" applyBorder="1"/>
    <xf numFmtId="0" fontId="11" fillId="0" borderId="0" xfId="0" applyFont="1" applyAlignment="1">
      <alignment horizontal="right"/>
    </xf>
    <xf numFmtId="0" fontId="12" fillId="0" borderId="8" xfId="0" applyFont="1" applyBorder="1"/>
    <xf numFmtId="0" fontId="12" fillId="0" borderId="0" xfId="0" applyFont="1"/>
    <xf numFmtId="0" fontId="11" fillId="0" borderId="0" xfId="0" applyFont="1"/>
    <xf numFmtId="0" fontId="0" fillId="0" borderId="0" xfId="0" applyAlignment="1">
      <alignment horizontal="left"/>
    </xf>
    <xf numFmtId="43" fontId="3" fillId="2" borderId="1" xfId="1" applyFont="1" applyFill="1" applyBorder="1" applyAlignment="1">
      <alignment horizontal="left"/>
    </xf>
    <xf numFmtId="0" fontId="6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164" fontId="8" fillId="2" borderId="0" xfId="0" applyNumberFormat="1" applyFont="1" applyFill="1" applyBorder="1" applyAlignment="1">
      <alignment horizontal="left" wrapText="1"/>
    </xf>
    <xf numFmtId="0" fontId="3" fillId="2" borderId="2" xfId="0" applyFont="1" applyFill="1" applyBorder="1" applyAlignment="1">
      <alignment horizontal="left" wrapText="1"/>
    </xf>
    <xf numFmtId="43" fontId="3" fillId="2" borderId="0" xfId="1" applyFont="1" applyFill="1" applyBorder="1" applyAlignment="1">
      <alignment horizontal="left"/>
    </xf>
    <xf numFmtId="164" fontId="9" fillId="2" borderId="0" xfId="0" applyNumberFormat="1" applyFont="1" applyFill="1" applyBorder="1" applyAlignment="1">
      <alignment horizontal="left" wrapText="1"/>
    </xf>
    <xf numFmtId="43" fontId="6" fillId="2" borderId="0" xfId="1" applyFont="1" applyFill="1" applyBorder="1" applyAlignment="1">
      <alignment horizontal="left"/>
    </xf>
    <xf numFmtId="43" fontId="3" fillId="2" borderId="2" xfId="1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43" fontId="6" fillId="2" borderId="1" xfId="1" applyFont="1" applyFill="1" applyBorder="1"/>
    <xf numFmtId="43" fontId="10" fillId="2" borderId="2" xfId="1" applyFont="1" applyFill="1" applyBorder="1" applyAlignment="1">
      <alignment horizontal="center"/>
    </xf>
    <xf numFmtId="0" fontId="7" fillId="2" borderId="4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left"/>
    </xf>
    <xf numFmtId="0" fontId="7" fillId="2" borderId="5" xfId="0" applyFont="1" applyFill="1" applyBorder="1" applyAlignment="1">
      <alignment horizontal="left"/>
    </xf>
    <xf numFmtId="0" fontId="6" fillId="2" borderId="4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left"/>
    </xf>
    <xf numFmtId="0" fontId="6" fillId="2" borderId="5" xfId="0" applyFont="1" applyFill="1" applyBorder="1" applyAlignment="1">
      <alignment horizontal="left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wrapText="1"/>
    </xf>
    <xf numFmtId="43" fontId="6" fillId="2" borderId="4" xfId="1" applyFont="1" applyFill="1" applyBorder="1" applyAlignment="1">
      <alignment horizontal="left"/>
    </xf>
    <xf numFmtId="43" fontId="6" fillId="2" borderId="3" xfId="1" applyFont="1" applyFill="1" applyBorder="1" applyAlignment="1">
      <alignment horizontal="left"/>
    </xf>
    <xf numFmtId="43" fontId="6" fillId="2" borderId="5" xfId="1" applyFont="1" applyFill="1" applyBorder="1" applyAlignment="1">
      <alignment horizontal="left"/>
    </xf>
  </cellXfs>
  <cellStyles count="3">
    <cellStyle name="Millares 2" xfId="1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52333</xdr:colOff>
      <xdr:row>0</xdr:row>
      <xdr:rowOff>0</xdr:rowOff>
    </xdr:from>
    <xdr:to>
      <xdr:col>1</xdr:col>
      <xdr:colOff>2187610</xdr:colOff>
      <xdr:row>6</xdr:row>
      <xdr:rowOff>190508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333" y="0"/>
          <a:ext cx="2564425" cy="15616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48027"/>
  <sheetViews>
    <sheetView showGridLines="0" tabSelected="1" zoomScale="91" zoomScaleNormal="91" workbookViewId="0">
      <selection activeCell="F45" sqref="F45"/>
    </sheetView>
  </sheetViews>
  <sheetFormatPr baseColWidth="10" defaultRowHeight="12.75" x14ac:dyDescent="0.2"/>
  <cols>
    <col min="1" max="1" width="6.42578125" style="3" customWidth="1"/>
    <col min="2" max="2" width="33.85546875" style="31" customWidth="1"/>
    <col min="3" max="3" width="30.85546875" style="31" customWidth="1"/>
    <col min="4" max="4" width="25" style="31" customWidth="1"/>
    <col min="5" max="5" width="24.7109375" style="31" customWidth="1"/>
    <col min="6" max="6" width="17" style="2" customWidth="1"/>
    <col min="7" max="7" width="12.5703125" style="1" customWidth="1"/>
    <col min="8" max="8" width="12.42578125" style="1" customWidth="1"/>
    <col min="9" max="9" width="13.85546875" style="1" customWidth="1"/>
    <col min="10" max="10" width="11.42578125" style="1" customWidth="1"/>
    <col min="11" max="11" width="13.140625" style="1" customWidth="1"/>
    <col min="12" max="12" width="15.28515625" style="1" customWidth="1"/>
    <col min="13" max="16384" width="11.42578125" style="1"/>
  </cols>
  <sheetData>
    <row r="1" spans="1:12" x14ac:dyDescent="0.2">
      <c r="B1" s="28"/>
    </row>
    <row r="2" spans="1:12" ht="18.75" x14ac:dyDescent="0.3">
      <c r="A2" s="47" t="s">
        <v>0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</row>
    <row r="3" spans="1:12" ht="18.75" x14ac:dyDescent="0.3">
      <c r="A3" s="47" t="s">
        <v>76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</row>
    <row r="4" spans="1:12" ht="18.75" x14ac:dyDescent="0.3">
      <c r="A4" s="47" t="s">
        <v>77</v>
      </c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</row>
    <row r="5" spans="1:12" ht="18.75" x14ac:dyDescent="0.3">
      <c r="A5" s="47" t="s">
        <v>91</v>
      </c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</row>
    <row r="6" spans="1:12" ht="19.5" thickBot="1" x14ac:dyDescent="0.35">
      <c r="A6" s="47"/>
      <c r="B6" s="47"/>
      <c r="C6" s="28"/>
      <c r="D6" s="28"/>
      <c r="E6" s="28"/>
      <c r="F6" s="21"/>
    </row>
    <row r="7" spans="1:12" ht="24.75" customHeight="1" thickBot="1" x14ac:dyDescent="0.3">
      <c r="A7" s="48"/>
      <c r="B7" s="48"/>
      <c r="G7" s="52" t="s">
        <v>75</v>
      </c>
      <c r="H7" s="53"/>
    </row>
    <row r="8" spans="1:12" s="2" customFormat="1" ht="24.95" customHeight="1" thickBot="1" x14ac:dyDescent="0.25">
      <c r="A8" s="18" t="s">
        <v>1</v>
      </c>
      <c r="B8" s="18" t="s">
        <v>69</v>
      </c>
      <c r="C8" s="18" t="s">
        <v>92</v>
      </c>
      <c r="D8" s="18" t="s">
        <v>73</v>
      </c>
      <c r="E8" s="18" t="s">
        <v>74</v>
      </c>
      <c r="F8" s="18" t="s">
        <v>89</v>
      </c>
      <c r="G8" s="18" t="s">
        <v>2</v>
      </c>
      <c r="H8" s="18" t="s">
        <v>3</v>
      </c>
      <c r="I8" s="19" t="s">
        <v>70</v>
      </c>
      <c r="J8" s="19" t="s">
        <v>72</v>
      </c>
      <c r="K8" s="19" t="s">
        <v>4</v>
      </c>
      <c r="L8" s="18" t="s">
        <v>71</v>
      </c>
    </row>
    <row r="9" spans="1:12" s="37" customFormat="1" ht="24.95" customHeight="1" thickBot="1" x14ac:dyDescent="0.25">
      <c r="A9" s="42" t="s">
        <v>45</v>
      </c>
      <c r="B9" s="43"/>
      <c r="C9" s="43"/>
      <c r="D9" s="43"/>
      <c r="E9" s="43"/>
      <c r="F9" s="43"/>
      <c r="G9" s="43"/>
      <c r="H9" s="43"/>
      <c r="I9" s="43"/>
      <c r="J9" s="43"/>
      <c r="K9" s="43"/>
      <c r="L9" s="44"/>
    </row>
    <row r="10" spans="1:12" s="7" customFormat="1" ht="24.95" customHeight="1" x14ac:dyDescent="0.2">
      <c r="A10" s="17">
        <v>1</v>
      </c>
      <c r="B10" s="38" t="s">
        <v>20</v>
      </c>
      <c r="C10" s="32" t="s">
        <v>59</v>
      </c>
      <c r="D10" s="32" t="s">
        <v>78</v>
      </c>
      <c r="E10" s="32" t="s">
        <v>93</v>
      </c>
      <c r="F10" s="13">
        <v>49500</v>
      </c>
      <c r="G10" s="12">
        <f>F10*2.87%</f>
        <v>1420.65</v>
      </c>
      <c r="H10" s="12">
        <f>+F10*3.04%</f>
        <v>1504.8</v>
      </c>
      <c r="I10" s="12">
        <v>247.44</v>
      </c>
      <c r="J10" s="13">
        <v>25</v>
      </c>
      <c r="K10" s="12">
        <v>3197.89</v>
      </c>
      <c r="L10" s="13">
        <v>46302.11</v>
      </c>
    </row>
    <row r="11" spans="1:12" s="7" customFormat="1" ht="24.95" customHeight="1" x14ac:dyDescent="0.2">
      <c r="A11" s="11">
        <f>+A10+1</f>
        <v>2</v>
      </c>
      <c r="B11" s="29" t="s">
        <v>21</v>
      </c>
      <c r="C11" s="9" t="s">
        <v>59</v>
      </c>
      <c r="D11" s="32" t="s">
        <v>78</v>
      </c>
      <c r="E11" s="32" t="s">
        <v>93</v>
      </c>
      <c r="F11" s="6">
        <v>49500</v>
      </c>
      <c r="G11" s="5">
        <f>F11*2.87%</f>
        <v>1420.65</v>
      </c>
      <c r="H11" s="5">
        <f>+F11*3.04%</f>
        <v>1504.8</v>
      </c>
      <c r="I11" s="12">
        <v>0</v>
      </c>
      <c r="J11" s="13">
        <v>1833.81</v>
      </c>
      <c r="K11" s="5">
        <v>4759.26</v>
      </c>
      <c r="L11" s="6">
        <v>44740.74</v>
      </c>
    </row>
    <row r="12" spans="1:12" s="7" customFormat="1" ht="24.95" customHeight="1" x14ac:dyDescent="0.2">
      <c r="A12" s="11">
        <f>+A11+1</f>
        <v>3</v>
      </c>
      <c r="B12" s="29" t="s">
        <v>22</v>
      </c>
      <c r="C12" s="9" t="s">
        <v>59</v>
      </c>
      <c r="D12" s="32" t="s">
        <v>78</v>
      </c>
      <c r="E12" s="32" t="s">
        <v>93</v>
      </c>
      <c r="F12" s="6">
        <v>49500</v>
      </c>
      <c r="G12" s="5">
        <f>F12*2.87%</f>
        <v>1420.65</v>
      </c>
      <c r="H12" s="5">
        <f>+F12*3.04%</f>
        <v>1504.8</v>
      </c>
      <c r="I12" s="12">
        <v>0</v>
      </c>
      <c r="J12" s="13">
        <v>1833.81</v>
      </c>
      <c r="K12" s="5">
        <v>4759.26</v>
      </c>
      <c r="L12" s="6">
        <v>44740.74</v>
      </c>
    </row>
    <row r="13" spans="1:12" s="2" customFormat="1" ht="24.95" customHeight="1" x14ac:dyDescent="0.2">
      <c r="A13" s="54" t="s">
        <v>90</v>
      </c>
      <c r="B13" s="54"/>
      <c r="C13" s="54"/>
      <c r="D13" s="54"/>
      <c r="E13" s="54"/>
      <c r="F13" s="23">
        <f t="shared" ref="F13:I13" si="0">SUM(F10:F12)</f>
        <v>148500</v>
      </c>
      <c r="G13" s="23">
        <f t="shared" si="0"/>
        <v>4261.9500000000007</v>
      </c>
      <c r="H13" s="23">
        <f t="shared" si="0"/>
        <v>4514.3999999999996</v>
      </c>
      <c r="I13" s="23">
        <f t="shared" si="0"/>
        <v>247.44</v>
      </c>
      <c r="J13" s="23">
        <v>3692.62</v>
      </c>
      <c r="K13" s="23">
        <v>12716.41</v>
      </c>
      <c r="L13" s="23">
        <v>135783.59</v>
      </c>
    </row>
    <row r="14" spans="1:12" s="2" customFormat="1" ht="24.95" customHeight="1" thickBot="1" x14ac:dyDescent="0.25">
      <c r="A14" s="4"/>
      <c r="B14" s="28"/>
      <c r="C14" s="28"/>
      <c r="D14" s="28"/>
      <c r="E14" s="28"/>
      <c r="F14"/>
      <c r="G14"/>
      <c r="H14"/>
      <c r="I14"/>
      <c r="J14"/>
      <c r="K14"/>
      <c r="L14"/>
    </row>
    <row r="15" spans="1:12" s="35" customFormat="1" ht="24.95" customHeight="1" thickBot="1" x14ac:dyDescent="0.25">
      <c r="A15" s="42" t="s">
        <v>49</v>
      </c>
      <c r="B15" s="43"/>
      <c r="C15" s="43"/>
      <c r="D15" s="43"/>
      <c r="E15" s="43"/>
      <c r="F15" s="43"/>
      <c r="G15" s="43"/>
      <c r="H15" s="43"/>
      <c r="I15" s="43"/>
      <c r="J15" s="43"/>
      <c r="K15" s="43"/>
      <c r="L15" s="44"/>
    </row>
    <row r="16" spans="1:12" s="7" customFormat="1" ht="24.95" customHeight="1" x14ac:dyDescent="0.2">
      <c r="A16" s="17">
        <f>+A12+1</f>
        <v>4</v>
      </c>
      <c r="B16" s="32" t="s">
        <v>19</v>
      </c>
      <c r="C16" s="32" t="s">
        <v>50</v>
      </c>
      <c r="D16" s="32" t="s">
        <v>78</v>
      </c>
      <c r="E16" s="32" t="s">
        <v>93</v>
      </c>
      <c r="F16" s="12">
        <v>28000</v>
      </c>
      <c r="G16" s="12">
        <f>F16*2.87%</f>
        <v>803.6</v>
      </c>
      <c r="H16" s="12">
        <f>+F16*3.04%</f>
        <v>851.2</v>
      </c>
      <c r="I16" s="12">
        <v>0</v>
      </c>
      <c r="J16" s="13">
        <v>25</v>
      </c>
      <c r="K16" s="12">
        <v>1679.8000000000002</v>
      </c>
      <c r="L16" s="13">
        <v>26320.2</v>
      </c>
    </row>
    <row r="17" spans="1:12" s="2" customFormat="1" ht="24.95" customHeight="1" x14ac:dyDescent="0.2">
      <c r="A17" s="54" t="s">
        <v>90</v>
      </c>
      <c r="B17" s="54"/>
      <c r="C17" s="54"/>
      <c r="D17" s="54"/>
      <c r="E17" s="54"/>
      <c r="F17" s="23">
        <f>SUM(F16)</f>
        <v>28000</v>
      </c>
      <c r="G17" s="23">
        <f t="shared" ref="G17:I17" si="1">SUM(G16)</f>
        <v>803.6</v>
      </c>
      <c r="H17" s="23">
        <f t="shared" si="1"/>
        <v>851.2</v>
      </c>
      <c r="I17" s="23">
        <f t="shared" si="1"/>
        <v>0</v>
      </c>
      <c r="J17" s="23">
        <v>25</v>
      </c>
      <c r="K17" s="23">
        <v>1679.8000000000002</v>
      </c>
      <c r="L17" s="23">
        <v>26320.2</v>
      </c>
    </row>
    <row r="18" spans="1:12" s="2" customFormat="1" ht="24.95" customHeight="1" thickBot="1" x14ac:dyDescent="0.25">
      <c r="A18" s="3"/>
      <c r="B18" s="31"/>
      <c r="C18" s="33"/>
      <c r="D18" s="33"/>
      <c r="E18" s="33"/>
      <c r="L18" s="10"/>
    </row>
    <row r="19" spans="1:12" s="2" customFormat="1" ht="24.95" customHeight="1" thickBot="1" x14ac:dyDescent="0.25">
      <c r="A19" s="49" t="s">
        <v>44</v>
      </c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1"/>
    </row>
    <row r="20" spans="1:12" s="7" customFormat="1" ht="24.95" customHeight="1" x14ac:dyDescent="0.2">
      <c r="A20" s="17">
        <f>+A16+1</f>
        <v>5</v>
      </c>
      <c r="B20" s="32" t="s">
        <v>68</v>
      </c>
      <c r="C20" s="34" t="s">
        <v>11</v>
      </c>
      <c r="D20" s="32" t="s">
        <v>85</v>
      </c>
      <c r="E20" s="32" t="s">
        <v>86</v>
      </c>
      <c r="F20" s="12">
        <v>65000</v>
      </c>
      <c r="G20" s="12">
        <f>F20*2.87%</f>
        <v>1865.5</v>
      </c>
      <c r="H20" s="12">
        <f>+F20*3.04%</f>
        <v>1976</v>
      </c>
      <c r="I20" s="12">
        <v>4427.58</v>
      </c>
      <c r="J20" s="13">
        <v>25</v>
      </c>
      <c r="K20" s="12">
        <v>8294.08</v>
      </c>
      <c r="L20" s="13">
        <v>56705.919999999998</v>
      </c>
    </row>
    <row r="21" spans="1:12" s="7" customFormat="1" ht="24.95" customHeight="1" x14ac:dyDescent="0.2">
      <c r="A21" s="54" t="s">
        <v>90</v>
      </c>
      <c r="B21" s="54"/>
      <c r="C21" s="54"/>
      <c r="D21" s="54"/>
      <c r="E21" s="54"/>
      <c r="F21" s="23">
        <f>SUM(F20)</f>
        <v>65000</v>
      </c>
      <c r="G21" s="23">
        <f>SUM(G20)</f>
        <v>1865.5</v>
      </c>
      <c r="H21" s="23">
        <f t="shared" ref="H21:I21" si="2">SUM(H20)</f>
        <v>1976</v>
      </c>
      <c r="I21" s="23">
        <f t="shared" si="2"/>
        <v>4427.58</v>
      </c>
      <c r="J21" s="23">
        <v>25</v>
      </c>
      <c r="K21" s="23">
        <v>8294.08</v>
      </c>
      <c r="L21" s="23">
        <v>56705.919999999998</v>
      </c>
    </row>
    <row r="22" spans="1:12" s="2" customFormat="1" ht="24.95" customHeight="1" thickBot="1" x14ac:dyDescent="0.25">
      <c r="A22" s="3"/>
      <c r="B22" s="31"/>
      <c r="C22" s="31"/>
      <c r="D22" s="31"/>
      <c r="E22" s="31"/>
      <c r="L22" s="10"/>
    </row>
    <row r="23" spans="1:12" s="2" customFormat="1" ht="24.95" customHeight="1" thickBot="1" x14ac:dyDescent="0.25">
      <c r="A23" s="49" t="s">
        <v>65</v>
      </c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1"/>
    </row>
    <row r="24" spans="1:12" s="7" customFormat="1" ht="24.95" customHeight="1" x14ac:dyDescent="0.2">
      <c r="A24" s="17">
        <f>+A20+1</f>
        <v>6</v>
      </c>
      <c r="B24" s="32" t="s">
        <v>17</v>
      </c>
      <c r="C24" s="32" t="s">
        <v>66</v>
      </c>
      <c r="D24" s="32" t="s">
        <v>78</v>
      </c>
      <c r="E24" s="32" t="s">
        <v>93</v>
      </c>
      <c r="F24" s="12">
        <v>50000</v>
      </c>
      <c r="G24" s="12">
        <f>F24*2.87%</f>
        <v>1435</v>
      </c>
      <c r="H24" s="12">
        <f>+F24*3.04%</f>
        <v>1520</v>
      </c>
      <c r="I24" s="12"/>
      <c r="J24" s="13">
        <v>3642.62</v>
      </c>
      <c r="K24" s="12">
        <v>6597.62</v>
      </c>
      <c r="L24" s="13">
        <v>43402.38</v>
      </c>
    </row>
    <row r="25" spans="1:12" s="7" customFormat="1" ht="24.95" customHeight="1" x14ac:dyDescent="0.2">
      <c r="A25" s="54" t="s">
        <v>90</v>
      </c>
      <c r="B25" s="54"/>
      <c r="C25" s="54"/>
      <c r="D25" s="54"/>
      <c r="E25" s="54"/>
      <c r="F25" s="23">
        <f>SUM(F24)</f>
        <v>50000</v>
      </c>
      <c r="G25" s="23">
        <f t="shared" ref="G25:H25" si="3">SUM(G24)</f>
        <v>1435</v>
      </c>
      <c r="H25" s="23">
        <f t="shared" si="3"/>
        <v>1520</v>
      </c>
      <c r="I25" s="23">
        <f>SUM(I24)</f>
        <v>0</v>
      </c>
      <c r="J25" s="23">
        <v>3642.62</v>
      </c>
      <c r="K25" s="23">
        <v>6597.62</v>
      </c>
      <c r="L25" s="23">
        <v>43402.38</v>
      </c>
    </row>
    <row r="26" spans="1:12" s="2" customFormat="1" ht="24.95" customHeight="1" thickBot="1" x14ac:dyDescent="0.25">
      <c r="A26" s="3"/>
      <c r="B26" s="31"/>
      <c r="C26" s="31"/>
      <c r="D26" s="31"/>
      <c r="E26" s="31"/>
      <c r="L26" s="10"/>
    </row>
    <row r="27" spans="1:12" s="35" customFormat="1" ht="24.95" customHeight="1" thickBot="1" x14ac:dyDescent="0.25">
      <c r="A27" s="49" t="s">
        <v>7</v>
      </c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1"/>
    </row>
    <row r="28" spans="1:12" s="2" customFormat="1" ht="24.95" customHeight="1" x14ac:dyDescent="0.2">
      <c r="A28" s="17">
        <f>+A24+1</f>
        <v>7</v>
      </c>
      <c r="B28" s="32" t="s">
        <v>36</v>
      </c>
      <c r="C28" s="34" t="s">
        <v>54</v>
      </c>
      <c r="D28" s="32" t="s">
        <v>79</v>
      </c>
      <c r="E28" s="32" t="s">
        <v>80</v>
      </c>
      <c r="F28" s="12">
        <v>50000</v>
      </c>
      <c r="G28" s="12">
        <f>F28*2.87%</f>
        <v>1435</v>
      </c>
      <c r="H28" s="12">
        <f>+F28*3.04%</f>
        <v>1520</v>
      </c>
      <c r="I28" s="12">
        <v>1854</v>
      </c>
      <c r="J28" s="13">
        <v>25</v>
      </c>
      <c r="K28" s="12">
        <v>4834</v>
      </c>
      <c r="L28" s="13">
        <v>45166</v>
      </c>
    </row>
    <row r="29" spans="1:12" s="2" customFormat="1" ht="24.95" customHeight="1" x14ac:dyDescent="0.2">
      <c r="A29" s="54" t="s">
        <v>90</v>
      </c>
      <c r="B29" s="54"/>
      <c r="C29" s="54"/>
      <c r="D29" s="54"/>
      <c r="E29" s="54"/>
      <c r="F29" s="23">
        <f>SUM(F28)</f>
        <v>50000</v>
      </c>
      <c r="G29" s="23">
        <f t="shared" ref="G29:I29" si="4">SUM(G28)</f>
        <v>1435</v>
      </c>
      <c r="H29" s="23">
        <f t="shared" si="4"/>
        <v>1520</v>
      </c>
      <c r="I29" s="23">
        <f t="shared" si="4"/>
        <v>1854</v>
      </c>
      <c r="J29" s="23">
        <v>25</v>
      </c>
      <c r="K29" s="23">
        <v>4834</v>
      </c>
      <c r="L29" s="23">
        <v>45166</v>
      </c>
    </row>
    <row r="30" spans="1:12" s="7" customFormat="1" ht="24.95" customHeight="1" thickBot="1" x14ac:dyDescent="0.25">
      <c r="A30" s="14"/>
      <c r="B30" s="30"/>
      <c r="C30" s="30"/>
      <c r="D30" s="30"/>
      <c r="E30" s="30"/>
    </row>
    <row r="31" spans="1:12" s="7" customFormat="1" ht="24.95" customHeight="1" thickBot="1" x14ac:dyDescent="0.3">
      <c r="A31" s="48"/>
      <c r="B31" s="48"/>
      <c r="C31" s="31"/>
      <c r="D31" s="31"/>
      <c r="E31" s="31"/>
      <c r="F31" s="2"/>
      <c r="G31" s="52" t="s">
        <v>75</v>
      </c>
      <c r="H31" s="53"/>
      <c r="I31" s="1"/>
      <c r="J31" s="1"/>
      <c r="K31" s="1"/>
      <c r="L31" s="1"/>
    </row>
    <row r="32" spans="1:12" s="35" customFormat="1" ht="24.95" customHeight="1" thickBot="1" x14ac:dyDescent="0.25">
      <c r="A32" s="18" t="s">
        <v>1</v>
      </c>
      <c r="B32" s="18" t="s">
        <v>69</v>
      </c>
      <c r="C32" s="18" t="s">
        <v>92</v>
      </c>
      <c r="D32" s="18" t="s">
        <v>73</v>
      </c>
      <c r="E32" s="18" t="s">
        <v>74</v>
      </c>
      <c r="F32" s="18" t="s">
        <v>89</v>
      </c>
      <c r="G32" s="18" t="s">
        <v>2</v>
      </c>
      <c r="H32" s="18" t="s">
        <v>3</v>
      </c>
      <c r="I32" s="19" t="s">
        <v>70</v>
      </c>
      <c r="J32" s="19" t="s">
        <v>72</v>
      </c>
      <c r="K32" s="19" t="s">
        <v>4</v>
      </c>
      <c r="L32" s="18" t="s">
        <v>71</v>
      </c>
    </row>
    <row r="33" spans="1:12" s="2" customFormat="1" ht="24.95" customHeight="1" thickBot="1" x14ac:dyDescent="0.25">
      <c r="A33" s="49" t="s">
        <v>46</v>
      </c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1"/>
    </row>
    <row r="34" spans="1:12" s="7" customFormat="1" ht="24.95" customHeight="1" x14ac:dyDescent="0.2">
      <c r="A34" s="17">
        <f>+A28+1</f>
        <v>8</v>
      </c>
      <c r="B34" s="32" t="s">
        <v>18</v>
      </c>
      <c r="C34" s="34" t="s">
        <v>53</v>
      </c>
      <c r="D34" s="32" t="s">
        <v>78</v>
      </c>
      <c r="E34" s="32" t="s">
        <v>93</v>
      </c>
      <c r="F34" s="12">
        <v>50000</v>
      </c>
      <c r="G34" s="12">
        <f>F34*2.87%</f>
        <v>1435</v>
      </c>
      <c r="H34" s="12">
        <f>+F34*3.04%</f>
        <v>1520</v>
      </c>
      <c r="I34" s="12">
        <v>0</v>
      </c>
      <c r="J34" s="13">
        <v>1833.81</v>
      </c>
      <c r="K34" s="12">
        <v>4788.8099999999995</v>
      </c>
      <c r="L34" s="13">
        <v>45211.19</v>
      </c>
    </row>
    <row r="35" spans="1:12" s="35" customFormat="1" ht="24.95" customHeight="1" x14ac:dyDescent="0.2">
      <c r="A35" s="54" t="s">
        <v>90</v>
      </c>
      <c r="B35" s="54"/>
      <c r="C35" s="54"/>
      <c r="D35" s="54"/>
      <c r="E35" s="54"/>
      <c r="F35" s="23">
        <f>SUM(F34)</f>
        <v>50000</v>
      </c>
      <c r="G35" s="23">
        <f t="shared" ref="G35:L35" si="5">SUM(G34)</f>
        <v>1435</v>
      </c>
      <c r="H35" s="23">
        <f t="shared" si="5"/>
        <v>1520</v>
      </c>
      <c r="I35" s="23">
        <f t="shared" si="5"/>
        <v>0</v>
      </c>
      <c r="J35" s="23">
        <f t="shared" si="5"/>
        <v>1833.81</v>
      </c>
      <c r="K35" s="23">
        <f t="shared" si="5"/>
        <v>4788.8099999999995</v>
      </c>
      <c r="L35" s="23">
        <f t="shared" si="5"/>
        <v>45211.19</v>
      </c>
    </row>
    <row r="36" spans="1:12" s="2" customFormat="1" ht="24.95" customHeight="1" thickBot="1" x14ac:dyDescent="0.25">
      <c r="A36" s="14"/>
      <c r="B36" s="30"/>
      <c r="C36" s="30"/>
      <c r="D36" s="30"/>
      <c r="E36" s="30"/>
      <c r="F36" s="7"/>
      <c r="G36" s="7"/>
      <c r="H36" s="7"/>
      <c r="I36" s="7"/>
      <c r="J36" s="7"/>
      <c r="K36" s="7"/>
      <c r="L36" s="7"/>
    </row>
    <row r="37" spans="1:12" s="2" customFormat="1" ht="24.95" customHeight="1" thickBot="1" x14ac:dyDescent="0.25">
      <c r="A37" s="49" t="s">
        <v>40</v>
      </c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1"/>
    </row>
    <row r="38" spans="1:12" s="2" customFormat="1" ht="24.95" customHeight="1" x14ac:dyDescent="0.2">
      <c r="A38" s="17">
        <f>+A34+1</f>
        <v>9</v>
      </c>
      <c r="B38" s="32" t="s">
        <v>60</v>
      </c>
      <c r="C38" s="32" t="s">
        <v>33</v>
      </c>
      <c r="D38" s="32" t="s">
        <v>81</v>
      </c>
      <c r="E38" s="32" t="s">
        <v>82</v>
      </c>
      <c r="F38" s="41">
        <v>50000</v>
      </c>
      <c r="G38" s="12">
        <f>F38*2.87%</f>
        <v>1435</v>
      </c>
      <c r="H38" s="12">
        <f>+F38*3.04%</f>
        <v>1520</v>
      </c>
      <c r="I38" s="12">
        <v>1854</v>
      </c>
      <c r="J38" s="13">
        <v>25</v>
      </c>
      <c r="K38" s="12">
        <v>4834</v>
      </c>
      <c r="L38" s="13">
        <v>45166</v>
      </c>
    </row>
    <row r="39" spans="1:12" s="2" customFormat="1" ht="24.95" customHeight="1" x14ac:dyDescent="0.2">
      <c r="A39" s="11">
        <f>+A38+1</f>
        <v>10</v>
      </c>
      <c r="B39" s="9" t="s">
        <v>41</v>
      </c>
      <c r="C39" s="9" t="s">
        <v>55</v>
      </c>
      <c r="D39" s="32" t="s">
        <v>79</v>
      </c>
      <c r="E39" s="32" t="s">
        <v>80</v>
      </c>
      <c r="F39" s="5">
        <v>22400</v>
      </c>
      <c r="G39" s="5">
        <f>F39*2.87%</f>
        <v>642.88</v>
      </c>
      <c r="H39" s="5">
        <f>F39*3.04%</f>
        <v>680.96</v>
      </c>
      <c r="I39" s="5">
        <v>0</v>
      </c>
      <c r="J39" s="13">
        <v>25</v>
      </c>
      <c r="K39" s="5">
        <v>1348.8400000000001</v>
      </c>
      <c r="L39" s="6">
        <v>21051.16</v>
      </c>
    </row>
    <row r="40" spans="1:12" s="35" customFormat="1" ht="24.95" customHeight="1" x14ac:dyDescent="0.2">
      <c r="A40" s="54" t="s">
        <v>90</v>
      </c>
      <c r="B40" s="54"/>
      <c r="C40" s="54"/>
      <c r="D40" s="54"/>
      <c r="E40" s="54"/>
      <c r="F40" s="23">
        <f>SUM(F38:F39)</f>
        <v>72400</v>
      </c>
      <c r="G40" s="23">
        <f t="shared" ref="G40:L40" si="6">SUM(G38:G39)</f>
        <v>2077.88</v>
      </c>
      <c r="H40" s="23">
        <f t="shared" si="6"/>
        <v>2200.96</v>
      </c>
      <c r="I40" s="23">
        <f t="shared" si="6"/>
        <v>1854</v>
      </c>
      <c r="J40" s="23">
        <f t="shared" si="6"/>
        <v>50</v>
      </c>
      <c r="K40" s="23">
        <f t="shared" si="6"/>
        <v>6182.84</v>
      </c>
      <c r="L40" s="23">
        <f t="shared" si="6"/>
        <v>66217.16</v>
      </c>
    </row>
    <row r="41" spans="1:12" s="7" customFormat="1" ht="24.95" customHeight="1" thickBot="1" x14ac:dyDescent="0.25">
      <c r="A41" s="14"/>
      <c r="B41" s="30"/>
      <c r="C41" s="36"/>
      <c r="D41" s="36"/>
      <c r="E41" s="36"/>
    </row>
    <row r="42" spans="1:12" s="7" customFormat="1" ht="24.95" customHeight="1" thickBot="1" x14ac:dyDescent="0.25">
      <c r="A42" s="49" t="s">
        <v>61</v>
      </c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1"/>
    </row>
    <row r="43" spans="1:12" s="2" customFormat="1" ht="24.95" customHeight="1" x14ac:dyDescent="0.2">
      <c r="A43" s="17">
        <f>+A39+1</f>
        <v>11</v>
      </c>
      <c r="B43" s="32" t="s">
        <v>62</v>
      </c>
      <c r="C43" s="32" t="s">
        <v>63</v>
      </c>
      <c r="D43" s="32" t="s">
        <v>81</v>
      </c>
      <c r="E43" s="32" t="s">
        <v>82</v>
      </c>
      <c r="F43" s="12">
        <v>40000</v>
      </c>
      <c r="G43" s="12">
        <f>F43*2.87%</f>
        <v>1148</v>
      </c>
      <c r="H43" s="12">
        <f>+F43*3.04%</f>
        <v>1216</v>
      </c>
      <c r="I43" s="12">
        <v>442.65</v>
      </c>
      <c r="J43" s="13">
        <v>25</v>
      </c>
      <c r="K43" s="12">
        <v>2831.65</v>
      </c>
      <c r="L43" s="13">
        <v>37168.35</v>
      </c>
    </row>
    <row r="44" spans="1:12" s="2" customFormat="1" ht="24.95" customHeight="1" x14ac:dyDescent="0.2">
      <c r="A44" s="11">
        <f>+A43+1</f>
        <v>12</v>
      </c>
      <c r="B44" s="9" t="s">
        <v>48</v>
      </c>
      <c r="C44" s="9" t="s">
        <v>6</v>
      </c>
      <c r="D44" s="32" t="s">
        <v>83</v>
      </c>
      <c r="E44" s="32" t="s">
        <v>84</v>
      </c>
      <c r="F44" s="15">
        <v>13500</v>
      </c>
      <c r="G44" s="5">
        <f>F44*2.87%</f>
        <v>387.45</v>
      </c>
      <c r="H44" s="5">
        <f>+F44*3.04%</f>
        <v>410.4</v>
      </c>
      <c r="I44" s="5">
        <v>0</v>
      </c>
      <c r="J44" s="13">
        <v>1231</v>
      </c>
      <c r="K44" s="5">
        <v>2028.85</v>
      </c>
      <c r="L44" s="6">
        <v>11471.15</v>
      </c>
    </row>
    <row r="45" spans="1:12" s="7" customFormat="1" ht="24.95" customHeight="1" x14ac:dyDescent="0.2">
      <c r="A45" s="11">
        <f>+A44+1</f>
        <v>13</v>
      </c>
      <c r="B45" s="9" t="s">
        <v>23</v>
      </c>
      <c r="C45" s="8" t="s">
        <v>24</v>
      </c>
      <c r="D45" s="32" t="s">
        <v>83</v>
      </c>
      <c r="E45" s="32" t="s">
        <v>84</v>
      </c>
      <c r="F45" s="15">
        <v>13500</v>
      </c>
      <c r="G45" s="5">
        <f>F45*2.87%</f>
        <v>387.45</v>
      </c>
      <c r="H45" s="5">
        <f>+F45*3.04%</f>
        <v>410.4</v>
      </c>
      <c r="I45" s="5">
        <v>0</v>
      </c>
      <c r="J45" s="13">
        <v>25</v>
      </c>
      <c r="K45" s="5">
        <v>822.84999999999991</v>
      </c>
      <c r="L45" s="6">
        <v>12677.15</v>
      </c>
    </row>
    <row r="46" spans="1:12" s="35" customFormat="1" ht="24.95" customHeight="1" x14ac:dyDescent="0.2">
      <c r="A46" s="54" t="s">
        <v>90</v>
      </c>
      <c r="B46" s="54"/>
      <c r="C46" s="54"/>
      <c r="D46" s="54"/>
      <c r="E46" s="54"/>
      <c r="F46" s="23">
        <f>SUM(F43:F45)</f>
        <v>67000</v>
      </c>
      <c r="G46" s="23">
        <f>SUM(G43:G45)</f>
        <v>1922.9</v>
      </c>
      <c r="H46" s="23">
        <f t="shared" ref="H46:L46" si="7">SUM(H43:H45)</f>
        <v>2036.8000000000002</v>
      </c>
      <c r="I46" s="23">
        <f t="shared" si="7"/>
        <v>442.65</v>
      </c>
      <c r="J46" s="23">
        <f t="shared" si="7"/>
        <v>1281</v>
      </c>
      <c r="K46" s="23">
        <f t="shared" si="7"/>
        <v>5683.35</v>
      </c>
      <c r="L46" s="23">
        <f t="shared" si="7"/>
        <v>61316.65</v>
      </c>
    </row>
    <row r="47" spans="1:12" s="7" customFormat="1" ht="24.95" customHeight="1" thickBot="1" x14ac:dyDescent="0.25">
      <c r="A47" s="3"/>
      <c r="B47" s="31"/>
      <c r="C47" s="31"/>
      <c r="D47" s="31"/>
      <c r="E47" s="31"/>
      <c r="F47" s="2"/>
      <c r="G47" s="2"/>
      <c r="H47" s="2"/>
      <c r="I47" s="2"/>
      <c r="J47" s="2"/>
      <c r="K47" s="2"/>
      <c r="L47" s="10"/>
    </row>
    <row r="48" spans="1:12" s="2" customFormat="1" ht="24.95" customHeight="1" thickBot="1" x14ac:dyDescent="0.25">
      <c r="A48" s="55" t="s">
        <v>64</v>
      </c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7"/>
    </row>
    <row r="49" spans="1:12" s="7" customFormat="1" ht="24.95" customHeight="1" x14ac:dyDescent="0.2">
      <c r="A49" s="17">
        <f>+A45+1</f>
        <v>14</v>
      </c>
      <c r="B49" s="32" t="s">
        <v>34</v>
      </c>
      <c r="C49" s="32" t="s">
        <v>35</v>
      </c>
      <c r="D49" s="32" t="s">
        <v>79</v>
      </c>
      <c r="E49" s="32" t="s">
        <v>80</v>
      </c>
      <c r="F49" s="12">
        <v>20000</v>
      </c>
      <c r="G49" s="12">
        <f>F49*2.87%</f>
        <v>574</v>
      </c>
      <c r="H49" s="12">
        <f>+F49*3.04%</f>
        <v>608</v>
      </c>
      <c r="I49" s="5">
        <v>0</v>
      </c>
      <c r="J49" s="13">
        <v>25</v>
      </c>
      <c r="K49" s="12">
        <v>1207</v>
      </c>
      <c r="L49" s="13">
        <v>18793</v>
      </c>
    </row>
    <row r="50" spans="1:12" s="35" customFormat="1" ht="24.95" customHeight="1" x14ac:dyDescent="0.2">
      <c r="A50" s="54" t="s">
        <v>90</v>
      </c>
      <c r="B50" s="54"/>
      <c r="C50" s="54"/>
      <c r="D50" s="54"/>
      <c r="E50" s="54"/>
      <c r="F50" s="23">
        <f>SUM(F49)</f>
        <v>20000</v>
      </c>
      <c r="G50" s="23">
        <f t="shared" ref="G50:I50" si="8">SUM(G49)</f>
        <v>574</v>
      </c>
      <c r="H50" s="23">
        <f t="shared" si="8"/>
        <v>608</v>
      </c>
      <c r="I50" s="23">
        <f t="shared" si="8"/>
        <v>0</v>
      </c>
      <c r="J50" s="23">
        <v>25</v>
      </c>
      <c r="K50" s="23">
        <v>1207</v>
      </c>
      <c r="L50" s="23">
        <v>18793</v>
      </c>
    </row>
    <row r="51" spans="1:12" s="2" customFormat="1" ht="24.95" customHeight="1" thickBot="1" x14ac:dyDescent="0.25">
      <c r="A51" s="3"/>
      <c r="B51" s="31"/>
      <c r="C51" s="33"/>
      <c r="D51" s="33"/>
      <c r="E51" s="33"/>
      <c r="L51" s="10"/>
    </row>
    <row r="52" spans="1:12" s="2" customFormat="1" ht="24.95" customHeight="1" thickBot="1" x14ac:dyDescent="0.25">
      <c r="A52" s="49" t="s">
        <v>47</v>
      </c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1"/>
    </row>
    <row r="53" spans="1:12" s="2" customFormat="1" ht="24.95" customHeight="1" x14ac:dyDescent="0.2">
      <c r="A53" s="17">
        <f>+A49+1</f>
        <v>15</v>
      </c>
      <c r="B53" s="32" t="s">
        <v>67</v>
      </c>
      <c r="C53" s="32" t="s">
        <v>51</v>
      </c>
      <c r="D53" s="32" t="s">
        <v>85</v>
      </c>
      <c r="E53" s="32" t="s">
        <v>86</v>
      </c>
      <c r="F53" s="12">
        <v>85000</v>
      </c>
      <c r="G53" s="12">
        <f>F53*2.87%</f>
        <v>2439.5</v>
      </c>
      <c r="H53" s="12">
        <f>+F53*3.04%</f>
        <v>2584</v>
      </c>
      <c r="I53" s="12">
        <v>8576.99</v>
      </c>
      <c r="J53" s="13">
        <v>25</v>
      </c>
      <c r="K53" s="12">
        <v>13625.49</v>
      </c>
      <c r="L53" s="13">
        <v>71374.509999999995</v>
      </c>
    </row>
    <row r="54" spans="1:12" s="2" customFormat="1" ht="24.95" customHeight="1" x14ac:dyDescent="0.2">
      <c r="A54" s="11">
        <f>+A53+1</f>
        <v>16</v>
      </c>
      <c r="B54" s="9" t="s">
        <v>25</v>
      </c>
      <c r="C54" s="9" t="s">
        <v>56</v>
      </c>
      <c r="D54" s="32" t="s">
        <v>83</v>
      </c>
      <c r="E54" s="32" t="s">
        <v>84</v>
      </c>
      <c r="F54" s="15">
        <v>75000</v>
      </c>
      <c r="G54" s="5">
        <f>F54*2.87%</f>
        <v>2152.5</v>
      </c>
      <c r="H54" s="5">
        <f>+F54*3.04%</f>
        <v>2280</v>
      </c>
      <c r="I54" s="5">
        <v>6309.38</v>
      </c>
      <c r="J54" s="13">
        <v>25</v>
      </c>
      <c r="K54" s="5">
        <v>10766.880000000001</v>
      </c>
      <c r="L54" s="6">
        <v>64233.119999999995</v>
      </c>
    </row>
    <row r="55" spans="1:12" s="2" customFormat="1" ht="24.95" customHeight="1" x14ac:dyDescent="0.2">
      <c r="A55" s="11">
        <f>+A54+1</f>
        <v>17</v>
      </c>
      <c r="B55" s="9" t="s">
        <v>37</v>
      </c>
      <c r="C55" s="9" t="s">
        <v>15</v>
      </c>
      <c r="D55" s="32" t="s">
        <v>79</v>
      </c>
      <c r="E55" s="32" t="s">
        <v>80</v>
      </c>
      <c r="F55" s="5">
        <v>75000</v>
      </c>
      <c r="G55" s="5">
        <f>F55*2.87%</f>
        <v>2152.5</v>
      </c>
      <c r="H55" s="5">
        <f>+F55*3.04%</f>
        <v>2280</v>
      </c>
      <c r="I55" s="5">
        <v>6309.38</v>
      </c>
      <c r="J55" s="13">
        <v>25</v>
      </c>
      <c r="K55" s="5">
        <v>10766.880000000001</v>
      </c>
      <c r="L55" s="6">
        <v>64233.119999999995</v>
      </c>
    </row>
    <row r="56" spans="1:12" s="2" customFormat="1" ht="24.95" customHeight="1" x14ac:dyDescent="0.2">
      <c r="A56" s="11">
        <v>18</v>
      </c>
      <c r="B56" s="9" t="s">
        <v>38</v>
      </c>
      <c r="C56" s="9" t="s">
        <v>15</v>
      </c>
      <c r="D56" s="32" t="s">
        <v>79</v>
      </c>
      <c r="E56" s="32" t="s">
        <v>80</v>
      </c>
      <c r="F56" s="5">
        <v>75000</v>
      </c>
      <c r="G56" s="5">
        <f>F56*2.87%</f>
        <v>2152.5</v>
      </c>
      <c r="H56" s="5">
        <f>+F56*3.04%</f>
        <v>2280</v>
      </c>
      <c r="I56" s="5">
        <v>6309.38</v>
      </c>
      <c r="J56" s="13">
        <v>25</v>
      </c>
      <c r="K56" s="5">
        <v>10766.880000000001</v>
      </c>
      <c r="L56" s="6">
        <v>64233.119999999995</v>
      </c>
    </row>
    <row r="57" spans="1:12" s="35" customFormat="1" ht="24.95" customHeight="1" x14ac:dyDescent="0.2">
      <c r="A57" s="54" t="s">
        <v>90</v>
      </c>
      <c r="B57" s="54"/>
      <c r="C57" s="54"/>
      <c r="D57" s="54"/>
      <c r="E57" s="54"/>
      <c r="F57" s="23">
        <f>SUM(F53:F56)</f>
        <v>310000</v>
      </c>
      <c r="G57" s="23">
        <f t="shared" ref="G57:L57" si="9">SUM(G53:G56)</f>
        <v>8897</v>
      </c>
      <c r="H57" s="23">
        <f t="shared" si="9"/>
        <v>9424</v>
      </c>
      <c r="I57" s="23">
        <f t="shared" si="9"/>
        <v>27505.13</v>
      </c>
      <c r="J57" s="23">
        <f t="shared" si="9"/>
        <v>100</v>
      </c>
      <c r="K57" s="23">
        <f t="shared" si="9"/>
        <v>45926.130000000005</v>
      </c>
      <c r="L57" s="23">
        <f t="shared" si="9"/>
        <v>264073.87</v>
      </c>
    </row>
    <row r="58" spans="1:12" s="35" customFormat="1" ht="24.95" customHeight="1" thickBot="1" x14ac:dyDescent="0.25">
      <c r="A58" s="14"/>
      <c r="B58" s="30"/>
      <c r="C58" s="30"/>
      <c r="D58" s="30"/>
      <c r="E58" s="30"/>
      <c r="F58"/>
      <c r="G58"/>
      <c r="H58"/>
      <c r="I58"/>
      <c r="J58"/>
      <c r="K58"/>
      <c r="L58"/>
    </row>
    <row r="59" spans="1:12" s="2" customFormat="1" ht="24.95" customHeight="1" thickBot="1" x14ac:dyDescent="0.3">
      <c r="A59" s="48"/>
      <c r="B59" s="48"/>
      <c r="C59" s="31"/>
      <c r="D59" s="31"/>
      <c r="E59" s="31"/>
      <c r="G59" s="52" t="s">
        <v>75</v>
      </c>
      <c r="H59" s="53"/>
      <c r="I59" s="1"/>
      <c r="J59" s="1"/>
      <c r="K59" s="1"/>
      <c r="L59" s="1"/>
    </row>
    <row r="60" spans="1:12" s="2" customFormat="1" ht="24.95" customHeight="1" thickBot="1" x14ac:dyDescent="0.25">
      <c r="A60" s="18" t="s">
        <v>1</v>
      </c>
      <c r="B60" s="18" t="s">
        <v>69</v>
      </c>
      <c r="C60" s="18" t="s">
        <v>92</v>
      </c>
      <c r="D60" s="18" t="s">
        <v>73</v>
      </c>
      <c r="E60" s="18" t="s">
        <v>74</v>
      </c>
      <c r="F60" s="18" t="s">
        <v>89</v>
      </c>
      <c r="G60" s="18" t="s">
        <v>2</v>
      </c>
      <c r="H60" s="18" t="s">
        <v>3</v>
      </c>
      <c r="I60" s="19" t="s">
        <v>70</v>
      </c>
      <c r="J60" s="19" t="s">
        <v>72</v>
      </c>
      <c r="K60" s="19" t="s">
        <v>4</v>
      </c>
      <c r="L60" s="18" t="s">
        <v>71</v>
      </c>
    </row>
    <row r="61" spans="1:12" s="37" customFormat="1" ht="24.95" customHeight="1" thickBot="1" x14ac:dyDescent="0.25">
      <c r="A61" s="49" t="s">
        <v>8</v>
      </c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1"/>
    </row>
    <row r="62" spans="1:12" s="7" customFormat="1" ht="24.95" customHeight="1" x14ac:dyDescent="0.2">
      <c r="A62" s="17">
        <f>+A56+1</f>
        <v>19</v>
      </c>
      <c r="B62" s="32" t="s">
        <v>26</v>
      </c>
      <c r="C62" s="32" t="s">
        <v>57</v>
      </c>
      <c r="D62" s="32" t="s">
        <v>83</v>
      </c>
      <c r="E62" s="32" t="s">
        <v>84</v>
      </c>
      <c r="F62" s="22">
        <v>37800</v>
      </c>
      <c r="G62" s="12">
        <f>F62*2.87%</f>
        <v>1084.8599999999999</v>
      </c>
      <c r="H62" s="12">
        <f>+F62*3.04%</f>
        <v>1149.1199999999999</v>
      </c>
      <c r="I62" s="12">
        <v>132.15</v>
      </c>
      <c r="J62" s="13">
        <v>25</v>
      </c>
      <c r="K62" s="12">
        <v>2391.1299999999997</v>
      </c>
      <c r="L62" s="13">
        <v>35408.870000000003</v>
      </c>
    </row>
    <row r="63" spans="1:12" s="2" customFormat="1" ht="24.95" customHeight="1" x14ac:dyDescent="0.2">
      <c r="A63" s="54" t="s">
        <v>90</v>
      </c>
      <c r="B63" s="54"/>
      <c r="C63" s="54"/>
      <c r="D63" s="54"/>
      <c r="E63" s="54"/>
      <c r="F63" s="23">
        <f>SUM(F62)</f>
        <v>37800</v>
      </c>
      <c r="G63" s="23">
        <f t="shared" ref="G63:I63" si="10">SUM(G62)</f>
        <v>1084.8599999999999</v>
      </c>
      <c r="H63" s="23">
        <f t="shared" si="10"/>
        <v>1149.1199999999999</v>
      </c>
      <c r="I63" s="23">
        <f t="shared" si="10"/>
        <v>132.15</v>
      </c>
      <c r="J63" s="23">
        <v>25</v>
      </c>
      <c r="K63" s="23">
        <v>2391.1299999999997</v>
      </c>
      <c r="L63" s="23">
        <v>35408.870000000003</v>
      </c>
    </row>
    <row r="64" spans="1:12" s="7" customFormat="1" ht="24.95" customHeight="1" thickBot="1" x14ac:dyDescent="0.25">
      <c r="A64" s="3"/>
      <c r="B64" s="31"/>
      <c r="C64" s="31"/>
      <c r="D64" s="31"/>
      <c r="E64" s="31"/>
      <c r="F64" s="16"/>
      <c r="G64" s="2"/>
      <c r="H64" s="2"/>
      <c r="I64" s="2"/>
      <c r="J64" s="2"/>
      <c r="K64" s="2"/>
      <c r="L64" s="10"/>
    </row>
    <row r="65" spans="1:12" s="35" customFormat="1" ht="24.95" customHeight="1" thickBot="1" x14ac:dyDescent="0.25">
      <c r="A65" s="49" t="s">
        <v>14</v>
      </c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1"/>
    </row>
    <row r="66" spans="1:12" s="2" customFormat="1" ht="24.95" customHeight="1" x14ac:dyDescent="0.2">
      <c r="A66" s="17">
        <f>+A62+1</f>
        <v>20</v>
      </c>
      <c r="B66" s="32" t="s">
        <v>16</v>
      </c>
      <c r="C66" s="32" t="s">
        <v>52</v>
      </c>
      <c r="D66" s="32" t="s">
        <v>78</v>
      </c>
      <c r="E66" s="32" t="s">
        <v>93</v>
      </c>
      <c r="F66" s="12">
        <v>45000</v>
      </c>
      <c r="G66" s="12">
        <f>F66*2.87%</f>
        <v>1291.5</v>
      </c>
      <c r="H66" s="12">
        <f>+F66*3.04%</f>
        <v>1368</v>
      </c>
      <c r="I66" s="40">
        <f t="shared" ref="G66:I67" si="11">SUM(I65)</f>
        <v>0</v>
      </c>
      <c r="J66" s="13">
        <v>25</v>
      </c>
      <c r="K66" s="12">
        <v>2684.5</v>
      </c>
      <c r="L66" s="13">
        <v>42315.5</v>
      </c>
    </row>
    <row r="67" spans="1:12" s="2" customFormat="1" ht="24.95" customHeight="1" x14ac:dyDescent="0.2">
      <c r="A67" s="54" t="s">
        <v>90</v>
      </c>
      <c r="B67" s="54"/>
      <c r="C67" s="54"/>
      <c r="D67" s="54"/>
      <c r="E67" s="54"/>
      <c r="F67" s="23">
        <f>SUM(F66)</f>
        <v>45000</v>
      </c>
      <c r="G67" s="23">
        <f t="shared" si="11"/>
        <v>1291.5</v>
      </c>
      <c r="H67" s="23">
        <f t="shared" si="11"/>
        <v>1368</v>
      </c>
      <c r="I67" s="23">
        <f t="shared" si="11"/>
        <v>0</v>
      </c>
      <c r="J67" s="23">
        <v>25</v>
      </c>
      <c r="K67" s="23">
        <v>2684.5</v>
      </c>
      <c r="L67" s="23">
        <v>42315.5</v>
      </c>
    </row>
    <row r="68" spans="1:12" s="2" customFormat="1" ht="24.95" customHeight="1" thickBot="1" x14ac:dyDescent="0.25">
      <c r="A68" s="3"/>
      <c r="B68" s="31"/>
      <c r="C68" s="31"/>
      <c r="D68" s="31"/>
      <c r="E68" s="31"/>
      <c r="F68" s="16"/>
      <c r="L68" s="10"/>
    </row>
    <row r="69" spans="1:12" s="2" customFormat="1" ht="24.95" customHeight="1" thickBot="1" x14ac:dyDescent="0.25">
      <c r="A69" s="49" t="s">
        <v>10</v>
      </c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1"/>
    </row>
    <row r="70" spans="1:12" s="2" customFormat="1" ht="24.95" customHeight="1" x14ac:dyDescent="0.2">
      <c r="A70" s="17">
        <f>+A66+1</f>
        <v>21</v>
      </c>
      <c r="B70" s="32" t="s">
        <v>39</v>
      </c>
      <c r="C70" s="32" t="s">
        <v>58</v>
      </c>
      <c r="D70" s="32" t="s">
        <v>79</v>
      </c>
      <c r="E70" s="32" t="s">
        <v>80</v>
      </c>
      <c r="F70" s="12">
        <v>44000</v>
      </c>
      <c r="G70" s="12">
        <f t="shared" ref="G70:G77" si="12">F70*2.87%</f>
        <v>1262.8</v>
      </c>
      <c r="H70" s="12">
        <f t="shared" ref="H70:H77" si="13">+F70*3.04%</f>
        <v>1337.6</v>
      </c>
      <c r="I70" s="5">
        <v>1007.19</v>
      </c>
      <c r="J70" s="13">
        <v>5025</v>
      </c>
      <c r="K70" s="12">
        <v>8632.59</v>
      </c>
      <c r="L70" s="13">
        <v>35367.410000000003</v>
      </c>
    </row>
    <row r="71" spans="1:12" s="7" customFormat="1" ht="24.95" customHeight="1" x14ac:dyDescent="0.2">
      <c r="A71" s="11">
        <f t="shared" ref="A71:A77" si="14">+A70+1</f>
        <v>22</v>
      </c>
      <c r="B71" s="9" t="s">
        <v>27</v>
      </c>
      <c r="C71" s="9" t="s">
        <v>9</v>
      </c>
      <c r="D71" s="32" t="s">
        <v>83</v>
      </c>
      <c r="E71" s="32" t="s">
        <v>84</v>
      </c>
      <c r="F71" s="15">
        <v>22400</v>
      </c>
      <c r="G71" s="5">
        <f t="shared" si="12"/>
        <v>642.88</v>
      </c>
      <c r="H71" s="5">
        <f t="shared" si="13"/>
        <v>680.96</v>
      </c>
      <c r="I71" s="40">
        <f>SUM(I70)</f>
        <v>1007.19</v>
      </c>
      <c r="J71" s="13">
        <v>25</v>
      </c>
      <c r="K71" s="5">
        <v>1348.8400000000001</v>
      </c>
      <c r="L71" s="6">
        <v>21051.16</v>
      </c>
    </row>
    <row r="72" spans="1:12" s="7" customFormat="1" ht="24.95" customHeight="1" x14ac:dyDescent="0.2">
      <c r="A72" s="11">
        <f t="shared" si="14"/>
        <v>23</v>
      </c>
      <c r="B72" s="9" t="s">
        <v>29</v>
      </c>
      <c r="C72" s="9" t="s">
        <v>13</v>
      </c>
      <c r="D72" s="32" t="s">
        <v>83</v>
      </c>
      <c r="E72" s="32" t="s">
        <v>84</v>
      </c>
      <c r="F72" s="15">
        <v>14000</v>
      </c>
      <c r="G72" s="5">
        <f t="shared" si="12"/>
        <v>401.8</v>
      </c>
      <c r="H72" s="5">
        <f t="shared" si="13"/>
        <v>425.6</v>
      </c>
      <c r="I72" s="5">
        <v>0</v>
      </c>
      <c r="J72" s="13">
        <v>525</v>
      </c>
      <c r="K72" s="5">
        <v>1352.4</v>
      </c>
      <c r="L72" s="6">
        <v>12647.6</v>
      </c>
    </row>
    <row r="73" spans="1:12" s="2" customFormat="1" ht="24.95" customHeight="1" x14ac:dyDescent="0.2">
      <c r="A73" s="11">
        <f t="shared" si="14"/>
        <v>24</v>
      </c>
      <c r="B73" s="9" t="s">
        <v>42</v>
      </c>
      <c r="C73" s="9" t="s">
        <v>13</v>
      </c>
      <c r="D73" s="32" t="s">
        <v>83</v>
      </c>
      <c r="E73" s="32" t="s">
        <v>84</v>
      </c>
      <c r="F73" s="15">
        <v>4620</v>
      </c>
      <c r="G73" s="5">
        <f t="shared" si="12"/>
        <v>132.59399999999999</v>
      </c>
      <c r="H73" s="5">
        <f t="shared" si="13"/>
        <v>140.44800000000001</v>
      </c>
      <c r="I73" s="5">
        <v>0</v>
      </c>
      <c r="J73" s="13">
        <v>25</v>
      </c>
      <c r="K73" s="5">
        <v>298.04200000000003</v>
      </c>
      <c r="L73" s="6">
        <v>4321.9579999999996</v>
      </c>
    </row>
    <row r="74" spans="1:12" s="2" customFormat="1" ht="24.95" customHeight="1" x14ac:dyDescent="0.2">
      <c r="A74" s="11">
        <f t="shared" si="14"/>
        <v>25</v>
      </c>
      <c r="B74" s="9" t="s">
        <v>28</v>
      </c>
      <c r="C74" s="9" t="s">
        <v>13</v>
      </c>
      <c r="D74" s="32" t="s">
        <v>83</v>
      </c>
      <c r="E74" s="32" t="s">
        <v>84</v>
      </c>
      <c r="F74" s="15">
        <v>4200</v>
      </c>
      <c r="G74" s="5">
        <f t="shared" si="12"/>
        <v>120.54</v>
      </c>
      <c r="H74" s="5">
        <f t="shared" si="13"/>
        <v>127.68</v>
      </c>
      <c r="I74" s="5">
        <v>0</v>
      </c>
      <c r="J74" s="13">
        <v>25</v>
      </c>
      <c r="K74" s="5">
        <v>273.22000000000003</v>
      </c>
      <c r="L74" s="6">
        <v>3926.7799999999997</v>
      </c>
    </row>
    <row r="75" spans="1:12" s="2" customFormat="1" ht="24.95" customHeight="1" x14ac:dyDescent="0.2">
      <c r="A75" s="11">
        <f t="shared" si="14"/>
        <v>26</v>
      </c>
      <c r="B75" s="9" t="s">
        <v>30</v>
      </c>
      <c r="C75" s="9" t="s">
        <v>13</v>
      </c>
      <c r="D75" s="32" t="s">
        <v>83</v>
      </c>
      <c r="E75" s="32" t="s">
        <v>84</v>
      </c>
      <c r="F75" s="15">
        <v>4200</v>
      </c>
      <c r="G75" s="5">
        <f t="shared" si="12"/>
        <v>120.54</v>
      </c>
      <c r="H75" s="5">
        <f t="shared" si="13"/>
        <v>127.68</v>
      </c>
      <c r="I75" s="5">
        <v>0</v>
      </c>
      <c r="J75" s="13">
        <v>25</v>
      </c>
      <c r="K75" s="5">
        <v>273.22000000000003</v>
      </c>
      <c r="L75" s="6">
        <v>3926.7799999999997</v>
      </c>
    </row>
    <row r="76" spans="1:12" s="35" customFormat="1" ht="24.95" customHeight="1" x14ac:dyDescent="0.2">
      <c r="A76" s="11">
        <f t="shared" si="14"/>
        <v>27</v>
      </c>
      <c r="B76" s="9" t="s">
        <v>31</v>
      </c>
      <c r="C76" s="9" t="s">
        <v>13</v>
      </c>
      <c r="D76" s="32" t="s">
        <v>83</v>
      </c>
      <c r="E76" s="32" t="s">
        <v>84</v>
      </c>
      <c r="F76" s="15">
        <v>4200</v>
      </c>
      <c r="G76" s="5">
        <f t="shared" si="12"/>
        <v>120.54</v>
      </c>
      <c r="H76" s="5">
        <f t="shared" si="13"/>
        <v>127.68</v>
      </c>
      <c r="I76" s="5">
        <v>0</v>
      </c>
      <c r="J76" s="13">
        <v>25</v>
      </c>
      <c r="K76" s="5">
        <v>273.22000000000003</v>
      </c>
      <c r="L76" s="6">
        <v>3926.7799999999997</v>
      </c>
    </row>
    <row r="77" spans="1:12" s="2" customFormat="1" ht="24.95" customHeight="1" x14ac:dyDescent="0.2">
      <c r="A77" s="11">
        <f t="shared" si="14"/>
        <v>28</v>
      </c>
      <c r="B77" s="9" t="s">
        <v>43</v>
      </c>
      <c r="C77" s="9" t="s">
        <v>13</v>
      </c>
      <c r="D77" s="32" t="s">
        <v>87</v>
      </c>
      <c r="E77" s="32" t="s">
        <v>88</v>
      </c>
      <c r="F77" s="15">
        <v>4200</v>
      </c>
      <c r="G77" s="5">
        <f t="shared" si="12"/>
        <v>120.54</v>
      </c>
      <c r="H77" s="5">
        <f t="shared" si="13"/>
        <v>127.68</v>
      </c>
      <c r="I77" s="5">
        <v>0</v>
      </c>
      <c r="J77" s="13">
        <v>25</v>
      </c>
      <c r="K77" s="5">
        <v>273.22000000000003</v>
      </c>
      <c r="L77" s="6">
        <v>3926.7799999999997</v>
      </c>
    </row>
    <row r="78" spans="1:12" s="2" customFormat="1" ht="24.95" customHeight="1" x14ac:dyDescent="0.2">
      <c r="A78" s="54" t="s">
        <v>90</v>
      </c>
      <c r="B78" s="54"/>
      <c r="C78" s="54"/>
      <c r="D78" s="54"/>
      <c r="E78" s="54"/>
      <c r="F78" s="23">
        <f>SUM(F70:F77)</f>
        <v>101820</v>
      </c>
      <c r="G78" s="23">
        <f t="shared" ref="G78:L78" si="15">SUM(G70:G77)</f>
        <v>2922.2339999999999</v>
      </c>
      <c r="H78" s="23">
        <f t="shared" si="15"/>
        <v>3095.3279999999991</v>
      </c>
      <c r="I78" s="23">
        <f t="shared" si="15"/>
        <v>2014.38</v>
      </c>
      <c r="J78" s="23">
        <f t="shared" si="15"/>
        <v>5700</v>
      </c>
      <c r="K78" s="23">
        <f t="shared" si="15"/>
        <v>12724.751999999997</v>
      </c>
      <c r="L78" s="23">
        <f t="shared" si="15"/>
        <v>89095.248000000007</v>
      </c>
    </row>
    <row r="79" spans="1:12" s="2" customFormat="1" ht="24.95" customHeight="1" thickBot="1" x14ac:dyDescent="0.25">
      <c r="A79" s="14"/>
      <c r="B79" s="37"/>
      <c r="C79" s="37"/>
      <c r="D79" s="37"/>
      <c r="E79" s="37"/>
      <c r="F79" s="7"/>
      <c r="G79" s="7"/>
      <c r="H79" s="7"/>
      <c r="I79" s="7"/>
      <c r="J79" s="7"/>
      <c r="K79" s="7"/>
      <c r="L79" s="7"/>
    </row>
    <row r="80" spans="1:12" s="2" customFormat="1" ht="24.95" customHeight="1" thickBot="1" x14ac:dyDescent="0.25">
      <c r="A80" s="49" t="s">
        <v>12</v>
      </c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1"/>
    </row>
    <row r="81" spans="1:12" s="2" customFormat="1" ht="24.95" customHeight="1" x14ac:dyDescent="0.2">
      <c r="A81" s="17">
        <f>+A77+1</f>
        <v>29</v>
      </c>
      <c r="B81" s="38" t="s">
        <v>32</v>
      </c>
      <c r="C81" s="38" t="s">
        <v>5</v>
      </c>
      <c r="D81" s="32" t="s">
        <v>83</v>
      </c>
      <c r="E81" s="32" t="s">
        <v>84</v>
      </c>
      <c r="F81" s="12">
        <v>50000</v>
      </c>
      <c r="G81" s="12">
        <f>F81*2.87%</f>
        <v>1435</v>
      </c>
      <c r="H81" s="12">
        <f>+F81*3.04%</f>
        <v>1520</v>
      </c>
      <c r="I81" s="12">
        <v>1854</v>
      </c>
      <c r="J81" s="13">
        <v>2057.65</v>
      </c>
      <c r="K81" s="12">
        <v>6866.65</v>
      </c>
      <c r="L81" s="13">
        <v>43133.35</v>
      </c>
    </row>
    <row r="82" spans="1:12" ht="24.95" customHeight="1" x14ac:dyDescent="0.2">
      <c r="A82" s="54" t="s">
        <v>90</v>
      </c>
      <c r="B82" s="54"/>
      <c r="C82" s="54"/>
      <c r="D82" s="54"/>
      <c r="E82" s="54"/>
      <c r="F82" s="23">
        <f>SUM(F81)</f>
        <v>50000</v>
      </c>
      <c r="G82" s="23">
        <f t="shared" ref="G82:L82" si="16">SUM(G81)</f>
        <v>1435</v>
      </c>
      <c r="H82" s="23">
        <f t="shared" si="16"/>
        <v>1520</v>
      </c>
      <c r="I82" s="23">
        <f t="shared" si="16"/>
        <v>1854</v>
      </c>
      <c r="J82" s="23">
        <f t="shared" si="16"/>
        <v>2057.65</v>
      </c>
      <c r="K82" s="23">
        <f t="shared" si="16"/>
        <v>6866.65</v>
      </c>
      <c r="L82" s="23">
        <f t="shared" si="16"/>
        <v>43133.35</v>
      </c>
    </row>
    <row r="83" spans="1:12" ht="24.95" customHeight="1" thickBot="1" x14ac:dyDescent="0.25">
      <c r="C83" s="33"/>
      <c r="D83" s="33"/>
      <c r="E83" s="33"/>
      <c r="G83" s="2"/>
      <c r="H83" s="2"/>
      <c r="I83" s="2"/>
      <c r="J83" s="2"/>
      <c r="K83" s="2"/>
      <c r="L83" s="10"/>
    </row>
    <row r="84" spans="1:12" ht="24.95" customHeight="1" thickBot="1" x14ac:dyDescent="0.25">
      <c r="A84" s="45" t="s">
        <v>94</v>
      </c>
      <c r="B84" s="46"/>
      <c r="C84" s="46"/>
      <c r="D84" s="39"/>
      <c r="E84" s="39"/>
      <c r="F84" s="20">
        <f t="shared" ref="F84:L84" si="17">+F13+F17+F21+F25+F29+F35+F40+F46+F50+F57+F63+F67+F78+F82</f>
        <v>1095520</v>
      </c>
      <c r="G84" s="20">
        <f t="shared" si="17"/>
        <v>31441.424000000003</v>
      </c>
      <c r="H84" s="20">
        <f t="shared" si="17"/>
        <v>33303.80799999999</v>
      </c>
      <c r="I84" s="20">
        <f t="shared" si="17"/>
        <v>40331.33</v>
      </c>
      <c r="J84" s="20">
        <f t="shared" si="17"/>
        <v>18507.7</v>
      </c>
      <c r="K84" s="20">
        <f t="shared" si="17"/>
        <v>122577.072</v>
      </c>
      <c r="L84" s="20">
        <f t="shared" si="17"/>
        <v>972942.92800000007</v>
      </c>
    </row>
    <row r="85" spans="1:12" ht="19.5" customHeight="1" x14ac:dyDescent="0.2">
      <c r="C85" s="33"/>
      <c r="D85" s="33"/>
      <c r="E85" s="33"/>
      <c r="G85" s="2"/>
      <c r="H85" s="2"/>
      <c r="I85" s="2"/>
      <c r="J85" s="2"/>
      <c r="K85" s="2"/>
      <c r="L85" s="10"/>
    </row>
    <row r="86" spans="1:12" ht="15.75" x14ac:dyDescent="0.25">
      <c r="B86" s="1"/>
      <c r="C86" s="1"/>
      <c r="D86" s="24"/>
      <c r="E86"/>
    </row>
    <row r="87" spans="1:12" ht="15.75" x14ac:dyDescent="0.25">
      <c r="B87" s="25"/>
      <c r="C87" s="26"/>
      <c r="D87" s="25"/>
      <c r="E87" s="1"/>
    </row>
    <row r="88" spans="1:12" ht="15.75" x14ac:dyDescent="0.25">
      <c r="B88" s="27" t="s">
        <v>95</v>
      </c>
      <c r="C88" s="26"/>
      <c r="D88" s="27" t="s">
        <v>96</v>
      </c>
      <c r="E88" s="1"/>
    </row>
    <row r="89" spans="1:12" ht="15.75" x14ac:dyDescent="0.25">
      <c r="B89" s="27" t="s">
        <v>97</v>
      </c>
      <c r="C89" s="26"/>
      <c r="D89" s="27" t="s">
        <v>98</v>
      </c>
      <c r="E89" s="1"/>
    </row>
    <row r="64686" spans="7:8" x14ac:dyDescent="0.2">
      <c r="G64686" s="3"/>
      <c r="H64686" s="3"/>
    </row>
    <row r="64688" spans="7:8" x14ac:dyDescent="0.2">
      <c r="G64688" s="3"/>
      <c r="H64688" s="3"/>
    </row>
    <row r="64694" spans="2:12" s="3" customFormat="1" x14ac:dyDescent="0.2">
      <c r="B64694" s="31"/>
      <c r="C64694" s="31"/>
      <c r="D64694" s="31"/>
      <c r="E64694" s="31"/>
      <c r="F64694" s="2"/>
      <c r="G64694" s="1"/>
      <c r="H64694" s="1"/>
      <c r="I64694" s="1"/>
      <c r="J64694" s="1"/>
      <c r="K64694" s="1"/>
      <c r="L64694" s="1"/>
    </row>
    <row r="64696" spans="2:12" s="3" customFormat="1" x14ac:dyDescent="0.2">
      <c r="B64696" s="31"/>
      <c r="C64696" s="31"/>
      <c r="D64696" s="31"/>
      <c r="E64696" s="31"/>
      <c r="F64696" s="2"/>
      <c r="G64696" s="1"/>
      <c r="H64696" s="1"/>
      <c r="I64696" s="1"/>
      <c r="J64696" s="1"/>
      <c r="K64696" s="1"/>
      <c r="L64696" s="1"/>
    </row>
    <row r="64698" spans="2:12" x14ac:dyDescent="0.2">
      <c r="B64698" s="31">
        <f>SUM(B8:B64697)</f>
        <v>0</v>
      </c>
      <c r="J64698" s="3"/>
      <c r="K64698" s="3"/>
      <c r="L64698" s="3"/>
    </row>
    <row r="64700" spans="2:12" x14ac:dyDescent="0.2">
      <c r="B64700" s="31">
        <f>SUM(B64698)</f>
        <v>0</v>
      </c>
      <c r="J64700" s="3"/>
      <c r="K64700" s="3"/>
      <c r="L64700" s="3"/>
    </row>
    <row r="64701" spans="2:12" x14ac:dyDescent="0.2">
      <c r="I64701" s="3"/>
    </row>
    <row r="64703" spans="2:12" x14ac:dyDescent="0.2">
      <c r="I64703" s="3"/>
    </row>
    <row r="1048027" spans="11:11" x14ac:dyDescent="0.2">
      <c r="K1048027" s="16" t="e">
        <f>SUM(#REF!)</f>
        <v>#REF!</v>
      </c>
    </row>
  </sheetData>
  <mergeCells count="40">
    <mergeCell ref="A82:E82"/>
    <mergeCell ref="A13:E13"/>
    <mergeCell ref="A17:E17"/>
    <mergeCell ref="A21:E21"/>
    <mergeCell ref="A25:E25"/>
    <mergeCell ref="A29:E29"/>
    <mergeCell ref="A31:B31"/>
    <mergeCell ref="A69:L69"/>
    <mergeCell ref="A80:L80"/>
    <mergeCell ref="A61:L61"/>
    <mergeCell ref="A65:L65"/>
    <mergeCell ref="A63:E63"/>
    <mergeCell ref="A67:E67"/>
    <mergeCell ref="A78:E78"/>
    <mergeCell ref="G31:H31"/>
    <mergeCell ref="A59:B59"/>
    <mergeCell ref="G59:H59"/>
    <mergeCell ref="A35:E35"/>
    <mergeCell ref="A40:E40"/>
    <mergeCell ref="A46:E46"/>
    <mergeCell ref="A50:E50"/>
    <mergeCell ref="A57:E57"/>
    <mergeCell ref="A48:L48"/>
    <mergeCell ref="A52:L52"/>
    <mergeCell ref="A9:L9"/>
    <mergeCell ref="A84:C84"/>
    <mergeCell ref="A2:L2"/>
    <mergeCell ref="A3:L3"/>
    <mergeCell ref="A4:L4"/>
    <mergeCell ref="A5:L5"/>
    <mergeCell ref="A6:B6"/>
    <mergeCell ref="A7:B7"/>
    <mergeCell ref="A23:L23"/>
    <mergeCell ref="A27:L27"/>
    <mergeCell ref="A33:L33"/>
    <mergeCell ref="A37:L37"/>
    <mergeCell ref="A42:L42"/>
    <mergeCell ref="G7:H7"/>
    <mergeCell ref="A15:L15"/>
    <mergeCell ref="A19:L19"/>
  </mergeCells>
  <pageMargins left="0.17" right="0.35" top="0.27" bottom="0.17" header="0.3" footer="0.17"/>
  <pageSetup paperSize="5" scale="78" fitToHeight="0" orientation="landscape" r:id="rId1"/>
  <rowBreaks count="4" manualBreakCount="4">
    <brk id="29" max="11" man="1"/>
    <brk id="58" max="11" man="1"/>
    <brk id="94" max="12" man="1"/>
    <brk id="99" max="1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CONTRATADOS </vt:lpstr>
      <vt:lpstr>'CONTRATADOS 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Luz A. Grullon A.</cp:lastModifiedBy>
  <cp:lastPrinted>2020-09-16T18:29:10Z</cp:lastPrinted>
  <dcterms:created xsi:type="dcterms:W3CDTF">2019-01-11T19:06:47Z</dcterms:created>
  <dcterms:modified xsi:type="dcterms:W3CDTF">2020-09-23T14:20:01Z</dcterms:modified>
</cp:coreProperties>
</file>