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vdi-shares\Dpto. RRHH\Registro-Control y Nomina\NOMINA II\NOMINA\NOMINAS PARA PORTAL INSTITUCIONAL\PORTAL 2020\NOVIEMBRE 2020\"/>
    </mc:Choice>
  </mc:AlternateContent>
  <bookViews>
    <workbookView xWindow="0" yWindow="0" windowWidth="18195" windowHeight="7080" tabRatio="599"/>
  </bookViews>
  <sheets>
    <sheet name="CONTRATADOS " sheetId="13" r:id="rId1"/>
  </sheets>
  <definedNames>
    <definedName name="_xlnm.Print_Area" localSheetId="0">'CONTRATADOS '!$A$1:$L$100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2" i="13" l="1"/>
  <c r="G82" i="13"/>
  <c r="H81" i="13"/>
  <c r="G81" i="13"/>
  <c r="H80" i="13"/>
  <c r="G80" i="13"/>
  <c r="H76" i="13"/>
  <c r="G76" i="13"/>
  <c r="H75" i="13"/>
  <c r="G75" i="13"/>
  <c r="H44" i="13"/>
  <c r="G44" i="13"/>
  <c r="G43" i="13"/>
  <c r="H39" i="13"/>
  <c r="G39" i="13"/>
  <c r="H38" i="13"/>
  <c r="G38" i="13"/>
  <c r="G37" i="13"/>
  <c r="H21" i="13"/>
  <c r="G21" i="13"/>
  <c r="H20" i="13"/>
  <c r="G20" i="13"/>
  <c r="F40" i="13" l="1"/>
  <c r="G22" i="13"/>
  <c r="H22" i="13"/>
  <c r="I22" i="13"/>
  <c r="J22" i="13"/>
  <c r="K22" i="13"/>
  <c r="L22" i="13"/>
  <c r="F22" i="13"/>
  <c r="I26" i="13" l="1"/>
  <c r="A80" i="13" l="1"/>
  <c r="A76" i="13"/>
  <c r="A43" i="13"/>
  <c r="A39" i="13"/>
  <c r="A38" i="13"/>
  <c r="A29" i="13"/>
  <c r="A25" i="13"/>
  <c r="K77" i="13"/>
  <c r="L72" i="13"/>
  <c r="K72" i="13"/>
  <c r="L68" i="13"/>
  <c r="K68" i="13"/>
  <c r="K63" i="13"/>
  <c r="G77" i="13"/>
  <c r="H77" i="13"/>
  <c r="I77" i="13"/>
  <c r="J77" i="13"/>
  <c r="L77" i="13"/>
  <c r="F77" i="13"/>
  <c r="L40" i="13"/>
  <c r="K40" i="13"/>
  <c r="J40" i="13"/>
  <c r="H40" i="13"/>
  <c r="H32" i="13"/>
  <c r="I40" i="13"/>
  <c r="G40" i="13"/>
  <c r="K26" i="13"/>
  <c r="L26" i="13"/>
  <c r="J26" i="13"/>
  <c r="G26" i="13"/>
  <c r="F26" i="13"/>
  <c r="H25" i="13"/>
  <c r="H26" i="13" s="1"/>
  <c r="G25" i="13"/>
  <c r="F11" i="13" l="1"/>
  <c r="F91" i="13"/>
  <c r="F87" i="13"/>
  <c r="F83" i="13"/>
  <c r="F93" i="13" s="1"/>
  <c r="F72" i="13"/>
  <c r="F68" i="13"/>
  <c r="F63" i="13"/>
  <c r="F57" i="13"/>
  <c r="F53" i="13"/>
  <c r="F49" i="13"/>
  <c r="F45" i="13"/>
  <c r="F33" i="13"/>
  <c r="F30" i="13"/>
  <c r="F17" i="13"/>
  <c r="H11" i="13"/>
  <c r="I11" i="13"/>
  <c r="J11" i="13"/>
  <c r="K11" i="13"/>
  <c r="L11" i="13"/>
  <c r="A14" i="13" l="1"/>
  <c r="H86" i="13"/>
  <c r="H87" i="13" s="1"/>
  <c r="G86" i="13"/>
  <c r="G87" i="13" s="1"/>
  <c r="L87" i="13"/>
  <c r="K87" i="13"/>
  <c r="J87" i="13"/>
  <c r="I87" i="13"/>
  <c r="L83" i="13"/>
  <c r="K83" i="13"/>
  <c r="J83" i="13"/>
  <c r="I83" i="13"/>
  <c r="I45" i="13"/>
  <c r="J45" i="13"/>
  <c r="K45" i="13"/>
  <c r="L45" i="13"/>
  <c r="G10" i="13"/>
  <c r="G11" i="13" s="1"/>
  <c r="K93" i="13"/>
  <c r="G83" i="13" l="1"/>
  <c r="H83" i="13"/>
  <c r="K1048037" i="13" l="1"/>
  <c r="B64708" i="13"/>
  <c r="B64710" i="13" s="1"/>
  <c r="L91" i="13"/>
  <c r="K91" i="13"/>
  <c r="J91" i="13"/>
  <c r="I91" i="13"/>
  <c r="H90" i="13"/>
  <c r="H91" i="13" s="1"/>
  <c r="G90" i="13"/>
  <c r="G91" i="13" s="1"/>
  <c r="I72" i="13"/>
  <c r="H71" i="13"/>
  <c r="H72" i="13" s="1"/>
  <c r="G71" i="13"/>
  <c r="G72" i="13" s="1"/>
  <c r="I68" i="13"/>
  <c r="H67" i="13"/>
  <c r="H68" i="13" s="1"/>
  <c r="G67" i="13"/>
  <c r="G68" i="13" s="1"/>
  <c r="L63" i="13"/>
  <c r="L93" i="13" s="1"/>
  <c r="J63" i="13"/>
  <c r="J93" i="13" s="1"/>
  <c r="I63" i="13"/>
  <c r="I93" i="13" s="1"/>
  <c r="I57" i="13"/>
  <c r="H56" i="13"/>
  <c r="H57" i="13" s="1"/>
  <c r="G56" i="13"/>
  <c r="G57" i="13" s="1"/>
  <c r="L53" i="13"/>
  <c r="K53" i="13"/>
  <c r="J53" i="13"/>
  <c r="I53" i="13"/>
  <c r="H52" i="13"/>
  <c r="G52" i="13"/>
  <c r="L49" i="13"/>
  <c r="K49" i="13"/>
  <c r="J49" i="13"/>
  <c r="I49" i="13"/>
  <c r="H48" i="13"/>
  <c r="H49" i="13" s="1"/>
  <c r="G48" i="13"/>
  <c r="G49" i="13" s="1"/>
  <c r="I33" i="13"/>
  <c r="H33" i="13"/>
  <c r="G32" i="13"/>
  <c r="G33" i="13" s="1"/>
  <c r="I30" i="13"/>
  <c r="H29" i="13"/>
  <c r="H30" i="13" s="1"/>
  <c r="G29" i="13"/>
  <c r="G30" i="13" s="1"/>
  <c r="I17" i="13"/>
  <c r="H16" i="13"/>
  <c r="G16" i="13"/>
  <c r="H15" i="13"/>
  <c r="G15" i="13"/>
  <c r="A15" i="13"/>
  <c r="A16" i="13" s="1"/>
  <c r="H14" i="13"/>
  <c r="G14" i="13"/>
  <c r="A20" i="13" l="1"/>
  <c r="A21" i="13" s="1"/>
  <c r="A32" i="13" s="1"/>
  <c r="H45" i="13"/>
  <c r="G45" i="13"/>
  <c r="G93" i="13" s="1"/>
  <c r="H53" i="13"/>
  <c r="H17" i="13"/>
  <c r="G53" i="13"/>
  <c r="H63" i="13"/>
  <c r="G17" i="13"/>
  <c r="G63" i="13"/>
  <c r="H93" i="13" l="1"/>
  <c r="A37" i="13"/>
  <c r="A44" i="13" l="1"/>
  <c r="A48" i="13" s="1"/>
  <c r="A52" i="13" l="1"/>
  <c r="A56" i="13" s="1"/>
  <c r="A60" i="13" s="1"/>
  <c r="A61" i="13" s="1"/>
  <c r="A62" i="13" l="1"/>
  <c r="A67" i="13" s="1"/>
  <c r="A71" i="13" s="1"/>
  <c r="A75" i="13" l="1"/>
  <c r="A81" i="13" s="1"/>
  <c r="A82" i="13" s="1"/>
  <c r="A86" i="13" s="1"/>
  <c r="A90" i="13" s="1"/>
</calcChain>
</file>

<file path=xl/sharedStrings.xml><?xml version="1.0" encoding="utf-8"?>
<sst xmlns="http://schemas.openxmlformats.org/spreadsheetml/2006/main" count="200" uniqueCount="123">
  <si>
    <t xml:space="preserve">DIRECCION GENERAL DE PRESUPUESTO </t>
  </si>
  <si>
    <t xml:space="preserve">DIRECCION GENERAL </t>
  </si>
  <si>
    <t>NO.</t>
  </si>
  <si>
    <t>AFP (2.87)</t>
  </si>
  <si>
    <t>SFS ( 3.04)</t>
  </si>
  <si>
    <t xml:space="preserve">Total de Descuentos </t>
  </si>
  <si>
    <t xml:space="preserve">ANALISTA DE PRESUPUESTO </t>
  </si>
  <si>
    <t xml:space="preserve">DIVISION DESARROLLO INSTITUCIONAL </t>
  </si>
  <si>
    <t xml:space="preserve">DEPARTAMENTO JURIDICO </t>
  </si>
  <si>
    <t xml:space="preserve">DIVISION INFRAESTRUCTURA Y SOPORTE TECNICO </t>
  </si>
  <si>
    <t xml:space="preserve">ANALISTA SECTORIAL DE PRESUPUESTO </t>
  </si>
  <si>
    <t xml:space="preserve">DIVISION FINANCIERA </t>
  </si>
  <si>
    <t xml:space="preserve">DEPARTAMENTO ADMINISTRATIVO Y FINANCIERO  </t>
  </si>
  <si>
    <t>DESARROLLADOR DE SISTEMAS</t>
  </si>
  <si>
    <t>ALINA RODRIGUEZ CORDERO</t>
  </si>
  <si>
    <t xml:space="preserve">ROSELI ALEXANDRA ALMONTE SEGURA </t>
  </si>
  <si>
    <t xml:space="preserve">ANTHONY ABREU PERALTA </t>
  </si>
  <si>
    <t xml:space="preserve">JUAN ELIAS PORTALATIN GARCIA </t>
  </si>
  <si>
    <t>LUZ AMANDA DEL CASTILLO MENDEZ</t>
  </si>
  <si>
    <t xml:space="preserve">KIARA ALONDRA RODRIGUEZ LUCIANO </t>
  </si>
  <si>
    <t xml:space="preserve">FRANCIS TOMAS PAULA LUNA </t>
  </si>
  <si>
    <t xml:space="preserve">HECTOR ANTONIO OVALLES ALONZO </t>
  </si>
  <si>
    <t xml:space="preserve">JOANNA PAMELA SANCHEZ GLIGLIFIORE </t>
  </si>
  <si>
    <t xml:space="preserve">MEDICO </t>
  </si>
  <si>
    <t xml:space="preserve">LESLIE NATHALIE MOLINA AYBAR </t>
  </si>
  <si>
    <t xml:space="preserve">RECEPCIONISTA </t>
  </si>
  <si>
    <t xml:space="preserve">JAIRO BIENVENIDO JIMENEZ PEREZ </t>
  </si>
  <si>
    <t xml:space="preserve">EDDY ANTONIO FIDEL ALEJO </t>
  </si>
  <si>
    <t xml:space="preserve">DIVISION REGISTRO, SERVICIOS Y BENEFICIOS </t>
  </si>
  <si>
    <t>DEPARTAMENTO DE PRESUPUESTOS DE  EDUCACION, CIENCIA, TECNOLOGIA Y CULTURA</t>
  </si>
  <si>
    <t xml:space="preserve">DEPARTAMENTO DE ANALISIS Y  ESTUDIOS ECONOMICOS </t>
  </si>
  <si>
    <t xml:space="preserve">DIVISION DE EVALUACION DEL DESEMPEÑO Y CAPACITACION </t>
  </si>
  <si>
    <t xml:space="preserve">DIVISION DESARROLLO E IMPLEMENTACION DE SISTEMAS </t>
  </si>
  <si>
    <t xml:space="preserve">SECRETARIA </t>
  </si>
  <si>
    <t xml:space="preserve">ADMINISTRADOR DE BASE DE DATOS </t>
  </si>
  <si>
    <t xml:space="preserve">TECNICO ADMINISTRATIVO </t>
  </si>
  <si>
    <t xml:space="preserve">ANALISTA DE EVALUACION DEL DESEMPEÑO </t>
  </si>
  <si>
    <t xml:space="preserve">ANALISTA DE CALIDAD EN LA GESTION I </t>
  </si>
  <si>
    <t xml:space="preserve">ANALISTA DE SISTEMAS </t>
  </si>
  <si>
    <t xml:space="preserve">SOPORTE TECNICO INFORMATICO </t>
  </si>
  <si>
    <t>ANALISTA ECONOMICO</t>
  </si>
  <si>
    <t xml:space="preserve">JULISSA CASTILLO DE PERALTA </t>
  </si>
  <si>
    <t xml:space="preserve">DIVISION DE PROTOCOLO </t>
  </si>
  <si>
    <t xml:space="preserve">DIVISION FORMULACION, MONITOREO Y EVALUACION DE PLANES, PROGRAMAS Y PROYECTOS </t>
  </si>
  <si>
    <t>ANALISTA DE PLANIFICACIÓN I</t>
  </si>
  <si>
    <t xml:space="preserve">ALEJANDRO BELLO ESPINAL </t>
  </si>
  <si>
    <t xml:space="preserve">GISELLE LISELOTTE BERAS VASQUEZ </t>
  </si>
  <si>
    <t xml:space="preserve">Nombre y Apellido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</si>
  <si>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</si>
  <si>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</si>
  <si>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</si>
  <si>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</si>
  <si>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</si>
  <si>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</si>
  <si>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 “Año de la Consolidación de la Seguridad Alimentaria”</t>
  </si>
  <si>
    <t>NOMINA DE SUELDOS: EMPLEADOS CONTRATADOS</t>
  </si>
  <si>
    <t xml:space="preserve"> 02 DE SEPTIEMBRE DEL 2020</t>
  </si>
  <si>
    <t xml:space="preserve"> 12 DE NOVIEMBRE DEL 2020</t>
  </si>
  <si>
    <t>10 AGOSTO DEL 2020</t>
  </si>
  <si>
    <t>10 DE FEBRERO DEL 2021</t>
  </si>
  <si>
    <t xml:space="preserve"> 01 DE OCTUBRE DEL 2020</t>
  </si>
  <si>
    <t xml:space="preserve"> 01 DE JULIO DEL 2020</t>
  </si>
  <si>
    <t xml:space="preserve"> 01 DE ENERO DEL 2021</t>
  </si>
  <si>
    <t>Ingreso Bruto</t>
  </si>
  <si>
    <t xml:space="preserve">SUBTOTAL </t>
  </si>
  <si>
    <t xml:space="preserve">Funciones </t>
  </si>
  <si>
    <t xml:space="preserve"> 02 DE MARZO DEL 2021</t>
  </si>
  <si>
    <t xml:space="preserve">TOTAL GENERAL  NOMINA PERSONAL CONTRATADOS </t>
  </si>
  <si>
    <t xml:space="preserve">DIVISION DE SERVICIOS GENERALES </t>
  </si>
  <si>
    <t>J.DAVID CANAÁN</t>
  </si>
  <si>
    <t xml:space="preserve">DIRECTOR  DE RECURSOS HUMANOS </t>
  </si>
  <si>
    <t>OMAR ENRIQUE POLANCO MOLINA</t>
  </si>
  <si>
    <t xml:space="preserve"> 01 DE SEPTIEMBRE DEL 2020</t>
  </si>
  <si>
    <t xml:space="preserve"> 01 DE MARZO DEL 2021</t>
  </si>
  <si>
    <t>RAFAEL FRANCISCO JOVINE ZORRILLA</t>
  </si>
  <si>
    <t>DIRECTOR DE ESTUDIOS ECONÓMICOS Y SEGUIMIENTO FINANCIERO</t>
  </si>
  <si>
    <t xml:space="preserve"> 24 DE AGOSTO DEL 2020</t>
  </si>
  <si>
    <t>24 DE FEBRERO DEL 2021</t>
  </si>
  <si>
    <t>ENCARGADO DEPARTAMENTO JURÍDICO</t>
  </si>
  <si>
    <t>EDDY ROBERT JONES LUCIANO</t>
  </si>
  <si>
    <t>DEPARTAMENTO E RECURSOS HUMANOS</t>
  </si>
  <si>
    <t>YOHANNY ELIZABETH ESTRELLA DURAN</t>
  </si>
  <si>
    <t>COORDINADORA DE RECURSOS HUMANOS</t>
  </si>
  <si>
    <t xml:space="preserve">JORGE DAVID CANAAN </t>
  </si>
  <si>
    <t xml:space="preserve">ENCARGADO DE RECURSOS HUMANOS </t>
  </si>
  <si>
    <t>NICOLAS ZABALA SANTIAGO</t>
  </si>
  <si>
    <t>TÉCNICO ADMINISTRATIVO</t>
  </si>
  <si>
    <t xml:space="preserve"> 17 DE AGOSTO DEL 2020</t>
  </si>
  <si>
    <t>DIVISION TRANSPORTACION</t>
  </si>
  <si>
    <t xml:space="preserve">VICTOR VARGAS </t>
  </si>
  <si>
    <t>RAFAEL ONERIS NOVA</t>
  </si>
  <si>
    <t>NELSON ANTONIO TODD KERY</t>
  </si>
  <si>
    <t>ENCARGADO DE LA SECCIÓN DE TRANSPORTACIÓN</t>
  </si>
  <si>
    <t>SUPERVISOR DE TRANSPORTACIÓN</t>
  </si>
  <si>
    <t>CHOFER II</t>
  </si>
  <si>
    <t>27 DE AGOSTO DEL 2020</t>
  </si>
  <si>
    <t>YOHNNY MANUEL CIPRIAN CASTILLO</t>
  </si>
  <si>
    <t>ENCARGADO DIVISIÓN DE COMPRAS Y CONTRARACIONES</t>
  </si>
  <si>
    <t>25 DE AGOSTO DEL 2020</t>
  </si>
  <si>
    <t xml:space="preserve"> 01 DE ABRIL DEL 2021</t>
  </si>
  <si>
    <t>07 DE OCTUBRE DEL 2020</t>
  </si>
  <si>
    <t>07 DE ABRIL DEL 2021</t>
  </si>
  <si>
    <t>Correspondiente al mes de Noviembre del año 2020</t>
  </si>
  <si>
    <t xml:space="preserve">ESTHER YINET LACHAPEL CRUZ </t>
  </si>
  <si>
    <t>FRANCISCO ANTONIO MENDEZ VELAZQUEZ</t>
  </si>
  <si>
    <t xml:space="preserve">JULIO CESAR GOMEZ GARCIA </t>
  </si>
  <si>
    <t>ANALISTA LEGAL</t>
  </si>
  <si>
    <t>VICTOR FRANCISCO JOSE RODRIGUEZ GARCIA</t>
  </si>
  <si>
    <t>INGENIERO DE PLANTA</t>
  </si>
  <si>
    <t>21 DE SEPTIEMBRE DEL 2020</t>
  </si>
  <si>
    <t>21 DE MARZO DEL 2021</t>
  </si>
  <si>
    <t xml:space="preserve"> 05 DE OCTUBRE DEL 2020</t>
  </si>
  <si>
    <t xml:space="preserve"> 05 DE ABRIL DEL 2021</t>
  </si>
  <si>
    <t xml:space="preserve"> 09 DE SEPTIEMBRE DEL 2020</t>
  </si>
  <si>
    <t>09 DE MARZO DEL 2021</t>
  </si>
  <si>
    <t xml:space="preserve"> 03 DE SEPTIEMBRE DEL 2020</t>
  </si>
  <si>
    <t xml:space="preserve"> 03 DE MARZO DEL 2021</t>
  </si>
  <si>
    <t xml:space="preserve"> 12 DE MAYO DEL 2021</t>
  </si>
  <si>
    <t>17 DE FEBRERO DEL 2021</t>
  </si>
  <si>
    <t>27 DE FEBRERO DEL 2021</t>
  </si>
  <si>
    <t>25 DE FEBRERO DEL 2021</t>
  </si>
  <si>
    <t>GLENNY CONCEPCION</t>
  </si>
  <si>
    <t xml:space="preserve">ANALISTA DE NOMINA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</si>
</sst>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000\-0000000\-0"/>
    <numFmt numFmtId="165" formatCode="_-* #,##0.00_-;\-* #,##0.00_-;_-* &quot;-&quot;??_-;_-@_-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72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43" fontId="3" fillId="2" borderId="1" xfId="1" applyFont="1" applyFill="1" applyBorder="1"/>
    <xf numFmtId="43" fontId="3" fillId="2" borderId="1" xfId="0" applyNumberFormat="1" applyFont="1" applyFill="1" applyBorder="1"/>
    <xf numFmtId="43" fontId="6" fillId="2" borderId="0" xfId="1" applyFont="1" applyFill="1" applyBorder="1"/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left"/>
    </xf>
    <xf numFmtId="43" fontId="3" fillId="2" borderId="0" xfId="0" applyNumberFormat="1" applyFont="1" applyFill="1" applyBorder="1"/>
    <xf numFmtId="0" fontId="3" fillId="2" borderId="1" xfId="0" applyFont="1" applyFill="1" applyBorder="1" applyAlignment="1">
      <alignment horizontal="center"/>
    </xf>
    <xf numFmtId="43" fontId="10" fillId="2" borderId="1" xfId="1" applyFont="1" applyFill="1" applyBorder="1" applyAlignment="1">
      <alignment horizontal="center"/>
    </xf>
    <xf numFmtId="43" fontId="3" fillId="2" borderId="2" xfId="1" applyFont="1" applyFill="1" applyBorder="1"/>
    <xf numFmtId="43" fontId="3" fillId="2" borderId="2" xfId="0" applyNumberFormat="1" applyFont="1" applyFill="1" applyBorder="1"/>
    <xf numFmtId="0" fontId="6" fillId="2" borderId="0" xfId="0" applyFont="1" applyFill="1" applyBorder="1" applyAlignment="1">
      <alignment horizontal="center"/>
    </xf>
    <xf numFmtId="165" fontId="3" fillId="2" borderId="1" xfId="0" applyNumberFormat="1" applyFont="1" applyFill="1" applyBorder="1"/>
    <xf numFmtId="165" fontId="3" fillId="2" borderId="0" xfId="0" applyNumberFormat="1" applyFont="1" applyFill="1" applyBorder="1"/>
    <xf numFmtId="0" fontId="3" fillId="2" borderId="2" xfId="0" applyFont="1" applyFill="1" applyBorder="1" applyAlignment="1">
      <alignment horizontal="center"/>
    </xf>
    <xf numFmtId="0" fontId="7" fillId="3" borderId="9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 wrapText="1"/>
    </xf>
    <xf numFmtId="43" fontId="6" fillId="3" borderId="6" xfId="0" applyNumberFormat="1" applyFont="1" applyFill="1" applyBorder="1"/>
    <xf numFmtId="165" fontId="3" fillId="2" borderId="2" xfId="0" applyNumberFormat="1" applyFont="1" applyFill="1" applyBorder="1"/>
    <xf numFmtId="43" fontId="6" fillId="4" borderId="1" xfId="1" applyFont="1" applyFill="1" applyBorder="1"/>
    <xf numFmtId="0" fontId="4" fillId="2" borderId="0" xfId="0" applyFont="1" applyFill="1" applyBorder="1" applyAlignment="1">
      <alignment horizontal="center"/>
    </xf>
    <xf numFmtId="0" fontId="11" fillId="0" borderId="0" xfId="0" applyFont="1" applyAlignment="1">
      <alignment horizontal="right"/>
    </xf>
    <xf numFmtId="0" fontId="12" fillId="0" borderId="11" xfId="0" applyFont="1" applyBorder="1"/>
    <xf numFmtId="0" fontId="12" fillId="0" borderId="0" xfId="0" applyFont="1"/>
    <xf numFmtId="0" fontId="11" fillId="0" borderId="0" xfId="0" applyFont="1"/>
    <xf numFmtId="0" fontId="0" fillId="0" borderId="0" xfId="0" applyAlignment="1">
      <alignment horizontal="left"/>
    </xf>
    <xf numFmtId="43" fontId="3" fillId="2" borderId="1" xfId="1" applyFont="1" applyFill="1" applyBorder="1" applyAlignment="1">
      <alignment horizontal="left"/>
    </xf>
    <xf numFmtId="0" fontId="6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164" fontId="8" fillId="2" borderId="0" xfId="0" applyNumberFormat="1" applyFont="1" applyFill="1" applyBorder="1" applyAlignment="1">
      <alignment horizontal="left" wrapText="1"/>
    </xf>
    <xf numFmtId="0" fontId="3" fillId="2" borderId="2" xfId="0" applyFont="1" applyFill="1" applyBorder="1" applyAlignment="1">
      <alignment horizontal="left" wrapText="1"/>
    </xf>
    <xf numFmtId="43" fontId="3" fillId="2" borderId="0" xfId="1" applyFont="1" applyFill="1" applyBorder="1" applyAlignment="1">
      <alignment horizontal="left"/>
    </xf>
    <xf numFmtId="164" fontId="9" fillId="2" borderId="0" xfId="0" applyNumberFormat="1" applyFont="1" applyFill="1" applyBorder="1" applyAlignment="1">
      <alignment horizontal="left" wrapText="1"/>
    </xf>
    <xf numFmtId="43" fontId="6" fillId="2" borderId="0" xfId="1" applyFont="1" applyFill="1" applyBorder="1" applyAlignment="1">
      <alignment horizontal="left"/>
    </xf>
    <xf numFmtId="43" fontId="3" fillId="2" borderId="2" xfId="1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43" fontId="6" fillId="2" borderId="1" xfId="1" applyFont="1" applyFill="1" applyBorder="1"/>
    <xf numFmtId="43" fontId="3" fillId="0" borderId="1" xfId="1" applyFont="1" applyFill="1" applyBorder="1"/>
    <xf numFmtId="0" fontId="3" fillId="0" borderId="1" xfId="0" applyFont="1" applyFill="1" applyBorder="1"/>
    <xf numFmtId="0" fontId="3" fillId="0" borderId="1" xfId="0" applyFont="1" applyFill="1" applyBorder="1" applyAlignment="1">
      <alignment wrapText="1"/>
    </xf>
    <xf numFmtId="0" fontId="6" fillId="2" borderId="0" xfId="0" applyFont="1" applyFill="1" applyBorder="1" applyAlignment="1">
      <alignment horizontal="center" wrapText="1"/>
    </xf>
    <xf numFmtId="165" fontId="3" fillId="0" borderId="1" xfId="0" applyNumberFormat="1" applyFont="1" applyFill="1" applyBorder="1"/>
    <xf numFmtId="43" fontId="3" fillId="2" borderId="8" xfId="1" applyFont="1" applyFill="1" applyBorder="1"/>
    <xf numFmtId="43" fontId="3" fillId="2" borderId="12" xfId="0" applyNumberFormat="1" applyFont="1" applyFill="1" applyBorder="1"/>
    <xf numFmtId="43" fontId="3" fillId="2" borderId="8" xfId="0" applyNumberFormat="1" applyFont="1" applyFill="1" applyBorder="1"/>
    <xf numFmtId="43" fontId="6" fillId="4" borderId="6" xfId="1" applyFont="1" applyFill="1" applyBorder="1"/>
    <xf numFmtId="43" fontId="6" fillId="4" borderId="7" xfId="1" applyFont="1" applyFill="1" applyBorder="1"/>
    <xf numFmtId="43" fontId="6" fillId="4" borderId="13" xfId="1" applyFont="1" applyFill="1" applyBorder="1"/>
    <xf numFmtId="0" fontId="3" fillId="2" borderId="1" xfId="0" applyFont="1" applyFill="1" applyBorder="1"/>
    <xf numFmtId="0" fontId="3" fillId="2" borderId="1" xfId="0" applyFont="1" applyFill="1" applyBorder="1" applyAlignment="1">
      <alignment wrapText="1"/>
    </xf>
    <xf numFmtId="0" fontId="3" fillId="0" borderId="1" xfId="0" applyFont="1" applyFill="1" applyBorder="1" applyAlignment="1">
      <alignment horizontal="left" wrapText="1"/>
    </xf>
    <xf numFmtId="0" fontId="4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wrapText="1"/>
    </xf>
    <xf numFmtId="0" fontId="6" fillId="2" borderId="10" xfId="0" applyFont="1" applyFill="1" applyBorder="1" applyAlignment="1">
      <alignment horizontal="center" wrapText="1"/>
    </xf>
    <xf numFmtId="43" fontId="6" fillId="2" borderId="4" xfId="1" applyFont="1" applyFill="1" applyBorder="1" applyAlignment="1">
      <alignment horizontal="left"/>
    </xf>
    <xf numFmtId="43" fontId="6" fillId="2" borderId="3" xfId="1" applyFont="1" applyFill="1" applyBorder="1" applyAlignment="1">
      <alignment horizontal="left"/>
    </xf>
    <xf numFmtId="43" fontId="6" fillId="2" borderId="5" xfId="1" applyFont="1" applyFill="1" applyBorder="1" applyAlignment="1">
      <alignment horizontal="left"/>
    </xf>
    <xf numFmtId="0" fontId="6" fillId="2" borderId="4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left"/>
    </xf>
    <xf numFmtId="0" fontId="7" fillId="2" borderId="4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6" fillId="2" borderId="4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</cellXfs>
  <cellStyles count="3">
    <cellStyle name="Millares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188407</xdr:colOff>
      <xdr:row>0</xdr:row>
      <xdr:rowOff>0</xdr:rowOff>
    </xdr:from>
    <xdr:to>
      <xdr:col>1</xdr:col>
      <xdr:colOff>2030605</xdr:colOff>
      <xdr:row>6</xdr:row>
      <xdr:rowOff>8060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407" y="0"/>
          <a:ext cx="2271346" cy="13792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8037"/>
  <sheetViews>
    <sheetView showGridLines="0" tabSelected="1" topLeftCell="A58" zoomScale="91" zoomScaleNormal="91" workbookViewId="0">
      <selection activeCell="N73" sqref="N73"/>
    </sheetView>
  </sheetViews>
  <sheetFormatPr baseColWidth="10" defaultRowHeight="12.75" x14ac:dyDescent="0.2"/>
  <cols>
    <col min="1" max="1" width="6.42578125" style="3" customWidth="1"/>
    <col min="2" max="2" width="33.85546875" style="31" customWidth="1"/>
    <col min="3" max="3" width="30.85546875" style="31" customWidth="1"/>
    <col min="4" max="4" width="25" style="31" customWidth="1"/>
    <col min="5" max="5" width="24.7109375" style="31" customWidth="1"/>
    <col min="6" max="6" width="18.140625" style="2" customWidth="1"/>
    <col min="7" max="7" width="14.7109375" style="1" customWidth="1"/>
    <col min="8" max="8" width="14.140625" style="1" customWidth="1"/>
    <col min="9" max="9" width="15.28515625" style="1" customWidth="1"/>
    <col min="10" max="10" width="15.42578125" style="1" customWidth="1"/>
    <col min="11" max="11" width="15.7109375" style="1" customWidth="1"/>
    <col min="12" max="12" width="17.85546875" style="1" customWidth="1"/>
    <col min="13" max="16384" width="11.42578125" style="1"/>
  </cols>
  <sheetData>
    <row r="1" spans="1:13" x14ac:dyDescent="0.2">
      <c r="B1" s="28"/>
    </row>
    <row r="2" spans="1:13" ht="18.75" x14ac:dyDescent="0.3">
      <c r="A2" s="55" t="s">
        <v>0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</row>
    <row r="3" spans="1:13" ht="18.75" x14ac:dyDescent="0.3">
      <c r="A3" s="55" t="s">
        <v>54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</row>
    <row r="4" spans="1:13" ht="18.75" x14ac:dyDescent="0.3">
      <c r="A4" s="55" t="s">
        <v>55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</row>
    <row r="5" spans="1:13" ht="18.75" x14ac:dyDescent="0.3">
      <c r="A5" s="55" t="s">
        <v>102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</row>
    <row r="6" spans="1:13" ht="19.5" thickBot="1" x14ac:dyDescent="0.35">
      <c r="A6" s="55"/>
      <c r="B6" s="55"/>
      <c r="C6" s="28"/>
      <c r="D6" s="28"/>
      <c r="E6" s="28"/>
      <c r="F6" s="23"/>
    </row>
    <row r="7" spans="1:13" ht="24.75" customHeight="1" thickBot="1" x14ac:dyDescent="0.3">
      <c r="A7" s="56"/>
      <c r="B7" s="56"/>
      <c r="G7" s="57" t="s">
        <v>53</v>
      </c>
      <c r="H7" s="58"/>
    </row>
    <row r="8" spans="1:13" s="2" customFormat="1" ht="24.95" customHeight="1" thickBot="1" x14ac:dyDescent="0.25">
      <c r="A8" s="18" t="s">
        <v>2</v>
      </c>
      <c r="B8" s="18" t="s">
        <v>47</v>
      </c>
      <c r="C8" s="18" t="s">
        <v>65</v>
      </c>
      <c r="D8" s="18" t="s">
        <v>51</v>
      </c>
      <c r="E8" s="18" t="s">
        <v>52</v>
      </c>
      <c r="F8" s="18" t="s">
        <v>63</v>
      </c>
      <c r="G8" s="18" t="s">
        <v>3</v>
      </c>
      <c r="H8" s="18" t="s">
        <v>4</v>
      </c>
      <c r="I8" s="19" t="s">
        <v>48</v>
      </c>
      <c r="J8" s="19" t="s">
        <v>50</v>
      </c>
      <c r="K8" s="19" t="s">
        <v>5</v>
      </c>
      <c r="L8" s="18" t="s">
        <v>49</v>
      </c>
    </row>
    <row r="9" spans="1:13" s="2" customFormat="1" ht="24.95" customHeight="1" thickBot="1" x14ac:dyDescent="0.25">
      <c r="A9" s="67" t="s">
        <v>30</v>
      </c>
      <c r="B9" s="68"/>
      <c r="C9" s="68"/>
      <c r="D9" s="68"/>
      <c r="E9" s="68"/>
      <c r="F9" s="68"/>
      <c r="G9" s="68"/>
      <c r="H9" s="68"/>
      <c r="I9" s="68"/>
      <c r="J9" s="68"/>
      <c r="K9" s="68"/>
      <c r="L9" s="69"/>
      <c r="M9"/>
    </row>
    <row r="10" spans="1:13" s="2" customFormat="1" ht="24.95" customHeight="1" x14ac:dyDescent="0.2">
      <c r="A10" s="17">
        <v>1</v>
      </c>
      <c r="B10" s="4" t="s">
        <v>74</v>
      </c>
      <c r="C10" s="34" t="s">
        <v>75</v>
      </c>
      <c r="D10" s="32" t="s">
        <v>76</v>
      </c>
      <c r="E10" s="32" t="s">
        <v>77</v>
      </c>
      <c r="F10" s="13">
        <v>175000</v>
      </c>
      <c r="G10" s="12">
        <f>F10*2.87%</f>
        <v>5022.5</v>
      </c>
      <c r="H10" s="12">
        <v>4098.5280000000002</v>
      </c>
      <c r="I10" s="12">
        <v>30052.61</v>
      </c>
      <c r="J10" s="13">
        <v>25</v>
      </c>
      <c r="K10" s="12">
        <v>39198.637999999999</v>
      </c>
      <c r="L10" s="13">
        <v>135801.35999999999</v>
      </c>
      <c r="M10"/>
    </row>
    <row r="11" spans="1:13" s="2" customFormat="1" ht="24.95" customHeight="1" x14ac:dyDescent="0.2">
      <c r="A11" s="59" t="s">
        <v>64</v>
      </c>
      <c r="B11" s="59"/>
      <c r="C11" s="59"/>
      <c r="D11" s="59"/>
      <c r="E11" s="59"/>
      <c r="F11" s="22">
        <f>SUM(F10)</f>
        <v>175000</v>
      </c>
      <c r="G11" s="22">
        <f t="shared" ref="G11:L11" si="0">SUM(G10)</f>
        <v>5022.5</v>
      </c>
      <c r="H11" s="22">
        <f t="shared" si="0"/>
        <v>4098.5280000000002</v>
      </c>
      <c r="I11" s="22">
        <f t="shared" si="0"/>
        <v>30052.61</v>
      </c>
      <c r="J11" s="22">
        <f t="shared" si="0"/>
        <v>25</v>
      </c>
      <c r="K11" s="22">
        <f t="shared" si="0"/>
        <v>39198.637999999999</v>
      </c>
      <c r="L11" s="22">
        <f t="shared" si="0"/>
        <v>135801.35999999999</v>
      </c>
      <c r="M11"/>
    </row>
    <row r="12" spans="1:13" s="2" customFormat="1" ht="24.95" customHeight="1" thickBot="1" x14ac:dyDescent="0.25">
      <c r="A12"/>
      <c r="B12"/>
      <c r="C12"/>
      <c r="D12"/>
      <c r="E12"/>
      <c r="F12"/>
      <c r="G12"/>
      <c r="H12"/>
      <c r="I12"/>
      <c r="J12"/>
      <c r="K12"/>
      <c r="L12"/>
      <c r="M12"/>
    </row>
    <row r="13" spans="1:13" s="37" customFormat="1" ht="24.95" customHeight="1" thickBot="1" x14ac:dyDescent="0.25">
      <c r="A13" s="67" t="s">
        <v>30</v>
      </c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9"/>
    </row>
    <row r="14" spans="1:13" s="6" customFormat="1" ht="24.95" customHeight="1" x14ac:dyDescent="0.2">
      <c r="A14" s="17">
        <f>+A10+1</f>
        <v>2</v>
      </c>
      <c r="B14" s="38" t="s">
        <v>17</v>
      </c>
      <c r="C14" s="32" t="s">
        <v>40</v>
      </c>
      <c r="D14" s="32" t="s">
        <v>56</v>
      </c>
      <c r="E14" s="32" t="s">
        <v>66</v>
      </c>
      <c r="F14" s="13">
        <v>49500</v>
      </c>
      <c r="G14" s="12">
        <f>F14*2.87%</f>
        <v>1420.65</v>
      </c>
      <c r="H14" s="12">
        <f>+F14*3.04%</f>
        <v>1504.8</v>
      </c>
      <c r="I14" s="12">
        <v>247.44</v>
      </c>
      <c r="J14" s="13">
        <v>25</v>
      </c>
      <c r="K14" s="12">
        <v>3197.89</v>
      </c>
      <c r="L14" s="13">
        <v>46302.11</v>
      </c>
    </row>
    <row r="15" spans="1:13" s="6" customFormat="1" ht="24.95" customHeight="1" x14ac:dyDescent="0.2">
      <c r="A15" s="10">
        <f>+A14+1</f>
        <v>3</v>
      </c>
      <c r="B15" s="29" t="s">
        <v>18</v>
      </c>
      <c r="C15" s="8" t="s">
        <v>40</v>
      </c>
      <c r="D15" s="32" t="s">
        <v>56</v>
      </c>
      <c r="E15" s="32" t="s">
        <v>66</v>
      </c>
      <c r="F15" s="5">
        <v>49500</v>
      </c>
      <c r="G15" s="4">
        <f>F15*2.87%</f>
        <v>1420.65</v>
      </c>
      <c r="H15" s="4">
        <f>+F15*3.04%</f>
        <v>1504.8</v>
      </c>
      <c r="I15" s="12">
        <v>0</v>
      </c>
      <c r="J15" s="13">
        <v>1833.81</v>
      </c>
      <c r="K15" s="4">
        <v>4759.26</v>
      </c>
      <c r="L15" s="5">
        <v>44740.74</v>
      </c>
    </row>
    <row r="16" spans="1:13" s="6" customFormat="1" ht="24.95" customHeight="1" x14ac:dyDescent="0.2">
      <c r="A16" s="10">
        <f>+A15+1</f>
        <v>4</v>
      </c>
      <c r="B16" s="29" t="s">
        <v>19</v>
      </c>
      <c r="C16" s="8" t="s">
        <v>40</v>
      </c>
      <c r="D16" s="32" t="s">
        <v>56</v>
      </c>
      <c r="E16" s="32" t="s">
        <v>66</v>
      </c>
      <c r="F16" s="5">
        <v>49500</v>
      </c>
      <c r="G16" s="4">
        <f>F16*2.87%</f>
        <v>1420.65</v>
      </c>
      <c r="H16" s="4">
        <f>+F16*3.04%</f>
        <v>1504.8</v>
      </c>
      <c r="I16" s="12">
        <v>0</v>
      </c>
      <c r="J16" s="13">
        <v>1833.81</v>
      </c>
      <c r="K16" s="4">
        <v>4759.26</v>
      </c>
      <c r="L16" s="5">
        <v>44740.74</v>
      </c>
    </row>
    <row r="17" spans="1:12" s="2" customFormat="1" ht="24.95" customHeight="1" x14ac:dyDescent="0.2">
      <c r="A17" s="59" t="s">
        <v>64</v>
      </c>
      <c r="B17" s="59"/>
      <c r="C17" s="59"/>
      <c r="D17" s="59"/>
      <c r="E17" s="59"/>
      <c r="F17" s="22">
        <f>SUM(F14:F16)</f>
        <v>148500</v>
      </c>
      <c r="G17" s="22">
        <f t="shared" ref="G17:I17" si="1">SUM(G14:G16)</f>
        <v>4261.9500000000007</v>
      </c>
      <c r="H17" s="22">
        <f t="shared" si="1"/>
        <v>4514.3999999999996</v>
      </c>
      <c r="I17" s="22">
        <f t="shared" si="1"/>
        <v>247.44</v>
      </c>
      <c r="J17" s="22">
        <v>3692.62</v>
      </c>
      <c r="K17" s="22">
        <v>12716.41</v>
      </c>
      <c r="L17" s="22">
        <v>135783.59</v>
      </c>
    </row>
    <row r="18" spans="1:12" s="2" customFormat="1" ht="24.95" customHeight="1" thickBot="1" x14ac:dyDescent="0.25">
      <c r="A18" s="3"/>
      <c r="B18" s="31"/>
      <c r="C18" s="33"/>
      <c r="D18" s="33"/>
      <c r="E18" s="33"/>
      <c r="L18" s="9"/>
    </row>
    <row r="19" spans="1:12" s="2" customFormat="1" ht="24.95" customHeight="1" thickBot="1" x14ac:dyDescent="0.25">
      <c r="A19" s="64" t="s">
        <v>29</v>
      </c>
      <c r="B19" s="65"/>
      <c r="C19" s="65"/>
      <c r="D19" s="65"/>
      <c r="E19" s="65"/>
      <c r="F19" s="65"/>
      <c r="G19" s="65"/>
      <c r="H19" s="65"/>
      <c r="I19" s="65"/>
      <c r="J19" s="65"/>
      <c r="K19" s="65"/>
      <c r="L19" s="66"/>
    </row>
    <row r="20" spans="1:12" s="6" customFormat="1" ht="24.95" customHeight="1" x14ac:dyDescent="0.2">
      <c r="A20" s="17">
        <f>+A16+1</f>
        <v>5</v>
      </c>
      <c r="B20" s="32" t="s">
        <v>46</v>
      </c>
      <c r="C20" s="34" t="s">
        <v>10</v>
      </c>
      <c r="D20" s="32" t="s">
        <v>61</v>
      </c>
      <c r="E20" s="32" t="s">
        <v>62</v>
      </c>
      <c r="F20" s="12">
        <v>65000</v>
      </c>
      <c r="G20" s="12">
        <f>F20*2.87%</f>
        <v>1865.5</v>
      </c>
      <c r="H20" s="12">
        <f>+F20*3.04%</f>
        <v>1976</v>
      </c>
      <c r="I20" s="12">
        <v>4427.58</v>
      </c>
      <c r="J20" s="13">
        <v>25</v>
      </c>
      <c r="K20" s="12">
        <v>8294.08</v>
      </c>
      <c r="L20" s="13">
        <v>56705.919999999998</v>
      </c>
    </row>
    <row r="21" spans="1:12" s="6" customFormat="1" ht="24.95" customHeight="1" x14ac:dyDescent="0.2">
      <c r="A21" s="17">
        <f>+A20+1</f>
        <v>6</v>
      </c>
      <c r="B21" s="1" t="s">
        <v>71</v>
      </c>
      <c r="C21" s="34" t="s">
        <v>10</v>
      </c>
      <c r="D21" s="32" t="s">
        <v>72</v>
      </c>
      <c r="E21" s="32" t="s">
        <v>73</v>
      </c>
      <c r="F21" s="12">
        <v>60000</v>
      </c>
      <c r="G21" s="12">
        <f>F21*2.87%</f>
        <v>1722</v>
      </c>
      <c r="H21" s="12">
        <f>+F21*3.04%</f>
        <v>1824</v>
      </c>
      <c r="I21" s="12">
        <v>3486.68</v>
      </c>
      <c r="J21" s="13">
        <v>25</v>
      </c>
      <c r="K21" s="12">
        <v>7057.68</v>
      </c>
      <c r="L21" s="13">
        <v>52942.32</v>
      </c>
    </row>
    <row r="22" spans="1:12" s="6" customFormat="1" ht="24.95" customHeight="1" x14ac:dyDescent="0.2">
      <c r="A22" s="59" t="s">
        <v>64</v>
      </c>
      <c r="B22" s="59"/>
      <c r="C22" s="59"/>
      <c r="D22" s="59"/>
      <c r="E22" s="59"/>
      <c r="F22" s="22">
        <f>SUM(F20:F21)</f>
        <v>125000</v>
      </c>
      <c r="G22" s="22">
        <f t="shared" ref="G22:L22" si="2">SUM(G20:G21)</f>
        <v>3587.5</v>
      </c>
      <c r="H22" s="22">
        <f t="shared" si="2"/>
        <v>3800</v>
      </c>
      <c r="I22" s="22">
        <f t="shared" si="2"/>
        <v>7914.26</v>
      </c>
      <c r="J22" s="22">
        <f t="shared" si="2"/>
        <v>50</v>
      </c>
      <c r="K22" s="22">
        <f t="shared" si="2"/>
        <v>15351.76</v>
      </c>
      <c r="L22" s="22">
        <f t="shared" si="2"/>
        <v>109648.23999999999</v>
      </c>
    </row>
    <row r="23" spans="1:12" s="6" customFormat="1" ht="24.95" customHeight="1" thickBot="1" x14ac:dyDescent="0.25">
      <c r="A23" s="44"/>
      <c r="B23" s="44"/>
      <c r="C23" s="44"/>
      <c r="D23" s="44"/>
      <c r="E23" s="44"/>
      <c r="F23"/>
      <c r="G23"/>
      <c r="H23"/>
      <c r="I23"/>
      <c r="J23"/>
      <c r="K23"/>
      <c r="L23"/>
    </row>
    <row r="24" spans="1:12" s="6" customFormat="1" ht="24.95" customHeight="1" thickBot="1" x14ac:dyDescent="0.25">
      <c r="A24" s="64" t="s">
        <v>1</v>
      </c>
      <c r="B24" s="65"/>
      <c r="C24" s="65"/>
      <c r="D24" s="65"/>
      <c r="E24" s="65"/>
      <c r="F24" s="65"/>
      <c r="G24" s="65"/>
      <c r="H24" s="65"/>
      <c r="I24" s="65"/>
      <c r="J24" s="65"/>
      <c r="K24" s="65"/>
      <c r="L24" s="66"/>
    </row>
    <row r="25" spans="1:12" s="6" customFormat="1" ht="24.95" customHeight="1" x14ac:dyDescent="0.2">
      <c r="A25" s="17">
        <f>+A21+1</f>
        <v>7</v>
      </c>
      <c r="B25" s="42" t="s">
        <v>103</v>
      </c>
      <c r="C25" s="42" t="s">
        <v>33</v>
      </c>
      <c r="D25" s="32" t="s">
        <v>109</v>
      </c>
      <c r="E25" s="32" t="s">
        <v>110</v>
      </c>
      <c r="F25" s="12">
        <v>45000</v>
      </c>
      <c r="G25" s="12">
        <f>F25*2.87%</f>
        <v>1291.5</v>
      </c>
      <c r="H25" s="12">
        <f>+F25*3.04%</f>
        <v>1368</v>
      </c>
      <c r="I25" s="12">
        <v>1148.33</v>
      </c>
      <c r="J25" s="13">
        <v>5713</v>
      </c>
      <c r="K25" s="12">
        <v>9520.83</v>
      </c>
      <c r="L25" s="13">
        <v>35479.17</v>
      </c>
    </row>
    <row r="26" spans="1:12" s="2" customFormat="1" ht="24.95" customHeight="1" x14ac:dyDescent="0.2">
      <c r="A26" s="59" t="s">
        <v>64</v>
      </c>
      <c r="B26" s="59"/>
      <c r="C26" s="59"/>
      <c r="D26" s="59"/>
      <c r="E26" s="59"/>
      <c r="F26" s="22">
        <f>SUM(F25)</f>
        <v>45000</v>
      </c>
      <c r="G26" s="22">
        <f t="shared" ref="G26:H26" si="3">SUM(G25)</f>
        <v>1291.5</v>
      </c>
      <c r="H26" s="22">
        <f t="shared" si="3"/>
        <v>1368</v>
      </c>
      <c r="I26" s="22">
        <f>SUM(I25)</f>
        <v>1148.33</v>
      </c>
      <c r="J26" s="22">
        <f>SUM(J25)</f>
        <v>5713</v>
      </c>
      <c r="K26" s="22">
        <f t="shared" ref="K26:L26" si="4">SUM(K25)</f>
        <v>9520.83</v>
      </c>
      <c r="L26" s="22">
        <f t="shared" si="4"/>
        <v>35479.17</v>
      </c>
    </row>
    <row r="27" spans="1:12" s="2" customFormat="1" ht="24.95" customHeight="1" thickBot="1" x14ac:dyDescent="0.25">
      <c r="A27" s="44"/>
      <c r="B27" s="44"/>
      <c r="C27" s="44"/>
      <c r="D27" s="44"/>
      <c r="E27" s="44"/>
      <c r="F27"/>
      <c r="G27"/>
      <c r="H27"/>
      <c r="I27"/>
      <c r="J27"/>
      <c r="K27"/>
      <c r="L27"/>
    </row>
    <row r="28" spans="1:12" s="2" customFormat="1" ht="24.95" customHeight="1" thickBot="1" x14ac:dyDescent="0.25">
      <c r="A28" s="64" t="s">
        <v>43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6"/>
    </row>
    <row r="29" spans="1:12" s="6" customFormat="1" ht="24.95" customHeight="1" x14ac:dyDescent="0.2">
      <c r="A29" s="17">
        <f>+A25+1</f>
        <v>8</v>
      </c>
      <c r="B29" s="32" t="s">
        <v>15</v>
      </c>
      <c r="C29" s="32" t="s">
        <v>44</v>
      </c>
      <c r="D29" s="32" t="s">
        <v>56</v>
      </c>
      <c r="E29" s="32" t="s">
        <v>66</v>
      </c>
      <c r="F29" s="12">
        <v>50000</v>
      </c>
      <c r="G29" s="12">
        <f>F29*2.87%</f>
        <v>1435</v>
      </c>
      <c r="H29" s="12">
        <f>+F29*3.04%</f>
        <v>1520</v>
      </c>
      <c r="I29" s="12">
        <v>1854</v>
      </c>
      <c r="J29" s="13">
        <v>3642.62</v>
      </c>
      <c r="K29" s="12">
        <v>8451.6200000000008</v>
      </c>
      <c r="L29" s="13">
        <v>41548.379999999997</v>
      </c>
    </row>
    <row r="30" spans="1:12" s="6" customFormat="1" ht="24.95" customHeight="1" thickBot="1" x14ac:dyDescent="0.25">
      <c r="A30" s="59" t="s">
        <v>64</v>
      </c>
      <c r="B30" s="59"/>
      <c r="C30" s="59"/>
      <c r="D30" s="59"/>
      <c r="E30" s="59"/>
      <c r="F30" s="22">
        <f>SUM(F29)</f>
        <v>50000</v>
      </c>
      <c r="G30" s="22">
        <f t="shared" ref="G30:H30" si="5">SUM(G29)</f>
        <v>1435</v>
      </c>
      <c r="H30" s="22">
        <f t="shared" si="5"/>
        <v>1520</v>
      </c>
      <c r="I30" s="22">
        <f>SUM(I29)</f>
        <v>1854</v>
      </c>
      <c r="J30" s="22">
        <v>3642.62</v>
      </c>
      <c r="K30" s="22">
        <v>6597.62</v>
      </c>
      <c r="L30" s="22">
        <v>43402.38</v>
      </c>
    </row>
    <row r="31" spans="1:12" s="2" customFormat="1" ht="24.95" customHeight="1" thickBot="1" x14ac:dyDescent="0.25">
      <c r="A31" s="64" t="s">
        <v>7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6"/>
    </row>
    <row r="32" spans="1:12" s="2" customFormat="1" ht="24.95" customHeight="1" x14ac:dyDescent="0.2">
      <c r="A32" s="17">
        <f>+A29+1</f>
        <v>9</v>
      </c>
      <c r="B32" s="32" t="s">
        <v>26</v>
      </c>
      <c r="C32" s="34" t="s">
        <v>37</v>
      </c>
      <c r="D32" s="32" t="s">
        <v>57</v>
      </c>
      <c r="E32" s="32" t="s">
        <v>117</v>
      </c>
      <c r="F32" s="12">
        <v>50000</v>
      </c>
      <c r="G32" s="12">
        <f>F32*2.87%</f>
        <v>1435</v>
      </c>
      <c r="H32" s="12">
        <f>+F32*3.04%</f>
        <v>1520</v>
      </c>
      <c r="I32" s="12">
        <v>1854</v>
      </c>
      <c r="J32" s="13">
        <v>25</v>
      </c>
      <c r="K32" s="12">
        <v>4834</v>
      </c>
      <c r="L32" s="13">
        <v>45166</v>
      </c>
    </row>
    <row r="33" spans="1:12" s="2" customFormat="1" ht="24.95" customHeight="1" thickBot="1" x14ac:dyDescent="0.25">
      <c r="A33" s="59" t="s">
        <v>64</v>
      </c>
      <c r="B33" s="59"/>
      <c r="C33" s="59"/>
      <c r="D33" s="59"/>
      <c r="E33" s="59"/>
      <c r="F33" s="22">
        <f>SUM(F32)</f>
        <v>50000</v>
      </c>
      <c r="G33" s="22">
        <f t="shared" ref="G33:I33" si="6">SUM(G32)</f>
        <v>1435</v>
      </c>
      <c r="H33" s="22">
        <f t="shared" si="6"/>
        <v>1520</v>
      </c>
      <c r="I33" s="22">
        <f t="shared" si="6"/>
        <v>1854</v>
      </c>
      <c r="J33" s="22">
        <v>25</v>
      </c>
      <c r="K33" s="22">
        <v>4834</v>
      </c>
      <c r="L33" s="22">
        <v>45166</v>
      </c>
    </row>
    <row r="34" spans="1:12" s="2" customFormat="1" ht="24.95" customHeight="1" thickBot="1" x14ac:dyDescent="0.3">
      <c r="A34" s="56"/>
      <c r="B34" s="56"/>
      <c r="C34" s="31"/>
      <c r="D34" s="31"/>
      <c r="E34" s="31"/>
      <c r="G34" s="57" t="s">
        <v>53</v>
      </c>
      <c r="H34" s="58"/>
      <c r="I34" s="1"/>
      <c r="J34" s="1"/>
      <c r="K34" s="1"/>
      <c r="L34" s="1"/>
    </row>
    <row r="35" spans="1:12" s="2" customFormat="1" ht="24.95" customHeight="1" thickBot="1" x14ac:dyDescent="0.25">
      <c r="A35" s="18" t="s">
        <v>2</v>
      </c>
      <c r="B35" s="18" t="s">
        <v>47</v>
      </c>
      <c r="C35" s="18" t="s">
        <v>65</v>
      </c>
      <c r="D35" s="18" t="s">
        <v>51</v>
      </c>
      <c r="E35" s="18" t="s">
        <v>52</v>
      </c>
      <c r="F35" s="18" t="s">
        <v>63</v>
      </c>
      <c r="G35" s="18" t="s">
        <v>3</v>
      </c>
      <c r="H35" s="18" t="s">
        <v>4</v>
      </c>
      <c r="I35" s="19" t="s">
        <v>48</v>
      </c>
      <c r="J35" s="19" t="s">
        <v>50</v>
      </c>
      <c r="K35" s="19" t="s">
        <v>5</v>
      </c>
      <c r="L35" s="18" t="s">
        <v>49</v>
      </c>
    </row>
    <row r="36" spans="1:12" s="2" customFormat="1" ht="24.95" customHeight="1" thickBot="1" x14ac:dyDescent="0.25">
      <c r="A36" s="64" t="s">
        <v>8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6"/>
    </row>
    <row r="37" spans="1:12" s="2" customFormat="1" ht="24.95" customHeight="1" x14ac:dyDescent="0.2">
      <c r="A37" s="17">
        <f>+A32+1</f>
        <v>10</v>
      </c>
      <c r="B37" s="32" t="s">
        <v>79</v>
      </c>
      <c r="C37" s="34" t="s">
        <v>78</v>
      </c>
      <c r="D37" s="32" t="s">
        <v>72</v>
      </c>
      <c r="E37" s="32" t="s">
        <v>73</v>
      </c>
      <c r="F37" s="13">
        <v>175000</v>
      </c>
      <c r="G37" s="12">
        <f>F37*2.87%</f>
        <v>5022.5</v>
      </c>
      <c r="H37" s="12">
        <v>4098.53</v>
      </c>
      <c r="I37" s="12">
        <v>30052.61</v>
      </c>
      <c r="J37" s="13">
        <v>25</v>
      </c>
      <c r="K37" s="12">
        <v>39198.637999999999</v>
      </c>
      <c r="L37" s="13">
        <v>135801.35999999999</v>
      </c>
    </row>
    <row r="38" spans="1:12" s="2" customFormat="1" ht="24.95" customHeight="1" x14ac:dyDescent="0.2">
      <c r="A38" s="17">
        <f>+A37+1</f>
        <v>11</v>
      </c>
      <c r="B38" s="42" t="s">
        <v>104</v>
      </c>
      <c r="C38" s="52" t="s">
        <v>106</v>
      </c>
      <c r="D38" s="32" t="s">
        <v>113</v>
      </c>
      <c r="E38" s="32" t="s">
        <v>114</v>
      </c>
      <c r="F38" s="13">
        <v>65000</v>
      </c>
      <c r="G38" s="12">
        <f>F38*2.87%</f>
        <v>1865.5</v>
      </c>
      <c r="H38" s="12">
        <f>+F38*3.04%</f>
        <v>1976</v>
      </c>
      <c r="I38" s="41">
        <v>4427.58</v>
      </c>
      <c r="J38" s="13">
        <v>25</v>
      </c>
      <c r="K38" s="41">
        <v>8294.08</v>
      </c>
      <c r="L38" s="13">
        <v>56705.919999999998</v>
      </c>
    </row>
    <row r="39" spans="1:12" s="2" customFormat="1" ht="24.95" customHeight="1" x14ac:dyDescent="0.2">
      <c r="A39" s="17">
        <f>+A38+1</f>
        <v>12</v>
      </c>
      <c r="B39" s="42" t="s">
        <v>105</v>
      </c>
      <c r="C39" s="52" t="s">
        <v>106</v>
      </c>
      <c r="D39" s="32" t="s">
        <v>111</v>
      </c>
      <c r="E39" s="32" t="s">
        <v>112</v>
      </c>
      <c r="F39" s="13">
        <v>50000</v>
      </c>
      <c r="G39" s="12">
        <f>F39*2.87%</f>
        <v>1435</v>
      </c>
      <c r="H39" s="12">
        <f>+F39*3.04%</f>
        <v>1520</v>
      </c>
      <c r="I39" s="41">
        <v>1854</v>
      </c>
      <c r="J39" s="13">
        <v>25</v>
      </c>
      <c r="K39" s="41">
        <v>4834</v>
      </c>
      <c r="L39" s="13">
        <v>45166</v>
      </c>
    </row>
    <row r="40" spans="1:12" ht="25.5" customHeight="1" x14ac:dyDescent="0.2">
      <c r="A40" s="59" t="s">
        <v>64</v>
      </c>
      <c r="B40" s="59"/>
      <c r="C40" s="59"/>
      <c r="D40" s="59"/>
      <c r="E40" s="59"/>
      <c r="F40" s="22">
        <f>SUM(F37:F39)</f>
        <v>290000</v>
      </c>
      <c r="G40" s="22">
        <f t="shared" ref="G40:I40" si="7">SUM(G37:G39)</f>
        <v>8323</v>
      </c>
      <c r="H40" s="22">
        <f>SUM(H37:H39)</f>
        <v>7594.53</v>
      </c>
      <c r="I40" s="22">
        <f t="shared" si="7"/>
        <v>36334.19</v>
      </c>
      <c r="J40" s="22">
        <f>SUM(J37:J39)</f>
        <v>75</v>
      </c>
      <c r="K40" s="22">
        <f>SUM(K37:K39)</f>
        <v>52326.718000000001</v>
      </c>
      <c r="L40" s="22">
        <f>SUM(L37:L39)</f>
        <v>237673.27999999997</v>
      </c>
    </row>
    <row r="41" spans="1:12" s="2" customFormat="1" ht="24.95" customHeight="1" thickBot="1" x14ac:dyDescent="0.25">
      <c r="A41" s="44"/>
      <c r="B41" s="44"/>
      <c r="C41" s="44"/>
      <c r="D41" s="44"/>
      <c r="E41" s="44"/>
      <c r="F41"/>
      <c r="G41"/>
      <c r="H41"/>
      <c r="I41"/>
      <c r="J41"/>
      <c r="K41"/>
      <c r="L41"/>
    </row>
    <row r="42" spans="1:12" s="6" customFormat="1" ht="24.95" customHeight="1" thickBot="1" x14ac:dyDescent="0.25">
      <c r="A42" s="64" t="s">
        <v>80</v>
      </c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6"/>
    </row>
    <row r="43" spans="1:12" s="35" customFormat="1" ht="24.95" customHeight="1" x14ac:dyDescent="0.2">
      <c r="A43" s="10">
        <f>+A39+1</f>
        <v>13</v>
      </c>
      <c r="B43" s="52" t="s">
        <v>83</v>
      </c>
      <c r="C43" s="7" t="s">
        <v>84</v>
      </c>
      <c r="D43" s="32" t="s">
        <v>87</v>
      </c>
      <c r="E43" s="32" t="s">
        <v>118</v>
      </c>
      <c r="F43" s="5">
        <v>175000</v>
      </c>
      <c r="G43" s="12">
        <f>F43*2.87%</f>
        <v>5022.5</v>
      </c>
      <c r="H43" s="12">
        <v>4098.5280000000002</v>
      </c>
      <c r="I43" s="4">
        <v>30052.61</v>
      </c>
      <c r="J43" s="13">
        <v>2405.2399999999998</v>
      </c>
      <c r="K43" s="4">
        <v>40983.82</v>
      </c>
      <c r="L43" s="5">
        <v>134016.18</v>
      </c>
    </row>
    <row r="44" spans="1:12" s="2" customFormat="1" ht="24.95" customHeight="1" x14ac:dyDescent="0.2">
      <c r="A44" s="10">
        <f>+A43+1</f>
        <v>14</v>
      </c>
      <c r="B44" s="52" t="s">
        <v>81</v>
      </c>
      <c r="C44" s="53" t="s">
        <v>82</v>
      </c>
      <c r="D44" s="32" t="s">
        <v>72</v>
      </c>
      <c r="E44" s="32" t="s">
        <v>73</v>
      </c>
      <c r="F44" s="21">
        <v>100000</v>
      </c>
      <c r="G44" s="12">
        <f>F44*2.87%</f>
        <v>2870</v>
      </c>
      <c r="H44" s="12">
        <f>+F44*3.04%</f>
        <v>3040</v>
      </c>
      <c r="I44" s="12">
        <v>12105.37</v>
      </c>
      <c r="J44" s="13">
        <v>25</v>
      </c>
      <c r="K44" s="12">
        <v>18040.370000000003</v>
      </c>
      <c r="L44" s="13">
        <v>81959.63</v>
      </c>
    </row>
    <row r="45" spans="1:12" s="35" customFormat="1" ht="24.95" customHeight="1" x14ac:dyDescent="0.2">
      <c r="A45" s="59" t="s">
        <v>64</v>
      </c>
      <c r="B45" s="59"/>
      <c r="C45" s="59"/>
      <c r="D45" s="59"/>
      <c r="E45" s="59"/>
      <c r="F45" s="22">
        <f t="shared" ref="F45:L45" si="8">SUM(F43:F44)</f>
        <v>275000</v>
      </c>
      <c r="G45" s="22">
        <f t="shared" si="8"/>
        <v>7892.5</v>
      </c>
      <c r="H45" s="22">
        <f t="shared" si="8"/>
        <v>7138.5280000000002</v>
      </c>
      <c r="I45" s="22">
        <f t="shared" si="8"/>
        <v>42157.98</v>
      </c>
      <c r="J45" s="22">
        <f t="shared" si="8"/>
        <v>2430.2399999999998</v>
      </c>
      <c r="K45" s="22">
        <f t="shared" si="8"/>
        <v>59024.19</v>
      </c>
      <c r="L45" s="22">
        <f t="shared" si="8"/>
        <v>215975.81</v>
      </c>
    </row>
    <row r="46" spans="1:12" s="6" customFormat="1" ht="24.95" customHeight="1" thickBot="1" x14ac:dyDescent="0.25">
      <c r="A46" s="44"/>
      <c r="B46" s="44"/>
      <c r="C46" s="44"/>
      <c r="D46" s="44"/>
      <c r="E46" s="44"/>
      <c r="F46"/>
      <c r="G46"/>
      <c r="H46"/>
      <c r="I46"/>
      <c r="J46"/>
      <c r="K46"/>
      <c r="L46"/>
    </row>
    <row r="47" spans="1:12" s="6" customFormat="1" ht="24.95" customHeight="1" thickBot="1" x14ac:dyDescent="0.25">
      <c r="A47" s="64" t="s">
        <v>31</v>
      </c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6"/>
    </row>
    <row r="48" spans="1:12" s="2" customFormat="1" ht="24.95" customHeight="1" x14ac:dyDescent="0.2">
      <c r="A48" s="17">
        <f>+A44+1</f>
        <v>15</v>
      </c>
      <c r="B48" s="32" t="s">
        <v>16</v>
      </c>
      <c r="C48" s="34" t="s">
        <v>36</v>
      </c>
      <c r="D48" s="32" t="s">
        <v>56</v>
      </c>
      <c r="E48" s="32" t="s">
        <v>66</v>
      </c>
      <c r="F48" s="12">
        <v>50000</v>
      </c>
      <c r="G48" s="12">
        <f>F48*2.87%</f>
        <v>1435</v>
      </c>
      <c r="H48" s="12">
        <f>+F48*3.04%</f>
        <v>1520</v>
      </c>
      <c r="I48" s="12">
        <v>1854</v>
      </c>
      <c r="J48" s="13">
        <v>1833.81</v>
      </c>
      <c r="K48" s="12">
        <v>6642.81</v>
      </c>
      <c r="L48" s="13">
        <v>43357.19</v>
      </c>
    </row>
    <row r="49" spans="1:12" s="2" customFormat="1" ht="24.95" customHeight="1" x14ac:dyDescent="0.2">
      <c r="A49" s="59" t="s">
        <v>64</v>
      </c>
      <c r="B49" s="59"/>
      <c r="C49" s="59"/>
      <c r="D49" s="59"/>
      <c r="E49" s="59"/>
      <c r="F49" s="22">
        <f>SUM(F48)</f>
        <v>50000</v>
      </c>
      <c r="G49" s="22">
        <f t="shared" ref="G49:L49" si="9">SUM(G48)</f>
        <v>1435</v>
      </c>
      <c r="H49" s="22">
        <f t="shared" si="9"/>
        <v>1520</v>
      </c>
      <c r="I49" s="22">
        <f t="shared" si="9"/>
        <v>1854</v>
      </c>
      <c r="J49" s="22">
        <f t="shared" si="9"/>
        <v>1833.81</v>
      </c>
      <c r="K49" s="22">
        <f t="shared" si="9"/>
        <v>6642.81</v>
      </c>
      <c r="L49" s="22">
        <f t="shared" si="9"/>
        <v>43357.19</v>
      </c>
    </row>
    <row r="50" spans="1:12" s="6" customFormat="1" ht="24.95" customHeight="1" thickBot="1" x14ac:dyDescent="0.25">
      <c r="A50" s="14"/>
      <c r="B50" s="30"/>
      <c r="C50" s="30"/>
      <c r="D50" s="30"/>
      <c r="E50" s="30"/>
    </row>
    <row r="51" spans="1:12" s="35" customFormat="1" ht="24.95" customHeight="1" thickBot="1" x14ac:dyDescent="0.25">
      <c r="A51" s="64" t="s">
        <v>28</v>
      </c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6"/>
    </row>
    <row r="52" spans="1:12" s="6" customFormat="1" ht="24.95" customHeight="1" x14ac:dyDescent="0.2">
      <c r="A52" s="10">
        <f>+A48+1</f>
        <v>16</v>
      </c>
      <c r="B52" s="8" t="s">
        <v>41</v>
      </c>
      <c r="C52" s="8" t="s">
        <v>23</v>
      </c>
      <c r="D52" s="32" t="s">
        <v>58</v>
      </c>
      <c r="E52" s="32" t="s">
        <v>59</v>
      </c>
      <c r="F52" s="11">
        <v>50000</v>
      </c>
      <c r="G52" s="4">
        <f>F52*2.87%</f>
        <v>1435</v>
      </c>
      <c r="H52" s="4">
        <f>+F52*3.04%</f>
        <v>1520</v>
      </c>
      <c r="I52" s="4">
        <v>1854</v>
      </c>
      <c r="J52" s="13">
        <v>25</v>
      </c>
      <c r="K52" s="4">
        <v>4834</v>
      </c>
      <c r="L52" s="5">
        <v>45166</v>
      </c>
    </row>
    <row r="53" spans="1:12" s="35" customFormat="1" ht="24.95" customHeight="1" x14ac:dyDescent="0.2">
      <c r="A53" s="59" t="s">
        <v>64</v>
      </c>
      <c r="B53" s="59"/>
      <c r="C53" s="59"/>
      <c r="D53" s="59"/>
      <c r="E53" s="59"/>
      <c r="F53" s="22">
        <f t="shared" ref="F53:L53" si="10">SUM(F52:F52)</f>
        <v>50000</v>
      </c>
      <c r="G53" s="22">
        <f t="shared" si="10"/>
        <v>1435</v>
      </c>
      <c r="H53" s="22">
        <f t="shared" si="10"/>
        <v>1520</v>
      </c>
      <c r="I53" s="22">
        <f t="shared" si="10"/>
        <v>1854</v>
      </c>
      <c r="J53" s="22">
        <f t="shared" si="10"/>
        <v>25</v>
      </c>
      <c r="K53" s="22">
        <f t="shared" si="10"/>
        <v>4834</v>
      </c>
      <c r="L53" s="22">
        <f t="shared" si="10"/>
        <v>45166</v>
      </c>
    </row>
    <row r="54" spans="1:12" s="2" customFormat="1" ht="24.95" customHeight="1" thickBot="1" x14ac:dyDescent="0.25">
      <c r="A54" s="14"/>
      <c r="B54" s="30"/>
      <c r="C54" s="36"/>
      <c r="D54" s="36"/>
      <c r="E54" s="36"/>
      <c r="F54" s="6"/>
      <c r="G54" s="6"/>
      <c r="H54" s="6"/>
      <c r="I54" s="6"/>
      <c r="J54" s="6"/>
      <c r="K54" s="6"/>
      <c r="L54" s="6"/>
    </row>
    <row r="55" spans="1:12" s="2" customFormat="1" ht="24.95" customHeight="1" thickBot="1" x14ac:dyDescent="0.25">
      <c r="A55" s="61" t="s">
        <v>42</v>
      </c>
      <c r="B55" s="62"/>
      <c r="C55" s="62"/>
      <c r="D55" s="62"/>
      <c r="E55" s="62"/>
      <c r="F55" s="62"/>
      <c r="G55" s="62"/>
      <c r="H55" s="62"/>
      <c r="I55" s="62"/>
      <c r="J55" s="62"/>
      <c r="K55" s="62"/>
      <c r="L55" s="63"/>
    </row>
    <row r="56" spans="1:12" s="2" customFormat="1" ht="24.95" customHeight="1" x14ac:dyDescent="0.2">
      <c r="A56" s="17">
        <f>+A52+1</f>
        <v>17</v>
      </c>
      <c r="B56" s="32" t="s">
        <v>24</v>
      </c>
      <c r="C56" s="32" t="s">
        <v>25</v>
      </c>
      <c r="D56" s="32" t="s">
        <v>57</v>
      </c>
      <c r="E56" s="32" t="s">
        <v>117</v>
      </c>
      <c r="F56" s="12">
        <v>20000</v>
      </c>
      <c r="G56" s="12">
        <f>F56*2.87%</f>
        <v>574</v>
      </c>
      <c r="H56" s="12">
        <f>+F56*3.04%</f>
        <v>608</v>
      </c>
      <c r="I56" s="4">
        <v>0</v>
      </c>
      <c r="J56" s="13">
        <v>25</v>
      </c>
      <c r="K56" s="12">
        <v>1207</v>
      </c>
      <c r="L56" s="13">
        <v>18793</v>
      </c>
    </row>
    <row r="57" spans="1:12" s="2" customFormat="1" ht="24.95" customHeight="1" x14ac:dyDescent="0.2">
      <c r="A57" s="59" t="s">
        <v>64</v>
      </c>
      <c r="B57" s="59"/>
      <c r="C57" s="59"/>
      <c r="D57" s="59"/>
      <c r="E57" s="59"/>
      <c r="F57" s="22">
        <f>SUM(F56)</f>
        <v>20000</v>
      </c>
      <c r="G57" s="22">
        <f t="shared" ref="G57:I57" si="11">SUM(G56)</f>
        <v>574</v>
      </c>
      <c r="H57" s="22">
        <f t="shared" si="11"/>
        <v>608</v>
      </c>
      <c r="I57" s="22">
        <f t="shared" si="11"/>
        <v>0</v>
      </c>
      <c r="J57" s="22">
        <v>25</v>
      </c>
      <c r="K57" s="22">
        <v>1207</v>
      </c>
      <c r="L57" s="22">
        <v>18793</v>
      </c>
    </row>
    <row r="58" spans="1:12" s="2" customFormat="1" ht="24.95" customHeight="1" thickBot="1" x14ac:dyDescent="0.25">
      <c r="A58" s="3"/>
      <c r="B58" s="31"/>
      <c r="C58" s="33"/>
      <c r="D58" s="33"/>
      <c r="E58" s="33"/>
      <c r="L58" s="9"/>
    </row>
    <row r="59" spans="1:12" s="2" customFormat="1" ht="24.95" customHeight="1" thickBot="1" x14ac:dyDescent="0.25">
      <c r="A59" s="64" t="s">
        <v>32</v>
      </c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6"/>
    </row>
    <row r="60" spans="1:12" s="35" customFormat="1" ht="24.95" customHeight="1" x14ac:dyDescent="0.2">
      <c r="A60" s="17">
        <f>+A56+1</f>
        <v>18</v>
      </c>
      <c r="B60" s="32" t="s">
        <v>45</v>
      </c>
      <c r="C60" s="32" t="s">
        <v>34</v>
      </c>
      <c r="D60" s="32" t="s">
        <v>61</v>
      </c>
      <c r="E60" s="32" t="s">
        <v>62</v>
      </c>
      <c r="F60" s="21">
        <v>85000</v>
      </c>
      <c r="G60" s="12">
        <v>2439.5</v>
      </c>
      <c r="H60" s="12">
        <v>2584</v>
      </c>
      <c r="I60" s="12">
        <v>8576.99</v>
      </c>
      <c r="J60" s="13">
        <v>25</v>
      </c>
      <c r="K60" s="12">
        <v>13625.49</v>
      </c>
      <c r="L60" s="13">
        <v>71374.509999999995</v>
      </c>
    </row>
    <row r="61" spans="1:12" s="35" customFormat="1" ht="24.95" customHeight="1" x14ac:dyDescent="0.2">
      <c r="A61" s="10">
        <f>+A60+1</f>
        <v>19</v>
      </c>
      <c r="B61" s="8" t="s">
        <v>20</v>
      </c>
      <c r="C61" s="8" t="s">
        <v>38</v>
      </c>
      <c r="D61" s="32" t="s">
        <v>60</v>
      </c>
      <c r="E61" s="32" t="s">
        <v>99</v>
      </c>
      <c r="F61" s="4">
        <v>75000</v>
      </c>
      <c r="G61" s="4">
        <v>2152.5</v>
      </c>
      <c r="H61" s="4">
        <v>2280</v>
      </c>
      <c r="I61" s="4">
        <v>6309.38</v>
      </c>
      <c r="J61" s="13">
        <v>25</v>
      </c>
      <c r="K61" s="4">
        <v>10766.880000000001</v>
      </c>
      <c r="L61" s="5">
        <v>64233.119999999995</v>
      </c>
    </row>
    <row r="62" spans="1:12" s="35" customFormat="1" ht="28.5" customHeight="1" thickBot="1" x14ac:dyDescent="0.25">
      <c r="A62" s="10">
        <f>+A61+1</f>
        <v>20</v>
      </c>
      <c r="B62" s="8" t="s">
        <v>27</v>
      </c>
      <c r="C62" s="8" t="s">
        <v>13</v>
      </c>
      <c r="D62" s="32" t="s">
        <v>57</v>
      </c>
      <c r="E62" s="32" t="s">
        <v>117</v>
      </c>
      <c r="F62" s="46">
        <v>75000</v>
      </c>
      <c r="G62" s="46">
        <v>2152.5</v>
      </c>
      <c r="H62" s="46">
        <v>2280</v>
      </c>
      <c r="I62" s="46">
        <v>6309.38</v>
      </c>
      <c r="J62" s="47">
        <v>25</v>
      </c>
      <c r="K62" s="46">
        <v>10766.880000000001</v>
      </c>
      <c r="L62" s="48">
        <v>64233.119999999995</v>
      </c>
    </row>
    <row r="63" spans="1:12" s="2" customFormat="1" ht="24.95" customHeight="1" thickBot="1" x14ac:dyDescent="0.25">
      <c r="A63" s="59" t="s">
        <v>64</v>
      </c>
      <c r="B63" s="59"/>
      <c r="C63" s="59"/>
      <c r="D63" s="59"/>
      <c r="E63" s="60"/>
      <c r="F63" s="49">
        <f t="shared" ref="F63:L63" si="12">SUM(F60:F62)</f>
        <v>235000</v>
      </c>
      <c r="G63" s="50">
        <f t="shared" si="12"/>
        <v>6744.5</v>
      </c>
      <c r="H63" s="50">
        <f t="shared" si="12"/>
        <v>7144</v>
      </c>
      <c r="I63" s="50">
        <f t="shared" si="12"/>
        <v>21195.75</v>
      </c>
      <c r="J63" s="50">
        <f t="shared" si="12"/>
        <v>75</v>
      </c>
      <c r="K63" s="50">
        <f t="shared" si="12"/>
        <v>35159.25</v>
      </c>
      <c r="L63" s="51">
        <f t="shared" si="12"/>
        <v>199840.75</v>
      </c>
    </row>
    <row r="64" spans="1:12" s="2" customFormat="1" ht="24.95" customHeight="1" thickBot="1" x14ac:dyDescent="0.3">
      <c r="A64" s="56"/>
      <c r="B64" s="56"/>
      <c r="C64" s="31"/>
      <c r="D64" s="31"/>
      <c r="E64" s="31"/>
      <c r="G64" s="57" t="s">
        <v>53</v>
      </c>
      <c r="H64" s="58"/>
      <c r="I64" s="1"/>
      <c r="J64" s="1"/>
      <c r="K64" s="1"/>
      <c r="L64" s="1"/>
    </row>
    <row r="65" spans="1:12" s="6" customFormat="1" ht="24.95" customHeight="1" thickBot="1" x14ac:dyDescent="0.25">
      <c r="A65" s="18" t="s">
        <v>2</v>
      </c>
      <c r="B65" s="18" t="s">
        <v>47</v>
      </c>
      <c r="C65" s="18" t="s">
        <v>65</v>
      </c>
      <c r="D65" s="18" t="s">
        <v>51</v>
      </c>
      <c r="E65" s="18" t="s">
        <v>52</v>
      </c>
      <c r="F65" s="18" t="s">
        <v>63</v>
      </c>
      <c r="G65" s="18" t="s">
        <v>3</v>
      </c>
      <c r="H65" s="18" t="s">
        <v>4</v>
      </c>
      <c r="I65" s="19" t="s">
        <v>48</v>
      </c>
      <c r="J65" s="19" t="s">
        <v>50</v>
      </c>
      <c r="K65" s="19" t="s">
        <v>5</v>
      </c>
      <c r="L65" s="18" t="s">
        <v>49</v>
      </c>
    </row>
    <row r="66" spans="1:12" s="35" customFormat="1" ht="24.95" customHeight="1" thickBot="1" x14ac:dyDescent="0.25">
      <c r="A66" s="64" t="s">
        <v>9</v>
      </c>
      <c r="B66" s="65"/>
      <c r="C66" s="65"/>
      <c r="D66" s="65"/>
      <c r="E66" s="65"/>
      <c r="F66" s="65"/>
      <c r="G66" s="65"/>
      <c r="H66" s="65"/>
      <c r="I66" s="65"/>
      <c r="J66" s="65"/>
      <c r="K66" s="65"/>
      <c r="L66" s="66"/>
    </row>
    <row r="67" spans="1:12" s="2" customFormat="1" ht="24.95" customHeight="1" thickBot="1" x14ac:dyDescent="0.25">
      <c r="A67" s="17">
        <f>+A62+1</f>
        <v>21</v>
      </c>
      <c r="B67" s="32" t="s">
        <v>21</v>
      </c>
      <c r="C67" s="32" t="s">
        <v>39</v>
      </c>
      <c r="D67" s="32" t="s">
        <v>60</v>
      </c>
      <c r="E67" s="32" t="s">
        <v>99</v>
      </c>
      <c r="F67" s="21">
        <v>37800</v>
      </c>
      <c r="G67" s="12">
        <f>F67*2.87%</f>
        <v>1084.8599999999999</v>
      </c>
      <c r="H67" s="12">
        <f>+F67*3.04%</f>
        <v>1149.1199999999999</v>
      </c>
      <c r="I67" s="12">
        <v>132.15</v>
      </c>
      <c r="J67" s="13">
        <v>25</v>
      </c>
      <c r="K67" s="12">
        <v>2391.1299999999997</v>
      </c>
      <c r="L67" s="13">
        <v>35408.870000000003</v>
      </c>
    </row>
    <row r="68" spans="1:12" s="2" customFormat="1" ht="24.95" customHeight="1" thickBot="1" x14ac:dyDescent="0.25">
      <c r="A68" s="59" t="s">
        <v>64</v>
      </c>
      <c r="B68" s="59"/>
      <c r="C68" s="59"/>
      <c r="D68" s="59"/>
      <c r="E68" s="59"/>
      <c r="F68" s="22">
        <f>SUM(F67)</f>
        <v>37800</v>
      </c>
      <c r="G68" s="22">
        <f t="shared" ref="G68:I68" si="13">SUM(G67)</f>
        <v>1084.8599999999999</v>
      </c>
      <c r="H68" s="22">
        <f t="shared" si="13"/>
        <v>1149.1199999999999</v>
      </c>
      <c r="I68" s="22">
        <f t="shared" si="13"/>
        <v>132.15</v>
      </c>
      <c r="J68" s="22">
        <v>25</v>
      </c>
      <c r="K68" s="50">
        <f>SUM(K67)</f>
        <v>2391.1299999999997</v>
      </c>
      <c r="L68" s="50">
        <f>SUM(L67)</f>
        <v>35408.870000000003</v>
      </c>
    </row>
    <row r="69" spans="1:12" s="2" customFormat="1" ht="24.95" customHeight="1" thickBot="1" x14ac:dyDescent="0.25">
      <c r="A69" s="3"/>
      <c r="B69" s="31"/>
      <c r="C69" s="31"/>
      <c r="D69" s="31"/>
      <c r="E69" s="31"/>
      <c r="F69" s="16"/>
      <c r="L69" s="9"/>
    </row>
    <row r="70" spans="1:12" s="2" customFormat="1" ht="24.95" customHeight="1" thickBot="1" x14ac:dyDescent="0.25">
      <c r="A70" s="64" t="s">
        <v>12</v>
      </c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6"/>
    </row>
    <row r="71" spans="1:12" s="2" customFormat="1" ht="24.95" customHeight="1" thickBot="1" x14ac:dyDescent="0.25">
      <c r="A71" s="17">
        <f>+A67+1</f>
        <v>22</v>
      </c>
      <c r="B71" s="32" t="s">
        <v>14</v>
      </c>
      <c r="C71" s="32" t="s">
        <v>35</v>
      </c>
      <c r="D71" s="32" t="s">
        <v>56</v>
      </c>
      <c r="E71" s="32" t="s">
        <v>66</v>
      </c>
      <c r="F71" s="12">
        <v>45000</v>
      </c>
      <c r="G71" s="12">
        <f>F71*2.87%</f>
        <v>1291.5</v>
      </c>
      <c r="H71" s="12">
        <f>+F71*3.04%</f>
        <v>1368</v>
      </c>
      <c r="I71" s="40">
        <v>1148.33</v>
      </c>
      <c r="J71" s="13">
        <v>25</v>
      </c>
      <c r="K71" s="12">
        <v>3832.83</v>
      </c>
      <c r="L71" s="13">
        <v>41167.17</v>
      </c>
    </row>
    <row r="72" spans="1:12" s="2" customFormat="1" ht="24.95" customHeight="1" thickBot="1" x14ac:dyDescent="0.25">
      <c r="A72" s="59" t="s">
        <v>64</v>
      </c>
      <c r="B72" s="59"/>
      <c r="C72" s="59"/>
      <c r="D72" s="59"/>
      <c r="E72" s="59"/>
      <c r="F72" s="22">
        <f>SUM(F71:F71)</f>
        <v>45000</v>
      </c>
      <c r="G72" s="22">
        <f>SUM(G71)</f>
        <v>1291.5</v>
      </c>
      <c r="H72" s="22">
        <f>SUM(H71)</f>
        <v>1368</v>
      </c>
      <c r="I72" s="22">
        <f>SUM(I71)</f>
        <v>1148.33</v>
      </c>
      <c r="J72" s="22">
        <v>25</v>
      </c>
      <c r="K72" s="50">
        <f>SUM(K71)</f>
        <v>3832.83</v>
      </c>
      <c r="L72" s="50">
        <f>SUM(L71)</f>
        <v>41167.17</v>
      </c>
    </row>
    <row r="73" spans="1:12" s="2" customFormat="1" ht="24.95" customHeight="1" thickBot="1" x14ac:dyDescent="0.25">
      <c r="A73" s="44"/>
      <c r="B73" s="44"/>
      <c r="C73" s="44"/>
      <c r="D73" s="44"/>
      <c r="E73" s="44"/>
      <c r="F73"/>
      <c r="G73"/>
      <c r="H73"/>
      <c r="I73"/>
      <c r="J73"/>
      <c r="K73"/>
      <c r="L73"/>
    </row>
    <row r="74" spans="1:12" s="2" customFormat="1" ht="24.95" customHeight="1" thickBot="1" x14ac:dyDescent="0.25">
      <c r="A74" s="64" t="s">
        <v>68</v>
      </c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6"/>
    </row>
    <row r="75" spans="1:12" s="2" customFormat="1" ht="24.95" customHeight="1" x14ac:dyDescent="0.2">
      <c r="A75" s="17">
        <f>+A71+1</f>
        <v>23</v>
      </c>
      <c r="B75" s="54" t="s">
        <v>107</v>
      </c>
      <c r="C75" s="42" t="s">
        <v>108</v>
      </c>
      <c r="D75" s="32" t="s">
        <v>115</v>
      </c>
      <c r="E75" s="32" t="s">
        <v>116</v>
      </c>
      <c r="F75" s="12">
        <v>88500</v>
      </c>
      <c r="G75" s="12">
        <f>F75*2.87%</f>
        <v>2539.9499999999998</v>
      </c>
      <c r="H75" s="12">
        <f>+F75*3.04%</f>
        <v>2690.4</v>
      </c>
      <c r="I75" s="12">
        <v>9400.2800000000007</v>
      </c>
      <c r="J75" s="13">
        <v>25</v>
      </c>
      <c r="K75" s="12">
        <v>14655.630000000001</v>
      </c>
      <c r="L75" s="13">
        <v>73844.37</v>
      </c>
    </row>
    <row r="76" spans="1:12" s="2" customFormat="1" ht="24.95" customHeight="1" x14ac:dyDescent="0.2">
      <c r="A76" s="17">
        <f>+A75+1</f>
        <v>24</v>
      </c>
      <c r="B76" s="52" t="s">
        <v>85</v>
      </c>
      <c r="C76" s="42" t="s">
        <v>86</v>
      </c>
      <c r="D76" s="32" t="s">
        <v>87</v>
      </c>
      <c r="E76" s="32" t="s">
        <v>118</v>
      </c>
      <c r="F76" s="12">
        <v>35000</v>
      </c>
      <c r="G76" s="12">
        <f>F76*2.87%</f>
        <v>1004.5</v>
      </c>
      <c r="H76" s="12">
        <f>+F76*3.04%</f>
        <v>1064</v>
      </c>
      <c r="I76" s="12"/>
      <c r="J76" s="13">
        <v>25</v>
      </c>
      <c r="K76" s="12">
        <v>2093.5</v>
      </c>
      <c r="L76" s="13">
        <v>32906.5</v>
      </c>
    </row>
    <row r="77" spans="1:12" s="2" customFormat="1" ht="24.95" customHeight="1" x14ac:dyDescent="0.2">
      <c r="A77" s="59" t="s">
        <v>64</v>
      </c>
      <c r="B77" s="59"/>
      <c r="C77" s="59"/>
      <c r="D77" s="59"/>
      <c r="E77" s="59"/>
      <c r="F77" s="22">
        <f>SUM(F75:F76)</f>
        <v>123500</v>
      </c>
      <c r="G77" s="22">
        <f t="shared" ref="G77:L77" si="14">SUM(G75:G76)</f>
        <v>3544.45</v>
      </c>
      <c r="H77" s="22">
        <f t="shared" si="14"/>
        <v>3754.4</v>
      </c>
      <c r="I77" s="22">
        <f t="shared" si="14"/>
        <v>9400.2800000000007</v>
      </c>
      <c r="J77" s="22">
        <f t="shared" si="14"/>
        <v>50</v>
      </c>
      <c r="K77" s="22">
        <f>SUM(K75:K76)</f>
        <v>16749.13</v>
      </c>
      <c r="L77" s="22">
        <f t="shared" si="14"/>
        <v>106750.87</v>
      </c>
    </row>
    <row r="78" spans="1:12" s="2" customFormat="1" ht="24.95" customHeight="1" thickBot="1" x14ac:dyDescent="0.25">
      <c r="A78" s="44"/>
      <c r="B78" s="44"/>
      <c r="C78" s="44"/>
      <c r="D78" s="44"/>
      <c r="E78" s="44"/>
      <c r="F78"/>
      <c r="G78"/>
      <c r="H78"/>
      <c r="I78"/>
      <c r="J78"/>
      <c r="K78"/>
      <c r="L78"/>
    </row>
    <row r="79" spans="1:12" s="2" customFormat="1" ht="24.95" customHeight="1" thickBot="1" x14ac:dyDescent="0.25">
      <c r="A79" s="64" t="s">
        <v>88</v>
      </c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6"/>
    </row>
    <row r="80" spans="1:12" s="2" customFormat="1" ht="24.95" customHeight="1" x14ac:dyDescent="0.2">
      <c r="A80" s="17">
        <f>+A76+1</f>
        <v>25</v>
      </c>
      <c r="B80" s="32" t="s">
        <v>89</v>
      </c>
      <c r="C80" s="43" t="s">
        <v>92</v>
      </c>
      <c r="D80" s="32" t="s">
        <v>87</v>
      </c>
      <c r="E80" s="32" t="s">
        <v>118</v>
      </c>
      <c r="F80" s="45">
        <v>65000</v>
      </c>
      <c r="G80" s="12">
        <f>F80*2.87%</f>
        <v>1865.5</v>
      </c>
      <c r="H80" s="12">
        <f>+F80*3.04%</f>
        <v>1976</v>
      </c>
      <c r="I80" s="41">
        <v>4427.58</v>
      </c>
      <c r="J80" s="13">
        <v>25</v>
      </c>
      <c r="K80" s="12">
        <v>8294.08</v>
      </c>
      <c r="L80" s="13">
        <v>56705.919999999998</v>
      </c>
    </row>
    <row r="81" spans="1:12" s="2" customFormat="1" ht="24.95" customHeight="1" x14ac:dyDescent="0.2">
      <c r="A81" s="10">
        <f>+A80+1</f>
        <v>26</v>
      </c>
      <c r="B81" s="52" t="s">
        <v>90</v>
      </c>
      <c r="C81" s="42" t="s">
        <v>93</v>
      </c>
      <c r="D81" s="32" t="s">
        <v>87</v>
      </c>
      <c r="E81" s="32" t="s">
        <v>118</v>
      </c>
      <c r="F81" s="45">
        <v>50000</v>
      </c>
      <c r="G81" s="12">
        <f>F81*2.87%</f>
        <v>1435</v>
      </c>
      <c r="H81" s="12">
        <f>+F81*3.04%</f>
        <v>1520</v>
      </c>
      <c r="I81" s="41">
        <v>1854</v>
      </c>
      <c r="J81" s="13">
        <v>25</v>
      </c>
      <c r="K81" s="4">
        <v>4834</v>
      </c>
      <c r="L81" s="5">
        <v>45166</v>
      </c>
    </row>
    <row r="82" spans="1:12" s="2" customFormat="1" ht="24.95" customHeight="1" x14ac:dyDescent="0.2">
      <c r="A82" s="10">
        <f>+A81+1</f>
        <v>27</v>
      </c>
      <c r="B82" s="8" t="s">
        <v>91</v>
      </c>
      <c r="C82" s="42" t="s">
        <v>94</v>
      </c>
      <c r="D82" s="32" t="s">
        <v>95</v>
      </c>
      <c r="E82" s="32" t="s">
        <v>119</v>
      </c>
      <c r="F82" s="45">
        <v>28000</v>
      </c>
      <c r="G82" s="4">
        <f>F82*2.87%</f>
        <v>803.6</v>
      </c>
      <c r="H82" s="4">
        <f>+F82*3.04%</f>
        <v>851.2</v>
      </c>
      <c r="I82" s="41"/>
      <c r="J82" s="13">
        <v>25</v>
      </c>
      <c r="K82" s="4">
        <v>1679.8000000000002</v>
      </c>
      <c r="L82" s="5">
        <v>26320.2</v>
      </c>
    </row>
    <row r="83" spans="1:12" s="2" customFormat="1" ht="24.95" customHeight="1" x14ac:dyDescent="0.2">
      <c r="A83" s="59" t="s">
        <v>64</v>
      </c>
      <c r="B83" s="59"/>
      <c r="C83" s="59"/>
      <c r="D83" s="59"/>
      <c r="E83" s="59"/>
      <c r="F83" s="22">
        <f t="shared" ref="F83:L83" si="15">SUM(F80:F82)</f>
        <v>143000</v>
      </c>
      <c r="G83" s="22">
        <f t="shared" si="15"/>
        <v>4104.1000000000004</v>
      </c>
      <c r="H83" s="22">
        <f t="shared" si="15"/>
        <v>4347.2</v>
      </c>
      <c r="I83" s="22">
        <f t="shared" si="15"/>
        <v>6281.58</v>
      </c>
      <c r="J83" s="22">
        <f t="shared" si="15"/>
        <v>75</v>
      </c>
      <c r="K83" s="22">
        <f t="shared" si="15"/>
        <v>14807.880000000001</v>
      </c>
      <c r="L83" s="22">
        <f t="shared" si="15"/>
        <v>128192.12</v>
      </c>
    </row>
    <row r="84" spans="1:12" s="2" customFormat="1" ht="24.95" customHeight="1" thickBot="1" x14ac:dyDescent="0.25">
      <c r="A84" s="44"/>
      <c r="B84" s="44"/>
      <c r="C84" s="44"/>
      <c r="D84" s="44"/>
      <c r="E84" s="44"/>
      <c r="F84"/>
      <c r="G84"/>
      <c r="H84"/>
      <c r="I84"/>
      <c r="J84"/>
      <c r="K84"/>
      <c r="L84"/>
    </row>
    <row r="85" spans="1:12" s="2" customFormat="1" ht="24.95" customHeight="1" thickBot="1" x14ac:dyDescent="0.25">
      <c r="A85" s="64" t="s">
        <v>11</v>
      </c>
      <c r="B85" s="65"/>
      <c r="C85" s="65"/>
      <c r="D85" s="65"/>
      <c r="E85" s="65"/>
      <c r="F85" s="65"/>
      <c r="G85" s="65"/>
      <c r="H85" s="65"/>
      <c r="I85" s="65"/>
      <c r="J85" s="65"/>
      <c r="K85" s="65"/>
      <c r="L85" s="66"/>
    </row>
    <row r="86" spans="1:12" s="2" customFormat="1" ht="24.95" customHeight="1" x14ac:dyDescent="0.2">
      <c r="A86" s="17">
        <f>+A82+1</f>
        <v>28</v>
      </c>
      <c r="B86" s="38" t="s">
        <v>96</v>
      </c>
      <c r="C86" s="43" t="s">
        <v>97</v>
      </c>
      <c r="D86" s="32" t="s">
        <v>98</v>
      </c>
      <c r="E86" s="32" t="s">
        <v>120</v>
      </c>
      <c r="F86" s="15">
        <v>100000</v>
      </c>
      <c r="G86" s="12">
        <f>F86*2.87%</f>
        <v>2870</v>
      </c>
      <c r="H86" s="12">
        <f>+F86*3.04%</f>
        <v>3040</v>
      </c>
      <c r="I86" s="4">
        <v>12105.37</v>
      </c>
      <c r="J86" s="13">
        <v>25</v>
      </c>
      <c r="K86" s="4">
        <v>18040.370000000003</v>
      </c>
      <c r="L86" s="5">
        <v>81959.63</v>
      </c>
    </row>
    <row r="87" spans="1:12" ht="24.95" customHeight="1" x14ac:dyDescent="0.2">
      <c r="A87" s="59" t="s">
        <v>64</v>
      </c>
      <c r="B87" s="59"/>
      <c r="C87" s="59"/>
      <c r="D87" s="59"/>
      <c r="E87" s="59"/>
      <c r="F87" s="22">
        <f>SUM(F86)</f>
        <v>100000</v>
      </c>
      <c r="G87" s="22">
        <f t="shared" ref="G87:L87" si="16">SUM(G86)</f>
        <v>2870</v>
      </c>
      <c r="H87" s="22">
        <f t="shared" si="16"/>
        <v>3040</v>
      </c>
      <c r="I87" s="22">
        <f t="shared" si="16"/>
        <v>12105.37</v>
      </c>
      <c r="J87" s="22">
        <f t="shared" si="16"/>
        <v>25</v>
      </c>
      <c r="K87" s="22">
        <f t="shared" si="16"/>
        <v>18040.370000000003</v>
      </c>
      <c r="L87" s="22">
        <f t="shared" si="16"/>
        <v>81959.63</v>
      </c>
    </row>
    <row r="88" spans="1:12" ht="24.95" customHeight="1" thickBot="1" x14ac:dyDescent="0.25">
      <c r="F88" s="16"/>
      <c r="G88" s="2"/>
      <c r="H88" s="2"/>
      <c r="I88" s="2"/>
      <c r="J88" s="2"/>
      <c r="K88" s="2"/>
      <c r="L88" s="9"/>
    </row>
    <row r="89" spans="1:12" ht="24.95" customHeight="1" thickBot="1" x14ac:dyDescent="0.25">
      <c r="A89" s="64" t="s">
        <v>11</v>
      </c>
      <c r="B89" s="65"/>
      <c r="C89" s="65"/>
      <c r="D89" s="65"/>
      <c r="E89" s="65"/>
      <c r="F89" s="65"/>
      <c r="G89" s="65"/>
      <c r="H89" s="65"/>
      <c r="I89" s="65"/>
      <c r="J89" s="65"/>
      <c r="K89" s="65"/>
      <c r="L89" s="66"/>
    </row>
    <row r="90" spans="1:12" ht="19.5" customHeight="1" x14ac:dyDescent="0.2">
      <c r="A90" s="17">
        <f>+A86+1</f>
        <v>29</v>
      </c>
      <c r="B90" s="38" t="s">
        <v>22</v>
      </c>
      <c r="C90" s="38" t="s">
        <v>6</v>
      </c>
      <c r="D90" s="32" t="s">
        <v>100</v>
      </c>
      <c r="E90" s="32" t="s">
        <v>101</v>
      </c>
      <c r="F90" s="12">
        <v>50000</v>
      </c>
      <c r="G90" s="12">
        <f>F90*2.87%</f>
        <v>1435</v>
      </c>
      <c r="H90" s="12">
        <f>+F90*3.04%</f>
        <v>1520</v>
      </c>
      <c r="I90" s="12">
        <v>1854</v>
      </c>
      <c r="J90" s="13">
        <v>2057.65</v>
      </c>
      <c r="K90" s="12">
        <v>6866.65</v>
      </c>
      <c r="L90" s="13">
        <v>43133.35</v>
      </c>
    </row>
    <row r="91" spans="1:12" ht="23.25" customHeight="1" x14ac:dyDescent="0.2">
      <c r="A91" s="59" t="s">
        <v>64</v>
      </c>
      <c r="B91" s="59"/>
      <c r="C91" s="59"/>
      <c r="D91" s="59"/>
      <c r="E91" s="59"/>
      <c r="F91" s="22">
        <f>SUM(F90)</f>
        <v>50000</v>
      </c>
      <c r="G91" s="22">
        <f t="shared" ref="G91:L91" si="17">SUM(G90)</f>
        <v>1435</v>
      </c>
      <c r="H91" s="22">
        <f t="shared" si="17"/>
        <v>1520</v>
      </c>
      <c r="I91" s="22">
        <f t="shared" si="17"/>
        <v>1854</v>
      </c>
      <c r="J91" s="22">
        <f t="shared" si="17"/>
        <v>2057.65</v>
      </c>
      <c r="K91" s="22">
        <f t="shared" si="17"/>
        <v>6866.65</v>
      </c>
      <c r="L91" s="22">
        <f t="shared" si="17"/>
        <v>43133.35</v>
      </c>
    </row>
    <row r="92" spans="1:12" ht="13.5" thickBot="1" x14ac:dyDescent="0.25">
      <c r="C92" s="33"/>
      <c r="D92" s="33"/>
      <c r="E92" s="33"/>
      <c r="G92" s="2"/>
      <c r="H92" s="2"/>
      <c r="I92" s="2"/>
      <c r="J92" s="2"/>
      <c r="K92" s="2"/>
      <c r="L92" s="9"/>
    </row>
    <row r="93" spans="1:12" ht="24.75" customHeight="1" thickBot="1" x14ac:dyDescent="0.25">
      <c r="A93" s="70" t="s">
        <v>67</v>
      </c>
      <c r="B93" s="71"/>
      <c r="C93" s="71"/>
      <c r="D93" s="39"/>
      <c r="E93" s="39"/>
      <c r="F93" s="20">
        <f>+F11+F17+F22+F30+F33+F40+F45+F49+F53+F57+F63+F68+F72+F77+F83+F87+F91+F26</f>
        <v>2012800</v>
      </c>
      <c r="G93" s="20">
        <f t="shared" ref="G93:L93" si="18">+G11+G17+G22+G30+G33+G40+G45+G49+G53+G57+G63+G68+G72+G77+G83+G87+G91+G26</f>
        <v>57767.359999999993</v>
      </c>
      <c r="H93" s="20">
        <f t="shared" si="18"/>
        <v>57524.705999999998</v>
      </c>
      <c r="I93" s="20">
        <f t="shared" si="18"/>
        <v>177388.26999999996</v>
      </c>
      <c r="J93" s="20">
        <f t="shared" si="18"/>
        <v>19869.939999999999</v>
      </c>
      <c r="K93" s="20">
        <f t="shared" si="18"/>
        <v>310101.21600000001</v>
      </c>
      <c r="L93" s="20">
        <f t="shared" si="18"/>
        <v>1702698.7799999998</v>
      </c>
    </row>
    <row r="94" spans="1:12" x14ac:dyDescent="0.2">
      <c r="C94" s="33"/>
      <c r="D94" s="33"/>
      <c r="E94" s="33"/>
      <c r="G94" s="2"/>
      <c r="H94" s="2"/>
      <c r="I94" s="2"/>
      <c r="J94" s="2"/>
      <c r="K94" s="2"/>
      <c r="L94" s="9"/>
    </row>
    <row r="95" spans="1:12" x14ac:dyDescent="0.2">
      <c r="C95" s="33"/>
      <c r="D95" s="33"/>
      <c r="E95" s="33"/>
      <c r="G95" s="2"/>
      <c r="H95" s="2"/>
      <c r="I95" s="2"/>
      <c r="J95" s="2"/>
      <c r="K95" s="2"/>
      <c r="L95" s="9"/>
    </row>
    <row r="96" spans="1:12" ht="15.75" x14ac:dyDescent="0.25">
      <c r="B96" s="1"/>
      <c r="C96" s="1"/>
      <c r="D96" s="24"/>
      <c r="E96"/>
    </row>
    <row r="97" spans="2:4" ht="15.75" x14ac:dyDescent="0.25">
      <c r="B97" s="25"/>
      <c r="C97" s="26"/>
      <c r="D97" s="25"/>
    </row>
    <row r="98" spans="2:4" ht="15.75" x14ac:dyDescent="0.25">
      <c r="B98" s="27" t="s">
        <v>121</v>
      </c>
      <c r="C98" s="26"/>
      <c r="D98" s="27" t="s">
        <v>69</v>
      </c>
    </row>
    <row r="99" spans="2:4" ht="15.75" x14ac:dyDescent="0.25">
      <c r="B99" s="27" t="s">
        <v>122</v>
      </c>
      <c r="C99" s="26"/>
      <c r="D99" s="27" t="s">
        <v>70</v>
      </c>
    </row>
    <row r="64696" spans="2:12" x14ac:dyDescent="0.2">
      <c r="G64696" s="3"/>
      <c r="H64696" s="3"/>
    </row>
    <row r="64698" spans="2:12" x14ac:dyDescent="0.2">
      <c r="G64698" s="3"/>
      <c r="H64698" s="3"/>
    </row>
    <row r="64700" spans="2:12" s="3" customFormat="1" x14ac:dyDescent="0.2">
      <c r="B64700" s="31"/>
      <c r="C64700" s="31"/>
      <c r="D64700" s="31"/>
      <c r="E64700" s="31"/>
      <c r="F64700" s="2"/>
      <c r="G64700" s="1"/>
      <c r="H64700" s="1"/>
      <c r="I64700" s="1"/>
      <c r="J64700" s="1"/>
      <c r="K64700" s="1"/>
      <c r="L64700" s="1"/>
    </row>
    <row r="64702" spans="2:12" s="3" customFormat="1" x14ac:dyDescent="0.2">
      <c r="B64702" s="31"/>
      <c r="C64702" s="31"/>
      <c r="D64702" s="31"/>
      <c r="E64702" s="31"/>
      <c r="F64702" s="2"/>
      <c r="G64702" s="1"/>
      <c r="H64702" s="1"/>
      <c r="I64702" s="1"/>
      <c r="J64702" s="1"/>
      <c r="K64702" s="1"/>
      <c r="L64702" s="1"/>
    </row>
    <row r="64708" spans="2:12" x14ac:dyDescent="0.2">
      <c r="B64708" s="31">
        <f>SUM(B8:B64707)</f>
        <v>0</v>
      </c>
      <c r="J64708" s="3"/>
      <c r="K64708" s="3"/>
      <c r="L64708" s="3"/>
    </row>
    <row r="64710" spans="2:12" x14ac:dyDescent="0.2">
      <c r="B64710" s="31">
        <f>SUM(B64708)</f>
        <v>0</v>
      </c>
      <c r="J64710" s="3"/>
      <c r="K64710" s="3"/>
      <c r="L64710" s="3"/>
    </row>
    <row r="64711" spans="2:12" x14ac:dyDescent="0.2">
      <c r="I64711" s="3"/>
    </row>
    <row r="64713" spans="2:12" x14ac:dyDescent="0.2">
      <c r="I64713" s="3"/>
    </row>
    <row r="1048037" spans="11:11" x14ac:dyDescent="0.2">
      <c r="K1048037" s="16" t="e">
        <f>SUM(#REF!)</f>
        <v>#REF!</v>
      </c>
    </row>
  </sheetData>
  <mergeCells count="48">
    <mergeCell ref="A33:E33"/>
    <mergeCell ref="A93:C93"/>
    <mergeCell ref="A2:L2"/>
    <mergeCell ref="A3:L3"/>
    <mergeCell ref="A4:L4"/>
    <mergeCell ref="A5:L5"/>
    <mergeCell ref="A6:B6"/>
    <mergeCell ref="A7:B7"/>
    <mergeCell ref="A28:L28"/>
    <mergeCell ref="A31:L31"/>
    <mergeCell ref="A47:L47"/>
    <mergeCell ref="A51:L51"/>
    <mergeCell ref="A42:L42"/>
    <mergeCell ref="G7:H7"/>
    <mergeCell ref="A19:L19"/>
    <mergeCell ref="A91:E91"/>
    <mergeCell ref="A74:L74"/>
    <mergeCell ref="A89:L89"/>
    <mergeCell ref="A66:L66"/>
    <mergeCell ref="A70:L70"/>
    <mergeCell ref="A68:E68"/>
    <mergeCell ref="A72:E72"/>
    <mergeCell ref="A83:E83"/>
    <mergeCell ref="A85:L85"/>
    <mergeCell ref="A87:E87"/>
    <mergeCell ref="A77:E77"/>
    <mergeCell ref="A79:L79"/>
    <mergeCell ref="A49:E49"/>
    <mergeCell ref="A53:E53"/>
    <mergeCell ref="A45:E45"/>
    <mergeCell ref="A57:E57"/>
    <mergeCell ref="A9:L9"/>
    <mergeCell ref="A11:E11"/>
    <mergeCell ref="A36:L36"/>
    <mergeCell ref="A34:B34"/>
    <mergeCell ref="G34:H34"/>
    <mergeCell ref="A13:L13"/>
    <mergeCell ref="A40:E40"/>
    <mergeCell ref="A24:L24"/>
    <mergeCell ref="A26:E26"/>
    <mergeCell ref="A17:E17"/>
    <mergeCell ref="A22:E22"/>
    <mergeCell ref="A30:E30"/>
    <mergeCell ref="A64:B64"/>
    <mergeCell ref="G64:H64"/>
    <mergeCell ref="A63:E63"/>
    <mergeCell ref="A55:L55"/>
    <mergeCell ref="A59:L59"/>
  </mergeCells>
  <pageMargins left="0.17" right="0.35" top="0.27" bottom="0.17" header="0.3" footer="0.17"/>
  <pageSetup paperSize="5" scale="72" fitToHeight="0" orientation="landscape" r:id="rId1"/>
  <rowBreaks count="4" manualBreakCount="4">
    <brk id="33" max="11" man="1"/>
    <brk id="63" max="11" man="1"/>
    <brk id="100" max="12" man="1"/>
    <brk id="105" max="1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CONTRATADOS </vt:lpstr>
      <vt:lpstr>'CONTRATADOS 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Glenny Concepción Cruz</cp:lastModifiedBy>
  <cp:lastPrinted>2020-12-01T15:40:29Z</cp:lastPrinted>
  <dcterms:created xsi:type="dcterms:W3CDTF">2019-01-11T19:06:47Z</dcterms:created>
  <dcterms:modified xsi:type="dcterms:W3CDTF">2020-12-02T14:06:49Z</dcterms:modified>
</cp:coreProperties>
</file>