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concepcion\Desktop\NOMINA II\NOMINA\NOMINAS PARA PORTAL INSTITUCIONAL\PORTAL 2020\DICIEMBRE 2020\"/>
    </mc:Choice>
  </mc:AlternateContent>
  <bookViews>
    <workbookView xWindow="0" yWindow="0" windowWidth="18195" windowHeight="7080" tabRatio="599"/>
  </bookViews>
  <sheets>
    <sheet name="CONTRATADOS " sheetId="13" r:id="rId1"/>
  </sheets>
  <definedNames>
    <definedName name="_xlnm.Print_Area" localSheetId="0">'CONTRATADOS '!$A$1:$L$111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2" i="13" l="1"/>
  <c r="J102" i="13"/>
  <c r="K102" i="13"/>
  <c r="L102" i="13"/>
  <c r="F102" i="13"/>
  <c r="I98" i="13"/>
  <c r="J98" i="13"/>
  <c r="K98" i="13"/>
  <c r="L98" i="13"/>
  <c r="F98" i="13"/>
  <c r="I94" i="13"/>
  <c r="J94" i="13"/>
  <c r="K94" i="13"/>
  <c r="L94" i="13"/>
  <c r="F94" i="13"/>
  <c r="I88" i="13"/>
  <c r="J88" i="13"/>
  <c r="K88" i="13"/>
  <c r="L88" i="13"/>
  <c r="F88" i="13"/>
  <c r="I84" i="13"/>
  <c r="J84" i="13"/>
  <c r="K84" i="13"/>
  <c r="L84" i="13"/>
  <c r="F84" i="13"/>
  <c r="I77" i="13"/>
  <c r="J77" i="13"/>
  <c r="K77" i="13"/>
  <c r="L77" i="13"/>
  <c r="F77" i="13"/>
  <c r="I71" i="13"/>
  <c r="J71" i="13"/>
  <c r="K71" i="13"/>
  <c r="L71" i="13"/>
  <c r="F71" i="13"/>
  <c r="G67" i="13"/>
  <c r="H67" i="13"/>
  <c r="I67" i="13"/>
  <c r="J67" i="13"/>
  <c r="K67" i="13"/>
  <c r="L67" i="13"/>
  <c r="F67" i="13"/>
  <c r="I61" i="13"/>
  <c r="J61" i="13"/>
  <c r="K61" i="13"/>
  <c r="L61" i="13"/>
  <c r="F61" i="13"/>
  <c r="I57" i="13"/>
  <c r="J57" i="13"/>
  <c r="K57" i="13"/>
  <c r="L57" i="13"/>
  <c r="F57" i="13"/>
  <c r="I53" i="13"/>
  <c r="J53" i="13"/>
  <c r="K53" i="13"/>
  <c r="L53" i="13"/>
  <c r="F53" i="13"/>
  <c r="I49" i="13"/>
  <c r="J49" i="13"/>
  <c r="K49" i="13"/>
  <c r="L49" i="13"/>
  <c r="F49" i="13"/>
  <c r="I42" i="13"/>
  <c r="J42" i="13"/>
  <c r="K42" i="13"/>
  <c r="L42" i="13"/>
  <c r="F42" i="13"/>
  <c r="I35" i="13"/>
  <c r="J35" i="13"/>
  <c r="K35" i="13"/>
  <c r="L35" i="13"/>
  <c r="F35" i="13"/>
  <c r="I32" i="13"/>
  <c r="J32" i="13"/>
  <c r="K32" i="13"/>
  <c r="L32" i="13"/>
  <c r="F32" i="13"/>
  <c r="I28" i="13"/>
  <c r="J28" i="13"/>
  <c r="K28" i="13"/>
  <c r="L28" i="13"/>
  <c r="F28" i="13"/>
  <c r="I24" i="13"/>
  <c r="J24" i="13"/>
  <c r="K24" i="13"/>
  <c r="L24" i="13"/>
  <c r="F24" i="13"/>
  <c r="I20" i="13"/>
  <c r="J20" i="13"/>
  <c r="K20" i="13"/>
  <c r="L20" i="13"/>
  <c r="F20" i="13"/>
  <c r="I16" i="13"/>
  <c r="J16" i="13"/>
  <c r="K16" i="13"/>
  <c r="L16" i="13"/>
  <c r="F16" i="13"/>
  <c r="H10" i="13"/>
  <c r="I10" i="13"/>
  <c r="J10" i="13"/>
  <c r="K10" i="13"/>
  <c r="L10" i="13"/>
  <c r="F10" i="13"/>
  <c r="H19" i="13"/>
  <c r="H20" i="13" s="1"/>
  <c r="G19" i="13"/>
  <c r="G20" i="13" s="1"/>
  <c r="G80" i="13"/>
  <c r="G82" i="13"/>
  <c r="H82" i="13"/>
  <c r="G83" i="13"/>
  <c r="H83" i="13"/>
  <c r="G47" i="13"/>
  <c r="H47" i="13"/>
  <c r="G48" i="13"/>
  <c r="H48" i="13"/>
  <c r="L104" i="13" l="1"/>
  <c r="J104" i="13"/>
  <c r="K104" i="13"/>
  <c r="F104" i="13"/>
  <c r="I104" i="13"/>
  <c r="G27" i="13"/>
  <c r="G28" i="13" s="1"/>
  <c r="H15" i="13"/>
  <c r="G15" i="13"/>
  <c r="H14" i="13"/>
  <c r="G14" i="13"/>
  <c r="H13" i="13"/>
  <c r="G13" i="13"/>
  <c r="H87" i="13"/>
  <c r="H88" i="13" s="1"/>
  <c r="G87" i="13"/>
  <c r="G88" i="13" s="1"/>
  <c r="G16" i="13" l="1"/>
  <c r="H16" i="13"/>
  <c r="H93" i="13" l="1"/>
  <c r="G93" i="13"/>
  <c r="H92" i="13"/>
  <c r="G92" i="13"/>
  <c r="H91" i="13"/>
  <c r="G91" i="13"/>
  <c r="H81" i="13"/>
  <c r="G81" i="13"/>
  <c r="G84" i="13" s="1"/>
  <c r="H80" i="13"/>
  <c r="H46" i="13"/>
  <c r="H49" i="13" s="1"/>
  <c r="G46" i="13"/>
  <c r="G45" i="13"/>
  <c r="H41" i="13"/>
  <c r="G41" i="13"/>
  <c r="H40" i="13"/>
  <c r="G40" i="13"/>
  <c r="G39" i="13"/>
  <c r="H23" i="13"/>
  <c r="G23" i="13"/>
  <c r="H22" i="13"/>
  <c r="G22" i="13"/>
  <c r="H42" i="13" l="1"/>
  <c r="H94" i="13"/>
  <c r="G24" i="13"/>
  <c r="G42" i="13"/>
  <c r="H84" i="13"/>
  <c r="H24" i="13"/>
  <c r="G49" i="13"/>
  <c r="G94" i="13"/>
  <c r="H34" i="13" l="1"/>
  <c r="H35" i="13" s="1"/>
  <c r="H27" i="13"/>
  <c r="H28" i="13" s="1"/>
  <c r="A13" i="13" l="1"/>
  <c r="H97" i="13"/>
  <c r="H98" i="13" s="1"/>
  <c r="G97" i="13"/>
  <c r="G98" i="13" s="1"/>
  <c r="G9" i="13"/>
  <c r="G10" i="13" s="1"/>
  <c r="K1048048" i="13" l="1"/>
  <c r="B64719" i="13"/>
  <c r="B64721" i="13" s="1"/>
  <c r="H101" i="13"/>
  <c r="H102" i="13" s="1"/>
  <c r="G101" i="13"/>
  <c r="G102" i="13" s="1"/>
  <c r="H76" i="13"/>
  <c r="H77" i="13" s="1"/>
  <c r="G76" i="13"/>
  <c r="G77" i="13" s="1"/>
  <c r="H70" i="13"/>
  <c r="H71" i="13" s="1"/>
  <c r="G70" i="13"/>
  <c r="G71" i="13" s="1"/>
  <c r="H60" i="13"/>
  <c r="H61" i="13" s="1"/>
  <c r="G60" i="13"/>
  <c r="G61" i="13" s="1"/>
  <c r="H56" i="13"/>
  <c r="H57" i="13" s="1"/>
  <c r="G56" i="13"/>
  <c r="G57" i="13" s="1"/>
  <c r="H52" i="13"/>
  <c r="H53" i="13" s="1"/>
  <c r="G52" i="13"/>
  <c r="G53" i="13" s="1"/>
  <c r="G34" i="13"/>
  <c r="G35" i="13" s="1"/>
  <c r="H31" i="13"/>
  <c r="H32" i="13" s="1"/>
  <c r="H104" i="13" s="1"/>
  <c r="G31" i="13"/>
  <c r="G32" i="13" s="1"/>
  <c r="A14" i="13"/>
  <c r="A15" i="13" s="1"/>
  <c r="A19" i="13" s="1"/>
  <c r="A22" i="13" s="1"/>
  <c r="G104" i="13" l="1"/>
  <c r="A23" i="13"/>
  <c r="A27" i="13" l="1"/>
  <c r="A31" i="13" s="1"/>
  <c r="A34" i="13" s="1"/>
  <c r="A39" i="13" s="1"/>
  <c r="A40" i="13" s="1"/>
  <c r="A41" i="13" s="1"/>
  <c r="A45" i="13" s="1"/>
  <c r="A46" i="13" l="1"/>
  <c r="A47" i="13" s="1"/>
  <c r="A48" i="13" s="1"/>
  <c r="A52" i="13" s="1"/>
  <c r="A56" i="13" l="1"/>
  <c r="A60" i="13" s="1"/>
  <c r="A64" i="13" s="1"/>
  <c r="A65" i="13" s="1"/>
  <c r="A66" i="13" l="1"/>
  <c r="A70" i="13" s="1"/>
  <c r="A76" i="13" s="1"/>
  <c r="A80" i="13" l="1"/>
  <c r="A81" i="13" l="1"/>
  <c r="A82" i="13" s="1"/>
  <c r="A83" i="13" s="1"/>
  <c r="A87" i="13" s="1"/>
  <c r="A91" i="13" s="1"/>
  <c r="A92" i="13" l="1"/>
  <c r="A93" i="13" s="1"/>
  <c r="A97" i="13" s="1"/>
  <c r="A101" i="13" s="1"/>
</calcChain>
</file>

<file path=xl/sharedStrings.xml><?xml version="1.0" encoding="utf-8"?>
<sst xmlns="http://schemas.openxmlformats.org/spreadsheetml/2006/main" count="228" uniqueCount="144">
  <si>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</si>
  <si>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</si>
  <si>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</si>
  <si>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</si>
  <si>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</si>
  <si>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</si>
  <si>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</si>
  <si>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DIVISION DESARROLLO INSTITUCIONAL </t>
  </si>
  <si>
    <t xml:space="preserve">DEPARTAMENTO JURIDICO </t>
  </si>
  <si>
    <t xml:space="preserve">DIVISION INFRAESTRUCTURA Y SOPORTE TECNICO </t>
  </si>
  <si>
    <t xml:space="preserve">ANALISTA SECTORIAL DE PRESUPUESTO 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</si>
  <si>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</si>
  <si>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</si>
  <si>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</si>
  <si>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</si>
  <si>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</si>
  <si>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</si>
  <si>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</si>
  <si>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</si>
  <si>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</si>
  <si>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</si>
  <si>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</si>
  <si>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</si>
  <si>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</si>
  <si>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</si>
  <si>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</si>
  <si>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</si>
  <si>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</si>
  <si>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DIVISION REGISTRO, SERVICIOS Y BENEFICIOS </t>
  </si>
  <si>
    <t>DEPARTAMENTO DE PRESUPUESTOS DE  EDUCACION, CIENCIA, TECNOLOGIA Y CULTURA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</si>
  <si>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</si>
  <si>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</si>
  <si>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</si>
  <si>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</si>
  <si>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SECRETARIA </t>
  </si>
  <si>
    <t xml:space="preserve">ADMINISTRADOR DE BASE DE DATOS </t>
  </si>
  <si>
    <t xml:space="preserve">TECNICO ADMINISTRATIVO </t>
  </si>
  <si>
    <t xml:space="preserve">ANALISTA DE EVALUACION DEL DESEMPEÑO </t>
  </si>
  <si>
    <t xml:space="preserve">ANALISTA DE CALIDAD EN LA GESTION I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</si>
  <si>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</si>
  <si>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</si>
  <si>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</si>
  <si>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</si>
  <si>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</si>
  <si>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ANALISTA DE NORMAS Y METODOLOGIAS PRESUPUESTARIAS </t>
  </si>
  <si>
    <t xml:space="preserve">DIVISION FORMULACION, MONITOREO Y EVALUACION DE PLANES, PROGRAMAS Y PROYECTOS </t>
  </si>
  <si>
    <t>ANALISTA DE PLANIFICACIÓN I</t>
  </si>
  <si>
    <t xml:space="preserve">ALEJANDRO BELLO ESPINAL 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</si>
  <si>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</si>
  <si>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</si>
  <si>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</si>
  <si>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</si>
  <si>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</si>
  <si>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</si>
  <si>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</si>
  <si>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</si>
  <si>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 “Año de la Consolidación de la Seguridad Alimentaria”</t>
  </si>
  <si>
    <t>NOMINA DE SUELDOS: EMPLEADOS CONTRATADOS</t>
  </si>
  <si>
    <t xml:space="preserve"> 02 DE SEPTIEMBRE DEL 2020</t>
  </si>
  <si>
    <t xml:space="preserve"> 12 DE NOVIEMBRE DEL 2020</t>
  </si>
  <si>
    <t>10 AGOSTO DEL 2020</t>
  </si>
  <si>
    <t>10 DE FEBRERO DEL 2021</t>
  </si>
  <si>
    <t xml:space="preserve"> 01 DE OCTUBRE DEL 2020</t>
  </si>
  <si>
    <t xml:space="preserve"> 01 DE JULIO DEL 2020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</si>
  <si>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</si>
  <si>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</si>
  <si>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</si>
  <si>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</si>
  <si>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</si>
  <si>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</si>
  <si>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</si>
  <si>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</si>
  <si>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 xml:space="preserve">DIRECTOR  DE RECURSOS HUMANOS </t>
  </si>
  <si>
    <t>OMAR ENRIQUE POLANCO MOLINA</t>
  </si>
  <si>
    <t xml:space="preserve"> 01 DE SEPTIEMBRE DEL 2020</t>
  </si>
  <si>
    <t xml:space="preserve"> 01 DE MARZO DEL 2021</t>
  </si>
  <si>
    <t>RAFAEL FRANCISCO JOVINE ZORRILLA</t>
  </si>
  <si>
    <t>DIRECTOR DE ESTUDIOS ECONÓMICOS Y SEGUIMIENTO FINANCIERO</t>
  </si>
  <si>
    <t xml:space="preserve"> 24 DE AGOSTO DEL 2020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</si>
  <si>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</si>
  <si>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</si>
  <si>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</si>
  <si>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</si>
  <si>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</si>
  <si>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</si>
  <si>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</si>
  <si>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</si>
  <si>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</si>
  <si>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</si>
  <si>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 xml:space="preserve"> 17 DE AGOSTO DEL 2020</t>
  </si>
  <si>
    <t>DIVISION TRANSPORTACION</t>
  </si>
  <si>
    <t xml:space="preserve">VICTOR VARGAS </t>
  </si>
  <si>
    <t>RAFAEL ONERIS NOVA</t>
  </si>
  <si>
    <t>NELSON ANTONIO TODD KERY</t>
  </si>
  <si>
    <t>ENCARGADO DE LA SECCIÓN DE TRANSPORTACIÓN</t>
  </si>
  <si>
    <t>SUPERVISOR DE TRANSPORTACIÓN</t>
  </si>
  <si>
    <t>CHOFER II</t>
  </si>
  <si>
    <t>27 DE AGOSTO DEL 2020</t>
  </si>
  <si>
    <t>YOHNNY MANUEL CIPRIAN CASTILLO</t>
  </si>
  <si>
    <t>ENCARGADO DIVISIÓN DE COMPRAS Y CONTRARACIONES</t>
  </si>
  <si>
    <t>25 DE AGOSTO DEL 2020</t>
  </si>
  <si>
    <t xml:space="preserve"> 01 DE ABRIL DEL 2021</t>
  </si>
  <si>
    <t>07 DE OCTUBRE DEL 2020</t>
  </si>
  <si>
    <t>07 DE ABRIL DEL 2021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</si>
  <si>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</si>
  <si>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</si>
  <si>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</si>
  <si>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</si>
  <si>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</si>
  <si>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INGENIERO DE PLANTA</t>
  </si>
  <si>
    <t>21 DE SEPTIEMBRE DEL 2020</t>
  </si>
  <si>
    <t>21 DE MARZO DEL 2021</t>
  </si>
  <si>
    <t xml:space="preserve"> 05 DE OCTUBRE DEL 2020</t>
  </si>
  <si>
    <t xml:space="preserve"> 05 DE ABRIL DEL 2021</t>
  </si>
  <si>
    <t xml:space="preserve"> 09 DE SEPTIEMBRE DEL 2020</t>
  </si>
  <si>
    <t>09 DE MARZO DEL 2021</t>
  </si>
  <si>
    <t xml:space="preserve"> 03 DE SEPTIEMBRE DEL 2020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</si>
  <si>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</si>
  <si>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</si>
  <si>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</si>
  <si>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</si>
  <si>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</si>
  <si>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</si>
  <si>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</si>
  <si>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>Correspondiente al mes de Diciembre del año 2020</t>
  </si>
  <si>
    <t xml:space="preserve"> 01 DE DICIEMBRE DEL 2020</t>
  </si>
  <si>
    <t>01 DE JUNIO DEL 2021</t>
  </si>
  <si>
    <t>NIURVIS YALIZA ABREU JIMENEZ</t>
  </si>
  <si>
    <t>SINAD DE LOS MILAGROS ESTEVEZ SANTANA</t>
  </si>
  <si>
    <t xml:space="preserve">ANALISTA RECURSOS HUMANOS </t>
  </si>
  <si>
    <t xml:space="preserve"> 19 DE OCTUBRE DEL 2020</t>
  </si>
  <si>
    <t>19 DE ABRIL DEL 2021</t>
  </si>
  <si>
    <t xml:space="preserve"> 20 DE OCTUBRE DEL 2020</t>
  </si>
  <si>
    <t>20 DE ABRIL DEL 2021</t>
  </si>
  <si>
    <t>VICTOR JOSÉ EFRES FÉLIX</t>
  </si>
  <si>
    <t>JOHANNY RAFAEL RODRIGUEZ RODRIGUEZ</t>
  </si>
  <si>
    <t xml:space="preserve">AYUDANTE MANTENIMIENTO </t>
  </si>
  <si>
    <t>05 DE ABRIL DEL 2021</t>
  </si>
  <si>
    <t xml:space="preserve">SECCION ALMACEN Y SUMINISTRO </t>
  </si>
  <si>
    <t>ALICIA FELIZ OGANDO</t>
  </si>
  <si>
    <t xml:space="preserve">ENC. SECCION ALMACEN Y SUMINISTRO </t>
  </si>
  <si>
    <t xml:space="preserve">SAMANDA MARIELY VELASQUEZ DIAZ </t>
  </si>
  <si>
    <t xml:space="preserve"> 01 DE NOVIEMBRE DEL 2020</t>
  </si>
  <si>
    <t xml:space="preserve"> 01 DE MAYO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</si>
</sst>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0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165" fontId="3" fillId="0" borderId="1" xfId="0" applyNumberFormat="1" applyFont="1" applyFill="1" applyBorder="1"/>
    <xf numFmtId="43" fontId="3" fillId="2" borderId="7" xfId="1" applyFont="1" applyFill="1" applyBorder="1"/>
    <xf numFmtId="43" fontId="3" fillId="2" borderId="11" xfId="0" applyNumberFormat="1" applyFont="1" applyFill="1" applyBorder="1"/>
    <xf numFmtId="43" fontId="3" fillId="2" borderId="7" xfId="0" applyNumberFormat="1" applyFont="1" applyFill="1" applyBorder="1"/>
    <xf numFmtId="43" fontId="6" fillId="4" borderId="6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center" wrapText="1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188407</xdr:colOff>
      <xdr:row>0</xdr:row>
      <xdr:rowOff>0</xdr:rowOff>
    </xdr:from>
    <xdr:to>
      <xdr:col>1</xdr:col>
      <xdr:colOff>1884066</xdr:colOff>
      <xdr:row>5</xdr:row>
      <xdr:rowOff>212153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7" y="0"/>
          <a:ext cx="2124807" cy="1290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048"/>
  <sheetViews>
    <sheetView showGridLines="0" tabSelected="1" zoomScale="91" zoomScaleNormal="91" workbookViewId="0">
      <selection activeCell="J77" sqref="J77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0.85546875" style="31" customWidth="1"/>
    <col min="4" max="4" width="25" style="31" customWidth="1"/>
    <col min="5" max="5" width="24.7109375" style="31" customWidth="1"/>
    <col min="6" max="6" width="18.140625" style="2" customWidth="1"/>
    <col min="7" max="7" width="14.7109375" style="1" customWidth="1"/>
    <col min="8" max="8" width="14.140625" style="1" customWidth="1"/>
    <col min="9" max="9" width="15.28515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6384" width="11.42578125" style="1"/>
  </cols>
  <sheetData>
    <row r="1" spans="1:13" ht="18.75" x14ac:dyDescent="0.3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3" ht="18.75" x14ac:dyDescent="0.3">
      <c r="A2" s="53" t="s">
        <v>56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3" ht="18.75" x14ac:dyDescent="0.3">
      <c r="A3" s="53" t="s">
        <v>57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</row>
    <row r="4" spans="1:13" ht="18.75" x14ac:dyDescent="0.3">
      <c r="A4" s="53" t="s">
        <v>124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</row>
    <row r="5" spans="1:13" ht="9" customHeight="1" thickBot="1" x14ac:dyDescent="0.35">
      <c r="A5" s="53"/>
      <c r="B5" s="53"/>
      <c r="C5" s="28"/>
      <c r="D5" s="28"/>
      <c r="E5" s="28"/>
      <c r="F5" s="23"/>
    </row>
    <row r="6" spans="1:13" ht="24.75" customHeight="1" thickBot="1" x14ac:dyDescent="0.3">
      <c r="A6" s="56"/>
      <c r="B6" s="56"/>
      <c r="G6" s="60" t="s">
        <v>55</v>
      </c>
      <c r="H6" s="61"/>
    </row>
    <row r="7" spans="1:13" s="2" customFormat="1" ht="24.95" customHeight="1" thickBot="1" x14ac:dyDescent="0.25">
      <c r="A7" s="18" t="s">
        <v>2</v>
      </c>
      <c r="B7" s="18" t="s">
        <v>49</v>
      </c>
      <c r="C7" s="18" t="s">
        <v>67</v>
      </c>
      <c r="D7" s="18" t="s">
        <v>53</v>
      </c>
      <c r="E7" s="18" t="s">
        <v>54</v>
      </c>
      <c r="F7" s="18" t="s">
        <v>65</v>
      </c>
      <c r="G7" s="18" t="s">
        <v>3</v>
      </c>
      <c r="H7" s="18" t="s">
        <v>4</v>
      </c>
      <c r="I7" s="19" t="s">
        <v>50</v>
      </c>
      <c r="J7" s="19" t="s">
        <v>52</v>
      </c>
      <c r="K7" s="19" t="s">
        <v>5</v>
      </c>
      <c r="L7" s="18" t="s">
        <v>51</v>
      </c>
    </row>
    <row r="8" spans="1:13" s="2" customFormat="1" ht="24.95" customHeight="1" thickBot="1" x14ac:dyDescent="0.25">
      <c r="A8" s="63" t="s">
        <v>30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5"/>
      <c r="M8"/>
    </row>
    <row r="9" spans="1:13" s="2" customFormat="1" ht="24.95" customHeight="1" x14ac:dyDescent="0.2">
      <c r="A9" s="17">
        <v>1</v>
      </c>
      <c r="B9" s="4" t="s">
        <v>76</v>
      </c>
      <c r="C9" s="34" t="s">
        <v>77</v>
      </c>
      <c r="D9" s="32" t="s">
        <v>78</v>
      </c>
      <c r="E9" s="32" t="s">
        <v>79</v>
      </c>
      <c r="F9" s="13">
        <v>175000</v>
      </c>
      <c r="G9" s="12">
        <f>F9*2.87%</f>
        <v>5022.5</v>
      </c>
      <c r="H9" s="12">
        <v>4098.5280000000002</v>
      </c>
      <c r="I9" s="12">
        <v>30052.61</v>
      </c>
      <c r="J9" s="13">
        <v>25</v>
      </c>
      <c r="K9" s="12">
        <v>39198.637999999999</v>
      </c>
      <c r="L9" s="13">
        <v>135801.35999999999</v>
      </c>
      <c r="M9"/>
    </row>
    <row r="10" spans="1:13" s="2" customFormat="1" ht="24.95" customHeight="1" x14ac:dyDescent="0.2">
      <c r="A10" s="62" t="s">
        <v>66</v>
      </c>
      <c r="B10" s="62"/>
      <c r="C10" s="62"/>
      <c r="D10" s="62"/>
      <c r="E10" s="62"/>
      <c r="F10" s="22">
        <f>SUM(F9)</f>
        <v>175000</v>
      </c>
      <c r="G10" s="22">
        <f t="shared" ref="G10:L10" si="0">SUM(G9)</f>
        <v>5022.5</v>
      </c>
      <c r="H10" s="22">
        <f t="shared" si="0"/>
        <v>4098.5280000000002</v>
      </c>
      <c r="I10" s="22">
        <f t="shared" si="0"/>
        <v>30052.61</v>
      </c>
      <c r="J10" s="22">
        <f t="shared" si="0"/>
        <v>25</v>
      </c>
      <c r="K10" s="22">
        <f t="shared" si="0"/>
        <v>39198.637999999999</v>
      </c>
      <c r="L10" s="22">
        <f t="shared" si="0"/>
        <v>135801.35999999999</v>
      </c>
      <c r="M10"/>
    </row>
    <row r="11" spans="1:13" s="2" customFormat="1" ht="14.25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37" customFormat="1" ht="24.95" customHeight="1" thickBot="1" x14ac:dyDescent="0.25">
      <c r="A12" s="63" t="s">
        <v>30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5"/>
    </row>
    <row r="13" spans="1:13" s="6" customFormat="1" ht="24.95" customHeight="1" x14ac:dyDescent="0.2">
      <c r="A13" s="17">
        <f>+A9+1</f>
        <v>2</v>
      </c>
      <c r="B13" s="38" t="s">
        <v>17</v>
      </c>
      <c r="C13" s="32" t="s">
        <v>41</v>
      </c>
      <c r="D13" s="32" t="s">
        <v>58</v>
      </c>
      <c r="E13" s="32" t="s">
        <v>68</v>
      </c>
      <c r="F13" s="13">
        <v>60000</v>
      </c>
      <c r="G13" s="12">
        <f>F13*2.87%</f>
        <v>1722</v>
      </c>
      <c r="H13" s="12">
        <f>+F13*3.04%</f>
        <v>1824</v>
      </c>
      <c r="I13" s="12">
        <v>3486.68</v>
      </c>
      <c r="J13" s="13">
        <v>25</v>
      </c>
      <c r="K13" s="12">
        <v>7057.68</v>
      </c>
      <c r="L13" s="13">
        <v>52942.32</v>
      </c>
    </row>
    <row r="14" spans="1:13" s="6" customFormat="1" ht="24.95" customHeight="1" x14ac:dyDescent="0.2">
      <c r="A14" s="10">
        <f>+A13+1</f>
        <v>3</v>
      </c>
      <c r="B14" s="29" t="s">
        <v>18</v>
      </c>
      <c r="C14" s="8" t="s">
        <v>41</v>
      </c>
      <c r="D14" s="32" t="s">
        <v>58</v>
      </c>
      <c r="E14" s="32" t="s">
        <v>68</v>
      </c>
      <c r="F14" s="13">
        <v>60000</v>
      </c>
      <c r="G14" s="12">
        <f t="shared" ref="G14:G15" si="1">F14*2.87%</f>
        <v>1722</v>
      </c>
      <c r="H14" s="12">
        <f t="shared" ref="H14:H15" si="2">+F14*3.04%</f>
        <v>1824</v>
      </c>
      <c r="I14" s="12">
        <v>3486.68</v>
      </c>
      <c r="J14" s="13">
        <v>1833.81</v>
      </c>
      <c r="K14" s="12">
        <v>8866.49</v>
      </c>
      <c r="L14" s="13">
        <v>51133.51</v>
      </c>
    </row>
    <row r="15" spans="1:13" s="6" customFormat="1" ht="24.95" customHeight="1" x14ac:dyDescent="0.2">
      <c r="A15" s="10">
        <f>+A14+1</f>
        <v>4</v>
      </c>
      <c r="B15" s="29" t="s">
        <v>19</v>
      </c>
      <c r="C15" s="8" t="s">
        <v>41</v>
      </c>
      <c r="D15" s="32" t="s">
        <v>58</v>
      </c>
      <c r="E15" s="32" t="s">
        <v>68</v>
      </c>
      <c r="F15" s="13">
        <v>60000</v>
      </c>
      <c r="G15" s="12">
        <f t="shared" si="1"/>
        <v>1722</v>
      </c>
      <c r="H15" s="12">
        <f t="shared" si="2"/>
        <v>1824</v>
      </c>
      <c r="I15" s="12">
        <v>3486.68</v>
      </c>
      <c r="J15" s="13">
        <v>1833.81</v>
      </c>
      <c r="K15" s="12">
        <v>8866.49</v>
      </c>
      <c r="L15" s="13">
        <v>51133.51</v>
      </c>
    </row>
    <row r="16" spans="1:13" s="2" customFormat="1" ht="24.95" customHeight="1" x14ac:dyDescent="0.2">
      <c r="A16" s="62" t="s">
        <v>66</v>
      </c>
      <c r="B16" s="62"/>
      <c r="C16" s="62"/>
      <c r="D16" s="62"/>
      <c r="E16" s="62"/>
      <c r="F16" s="22">
        <f>SUM(F13:F15)</f>
        <v>180000</v>
      </c>
      <c r="G16" s="22">
        <f t="shared" ref="G16:L16" si="3">SUM(G13:G15)</f>
        <v>5166</v>
      </c>
      <c r="H16" s="22">
        <f t="shared" si="3"/>
        <v>5472</v>
      </c>
      <c r="I16" s="22">
        <f t="shared" si="3"/>
        <v>10460.039999999999</v>
      </c>
      <c r="J16" s="22">
        <f t="shared" si="3"/>
        <v>3692.62</v>
      </c>
      <c r="K16" s="22">
        <f t="shared" si="3"/>
        <v>24790.66</v>
      </c>
      <c r="L16" s="22">
        <f t="shared" si="3"/>
        <v>155209.34</v>
      </c>
    </row>
    <row r="17" spans="1:12" s="2" customFormat="1" ht="21" customHeight="1" thickBot="1" x14ac:dyDescent="0.25">
      <c r="A17" s="44"/>
      <c r="B17" s="44"/>
      <c r="C17" s="44"/>
      <c r="D17" s="44"/>
      <c r="E17" s="44"/>
      <c r="F17"/>
      <c r="G17"/>
      <c r="H17"/>
      <c r="I17"/>
      <c r="J17"/>
      <c r="K17"/>
      <c r="L17"/>
    </row>
    <row r="18" spans="1:12" s="2" customFormat="1" ht="24.95" customHeight="1" thickBot="1" x14ac:dyDescent="0.25">
      <c r="A18" s="57" t="s">
        <v>31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9"/>
    </row>
    <row r="19" spans="1:12" s="2" customFormat="1" ht="24.95" customHeight="1" x14ac:dyDescent="0.2">
      <c r="A19" s="17">
        <f>+A15+1</f>
        <v>5</v>
      </c>
      <c r="B19" s="1" t="s">
        <v>141</v>
      </c>
      <c r="C19" s="34" t="s">
        <v>44</v>
      </c>
      <c r="D19" s="32" t="s">
        <v>142</v>
      </c>
      <c r="E19" s="32" t="s">
        <v>143</v>
      </c>
      <c r="F19" s="12">
        <v>60000</v>
      </c>
      <c r="G19" s="12">
        <f>F19*2.87%</f>
        <v>1722</v>
      </c>
      <c r="H19" s="12">
        <f>+F19*3.04%</f>
        <v>1824</v>
      </c>
      <c r="I19" s="12">
        <v>3486.68</v>
      </c>
      <c r="J19" s="13">
        <v>25</v>
      </c>
      <c r="K19" s="12">
        <v>7057.68</v>
      </c>
      <c r="L19" s="13">
        <v>52942.32</v>
      </c>
    </row>
    <row r="20" spans="1:12" s="2" customFormat="1" ht="24.95" customHeight="1" thickBot="1" x14ac:dyDescent="0.25">
      <c r="A20" s="62" t="s">
        <v>66</v>
      </c>
      <c r="B20" s="62"/>
      <c r="C20" s="62"/>
      <c r="D20" s="62"/>
      <c r="E20" s="62"/>
      <c r="F20" s="22">
        <f>SUM(F19:F19)</f>
        <v>60000</v>
      </c>
      <c r="G20" s="22">
        <f t="shared" ref="G20:L20" si="4">SUM(G19:G19)</f>
        <v>1722</v>
      </c>
      <c r="H20" s="22">
        <f t="shared" si="4"/>
        <v>1824</v>
      </c>
      <c r="I20" s="22">
        <f t="shared" si="4"/>
        <v>3486.68</v>
      </c>
      <c r="J20" s="22">
        <f t="shared" si="4"/>
        <v>25</v>
      </c>
      <c r="K20" s="22">
        <f t="shared" si="4"/>
        <v>7057.68</v>
      </c>
      <c r="L20" s="22">
        <f t="shared" si="4"/>
        <v>52942.32</v>
      </c>
    </row>
    <row r="21" spans="1:12" s="2" customFormat="1" ht="24.95" customHeight="1" thickBot="1" x14ac:dyDescent="0.25">
      <c r="A21" s="57" t="s">
        <v>29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9"/>
    </row>
    <row r="22" spans="1:12" s="6" customFormat="1" ht="24.95" customHeight="1" x14ac:dyDescent="0.2">
      <c r="A22" s="17">
        <f>+A19+1</f>
        <v>6</v>
      </c>
      <c r="B22" s="32" t="s">
        <v>48</v>
      </c>
      <c r="C22" s="34" t="s">
        <v>10</v>
      </c>
      <c r="D22" s="32" t="s">
        <v>63</v>
      </c>
      <c r="E22" s="32" t="s">
        <v>64</v>
      </c>
      <c r="F22" s="12">
        <v>65000</v>
      </c>
      <c r="G22" s="12">
        <f>F22*2.87%</f>
        <v>1865.5</v>
      </c>
      <c r="H22" s="12">
        <f>+F22*3.04%</f>
        <v>1976</v>
      </c>
      <c r="I22" s="12">
        <v>4427.58</v>
      </c>
      <c r="J22" s="13">
        <v>25</v>
      </c>
      <c r="K22" s="12">
        <v>8294.08</v>
      </c>
      <c r="L22" s="13">
        <v>56705.919999999998</v>
      </c>
    </row>
    <row r="23" spans="1:12" s="6" customFormat="1" ht="24.95" customHeight="1" x14ac:dyDescent="0.2">
      <c r="A23" s="17">
        <f>+A22+1</f>
        <v>7</v>
      </c>
      <c r="B23" s="1" t="s">
        <v>73</v>
      </c>
      <c r="C23" s="34" t="s">
        <v>10</v>
      </c>
      <c r="D23" s="32" t="s">
        <v>74</v>
      </c>
      <c r="E23" s="32" t="s">
        <v>75</v>
      </c>
      <c r="F23" s="12">
        <v>60000</v>
      </c>
      <c r="G23" s="12">
        <f>F23*2.87%</f>
        <v>1722</v>
      </c>
      <c r="H23" s="12">
        <f>+F23*3.04%</f>
        <v>1824</v>
      </c>
      <c r="I23" s="12">
        <v>3486.68</v>
      </c>
      <c r="J23" s="13">
        <v>25</v>
      </c>
      <c r="K23" s="12">
        <v>7057.68</v>
      </c>
      <c r="L23" s="13">
        <v>52942.32</v>
      </c>
    </row>
    <row r="24" spans="1:12" s="6" customFormat="1" ht="24.95" customHeight="1" x14ac:dyDescent="0.2">
      <c r="A24" s="62" t="s">
        <v>66</v>
      </c>
      <c r="B24" s="62"/>
      <c r="C24" s="62"/>
      <c r="D24" s="62"/>
      <c r="E24" s="62"/>
      <c r="F24" s="22">
        <f>SUM(F22:F23)</f>
        <v>125000</v>
      </c>
      <c r="G24" s="22">
        <f t="shared" ref="G24:L24" si="5">SUM(G22:G23)</f>
        <v>3587.5</v>
      </c>
      <c r="H24" s="22">
        <f t="shared" si="5"/>
        <v>3800</v>
      </c>
      <c r="I24" s="22">
        <f t="shared" si="5"/>
        <v>7914.26</v>
      </c>
      <c r="J24" s="22">
        <f t="shared" si="5"/>
        <v>50</v>
      </c>
      <c r="K24" s="22">
        <f t="shared" si="5"/>
        <v>15351.76</v>
      </c>
      <c r="L24" s="22">
        <f t="shared" si="5"/>
        <v>109648.23999999999</v>
      </c>
    </row>
    <row r="25" spans="1:12" s="6" customFormat="1" ht="24.95" customHeight="1" thickBot="1" x14ac:dyDescent="0.25">
      <c r="A25" s="44"/>
      <c r="B25" s="44"/>
      <c r="C25" s="44"/>
      <c r="D25" s="44"/>
      <c r="E25" s="44"/>
    </row>
    <row r="26" spans="1:12" s="6" customFormat="1" ht="24.95" customHeight="1" thickBot="1" x14ac:dyDescent="0.25">
      <c r="A26" s="57" t="s">
        <v>1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9"/>
    </row>
    <row r="27" spans="1:12" s="6" customFormat="1" ht="24.95" customHeight="1" x14ac:dyDescent="0.2">
      <c r="A27" s="17">
        <f>+A23+1</f>
        <v>8</v>
      </c>
      <c r="B27" s="42" t="s">
        <v>104</v>
      </c>
      <c r="C27" s="42" t="s">
        <v>34</v>
      </c>
      <c r="D27" s="32" t="s">
        <v>110</v>
      </c>
      <c r="E27" s="32" t="s">
        <v>111</v>
      </c>
      <c r="F27" s="12">
        <v>45000</v>
      </c>
      <c r="G27" s="12">
        <f>F27*2.87%</f>
        <v>1291.5</v>
      </c>
      <c r="H27" s="12">
        <f>+F27*3.04%</f>
        <v>1368</v>
      </c>
      <c r="I27" s="12">
        <v>1148.33</v>
      </c>
      <c r="J27" s="13">
        <v>3020</v>
      </c>
      <c r="K27" s="12">
        <v>6827.83</v>
      </c>
      <c r="L27" s="13">
        <v>38172.17</v>
      </c>
    </row>
    <row r="28" spans="1:12" s="2" customFormat="1" ht="24.95" customHeight="1" x14ac:dyDescent="0.2">
      <c r="A28" s="62" t="s">
        <v>66</v>
      </c>
      <c r="B28" s="62"/>
      <c r="C28" s="62"/>
      <c r="D28" s="62"/>
      <c r="E28" s="62"/>
      <c r="F28" s="22">
        <f>SUM(F27)</f>
        <v>45000</v>
      </c>
      <c r="G28" s="22">
        <f t="shared" ref="G28:L28" si="6">SUM(G27)</f>
        <v>1291.5</v>
      </c>
      <c r="H28" s="22">
        <f t="shared" si="6"/>
        <v>1368</v>
      </c>
      <c r="I28" s="22">
        <f t="shared" si="6"/>
        <v>1148.33</v>
      </c>
      <c r="J28" s="22">
        <f t="shared" si="6"/>
        <v>3020</v>
      </c>
      <c r="K28" s="22">
        <f t="shared" si="6"/>
        <v>6827.83</v>
      </c>
      <c r="L28" s="22">
        <f t="shared" si="6"/>
        <v>38172.17</v>
      </c>
    </row>
    <row r="29" spans="1:12" s="2" customFormat="1" ht="24.95" customHeight="1" thickBot="1" x14ac:dyDescent="0.25">
      <c r="A29" s="44"/>
      <c r="B29" s="44"/>
      <c r="C29" s="44"/>
      <c r="D29" s="44"/>
      <c r="E29" s="44"/>
      <c r="F29"/>
      <c r="G29"/>
      <c r="H29"/>
      <c r="I29"/>
      <c r="J29"/>
      <c r="K29"/>
      <c r="L29"/>
    </row>
    <row r="30" spans="1:12" s="2" customFormat="1" ht="24.95" customHeight="1" thickBot="1" x14ac:dyDescent="0.25">
      <c r="A30" s="57" t="s">
        <v>45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9"/>
    </row>
    <row r="31" spans="1:12" s="6" customFormat="1" ht="24.95" customHeight="1" x14ac:dyDescent="0.2">
      <c r="A31" s="17">
        <f>+A27+1</f>
        <v>9</v>
      </c>
      <c r="B31" s="32" t="s">
        <v>15</v>
      </c>
      <c r="C31" s="32" t="s">
        <v>46</v>
      </c>
      <c r="D31" s="32" t="s">
        <v>58</v>
      </c>
      <c r="E31" s="32" t="s">
        <v>68</v>
      </c>
      <c r="F31" s="12">
        <v>50000</v>
      </c>
      <c r="G31" s="12">
        <f>F31*2.87%</f>
        <v>1435</v>
      </c>
      <c r="H31" s="12">
        <f>+F31*3.04%</f>
        <v>1520</v>
      </c>
      <c r="I31" s="12">
        <v>1854</v>
      </c>
      <c r="J31" s="13">
        <v>3642.62</v>
      </c>
      <c r="K31" s="12">
        <v>8451.6200000000008</v>
      </c>
      <c r="L31" s="13">
        <v>41548.379999999997</v>
      </c>
    </row>
    <row r="32" spans="1:12" s="6" customFormat="1" ht="24.95" customHeight="1" thickBot="1" x14ac:dyDescent="0.25">
      <c r="A32" s="62" t="s">
        <v>66</v>
      </c>
      <c r="B32" s="62"/>
      <c r="C32" s="62"/>
      <c r="D32" s="62"/>
      <c r="E32" s="62"/>
      <c r="F32" s="22">
        <f>SUM(F31)</f>
        <v>50000</v>
      </c>
      <c r="G32" s="22">
        <f t="shared" ref="G32:L32" si="7">SUM(G31)</f>
        <v>1435</v>
      </c>
      <c r="H32" s="22">
        <f t="shared" si="7"/>
        <v>1520</v>
      </c>
      <c r="I32" s="22">
        <f t="shared" si="7"/>
        <v>1854</v>
      </c>
      <c r="J32" s="22">
        <f t="shared" si="7"/>
        <v>3642.62</v>
      </c>
      <c r="K32" s="22">
        <f t="shared" si="7"/>
        <v>8451.6200000000008</v>
      </c>
      <c r="L32" s="22">
        <f t="shared" si="7"/>
        <v>41548.379999999997</v>
      </c>
    </row>
    <row r="33" spans="1:12" s="2" customFormat="1" ht="24.95" customHeight="1" thickBot="1" x14ac:dyDescent="0.25">
      <c r="A33" s="57" t="s">
        <v>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9"/>
    </row>
    <row r="34" spans="1:12" s="2" customFormat="1" ht="24.95" customHeight="1" x14ac:dyDescent="0.2">
      <c r="A34" s="17">
        <f>+A31+1</f>
        <v>10</v>
      </c>
      <c r="B34" s="32" t="s">
        <v>26</v>
      </c>
      <c r="C34" s="34" t="s">
        <v>38</v>
      </c>
      <c r="D34" s="32" t="s">
        <v>59</v>
      </c>
      <c r="E34" s="32" t="s">
        <v>118</v>
      </c>
      <c r="F34" s="12">
        <v>50000</v>
      </c>
      <c r="G34" s="12">
        <f>F34*2.87%</f>
        <v>1435</v>
      </c>
      <c r="H34" s="12">
        <f>+F34*3.04%</f>
        <v>1520</v>
      </c>
      <c r="I34" s="12">
        <v>1854</v>
      </c>
      <c r="J34" s="13">
        <v>25</v>
      </c>
      <c r="K34" s="12">
        <v>4834</v>
      </c>
      <c r="L34" s="13">
        <v>45166</v>
      </c>
    </row>
    <row r="35" spans="1:12" s="2" customFormat="1" ht="24.95" customHeight="1" thickBot="1" x14ac:dyDescent="0.25">
      <c r="A35" s="62" t="s">
        <v>66</v>
      </c>
      <c r="B35" s="62"/>
      <c r="C35" s="62"/>
      <c r="D35" s="62"/>
      <c r="E35" s="62"/>
      <c r="F35" s="22">
        <f>SUM(F34)</f>
        <v>50000</v>
      </c>
      <c r="G35" s="22">
        <f t="shared" ref="G35:L35" si="8">SUM(G34)</f>
        <v>1435</v>
      </c>
      <c r="H35" s="22">
        <f t="shared" si="8"/>
        <v>1520</v>
      </c>
      <c r="I35" s="22">
        <f t="shared" si="8"/>
        <v>1854</v>
      </c>
      <c r="J35" s="22">
        <f t="shared" si="8"/>
        <v>25</v>
      </c>
      <c r="K35" s="22">
        <f t="shared" si="8"/>
        <v>4834</v>
      </c>
      <c r="L35" s="22">
        <f t="shared" si="8"/>
        <v>45166</v>
      </c>
    </row>
    <row r="36" spans="1:12" s="2" customFormat="1" ht="24.95" customHeight="1" thickBot="1" x14ac:dyDescent="0.3">
      <c r="A36" s="56"/>
      <c r="B36" s="56"/>
      <c r="C36" s="31"/>
      <c r="D36" s="31"/>
      <c r="E36" s="31"/>
      <c r="G36" s="60" t="s">
        <v>55</v>
      </c>
      <c r="H36" s="61"/>
      <c r="I36" s="1"/>
      <c r="J36" s="1"/>
      <c r="K36" s="1"/>
      <c r="L36" s="1"/>
    </row>
    <row r="37" spans="1:12" s="2" customFormat="1" ht="24.95" customHeight="1" thickBot="1" x14ac:dyDescent="0.25">
      <c r="A37" s="18" t="s">
        <v>2</v>
      </c>
      <c r="B37" s="18" t="s">
        <v>49</v>
      </c>
      <c r="C37" s="18" t="s">
        <v>67</v>
      </c>
      <c r="D37" s="18" t="s">
        <v>53</v>
      </c>
      <c r="E37" s="18" t="s">
        <v>54</v>
      </c>
      <c r="F37" s="18" t="s">
        <v>65</v>
      </c>
      <c r="G37" s="18" t="s">
        <v>3</v>
      </c>
      <c r="H37" s="18" t="s">
        <v>4</v>
      </c>
      <c r="I37" s="19" t="s">
        <v>50</v>
      </c>
      <c r="J37" s="19" t="s">
        <v>52</v>
      </c>
      <c r="K37" s="19" t="s">
        <v>5</v>
      </c>
      <c r="L37" s="18" t="s">
        <v>51</v>
      </c>
    </row>
    <row r="38" spans="1:12" s="2" customFormat="1" ht="24.95" customHeight="1" thickBot="1" x14ac:dyDescent="0.25">
      <c r="A38" s="57" t="s">
        <v>8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9"/>
    </row>
    <row r="39" spans="1:12" s="2" customFormat="1" ht="24.95" customHeight="1" x14ac:dyDescent="0.2">
      <c r="A39" s="17">
        <f>+A34+1</f>
        <v>11</v>
      </c>
      <c r="B39" s="32" t="s">
        <v>81</v>
      </c>
      <c r="C39" s="34" t="s">
        <v>80</v>
      </c>
      <c r="D39" s="32" t="s">
        <v>74</v>
      </c>
      <c r="E39" s="32" t="s">
        <v>75</v>
      </c>
      <c r="F39" s="13">
        <v>175000</v>
      </c>
      <c r="G39" s="12">
        <f>F39*2.87%</f>
        <v>5022.5</v>
      </c>
      <c r="H39" s="12">
        <v>4098.53</v>
      </c>
      <c r="I39" s="12">
        <v>30052.61</v>
      </c>
      <c r="J39" s="13">
        <v>25</v>
      </c>
      <c r="K39" s="12">
        <v>39198.637999999999</v>
      </c>
      <c r="L39" s="13">
        <v>135801.35999999999</v>
      </c>
    </row>
    <row r="40" spans="1:12" s="2" customFormat="1" ht="24.95" customHeight="1" x14ac:dyDescent="0.2">
      <c r="A40" s="17">
        <f>+A39+1</f>
        <v>12</v>
      </c>
      <c r="B40" s="42" t="s">
        <v>105</v>
      </c>
      <c r="C40" s="50" t="s">
        <v>107</v>
      </c>
      <c r="D40" s="32" t="s">
        <v>114</v>
      </c>
      <c r="E40" s="32" t="s">
        <v>115</v>
      </c>
      <c r="F40" s="13">
        <v>65000</v>
      </c>
      <c r="G40" s="12">
        <f>F40*2.87%</f>
        <v>1865.5</v>
      </c>
      <c r="H40" s="12">
        <f>+F40*3.04%</f>
        <v>1976</v>
      </c>
      <c r="I40" s="41">
        <v>4427.58</v>
      </c>
      <c r="J40" s="13">
        <v>25</v>
      </c>
      <c r="K40" s="41">
        <v>8294.08</v>
      </c>
      <c r="L40" s="13">
        <v>56705.919999999998</v>
      </c>
    </row>
    <row r="41" spans="1:12" s="2" customFormat="1" ht="24.95" customHeight="1" x14ac:dyDescent="0.2">
      <c r="A41" s="17">
        <f>+A40+1</f>
        <v>13</v>
      </c>
      <c r="B41" s="42" t="s">
        <v>106</v>
      </c>
      <c r="C41" s="50" t="s">
        <v>107</v>
      </c>
      <c r="D41" s="32" t="s">
        <v>112</v>
      </c>
      <c r="E41" s="32" t="s">
        <v>113</v>
      </c>
      <c r="F41" s="13">
        <v>50000</v>
      </c>
      <c r="G41" s="12">
        <f>F41*2.87%</f>
        <v>1435</v>
      </c>
      <c r="H41" s="12">
        <f>+F41*3.04%</f>
        <v>1520</v>
      </c>
      <c r="I41" s="41">
        <v>1854</v>
      </c>
      <c r="J41" s="13">
        <v>25</v>
      </c>
      <c r="K41" s="41">
        <v>4834</v>
      </c>
      <c r="L41" s="13">
        <v>45166</v>
      </c>
    </row>
    <row r="42" spans="1:12" ht="25.5" customHeight="1" x14ac:dyDescent="0.2">
      <c r="A42" s="62" t="s">
        <v>66</v>
      </c>
      <c r="B42" s="62"/>
      <c r="C42" s="62"/>
      <c r="D42" s="62"/>
      <c r="E42" s="62"/>
      <c r="F42" s="22">
        <f>SUM(F39:F41)</f>
        <v>290000</v>
      </c>
      <c r="G42" s="22">
        <f t="shared" ref="G42:L42" si="9">SUM(G39:G41)</f>
        <v>8323</v>
      </c>
      <c r="H42" s="22">
        <f t="shared" si="9"/>
        <v>7594.53</v>
      </c>
      <c r="I42" s="22">
        <f t="shared" si="9"/>
        <v>36334.19</v>
      </c>
      <c r="J42" s="22">
        <f t="shared" si="9"/>
        <v>75</v>
      </c>
      <c r="K42" s="22">
        <f t="shared" si="9"/>
        <v>52326.718000000001</v>
      </c>
      <c r="L42" s="22">
        <f t="shared" si="9"/>
        <v>237673.27999999997</v>
      </c>
    </row>
    <row r="43" spans="1:12" s="2" customFormat="1" ht="12" customHeight="1" thickBot="1" x14ac:dyDescent="0.25">
      <c r="A43" s="44"/>
      <c r="B43" s="44"/>
      <c r="C43" s="44"/>
      <c r="D43" s="44"/>
      <c r="E43" s="44"/>
      <c r="F43"/>
      <c r="G43"/>
      <c r="H43"/>
      <c r="I43"/>
      <c r="J43"/>
      <c r="K43"/>
      <c r="L43"/>
    </row>
    <row r="44" spans="1:12" s="6" customFormat="1" ht="24.95" customHeight="1" thickBot="1" x14ac:dyDescent="0.25">
      <c r="A44" s="57" t="s">
        <v>82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9"/>
    </row>
    <row r="45" spans="1:12" s="35" customFormat="1" ht="24.95" customHeight="1" x14ac:dyDescent="0.2">
      <c r="A45" s="10">
        <f>+A41+1</f>
        <v>14</v>
      </c>
      <c r="B45" s="50" t="s">
        <v>85</v>
      </c>
      <c r="C45" s="7" t="s">
        <v>86</v>
      </c>
      <c r="D45" s="32" t="s">
        <v>89</v>
      </c>
      <c r="E45" s="32" t="s">
        <v>119</v>
      </c>
      <c r="F45" s="5">
        <v>175000</v>
      </c>
      <c r="G45" s="12">
        <f>F45*2.87%</f>
        <v>5022.5</v>
      </c>
      <c r="H45" s="12">
        <v>4098.5280000000002</v>
      </c>
      <c r="I45" s="4">
        <v>30052.61</v>
      </c>
      <c r="J45" s="13">
        <v>2405.2399999999998</v>
      </c>
      <c r="K45" s="4">
        <v>40983.82</v>
      </c>
      <c r="L45" s="5">
        <v>134016.18</v>
      </c>
    </row>
    <row r="46" spans="1:12" s="2" customFormat="1" ht="24.95" customHeight="1" x14ac:dyDescent="0.2">
      <c r="A46" s="10">
        <f>+A45+1</f>
        <v>15</v>
      </c>
      <c r="B46" s="50" t="s">
        <v>83</v>
      </c>
      <c r="C46" s="51" t="s">
        <v>84</v>
      </c>
      <c r="D46" s="32" t="s">
        <v>74</v>
      </c>
      <c r="E46" s="32" t="s">
        <v>75</v>
      </c>
      <c r="F46" s="21">
        <v>100000</v>
      </c>
      <c r="G46" s="12">
        <f>F46*2.87%</f>
        <v>2870</v>
      </c>
      <c r="H46" s="12">
        <f>+F46*3.04%</f>
        <v>3040</v>
      </c>
      <c r="I46" s="12">
        <v>12105.37</v>
      </c>
      <c r="J46" s="13">
        <v>25</v>
      </c>
      <c r="K46" s="12">
        <v>18040.370000000003</v>
      </c>
      <c r="L46" s="13">
        <v>81959.63</v>
      </c>
    </row>
    <row r="47" spans="1:12" s="2" customFormat="1" ht="24.95" customHeight="1" x14ac:dyDescent="0.2">
      <c r="A47" s="10">
        <f>+A46+1</f>
        <v>16</v>
      </c>
      <c r="B47" s="4" t="s">
        <v>127</v>
      </c>
      <c r="C47" s="10" t="s">
        <v>129</v>
      </c>
      <c r="D47" s="32" t="s">
        <v>130</v>
      </c>
      <c r="E47" s="32" t="s">
        <v>131</v>
      </c>
      <c r="F47" s="5">
        <v>45000</v>
      </c>
      <c r="G47" s="12">
        <f t="shared" ref="G47:G48" si="10">F47*2.87%</f>
        <v>1291.5</v>
      </c>
      <c r="H47" s="12">
        <f t="shared" ref="H47:H48" si="11">+F47*3.04%</f>
        <v>1368</v>
      </c>
      <c r="I47" s="12">
        <v>1148.33</v>
      </c>
      <c r="J47" s="13">
        <v>25</v>
      </c>
      <c r="K47" s="12">
        <v>3832.83</v>
      </c>
      <c r="L47" s="13">
        <v>41167.17</v>
      </c>
    </row>
    <row r="48" spans="1:12" s="2" customFormat="1" ht="24.95" customHeight="1" x14ac:dyDescent="0.2">
      <c r="A48" s="10">
        <f>+A47+1</f>
        <v>17</v>
      </c>
      <c r="B48" s="4" t="s">
        <v>128</v>
      </c>
      <c r="C48" s="10" t="s">
        <v>129</v>
      </c>
      <c r="D48" s="32" t="s">
        <v>132</v>
      </c>
      <c r="E48" s="32" t="s">
        <v>133</v>
      </c>
      <c r="F48" s="5">
        <v>40000</v>
      </c>
      <c r="G48" s="12">
        <f t="shared" si="10"/>
        <v>1148</v>
      </c>
      <c r="H48" s="12">
        <f t="shared" si="11"/>
        <v>1216</v>
      </c>
      <c r="I48" s="12">
        <v>442.65</v>
      </c>
      <c r="J48" s="13">
        <v>25</v>
      </c>
      <c r="K48" s="12">
        <v>2831.65</v>
      </c>
      <c r="L48" s="13">
        <v>37168.35</v>
      </c>
    </row>
    <row r="49" spans="1:12" s="35" customFormat="1" ht="24.95" customHeight="1" x14ac:dyDescent="0.2">
      <c r="A49" s="62" t="s">
        <v>66</v>
      </c>
      <c r="B49" s="62"/>
      <c r="C49" s="62"/>
      <c r="D49" s="62"/>
      <c r="E49" s="62"/>
      <c r="F49" s="22">
        <f>SUM(F45:F48)</f>
        <v>360000</v>
      </c>
      <c r="G49" s="22">
        <f t="shared" ref="G49:L49" si="12">SUM(G45:G48)</f>
        <v>10332</v>
      </c>
      <c r="H49" s="22">
        <f t="shared" si="12"/>
        <v>9722.5280000000002</v>
      </c>
      <c r="I49" s="22">
        <f t="shared" si="12"/>
        <v>43748.960000000006</v>
      </c>
      <c r="J49" s="22">
        <f t="shared" si="12"/>
        <v>2480.2399999999998</v>
      </c>
      <c r="K49" s="22">
        <f t="shared" si="12"/>
        <v>65688.67</v>
      </c>
      <c r="L49" s="22">
        <f t="shared" si="12"/>
        <v>294311.32999999996</v>
      </c>
    </row>
    <row r="50" spans="1:12" s="6" customFormat="1" ht="15" customHeight="1" thickBot="1" x14ac:dyDescent="0.25">
      <c r="A50" s="44"/>
      <c r="B50" s="44"/>
      <c r="C50" s="44"/>
      <c r="D50" s="44"/>
      <c r="E50" s="44"/>
      <c r="F50"/>
      <c r="G50"/>
      <c r="H50"/>
      <c r="I50"/>
      <c r="J50"/>
      <c r="K50"/>
      <c r="L50"/>
    </row>
    <row r="51" spans="1:12" s="6" customFormat="1" ht="24.95" customHeight="1" thickBot="1" x14ac:dyDescent="0.25">
      <c r="A51" s="57" t="s">
        <v>32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9"/>
    </row>
    <row r="52" spans="1:12" s="2" customFormat="1" ht="24.95" customHeight="1" x14ac:dyDescent="0.2">
      <c r="A52" s="17">
        <f>+A48+1</f>
        <v>18</v>
      </c>
      <c r="B52" s="32" t="s">
        <v>16</v>
      </c>
      <c r="C52" s="34" t="s">
        <v>37</v>
      </c>
      <c r="D52" s="32" t="s">
        <v>58</v>
      </c>
      <c r="E52" s="32" t="s">
        <v>68</v>
      </c>
      <c r="F52" s="12">
        <v>50000</v>
      </c>
      <c r="G52" s="12">
        <f>F52*2.87%</f>
        <v>1435</v>
      </c>
      <c r="H52" s="12">
        <f>+F52*3.04%</f>
        <v>1520</v>
      </c>
      <c r="I52" s="12">
        <v>1854</v>
      </c>
      <c r="J52" s="13">
        <v>1833.81</v>
      </c>
      <c r="K52" s="12">
        <v>6642.81</v>
      </c>
      <c r="L52" s="13">
        <v>43357.19</v>
      </c>
    </row>
    <row r="53" spans="1:12" s="2" customFormat="1" ht="24.95" customHeight="1" x14ac:dyDescent="0.2">
      <c r="A53" s="62" t="s">
        <v>66</v>
      </c>
      <c r="B53" s="62"/>
      <c r="C53" s="62"/>
      <c r="D53" s="62"/>
      <c r="E53" s="62"/>
      <c r="F53" s="22">
        <f>SUM(F52)</f>
        <v>50000</v>
      </c>
      <c r="G53" s="22">
        <f t="shared" ref="G53:L53" si="13">SUM(G52)</f>
        <v>1435</v>
      </c>
      <c r="H53" s="22">
        <f t="shared" si="13"/>
        <v>1520</v>
      </c>
      <c r="I53" s="22">
        <f t="shared" si="13"/>
        <v>1854</v>
      </c>
      <c r="J53" s="22">
        <f t="shared" si="13"/>
        <v>1833.81</v>
      </c>
      <c r="K53" s="22">
        <f t="shared" si="13"/>
        <v>6642.81</v>
      </c>
      <c r="L53" s="22">
        <f t="shared" si="13"/>
        <v>43357.19</v>
      </c>
    </row>
    <row r="54" spans="1:12" s="6" customFormat="1" ht="12" customHeight="1" thickBot="1" x14ac:dyDescent="0.25">
      <c r="A54" s="14"/>
      <c r="B54" s="30"/>
      <c r="C54" s="30"/>
      <c r="D54" s="30"/>
      <c r="E54" s="30"/>
    </row>
    <row r="55" spans="1:12" s="35" customFormat="1" ht="24.95" customHeight="1" thickBot="1" x14ac:dyDescent="0.25">
      <c r="A55" s="57" t="s">
        <v>28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9"/>
    </row>
    <row r="56" spans="1:12" s="6" customFormat="1" ht="24.95" customHeight="1" x14ac:dyDescent="0.2">
      <c r="A56" s="10">
        <f>+A52+1</f>
        <v>19</v>
      </c>
      <c r="B56" s="8" t="s">
        <v>42</v>
      </c>
      <c r="C56" s="8" t="s">
        <v>23</v>
      </c>
      <c r="D56" s="32" t="s">
        <v>60</v>
      </c>
      <c r="E56" s="32" t="s">
        <v>61</v>
      </c>
      <c r="F56" s="11">
        <v>50000</v>
      </c>
      <c r="G56" s="4">
        <f>F56*2.87%</f>
        <v>1435</v>
      </c>
      <c r="H56" s="4">
        <f>+F56*3.04%</f>
        <v>1520</v>
      </c>
      <c r="I56" s="4">
        <v>1854</v>
      </c>
      <c r="J56" s="13">
        <v>25</v>
      </c>
      <c r="K56" s="4">
        <v>4834</v>
      </c>
      <c r="L56" s="5">
        <v>45166</v>
      </c>
    </row>
    <row r="57" spans="1:12" s="35" customFormat="1" ht="24.95" customHeight="1" x14ac:dyDescent="0.2">
      <c r="A57" s="62" t="s">
        <v>66</v>
      </c>
      <c r="B57" s="62"/>
      <c r="C57" s="62"/>
      <c r="D57" s="62"/>
      <c r="E57" s="62"/>
      <c r="F57" s="22">
        <f>SUM(F56:F56)</f>
        <v>50000</v>
      </c>
      <c r="G57" s="22">
        <f t="shared" ref="G57:L57" si="14">SUM(G56:G56)</f>
        <v>1435</v>
      </c>
      <c r="H57" s="22">
        <f t="shared" si="14"/>
        <v>1520</v>
      </c>
      <c r="I57" s="22">
        <f t="shared" si="14"/>
        <v>1854</v>
      </c>
      <c r="J57" s="22">
        <f t="shared" si="14"/>
        <v>25</v>
      </c>
      <c r="K57" s="22">
        <f t="shared" si="14"/>
        <v>4834</v>
      </c>
      <c r="L57" s="22">
        <f t="shared" si="14"/>
        <v>45166</v>
      </c>
    </row>
    <row r="58" spans="1:12" s="2" customFormat="1" ht="13.5" customHeight="1" thickBot="1" x14ac:dyDescent="0.25">
      <c r="A58" s="14"/>
      <c r="B58" s="30"/>
      <c r="C58" s="36"/>
      <c r="D58" s="36"/>
      <c r="E58" s="36"/>
      <c r="F58" s="6"/>
      <c r="G58" s="6"/>
      <c r="H58" s="6"/>
      <c r="I58" s="6"/>
      <c r="J58" s="6"/>
      <c r="K58" s="6"/>
      <c r="L58" s="6"/>
    </row>
    <row r="59" spans="1:12" s="2" customFormat="1" ht="24.95" customHeight="1" thickBot="1" x14ac:dyDescent="0.25">
      <c r="A59" s="67" t="s">
        <v>43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9"/>
    </row>
    <row r="60" spans="1:12" s="2" customFormat="1" ht="24.95" customHeight="1" x14ac:dyDescent="0.2">
      <c r="A60" s="17">
        <f>+A56+1</f>
        <v>20</v>
      </c>
      <c r="B60" s="32" t="s">
        <v>24</v>
      </c>
      <c r="C60" s="32" t="s">
        <v>25</v>
      </c>
      <c r="D60" s="32" t="s">
        <v>59</v>
      </c>
      <c r="E60" s="32" t="s">
        <v>118</v>
      </c>
      <c r="F60" s="12">
        <v>20000</v>
      </c>
      <c r="G60" s="12">
        <f>F60*2.87%</f>
        <v>574</v>
      </c>
      <c r="H60" s="12">
        <f>+F60*3.04%</f>
        <v>608</v>
      </c>
      <c r="I60" s="4">
        <v>0</v>
      </c>
      <c r="J60" s="13">
        <v>25</v>
      </c>
      <c r="K60" s="12">
        <v>1207</v>
      </c>
      <c r="L60" s="13">
        <v>18793</v>
      </c>
    </row>
    <row r="61" spans="1:12" s="2" customFormat="1" ht="24.95" customHeight="1" x14ac:dyDescent="0.2">
      <c r="A61" s="62" t="s">
        <v>66</v>
      </c>
      <c r="B61" s="62"/>
      <c r="C61" s="62"/>
      <c r="D61" s="62"/>
      <c r="E61" s="62"/>
      <c r="F61" s="22">
        <f>SUM(F60)</f>
        <v>20000</v>
      </c>
      <c r="G61" s="22">
        <f t="shared" ref="G61:L61" si="15">SUM(G60)</f>
        <v>574</v>
      </c>
      <c r="H61" s="22">
        <f t="shared" si="15"/>
        <v>608</v>
      </c>
      <c r="I61" s="22">
        <f t="shared" si="15"/>
        <v>0</v>
      </c>
      <c r="J61" s="22">
        <f t="shared" si="15"/>
        <v>25</v>
      </c>
      <c r="K61" s="22">
        <f t="shared" si="15"/>
        <v>1207</v>
      </c>
      <c r="L61" s="22">
        <f t="shared" si="15"/>
        <v>18793</v>
      </c>
    </row>
    <row r="62" spans="1:12" s="2" customFormat="1" ht="17.25" customHeight="1" thickBot="1" x14ac:dyDescent="0.25">
      <c r="A62" s="3"/>
      <c r="B62" s="31"/>
      <c r="C62" s="33"/>
      <c r="D62" s="33"/>
      <c r="E62" s="33"/>
      <c r="L62" s="9"/>
    </row>
    <row r="63" spans="1:12" s="2" customFormat="1" ht="24.95" customHeight="1" thickBot="1" x14ac:dyDescent="0.25">
      <c r="A63" s="57" t="s">
        <v>33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9"/>
    </row>
    <row r="64" spans="1:12" s="35" customFormat="1" ht="24.95" customHeight="1" x14ac:dyDescent="0.2">
      <c r="A64" s="17">
        <f>+A60+1</f>
        <v>21</v>
      </c>
      <c r="B64" s="32" t="s">
        <v>47</v>
      </c>
      <c r="C64" s="32" t="s">
        <v>35</v>
      </c>
      <c r="D64" s="32" t="s">
        <v>63</v>
      </c>
      <c r="E64" s="32" t="s">
        <v>64</v>
      </c>
      <c r="F64" s="21">
        <v>85000</v>
      </c>
      <c r="G64" s="12">
        <v>2439.5</v>
      </c>
      <c r="H64" s="12">
        <v>2584</v>
      </c>
      <c r="I64" s="12">
        <v>8576.99</v>
      </c>
      <c r="J64" s="13">
        <v>25</v>
      </c>
      <c r="K64" s="12">
        <v>13625.49</v>
      </c>
      <c r="L64" s="13">
        <v>71374.509999999995</v>
      </c>
    </row>
    <row r="65" spans="1:12" s="35" customFormat="1" ht="24.95" customHeight="1" x14ac:dyDescent="0.2">
      <c r="A65" s="10">
        <f>+A64+1</f>
        <v>22</v>
      </c>
      <c r="B65" s="8" t="s">
        <v>20</v>
      </c>
      <c r="C65" s="8" t="s">
        <v>39</v>
      </c>
      <c r="D65" s="32" t="s">
        <v>62</v>
      </c>
      <c r="E65" s="32" t="s">
        <v>101</v>
      </c>
      <c r="F65" s="4">
        <v>75000</v>
      </c>
      <c r="G65" s="4">
        <v>2152.5</v>
      </c>
      <c r="H65" s="4">
        <v>2280</v>
      </c>
      <c r="I65" s="4">
        <v>6309.38</v>
      </c>
      <c r="J65" s="13">
        <v>25</v>
      </c>
      <c r="K65" s="4">
        <v>10766.880000000001</v>
      </c>
      <c r="L65" s="5">
        <v>64233.119999999995</v>
      </c>
    </row>
    <row r="66" spans="1:12" s="35" customFormat="1" ht="28.5" customHeight="1" thickBot="1" x14ac:dyDescent="0.25">
      <c r="A66" s="10">
        <f>+A65+1</f>
        <v>23</v>
      </c>
      <c r="B66" s="8" t="s">
        <v>27</v>
      </c>
      <c r="C66" s="8" t="s">
        <v>13</v>
      </c>
      <c r="D66" s="32" t="s">
        <v>59</v>
      </c>
      <c r="E66" s="32" t="s">
        <v>118</v>
      </c>
      <c r="F66" s="46">
        <v>75000</v>
      </c>
      <c r="G66" s="46">
        <v>2152.5</v>
      </c>
      <c r="H66" s="46">
        <v>2280</v>
      </c>
      <c r="I66" s="46">
        <v>6309.38</v>
      </c>
      <c r="J66" s="47">
        <v>25</v>
      </c>
      <c r="K66" s="46">
        <v>10766.880000000001</v>
      </c>
      <c r="L66" s="48">
        <v>64233.119999999995</v>
      </c>
    </row>
    <row r="67" spans="1:12" s="2" customFormat="1" ht="24.95" customHeight="1" thickBot="1" x14ac:dyDescent="0.25">
      <c r="A67" s="62" t="s">
        <v>66</v>
      </c>
      <c r="B67" s="62"/>
      <c r="C67" s="62"/>
      <c r="D67" s="62"/>
      <c r="E67" s="66"/>
      <c r="F67" s="49">
        <f>SUM(F64:F66)</f>
        <v>235000</v>
      </c>
      <c r="G67" s="49">
        <f t="shared" ref="G67:L67" si="16">SUM(G64:G66)</f>
        <v>6744.5</v>
      </c>
      <c r="H67" s="49">
        <f t="shared" si="16"/>
        <v>7144</v>
      </c>
      <c r="I67" s="49">
        <f t="shared" si="16"/>
        <v>21195.75</v>
      </c>
      <c r="J67" s="49">
        <f t="shared" si="16"/>
        <v>75</v>
      </c>
      <c r="K67" s="49">
        <f t="shared" si="16"/>
        <v>35159.25</v>
      </c>
      <c r="L67" s="49">
        <f t="shared" si="16"/>
        <v>199840.75</v>
      </c>
    </row>
    <row r="68" spans="1:12" s="2" customFormat="1" ht="15" customHeight="1" thickBot="1" x14ac:dyDescent="0.25"/>
    <row r="69" spans="1:12" s="35" customFormat="1" ht="24.95" customHeight="1" thickBot="1" x14ac:dyDescent="0.25">
      <c r="A69" s="57" t="s">
        <v>9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9"/>
    </row>
    <row r="70" spans="1:12" s="2" customFormat="1" ht="24.95" customHeight="1" x14ac:dyDescent="0.2">
      <c r="A70" s="17">
        <f>+A66+1</f>
        <v>24</v>
      </c>
      <c r="B70" s="32" t="s">
        <v>21</v>
      </c>
      <c r="C70" s="32" t="s">
        <v>40</v>
      </c>
      <c r="D70" s="32" t="s">
        <v>62</v>
      </c>
      <c r="E70" s="32" t="s">
        <v>101</v>
      </c>
      <c r="F70" s="21">
        <v>37800</v>
      </c>
      <c r="G70" s="12">
        <f>F70*2.87%</f>
        <v>1084.8599999999999</v>
      </c>
      <c r="H70" s="12">
        <f>+F70*3.04%</f>
        <v>1149.1199999999999</v>
      </c>
      <c r="I70" s="12">
        <v>132.15</v>
      </c>
      <c r="J70" s="13">
        <v>25</v>
      </c>
      <c r="K70" s="12">
        <v>2391.1299999999997</v>
      </c>
      <c r="L70" s="13">
        <v>35408.870000000003</v>
      </c>
    </row>
    <row r="71" spans="1:12" s="2" customFormat="1" ht="24.95" customHeight="1" thickBot="1" x14ac:dyDescent="0.25">
      <c r="A71" s="62" t="s">
        <v>66</v>
      </c>
      <c r="B71" s="62"/>
      <c r="C71" s="62"/>
      <c r="D71" s="62"/>
      <c r="E71" s="62"/>
      <c r="F71" s="22">
        <f>SUM(F70)</f>
        <v>37800</v>
      </c>
      <c r="G71" s="22">
        <f t="shared" ref="G71:L71" si="17">SUM(G70)</f>
        <v>1084.8599999999999</v>
      </c>
      <c r="H71" s="22">
        <f t="shared" si="17"/>
        <v>1149.1199999999999</v>
      </c>
      <c r="I71" s="22">
        <f t="shared" si="17"/>
        <v>132.15</v>
      </c>
      <c r="J71" s="22">
        <f t="shared" si="17"/>
        <v>25</v>
      </c>
      <c r="K71" s="22">
        <f t="shared" si="17"/>
        <v>2391.1299999999997</v>
      </c>
      <c r="L71" s="22">
        <f t="shared" si="17"/>
        <v>35408.870000000003</v>
      </c>
    </row>
    <row r="72" spans="1:12" s="2" customFormat="1" ht="24.95" customHeight="1" thickBot="1" x14ac:dyDescent="0.3">
      <c r="A72" s="56"/>
      <c r="B72" s="56"/>
      <c r="C72" s="31"/>
      <c r="D72" s="31"/>
      <c r="E72" s="31"/>
      <c r="G72" s="60" t="s">
        <v>55</v>
      </c>
      <c r="H72" s="61"/>
      <c r="I72" s="1"/>
      <c r="J72" s="1"/>
      <c r="K72" s="1"/>
      <c r="L72" s="1"/>
    </row>
    <row r="73" spans="1:12" s="2" customFormat="1" ht="24.95" customHeight="1" x14ac:dyDescent="0.2">
      <c r="A73" s="18" t="s">
        <v>2</v>
      </c>
      <c r="B73" s="18" t="s">
        <v>49</v>
      </c>
      <c r="C73" s="18" t="s">
        <v>67</v>
      </c>
      <c r="D73" s="18" t="s">
        <v>53</v>
      </c>
      <c r="E73" s="18" t="s">
        <v>54</v>
      </c>
      <c r="F73" s="18" t="s">
        <v>65</v>
      </c>
      <c r="G73" s="18" t="s">
        <v>3</v>
      </c>
      <c r="H73" s="18" t="s">
        <v>4</v>
      </c>
      <c r="I73" s="19" t="s">
        <v>50</v>
      </c>
      <c r="J73" s="19" t="s">
        <v>52</v>
      </c>
      <c r="K73" s="19" t="s">
        <v>5</v>
      </c>
      <c r="L73" s="18" t="s">
        <v>51</v>
      </c>
    </row>
    <row r="74" spans="1:12" s="2" customFormat="1" ht="15" customHeight="1" thickBot="1" x14ac:dyDescent="0.25">
      <c r="A74" s="3"/>
      <c r="B74" s="31"/>
      <c r="C74" s="31"/>
      <c r="D74" s="31"/>
      <c r="E74" s="31"/>
      <c r="F74" s="16"/>
      <c r="L74" s="9"/>
    </row>
    <row r="75" spans="1:12" s="2" customFormat="1" ht="24.95" customHeight="1" thickBot="1" x14ac:dyDescent="0.25">
      <c r="A75" s="57" t="s">
        <v>12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9"/>
    </row>
    <row r="76" spans="1:12" s="2" customFormat="1" ht="24.95" customHeight="1" x14ac:dyDescent="0.2">
      <c r="A76" s="17">
        <f>+A70+1</f>
        <v>25</v>
      </c>
      <c r="B76" s="32" t="s">
        <v>14</v>
      </c>
      <c r="C76" s="32" t="s">
        <v>36</v>
      </c>
      <c r="D76" s="32" t="s">
        <v>58</v>
      </c>
      <c r="E76" s="32" t="s">
        <v>68</v>
      </c>
      <c r="F76" s="12">
        <v>45000</v>
      </c>
      <c r="G76" s="12">
        <f>F76*2.87%</f>
        <v>1291.5</v>
      </c>
      <c r="H76" s="12">
        <f>+F76*3.04%</f>
        <v>1368</v>
      </c>
      <c r="I76" s="40">
        <v>1148.33</v>
      </c>
      <c r="J76" s="13">
        <v>25</v>
      </c>
      <c r="K76" s="12">
        <v>3832.83</v>
      </c>
      <c r="L76" s="13">
        <v>41167.17</v>
      </c>
    </row>
    <row r="77" spans="1:12" s="2" customFormat="1" ht="24.95" customHeight="1" x14ac:dyDescent="0.2">
      <c r="A77" s="62" t="s">
        <v>66</v>
      </c>
      <c r="B77" s="62"/>
      <c r="C77" s="62"/>
      <c r="D77" s="62"/>
      <c r="E77" s="62"/>
      <c r="F77" s="22">
        <f>SUM(F76:F76)</f>
        <v>45000</v>
      </c>
      <c r="G77" s="22">
        <f t="shared" ref="G77:L77" si="18">SUM(G76:G76)</f>
        <v>1291.5</v>
      </c>
      <c r="H77" s="22">
        <f t="shared" si="18"/>
        <v>1368</v>
      </c>
      <c r="I77" s="22">
        <f t="shared" si="18"/>
        <v>1148.33</v>
      </c>
      <c r="J77" s="22">
        <f t="shared" si="18"/>
        <v>25</v>
      </c>
      <c r="K77" s="22">
        <f t="shared" si="18"/>
        <v>3832.83</v>
      </c>
      <c r="L77" s="22">
        <f t="shared" si="18"/>
        <v>41167.17</v>
      </c>
    </row>
    <row r="78" spans="1:12" s="2" customFormat="1" ht="11.25" customHeight="1" thickBot="1" x14ac:dyDescent="0.25">
      <c r="A78" s="44"/>
      <c r="B78" s="44"/>
      <c r="C78" s="44"/>
      <c r="D78" s="44"/>
      <c r="E78" s="44"/>
      <c r="F78"/>
      <c r="G78"/>
      <c r="H78"/>
      <c r="I78"/>
      <c r="J78"/>
      <c r="K78"/>
      <c r="L78"/>
    </row>
    <row r="79" spans="1:12" s="2" customFormat="1" ht="24.95" customHeight="1" thickBot="1" x14ac:dyDescent="0.25">
      <c r="A79" s="57" t="s">
        <v>70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9"/>
    </row>
    <row r="80" spans="1:12" s="2" customFormat="1" ht="24.95" customHeight="1" x14ac:dyDescent="0.2">
      <c r="A80" s="17">
        <f>+A76+1</f>
        <v>26</v>
      </c>
      <c r="B80" s="7" t="s">
        <v>108</v>
      </c>
      <c r="C80" s="50" t="s">
        <v>109</v>
      </c>
      <c r="D80" s="32" t="s">
        <v>116</v>
      </c>
      <c r="E80" s="32" t="s">
        <v>117</v>
      </c>
      <c r="F80" s="12">
        <v>100000</v>
      </c>
      <c r="G80" s="12">
        <f>F80*2.87%</f>
        <v>2870</v>
      </c>
      <c r="H80" s="12">
        <f>+F80*3.04%</f>
        <v>3040</v>
      </c>
      <c r="I80" s="12">
        <v>12105.37</v>
      </c>
      <c r="J80" s="13">
        <v>25</v>
      </c>
      <c r="K80" s="12">
        <v>18040.370000000003</v>
      </c>
      <c r="L80" s="13">
        <v>81959.63</v>
      </c>
    </row>
    <row r="81" spans="1:12" s="2" customFormat="1" ht="24.95" customHeight="1" x14ac:dyDescent="0.2">
      <c r="A81" s="17">
        <f>+A80+1</f>
        <v>27</v>
      </c>
      <c r="B81" s="50" t="s">
        <v>87</v>
      </c>
      <c r="C81" s="50" t="s">
        <v>88</v>
      </c>
      <c r="D81" s="32" t="s">
        <v>89</v>
      </c>
      <c r="E81" s="32" t="s">
        <v>119</v>
      </c>
      <c r="F81" s="12">
        <v>35000</v>
      </c>
      <c r="G81" s="12">
        <f>F81*2.87%</f>
        <v>1004.5</v>
      </c>
      <c r="H81" s="12">
        <f>+F81*3.04%</f>
        <v>1064</v>
      </c>
      <c r="I81" s="12"/>
      <c r="J81" s="13">
        <v>25</v>
      </c>
      <c r="K81" s="12">
        <v>2093.5</v>
      </c>
      <c r="L81" s="13">
        <v>32906.5</v>
      </c>
    </row>
    <row r="82" spans="1:12" s="2" customFormat="1" ht="24.95" customHeight="1" x14ac:dyDescent="0.2">
      <c r="A82" s="17">
        <f>+A81+1</f>
        <v>28</v>
      </c>
      <c r="B82" s="4" t="s">
        <v>134</v>
      </c>
      <c r="C82" s="50" t="s">
        <v>136</v>
      </c>
      <c r="D82" s="32" t="s">
        <v>112</v>
      </c>
      <c r="E82" s="32" t="s">
        <v>137</v>
      </c>
      <c r="F82" s="5">
        <v>18000</v>
      </c>
      <c r="G82" s="12">
        <f t="shared" ref="G82:G83" si="19">F82*2.87%</f>
        <v>516.6</v>
      </c>
      <c r="H82" s="12">
        <f t="shared" ref="H82:H83" si="20">+F82*3.04%</f>
        <v>547.20000000000005</v>
      </c>
      <c r="I82" s="12"/>
      <c r="J82" s="13">
        <v>25</v>
      </c>
      <c r="K82" s="12">
        <v>1088.8000000000002</v>
      </c>
      <c r="L82" s="13">
        <v>16911.2</v>
      </c>
    </row>
    <row r="83" spans="1:12" s="2" customFormat="1" ht="24.95" customHeight="1" x14ac:dyDescent="0.2">
      <c r="A83" s="17">
        <f>+A82+1</f>
        <v>29</v>
      </c>
      <c r="B83" s="4" t="s">
        <v>135</v>
      </c>
      <c r="C83" s="50" t="s">
        <v>136</v>
      </c>
      <c r="D83" s="32" t="s">
        <v>112</v>
      </c>
      <c r="E83" s="32" t="s">
        <v>137</v>
      </c>
      <c r="F83" s="5">
        <v>18000</v>
      </c>
      <c r="G83" s="12">
        <f t="shared" si="19"/>
        <v>516.6</v>
      </c>
      <c r="H83" s="12">
        <f t="shared" si="20"/>
        <v>547.20000000000005</v>
      </c>
      <c r="I83" s="12"/>
      <c r="J83" s="13">
        <v>25</v>
      </c>
      <c r="K83" s="12">
        <v>1088.8000000000002</v>
      </c>
      <c r="L83" s="13">
        <v>16911.2</v>
      </c>
    </row>
    <row r="84" spans="1:12" s="2" customFormat="1" ht="24.95" customHeight="1" x14ac:dyDescent="0.2">
      <c r="A84" s="62" t="s">
        <v>66</v>
      </c>
      <c r="B84" s="62"/>
      <c r="C84" s="62"/>
      <c r="D84" s="62"/>
      <c r="E84" s="62"/>
      <c r="F84" s="22">
        <f>SUM(F80:F83)</f>
        <v>171000</v>
      </c>
      <c r="G84" s="22">
        <f t="shared" ref="G84:L84" si="21">SUM(G80:G83)</f>
        <v>4907.7000000000007</v>
      </c>
      <c r="H84" s="22">
        <f t="shared" si="21"/>
        <v>5198.3999999999996</v>
      </c>
      <c r="I84" s="22">
        <f t="shared" si="21"/>
        <v>12105.37</v>
      </c>
      <c r="J84" s="22">
        <f t="shared" si="21"/>
        <v>100</v>
      </c>
      <c r="K84" s="22">
        <f t="shared" si="21"/>
        <v>22311.47</v>
      </c>
      <c r="L84" s="22">
        <f t="shared" si="21"/>
        <v>148688.53000000003</v>
      </c>
    </row>
    <row r="85" spans="1:12" s="2" customFormat="1" ht="13.5" customHeight="1" thickBot="1" x14ac:dyDescent="0.25">
      <c r="A85" s="44"/>
      <c r="B85" s="44"/>
      <c r="C85" s="44"/>
      <c r="D85" s="44"/>
      <c r="E85" s="44"/>
      <c r="F85" s="6"/>
      <c r="G85" s="6"/>
      <c r="H85" s="6"/>
      <c r="I85" s="6"/>
      <c r="J85" s="6"/>
      <c r="K85" s="6"/>
      <c r="L85" s="6"/>
    </row>
    <row r="86" spans="1:12" s="2" customFormat="1" ht="24.95" customHeight="1" thickBot="1" x14ac:dyDescent="0.25">
      <c r="A86" s="57" t="s">
        <v>138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9"/>
    </row>
    <row r="87" spans="1:12" s="2" customFormat="1" ht="24.95" customHeight="1" x14ac:dyDescent="0.2">
      <c r="A87" s="17">
        <f>+A83+1</f>
        <v>30</v>
      </c>
      <c r="B87" s="7" t="s">
        <v>139</v>
      </c>
      <c r="C87" s="52" t="s">
        <v>140</v>
      </c>
      <c r="D87" s="32" t="s">
        <v>125</v>
      </c>
      <c r="E87" s="32" t="s">
        <v>126</v>
      </c>
      <c r="F87" s="12">
        <v>45000</v>
      </c>
      <c r="G87" s="12">
        <f>F87*2.87%</f>
        <v>1291.5</v>
      </c>
      <c r="H87" s="12">
        <f>+F87*3.04%</f>
        <v>1368</v>
      </c>
      <c r="I87" s="12">
        <v>1148.33</v>
      </c>
      <c r="J87" s="13">
        <v>25</v>
      </c>
      <c r="K87" s="12">
        <v>3832.83</v>
      </c>
      <c r="L87" s="13">
        <v>41167.17</v>
      </c>
    </row>
    <row r="88" spans="1:12" s="2" customFormat="1" ht="24.75" customHeight="1" x14ac:dyDescent="0.2">
      <c r="A88" s="62" t="s">
        <v>66</v>
      </c>
      <c r="B88" s="62"/>
      <c r="C88" s="62"/>
      <c r="D88" s="62"/>
      <c r="E88" s="62"/>
      <c r="F88" s="22">
        <f>SUM(F87:F87)</f>
        <v>45000</v>
      </c>
      <c r="G88" s="22">
        <f t="shared" ref="G88:L88" si="22">SUM(G87:G87)</f>
        <v>1291.5</v>
      </c>
      <c r="H88" s="22">
        <f t="shared" si="22"/>
        <v>1368</v>
      </c>
      <c r="I88" s="22">
        <f t="shared" si="22"/>
        <v>1148.33</v>
      </c>
      <c r="J88" s="22">
        <f t="shared" si="22"/>
        <v>25</v>
      </c>
      <c r="K88" s="22">
        <f t="shared" si="22"/>
        <v>3832.83</v>
      </c>
      <c r="L88" s="22">
        <f t="shared" si="22"/>
        <v>41167.17</v>
      </c>
    </row>
    <row r="89" spans="1:12" s="2" customFormat="1" ht="8.25" customHeight="1" thickBot="1" x14ac:dyDescent="0.25">
      <c r="A89" s="44"/>
      <c r="B89" s="44"/>
      <c r="C89" s="44"/>
      <c r="D89" s="44"/>
      <c r="E89" s="44"/>
      <c r="F89"/>
      <c r="G89"/>
      <c r="H89"/>
      <c r="I89"/>
      <c r="J89"/>
      <c r="K89"/>
      <c r="L89"/>
    </row>
    <row r="90" spans="1:12" s="2" customFormat="1" ht="24.95" customHeight="1" thickBot="1" x14ac:dyDescent="0.25">
      <c r="A90" s="57" t="s">
        <v>90</v>
      </c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9"/>
    </row>
    <row r="91" spans="1:12" s="2" customFormat="1" ht="24.95" customHeight="1" x14ac:dyDescent="0.2">
      <c r="A91" s="17">
        <f>+A87+1</f>
        <v>31</v>
      </c>
      <c r="B91" s="32" t="s">
        <v>91</v>
      </c>
      <c r="C91" s="43" t="s">
        <v>94</v>
      </c>
      <c r="D91" s="32" t="s">
        <v>89</v>
      </c>
      <c r="E91" s="32" t="s">
        <v>119</v>
      </c>
      <c r="F91" s="45">
        <v>65000</v>
      </c>
      <c r="G91" s="12">
        <f>F91*2.87%</f>
        <v>1865.5</v>
      </c>
      <c r="H91" s="12">
        <f>+F91*3.04%</f>
        <v>1976</v>
      </c>
      <c r="I91" s="41">
        <v>4427.58</v>
      </c>
      <c r="J91" s="13">
        <v>25</v>
      </c>
      <c r="K91" s="12">
        <v>8294.08</v>
      </c>
      <c r="L91" s="13">
        <v>56705.919999999998</v>
      </c>
    </row>
    <row r="92" spans="1:12" s="2" customFormat="1" ht="24.95" customHeight="1" x14ac:dyDescent="0.2">
      <c r="A92" s="10">
        <f>+A91+1</f>
        <v>32</v>
      </c>
      <c r="B92" s="50" t="s">
        <v>92</v>
      </c>
      <c r="C92" s="42" t="s">
        <v>95</v>
      </c>
      <c r="D92" s="32" t="s">
        <v>89</v>
      </c>
      <c r="E92" s="32" t="s">
        <v>119</v>
      </c>
      <c r="F92" s="45">
        <v>50000</v>
      </c>
      <c r="G92" s="12">
        <f>F92*2.87%</f>
        <v>1435</v>
      </c>
      <c r="H92" s="12">
        <f>+F92*3.04%</f>
        <v>1520</v>
      </c>
      <c r="I92" s="41">
        <v>1854</v>
      </c>
      <c r="J92" s="13">
        <v>25</v>
      </c>
      <c r="K92" s="4">
        <v>4834</v>
      </c>
      <c r="L92" s="5">
        <v>45166</v>
      </c>
    </row>
    <row r="93" spans="1:12" s="2" customFormat="1" ht="24.95" customHeight="1" x14ac:dyDescent="0.2">
      <c r="A93" s="10">
        <f>+A92+1</f>
        <v>33</v>
      </c>
      <c r="B93" s="8" t="s">
        <v>93</v>
      </c>
      <c r="C93" s="42" t="s">
        <v>96</v>
      </c>
      <c r="D93" s="32" t="s">
        <v>97</v>
      </c>
      <c r="E93" s="32" t="s">
        <v>120</v>
      </c>
      <c r="F93" s="45">
        <v>28000</v>
      </c>
      <c r="G93" s="4">
        <f>F93*2.87%</f>
        <v>803.6</v>
      </c>
      <c r="H93" s="4">
        <f>+F93*3.04%</f>
        <v>851.2</v>
      </c>
      <c r="I93" s="41"/>
      <c r="J93" s="13">
        <v>25</v>
      </c>
      <c r="K93" s="4">
        <v>1679.8000000000002</v>
      </c>
      <c r="L93" s="5">
        <v>26320.2</v>
      </c>
    </row>
    <row r="94" spans="1:12" s="2" customFormat="1" ht="24.95" customHeight="1" x14ac:dyDescent="0.2">
      <c r="A94" s="62" t="s">
        <v>66</v>
      </c>
      <c r="B94" s="62"/>
      <c r="C94" s="62"/>
      <c r="D94" s="62"/>
      <c r="E94" s="62"/>
      <c r="F94" s="22">
        <f>SUM(F91:F93)</f>
        <v>143000</v>
      </c>
      <c r="G94" s="22">
        <f t="shared" ref="G94:L94" si="23">SUM(G91:G93)</f>
        <v>4104.1000000000004</v>
      </c>
      <c r="H94" s="22">
        <f t="shared" si="23"/>
        <v>4347.2</v>
      </c>
      <c r="I94" s="22">
        <f t="shared" si="23"/>
        <v>6281.58</v>
      </c>
      <c r="J94" s="22">
        <f t="shared" si="23"/>
        <v>75</v>
      </c>
      <c r="K94" s="22">
        <f t="shared" si="23"/>
        <v>14807.880000000001</v>
      </c>
      <c r="L94" s="22">
        <f t="shared" si="23"/>
        <v>128192.12</v>
      </c>
    </row>
    <row r="95" spans="1:12" s="2" customFormat="1" ht="17.25" customHeight="1" thickBot="1" x14ac:dyDescent="0.25">
      <c r="A95" s="44"/>
      <c r="B95" s="44"/>
      <c r="C95" s="44"/>
      <c r="D95" s="44"/>
      <c r="E95" s="44"/>
      <c r="F95"/>
      <c r="G95"/>
      <c r="H95"/>
      <c r="I95"/>
      <c r="J95"/>
      <c r="K95"/>
      <c r="L95"/>
    </row>
    <row r="96" spans="1:12" s="2" customFormat="1" ht="24.95" customHeight="1" thickBot="1" x14ac:dyDescent="0.25">
      <c r="A96" s="57" t="s">
        <v>11</v>
      </c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9"/>
    </row>
    <row r="97" spans="1:13" s="2" customFormat="1" ht="24.95" customHeight="1" x14ac:dyDescent="0.2">
      <c r="A97" s="17">
        <f>+A93+1</f>
        <v>34</v>
      </c>
      <c r="B97" s="38" t="s">
        <v>98</v>
      </c>
      <c r="C97" s="43" t="s">
        <v>99</v>
      </c>
      <c r="D97" s="32" t="s">
        <v>100</v>
      </c>
      <c r="E97" s="32" t="s">
        <v>121</v>
      </c>
      <c r="F97" s="15">
        <v>100000</v>
      </c>
      <c r="G97" s="12">
        <f>F97*2.87%</f>
        <v>2870</v>
      </c>
      <c r="H97" s="12">
        <f>+F97*3.04%</f>
        <v>3040</v>
      </c>
      <c r="I97" s="4">
        <v>12105.37</v>
      </c>
      <c r="J97" s="13">
        <v>25</v>
      </c>
      <c r="K97" s="4">
        <v>18040.370000000003</v>
      </c>
      <c r="L97" s="5">
        <v>81959.63</v>
      </c>
    </row>
    <row r="98" spans="1:13" ht="24.95" customHeight="1" x14ac:dyDescent="0.2">
      <c r="A98" s="62" t="s">
        <v>66</v>
      </c>
      <c r="B98" s="62"/>
      <c r="C98" s="62"/>
      <c r="D98" s="62"/>
      <c r="E98" s="62"/>
      <c r="F98" s="22">
        <f>SUM(F97)</f>
        <v>100000</v>
      </c>
      <c r="G98" s="22">
        <f t="shared" ref="G98:L98" si="24">SUM(G97)</f>
        <v>2870</v>
      </c>
      <c r="H98" s="22">
        <f t="shared" si="24"/>
        <v>3040</v>
      </c>
      <c r="I98" s="22">
        <f t="shared" si="24"/>
        <v>12105.37</v>
      </c>
      <c r="J98" s="22">
        <f t="shared" si="24"/>
        <v>25</v>
      </c>
      <c r="K98" s="22">
        <f t="shared" si="24"/>
        <v>18040.370000000003</v>
      </c>
      <c r="L98" s="22">
        <f t="shared" si="24"/>
        <v>81959.63</v>
      </c>
    </row>
    <row r="99" spans="1:13" ht="15.75" customHeight="1" thickBot="1" x14ac:dyDescent="0.25">
      <c r="F99" s="16"/>
      <c r="G99" s="2"/>
      <c r="H99" s="2"/>
      <c r="I99" s="2"/>
      <c r="J99" s="2"/>
      <c r="K99" s="2"/>
      <c r="L99" s="9"/>
    </row>
    <row r="100" spans="1:13" ht="24.95" customHeight="1" thickBot="1" x14ac:dyDescent="0.25">
      <c r="A100" s="57" t="s">
        <v>11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9"/>
    </row>
    <row r="101" spans="1:13" ht="19.5" customHeight="1" x14ac:dyDescent="0.2">
      <c r="A101" s="17">
        <f>+A97+1</f>
        <v>35</v>
      </c>
      <c r="B101" s="38" t="s">
        <v>22</v>
      </c>
      <c r="C101" s="38" t="s">
        <v>6</v>
      </c>
      <c r="D101" s="32" t="s">
        <v>102</v>
      </c>
      <c r="E101" s="32" t="s">
        <v>103</v>
      </c>
      <c r="F101" s="12">
        <v>50000</v>
      </c>
      <c r="G101" s="12">
        <f>F101*2.87%</f>
        <v>1435</v>
      </c>
      <c r="H101" s="12">
        <f>+F101*3.04%</f>
        <v>1520</v>
      </c>
      <c r="I101" s="12">
        <v>1854</v>
      </c>
      <c r="J101" s="13">
        <v>2057.65</v>
      </c>
      <c r="K101" s="12">
        <v>6866.65</v>
      </c>
      <c r="L101" s="13">
        <v>43133.35</v>
      </c>
    </row>
    <row r="102" spans="1:13" ht="23.25" customHeight="1" x14ac:dyDescent="0.2">
      <c r="A102" s="62" t="s">
        <v>66</v>
      </c>
      <c r="B102" s="62"/>
      <c r="C102" s="62"/>
      <c r="D102" s="62"/>
      <c r="E102" s="62"/>
      <c r="F102" s="22">
        <f>SUM(F101)</f>
        <v>50000</v>
      </c>
      <c r="G102" s="22">
        <f t="shared" ref="G102:L102" si="25">SUM(G101)</f>
        <v>1435</v>
      </c>
      <c r="H102" s="22">
        <f t="shared" si="25"/>
        <v>1520</v>
      </c>
      <c r="I102" s="22">
        <f t="shared" si="25"/>
        <v>1854</v>
      </c>
      <c r="J102" s="22">
        <f t="shared" si="25"/>
        <v>2057.65</v>
      </c>
      <c r="K102" s="22">
        <f t="shared" si="25"/>
        <v>6866.65</v>
      </c>
      <c r="L102" s="22">
        <f t="shared" si="25"/>
        <v>43133.35</v>
      </c>
    </row>
    <row r="103" spans="1:13" ht="13.5" thickBot="1" x14ac:dyDescent="0.25">
      <c r="C103" s="33"/>
      <c r="D103" s="33"/>
      <c r="E103" s="33"/>
      <c r="G103" s="2"/>
      <c r="H103" s="2"/>
      <c r="I103" s="2"/>
      <c r="J103" s="2"/>
      <c r="K103" s="2"/>
      <c r="L103" s="9"/>
    </row>
    <row r="104" spans="1:13" ht="24.75" customHeight="1" thickBot="1" x14ac:dyDescent="0.25">
      <c r="A104" s="54" t="s">
        <v>69</v>
      </c>
      <c r="B104" s="55"/>
      <c r="C104" s="55"/>
      <c r="D104" s="39"/>
      <c r="E104" s="39"/>
      <c r="F104" s="20">
        <f t="shared" ref="F104:L104" si="26">+F10+F16+F24+F32+F35+F42+F49+F53+F57+F61+F67+F71+F77+F84+F94+F98+F102+F28+F88+F20</f>
        <v>2281800</v>
      </c>
      <c r="G104" s="20">
        <f t="shared" si="26"/>
        <v>65487.659999999996</v>
      </c>
      <c r="H104" s="20">
        <f t="shared" si="26"/>
        <v>65702.305999999997</v>
      </c>
      <c r="I104" s="20">
        <f t="shared" si="26"/>
        <v>196531.94999999992</v>
      </c>
      <c r="J104" s="20">
        <f t="shared" si="26"/>
        <v>17326.939999999999</v>
      </c>
      <c r="K104" s="20">
        <f t="shared" si="26"/>
        <v>344453.79600000003</v>
      </c>
      <c r="L104" s="20">
        <f t="shared" si="26"/>
        <v>1937346.2</v>
      </c>
      <c r="M104"/>
    </row>
    <row r="105" spans="1:13" x14ac:dyDescent="0.2">
      <c r="C105" s="33"/>
      <c r="D105" s="33"/>
      <c r="E105" s="33"/>
      <c r="G105" s="2"/>
      <c r="H105" s="2"/>
      <c r="I105" s="2"/>
      <c r="J105" s="2"/>
      <c r="K105" s="2"/>
      <c r="L105" s="9"/>
    </row>
    <row r="106" spans="1:13" x14ac:dyDescent="0.2">
      <c r="C106" s="33"/>
      <c r="D106" s="33"/>
      <c r="E106" s="33"/>
      <c r="G106" s="2"/>
      <c r="H106" s="2"/>
      <c r="I106" s="2"/>
      <c r="J106" s="2"/>
      <c r="K106" s="2"/>
      <c r="L106" s="9"/>
    </row>
    <row r="107" spans="1:13" ht="15.75" x14ac:dyDescent="0.25">
      <c r="B107" s="1"/>
      <c r="C107" s="1"/>
      <c r="D107" s="24"/>
      <c r="E107"/>
    </row>
    <row r="108" spans="1:13" ht="15.75" x14ac:dyDescent="0.25">
      <c r="B108" s="25"/>
      <c r="C108" s="26"/>
      <c r="D108" s="25"/>
    </row>
    <row r="109" spans="1:13" ht="15.75" x14ac:dyDescent="0.25">
      <c r="B109" s="27" t="s">
        <v>122</v>
      </c>
      <c r="C109" s="26"/>
      <c r="D109" s="27" t="s">
        <v>71</v>
      </c>
    </row>
    <row r="110" spans="1:13" ht="15.75" x14ac:dyDescent="0.25">
      <c r="B110" s="27" t="s">
        <v>123</v>
      </c>
      <c r="C110" s="26"/>
      <c r="D110" s="27" t="s">
        <v>72</v>
      </c>
    </row>
    <row r="64707" spans="2:12" x14ac:dyDescent="0.2">
      <c r="G64707" s="3"/>
      <c r="H64707" s="3"/>
    </row>
    <row r="64709" spans="2:12" x14ac:dyDescent="0.2">
      <c r="G64709" s="3"/>
      <c r="H64709" s="3"/>
    </row>
    <row r="64711" spans="2:12" s="3" customFormat="1" x14ac:dyDescent="0.2">
      <c r="B64711" s="31"/>
      <c r="C64711" s="31"/>
      <c r="D64711" s="31"/>
      <c r="E64711" s="31"/>
      <c r="F64711" s="2"/>
      <c r="G64711" s="1"/>
      <c r="H64711" s="1"/>
      <c r="I64711" s="1"/>
      <c r="J64711" s="1"/>
      <c r="K64711" s="1"/>
      <c r="L64711" s="1"/>
    </row>
    <row r="64713" spans="2:12" s="3" customFormat="1" x14ac:dyDescent="0.2">
      <c r="B64713" s="31"/>
      <c r="C64713" s="31"/>
      <c r="D64713" s="31"/>
      <c r="E64713" s="31"/>
      <c r="F64713" s="2"/>
      <c r="G64713" s="1"/>
      <c r="H64713" s="1"/>
      <c r="I64713" s="1"/>
      <c r="J64713" s="1"/>
      <c r="K64713" s="1"/>
      <c r="L64713" s="1"/>
    </row>
    <row r="64719" spans="2:12" x14ac:dyDescent="0.2">
      <c r="B64719" s="31">
        <f>SUM(B7:B64718)</f>
        <v>0</v>
      </c>
      <c r="J64719" s="3"/>
      <c r="K64719" s="3"/>
      <c r="L64719" s="3"/>
    </row>
    <row r="64721" spans="2:12" x14ac:dyDescent="0.2">
      <c r="B64721" s="31">
        <f>SUM(B64719)</f>
        <v>0</v>
      </c>
      <c r="J64721" s="3"/>
      <c r="K64721" s="3"/>
      <c r="L64721" s="3"/>
    </row>
    <row r="64722" spans="2:12" x14ac:dyDescent="0.2">
      <c r="I64722" s="3"/>
    </row>
    <row r="64724" spans="2:12" x14ac:dyDescent="0.2">
      <c r="I64724" s="3"/>
    </row>
    <row r="1048048" spans="11:11" x14ac:dyDescent="0.2">
      <c r="K1048048" s="16" t="e">
        <f>SUM(#REF!)</f>
        <v>#REF!</v>
      </c>
    </row>
  </sheetData>
  <mergeCells count="52">
    <mergeCell ref="A49:E49"/>
    <mergeCell ref="A61:E61"/>
    <mergeCell ref="A42:E42"/>
    <mergeCell ref="A67:E67"/>
    <mergeCell ref="A59:L59"/>
    <mergeCell ref="A63:L63"/>
    <mergeCell ref="A53:E53"/>
    <mergeCell ref="A57:E57"/>
    <mergeCell ref="A8:L8"/>
    <mergeCell ref="A10:E10"/>
    <mergeCell ref="A38:L38"/>
    <mergeCell ref="A36:B36"/>
    <mergeCell ref="G36:H36"/>
    <mergeCell ref="A12:L12"/>
    <mergeCell ref="A26:L26"/>
    <mergeCell ref="A28:E28"/>
    <mergeCell ref="A16:E16"/>
    <mergeCell ref="A24:E24"/>
    <mergeCell ref="A32:E32"/>
    <mergeCell ref="A35:E35"/>
    <mergeCell ref="A18:L18"/>
    <mergeCell ref="A20:E20"/>
    <mergeCell ref="A100:L100"/>
    <mergeCell ref="A69:L69"/>
    <mergeCell ref="A75:L75"/>
    <mergeCell ref="A71:E71"/>
    <mergeCell ref="A77:E77"/>
    <mergeCell ref="A94:E94"/>
    <mergeCell ref="A96:L96"/>
    <mergeCell ref="A98:E98"/>
    <mergeCell ref="A84:E84"/>
    <mergeCell ref="A90:L90"/>
    <mergeCell ref="A86:L86"/>
    <mergeCell ref="A88:E88"/>
    <mergeCell ref="A72:B72"/>
    <mergeCell ref="G72:H72"/>
    <mergeCell ref="A104:C104"/>
    <mergeCell ref="A1:L1"/>
    <mergeCell ref="A2:L2"/>
    <mergeCell ref="A3:L3"/>
    <mergeCell ref="A4:L4"/>
    <mergeCell ref="A5:B5"/>
    <mergeCell ref="A6:B6"/>
    <mergeCell ref="A30:L30"/>
    <mergeCell ref="A33:L33"/>
    <mergeCell ref="A51:L51"/>
    <mergeCell ref="A55:L55"/>
    <mergeCell ref="A44:L44"/>
    <mergeCell ref="G6:H6"/>
    <mergeCell ref="A21:L21"/>
    <mergeCell ref="A102:E102"/>
    <mergeCell ref="A79:L79"/>
  </mergeCells>
  <pageMargins left="0.15748031496062992" right="0.35433070866141736" top="0.27559055118110237" bottom="0.15748031496062992" header="0.31496062992125984" footer="0.15748031496062992"/>
  <pageSetup paperSize="5" scale="70" fitToHeight="0" orientation="landscape" r:id="rId1"/>
  <rowBreaks count="4" manualBreakCount="4">
    <brk id="35" max="11" man="1"/>
    <brk id="71" max="11" man="1"/>
    <brk id="111" max="12" man="1"/>
    <brk id="116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2021-01-12T15:52:59Z</cp:lastPrinted>
  <dcterms:created xsi:type="dcterms:W3CDTF">2019-01-11T19:06:47Z</dcterms:created>
  <dcterms:modified xsi:type="dcterms:W3CDTF">2021-01-12T19:54:17Z</dcterms:modified>
</cp:coreProperties>
</file>