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gconcepcion\Desktop\NOMINA II\NOMINA\NOMINAS PARA PORTAL INSTITUCIONAL\PORTAL 2021\ENERO 2021\"/>
    </mc:Choice>
  </mc:AlternateContent>
  <xr:revisionPtr revIDLastSave="0" documentId="13_ncr:1_{9A9A839E-866D-4EDA-B65F-E5D2F10AB930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CONTRATADOS " sheetId="13" r:id="rId1"/>
  </sheets>
  <definedNames>
    <definedName name="_xlnm.Print_Area" localSheetId="0">'CONTRATADOS '!$A$1:$L$127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3" l="1"/>
  <c r="L25" i="13"/>
  <c r="K25" i="13"/>
  <c r="J25" i="13"/>
  <c r="I25" i="13"/>
  <c r="H25" i="13"/>
  <c r="G25" i="13"/>
  <c r="F25" i="13"/>
  <c r="A13" i="13"/>
  <c r="A14" i="13" s="1"/>
  <c r="I100" i="13"/>
  <c r="F100" i="13"/>
  <c r="H99" i="13"/>
  <c r="H100" i="13" s="1"/>
  <c r="G99" i="13"/>
  <c r="G100" i="13" s="1"/>
  <c r="L93" i="13"/>
  <c r="L94" i="13"/>
  <c r="L92" i="13"/>
  <c r="L91" i="13"/>
  <c r="I95" i="13"/>
  <c r="J95" i="13"/>
  <c r="K95" i="13"/>
  <c r="F95" i="13"/>
  <c r="G93" i="13"/>
  <c r="H93" i="13"/>
  <c r="G94" i="13"/>
  <c r="H94" i="13"/>
  <c r="L56" i="13"/>
  <c r="L57" i="13"/>
  <c r="L55" i="13"/>
  <c r="L54" i="13"/>
  <c r="G56" i="13"/>
  <c r="H56" i="13"/>
  <c r="G57" i="13"/>
  <c r="H57" i="13"/>
  <c r="I42" i="13"/>
  <c r="J42" i="13"/>
  <c r="K42" i="13"/>
  <c r="F42" i="13"/>
  <c r="L41" i="13"/>
  <c r="L42" i="13" s="1"/>
  <c r="L37" i="13"/>
  <c r="L34" i="13"/>
  <c r="L14" i="13"/>
  <c r="L15" i="13"/>
  <c r="L16" i="13"/>
  <c r="L13" i="13"/>
  <c r="L9" i="13"/>
  <c r="F17" i="13"/>
  <c r="L95" i="13" l="1"/>
  <c r="I58" i="13" l="1"/>
  <c r="J58" i="13"/>
  <c r="K58" i="13"/>
  <c r="L58" i="13"/>
  <c r="F58" i="13"/>
  <c r="L71" i="13" l="1"/>
  <c r="K71" i="13"/>
  <c r="J71" i="13"/>
  <c r="I71" i="13"/>
  <c r="H71" i="13"/>
  <c r="G71" i="13"/>
  <c r="F71" i="13"/>
  <c r="H34" i="13"/>
  <c r="H35" i="13" s="1"/>
  <c r="G34" i="13"/>
  <c r="G35" i="13" s="1"/>
  <c r="G37" i="13"/>
  <c r="L35" i="13"/>
  <c r="K35" i="13"/>
  <c r="J35" i="13"/>
  <c r="I35" i="13"/>
  <c r="F35" i="13"/>
  <c r="I17" i="13"/>
  <c r="K17" i="13"/>
  <c r="L17" i="13"/>
  <c r="G13" i="13"/>
  <c r="H13" i="13"/>
  <c r="H16" i="13"/>
  <c r="G16" i="13"/>
  <c r="H15" i="13"/>
  <c r="G15" i="13"/>
  <c r="H14" i="13"/>
  <c r="G14" i="13"/>
  <c r="L21" i="13"/>
  <c r="K21" i="13"/>
  <c r="J21" i="13"/>
  <c r="I21" i="13"/>
  <c r="H21" i="13"/>
  <c r="G21" i="13"/>
  <c r="F21" i="13"/>
  <c r="L104" i="13"/>
  <c r="K104" i="13"/>
  <c r="J104" i="13"/>
  <c r="I104" i="13"/>
  <c r="F104" i="13"/>
  <c r="H103" i="13"/>
  <c r="H104" i="13" s="1"/>
  <c r="G103" i="13"/>
  <c r="G104" i="13" s="1"/>
  <c r="H17" i="13" l="1"/>
  <c r="G17" i="13"/>
  <c r="H109" i="13" l="1"/>
  <c r="G109" i="13"/>
  <c r="H108" i="13"/>
  <c r="G108" i="13"/>
  <c r="H107" i="13"/>
  <c r="G107" i="13"/>
  <c r="H92" i="13"/>
  <c r="G92" i="13"/>
  <c r="H91" i="13"/>
  <c r="G91" i="13"/>
  <c r="H55" i="13"/>
  <c r="H58" i="13" s="1"/>
  <c r="G55" i="13"/>
  <c r="G54" i="13"/>
  <c r="H50" i="13"/>
  <c r="G50" i="13"/>
  <c r="H49" i="13"/>
  <c r="G49" i="13"/>
  <c r="G48" i="13"/>
  <c r="H29" i="13"/>
  <c r="G29" i="13"/>
  <c r="H28" i="13"/>
  <c r="G28" i="13"/>
  <c r="G95" i="13" l="1"/>
  <c r="H95" i="13"/>
  <c r="G58" i="13"/>
  <c r="F51" i="13" l="1"/>
  <c r="G30" i="13"/>
  <c r="H30" i="13"/>
  <c r="I30" i="13"/>
  <c r="J30" i="13"/>
  <c r="K30" i="13"/>
  <c r="L30" i="13"/>
  <c r="F30" i="13"/>
  <c r="I38" i="13" l="1"/>
  <c r="L88" i="13" l="1"/>
  <c r="K88" i="13"/>
  <c r="L84" i="13"/>
  <c r="K84" i="13"/>
  <c r="K81" i="13"/>
  <c r="L51" i="13"/>
  <c r="K51" i="13"/>
  <c r="J51" i="13"/>
  <c r="H51" i="13"/>
  <c r="H45" i="13"/>
  <c r="I51" i="13"/>
  <c r="G51" i="13"/>
  <c r="K38" i="13"/>
  <c r="L38" i="13"/>
  <c r="J38" i="13"/>
  <c r="G38" i="13"/>
  <c r="F38" i="13"/>
  <c r="H37" i="13"/>
  <c r="H38" i="13" s="1"/>
  <c r="F10" i="13" l="1"/>
  <c r="F118" i="13"/>
  <c r="F114" i="13"/>
  <c r="F110" i="13"/>
  <c r="F88" i="13"/>
  <c r="F84" i="13"/>
  <c r="F81" i="13"/>
  <c r="F75" i="13"/>
  <c r="F67" i="13"/>
  <c r="F62" i="13"/>
  <c r="F46" i="13"/>
  <c r="H10" i="13"/>
  <c r="I10" i="13"/>
  <c r="J10" i="13"/>
  <c r="K10" i="13"/>
  <c r="L10" i="13"/>
  <c r="F120" i="13" l="1"/>
  <c r="H113" i="13"/>
  <c r="H114" i="13" s="1"/>
  <c r="G113" i="13"/>
  <c r="G114" i="13" s="1"/>
  <c r="L114" i="13"/>
  <c r="K114" i="13"/>
  <c r="J114" i="13"/>
  <c r="I114" i="13"/>
  <c r="L110" i="13"/>
  <c r="K110" i="13"/>
  <c r="J110" i="13"/>
  <c r="I110" i="13"/>
  <c r="G9" i="13"/>
  <c r="G10" i="13" s="1"/>
  <c r="G110" i="13" l="1"/>
  <c r="H110" i="13"/>
  <c r="K1048064" i="13" l="1"/>
  <c r="B64735" i="13"/>
  <c r="B64737" i="13" s="1"/>
  <c r="L118" i="13"/>
  <c r="K118" i="13"/>
  <c r="J118" i="13"/>
  <c r="I118" i="13"/>
  <c r="H117" i="13"/>
  <c r="H118" i="13" s="1"/>
  <c r="G117" i="13"/>
  <c r="G118" i="13" s="1"/>
  <c r="I88" i="13"/>
  <c r="H87" i="13"/>
  <c r="H88" i="13" s="1"/>
  <c r="G87" i="13"/>
  <c r="G88" i="13" s="1"/>
  <c r="I84" i="13"/>
  <c r="H83" i="13"/>
  <c r="H84" i="13" s="1"/>
  <c r="G83" i="13"/>
  <c r="G84" i="13" s="1"/>
  <c r="L81" i="13"/>
  <c r="J81" i="13"/>
  <c r="I81" i="13"/>
  <c r="I75" i="13"/>
  <c r="H74" i="13"/>
  <c r="H75" i="13" s="1"/>
  <c r="G74" i="13"/>
  <c r="G75" i="13" s="1"/>
  <c r="L67" i="13"/>
  <c r="K67" i="13"/>
  <c r="J67" i="13"/>
  <c r="I67" i="13"/>
  <c r="H66" i="13"/>
  <c r="G66" i="13"/>
  <c r="L62" i="13"/>
  <c r="K62" i="13"/>
  <c r="J62" i="13"/>
  <c r="I62" i="13"/>
  <c r="H61" i="13"/>
  <c r="H62" i="13" s="1"/>
  <c r="G61" i="13"/>
  <c r="G62" i="13" s="1"/>
  <c r="I46" i="13"/>
  <c r="H46" i="13"/>
  <c r="G45" i="13"/>
  <c r="G46" i="13" s="1"/>
  <c r="H41" i="13"/>
  <c r="H42" i="13" s="1"/>
  <c r="G41" i="13"/>
  <c r="G42" i="13" s="1"/>
  <c r="A15" i="13"/>
  <c r="A16" i="13" s="1"/>
  <c r="A20" i="13" s="1"/>
  <c r="A24" i="13" s="1"/>
  <c r="A28" i="13" s="1"/>
  <c r="L120" i="13" l="1"/>
  <c r="K120" i="13"/>
  <c r="I120" i="13"/>
  <c r="J120" i="13"/>
  <c r="A29" i="13"/>
  <c r="A34" i="13" s="1"/>
  <c r="A37" i="13" s="1"/>
  <c r="H67" i="13"/>
  <c r="G67" i="13"/>
  <c r="H81" i="13"/>
  <c r="G81" i="13"/>
  <c r="G120" i="13" l="1"/>
  <c r="H120" i="13"/>
  <c r="A41" i="13"/>
  <c r="A45" i="13" s="1"/>
  <c r="A48" i="13" s="1"/>
  <c r="A49" i="13" s="1"/>
  <c r="A50" i="13" s="1"/>
  <c r="A54" i="13" s="1"/>
  <c r="A55" i="13" l="1"/>
  <c r="A56" i="13" s="1"/>
  <c r="A57" i="13" s="1"/>
  <c r="A61" i="13" s="1"/>
  <c r="A66" i="13" l="1"/>
  <c r="A70" i="13" l="1"/>
  <c r="A74" i="13" s="1"/>
  <c r="A78" i="13" s="1"/>
  <c r="A79" i="13" s="1"/>
  <c r="A80" i="13" s="1"/>
  <c r="A83" i="13" s="1"/>
  <c r="A87" i="13" s="1"/>
  <c r="A91" i="13" l="1"/>
  <c r="A92" i="13" l="1"/>
  <c r="A93" i="13" s="1"/>
  <c r="A94" i="13" s="1"/>
  <c r="A99" i="13" s="1"/>
  <c r="A103" i="13" s="1"/>
  <c r="A107" i="13" s="1"/>
  <c r="A108" i="13" l="1"/>
  <c r="A109" i="13" s="1"/>
  <c r="A113" i="13" s="1"/>
  <c r="A117" i="13" s="1"/>
</calcChain>
</file>

<file path=xl/sharedStrings.xml><?xml version="1.0" encoding="utf-8"?>
<sst xmlns="http://schemas.openxmlformats.org/spreadsheetml/2006/main" count="268" uniqueCount="161">
  <si>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</si>
  <si>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</si>
  <si>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</si>
  <si>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</si>
  <si>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</si>
  <si>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</si>
  <si>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</si>
  <si>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DIVISION DESARROLLO INSTITUCIONAL </t>
  </si>
  <si>
    <t xml:space="preserve">DEPARTAMENTO JURIDICO </t>
  </si>
  <si>
    <t xml:space="preserve">DIVISION INFRAESTRUCTURA Y SOPORTE TECNICO </t>
  </si>
  <si>
    <t xml:space="preserve">SECCION MAYORDOMIA </t>
  </si>
  <si>
    <t xml:space="preserve">ANALISTA SECTORIAL DE PRESUPUESTO 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</si>
  <si>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</si>
  <si>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</si>
  <si>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</si>
  <si>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</si>
  <si>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</si>
  <si>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</si>
  <si>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</si>
  <si>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</si>
  <si>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</si>
  <si>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</si>
  <si>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</si>
  <si>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</si>
  <si>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</si>
  <si>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</si>
  <si>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</si>
  <si>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JAIRO BIENVENIDO JIMENEZ PEREZ </t>
  </si>
  <si>
    <t xml:space="preserve">EDDY ANTONIO FIDEL ALEJO </t>
  </si>
  <si>
    <t xml:space="preserve">DIVISION REGISTRO, SERVICIOS Y BENEFICIOS </t>
  </si>
  <si>
    <t>DEPARTAMENTO DE PRESUPUESTOS DE  EDUCACION, CIENCIA, TECNOLOGIA Y CULTURA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</si>
  <si>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</si>
  <si>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</si>
  <si>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</si>
  <si>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DESARROLLO E IMPLEMENTACION DE SISTEMAS </t>
  </si>
  <si>
    <t xml:space="preserve">DEPARTAMENTO DE  GESTIÓN FINANCIERA DE FORMULACIÓN Y EJECUCIÓN </t>
  </si>
  <si>
    <t xml:space="preserve">SECRETARIA </t>
  </si>
  <si>
    <t xml:space="preserve">ADMINISTRADOR DE BASE DE DATOS </t>
  </si>
  <si>
    <t xml:space="preserve">TECNICO ADMINISTRATIVO </t>
  </si>
  <si>
    <t xml:space="preserve">ANALISTA DE EVALUACION DEL DESEMPEÑO </t>
  </si>
  <si>
    <t xml:space="preserve">ANALISTA DE CALIDAD EN LA GESTION I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</si>
  <si>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</si>
  <si>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</si>
  <si>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</si>
  <si>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</si>
  <si>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</si>
  <si>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 xml:space="preserve">ANALISTA DE NORMAS Y METODOLOGIAS PRESUPUESTARIAS </t>
  </si>
  <si>
    <t xml:space="preserve">DIVISION FORMULACION, MONITOREO Y EVALUACION DE PLANES, PROGRAMAS Y PROYECTOS </t>
  </si>
  <si>
    <t>ANALISTA DE PLANIFICACIÓN I</t>
  </si>
  <si>
    <t xml:space="preserve">ALEJANDRO BELLO ESPINAL 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</si>
  <si>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</si>
  <si>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</si>
  <si>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</si>
  <si>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</si>
  <si>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</si>
  <si>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</si>
  <si>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</si>
  <si>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</si>
  <si>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NOMINA DE SUELDOS: EMPLEADOS CONTRATADOS</t>
  </si>
  <si>
    <t xml:space="preserve"> 02 DE SEPTIEMBRE DEL 2020</t>
  </si>
  <si>
    <t xml:space="preserve"> 12 DE NOVIEMBRE DEL 2020</t>
  </si>
  <si>
    <t>10 AGOSTO DEL 2020</t>
  </si>
  <si>
    <t>10 DE FEBRERO DEL 2021</t>
  </si>
  <si>
    <t xml:space="preserve"> 01 DE OCTUBRE DEL 2020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</si>
  <si>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</si>
  <si>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</si>
  <si>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</si>
  <si>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</si>
  <si>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</si>
  <si>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</si>
  <si>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</si>
  <si>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</si>
  <si>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 xml:space="preserve">DIRECTOR  DE RECURSOS HUMANOS </t>
  </si>
  <si>
    <t>OMAR ENRIQUE POLANCO MOLINA</t>
  </si>
  <si>
    <t xml:space="preserve"> 01 DE SEPTIEMBRE DEL 2020</t>
  </si>
  <si>
    <t xml:space="preserve"> 01 DE MARZO DEL 2021</t>
  </si>
  <si>
    <t>RAFAEL FRANCISCO JOVINE ZORRILLA</t>
  </si>
  <si>
    <t>DIRECTOR DE ESTUDIOS ECONÓMICOS Y SEGUIMIENTO FINANCIERO</t>
  </si>
  <si>
    <t xml:space="preserve"> 24 DE AGOSTO DEL 2020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</si>
  <si>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</si>
  <si>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</si>
  <si>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</si>
  <si>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</si>
  <si>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</si>
  <si>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</si>
  <si>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</si>
  <si>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</si>
  <si>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</si>
  <si>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</si>
  <si>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 xml:space="preserve"> 17 DE AGOSTO DEL 2020</t>
  </si>
  <si>
    <t>DIVISION TRANSPORTACION</t>
  </si>
  <si>
    <t xml:space="preserve">VICTOR VARGAS </t>
  </si>
  <si>
    <t>RAFAEL ONERIS NOVA</t>
  </si>
  <si>
    <t>NELSON ANTONIO TODD KERY</t>
  </si>
  <si>
    <t>ENCARGADO DE LA SECCIÓN DE TRANSPORTACIÓN</t>
  </si>
  <si>
    <t>SUPERVISOR DE TRANSPORTACIÓN</t>
  </si>
  <si>
    <t>CHOFER II</t>
  </si>
  <si>
    <t>27 DE AGOSTO DEL 2020</t>
  </si>
  <si>
    <t>YOHNNY MANUEL CIPRIAN CASTILLO</t>
  </si>
  <si>
    <t>ENCARGADO DIVISIÓN DE COMPRAS Y CONTRARACIONES</t>
  </si>
  <si>
    <t>25 DE AGOSTO DEL 2020</t>
  </si>
  <si>
    <t xml:space="preserve"> 01 DE ABRIL DEL 2021</t>
  </si>
  <si>
    <t>07 DE OCTUBRE DEL 2020</t>
  </si>
  <si>
    <t>07 DE ABRIL DEL 2021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</si>
  <si>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</si>
  <si>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</si>
  <si>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</si>
  <si>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</si>
  <si>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</si>
  <si>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INGENIERO DE PLANTA</t>
  </si>
  <si>
    <t>21 DE SEPTIEMBRE DEL 2020</t>
  </si>
  <si>
    <t>21 DE MARZO DEL 2021</t>
  </si>
  <si>
    <t xml:space="preserve"> 05 DE OCTUBRE DEL 2020</t>
  </si>
  <si>
    <t xml:space="preserve"> 05 DE ABRIL DEL 2021</t>
  </si>
  <si>
    <t xml:space="preserve"> 09 DE SEPTIEMBRE DEL 2020</t>
  </si>
  <si>
    <t>09 DE MARZO DEL 2021</t>
  </si>
  <si>
    <t xml:space="preserve"> 03 DE SEPTIEMBRE DEL 2020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</si>
  <si>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</si>
  <si>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</si>
  <si>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</si>
  <si>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</si>
  <si>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</si>
  <si>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</si>
  <si>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</si>
  <si>
    <t xml:space="preserve"> 01 DE DICIEMBRE DEL 2020</t>
  </si>
  <si>
    <t>01 DE JUNIO DEL 2021</t>
  </si>
  <si>
    <t>ODILL SANTANA NIVAR</t>
  </si>
  <si>
    <t>ANALISTA DE GESTIÓN FINANCIERA Y EJECUCIÓN PRESUPUESTARIA I</t>
  </si>
  <si>
    <t xml:space="preserve"> 09 DE DICIEMBRE DEL 2020</t>
  </si>
  <si>
    <t>09 DE JUNIO DEL 2021</t>
  </si>
  <si>
    <t>MARIA DOLORES MARIÑAS MIGUEZ</t>
  </si>
  <si>
    <t>ENCARGADA DEPARTAMENTO DE ANÁLISIS Y ESTUDIOS ECONÓMICOS</t>
  </si>
  <si>
    <t>FAUSTO MIGUEL ESPAILLATA TAVAREZ</t>
  </si>
  <si>
    <t>ENCARGADO DIVISIÓN ADMINISTRATIVA Y ECONÓMICA</t>
  </si>
  <si>
    <t xml:space="preserve"> 08 DE DICIEMBRE DEL 2020</t>
  </si>
  <si>
    <t>08 DE JUNIO DEL 2021</t>
  </si>
  <si>
    <t>YAMILETH MAITE DIAZ HERNANDEZ</t>
  </si>
  <si>
    <t>MANEJADOR DE WEB Y REDES SOCIALES</t>
  </si>
  <si>
    <t xml:space="preserve"> 07 DE DICIEMBRE DEL 2020</t>
  </si>
  <si>
    <t>07 DE JUNIO DEL 2021</t>
  </si>
  <si>
    <t>NIURVIS YALIZA ABREU JIMENEZ</t>
  </si>
  <si>
    <t>SINAD DE LOS MILAGROS ESTEVEZ SANTANA</t>
  </si>
  <si>
    <t xml:space="preserve">ANALISTA RECURSOS HUMANOS </t>
  </si>
  <si>
    <t xml:space="preserve"> 19 DE OCTUBRE DEL 2020</t>
  </si>
  <si>
    <t>19 DE ABRIL DEL 2021</t>
  </si>
  <si>
    <t xml:space="preserve"> 20 DE OCTUBRE DEL 2020</t>
  </si>
  <si>
    <t>20 DE ABRIL DEL 2021</t>
  </si>
  <si>
    <t>VICTOR JOSÉ EFRES FÉLIX</t>
  </si>
  <si>
    <t>JOHANNY RAFAEL RODRIGUEZ RODRIGUEZ</t>
  </si>
  <si>
    <t xml:space="preserve">AYUDANTE MANTENIMIENTO </t>
  </si>
  <si>
    <t>05 DE ABRIL DEL 2021</t>
  </si>
  <si>
    <t xml:space="preserve">SECCION ALMACEN Y SUMINISTRO </t>
  </si>
  <si>
    <t>ALICIA FELIZ OGANDO</t>
  </si>
  <si>
    <t xml:space="preserve">ENC. SECCION ALMACEN Y SUMINISTRO </t>
  </si>
  <si>
    <t>Correspondiente al mes de Enero del año 2021</t>
  </si>
  <si>
    <t>DAMASO RAMIREZ MATEO</t>
  </si>
  <si>
    <t>CAMARERO</t>
  </si>
  <si>
    <t xml:space="preserve">SAMANDA MARIELY VELASQUEZ DIAZ </t>
  </si>
  <si>
    <t xml:space="preserve"> 01 DE NOVIEMBRE DEL 2020</t>
  </si>
  <si>
    <t>01 DE MAYO DEL 2021</t>
  </si>
  <si>
    <t xml:space="preserve"> 01 DE JULIO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</si>
</sst>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11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165" fontId="3" fillId="0" borderId="1" xfId="0" applyNumberFormat="1" applyFont="1" applyFill="1" applyBorder="1"/>
    <xf numFmtId="43" fontId="3" fillId="2" borderId="8" xfId="1" applyFont="1" applyFill="1" applyBorder="1"/>
    <xf numFmtId="43" fontId="3" fillId="2" borderId="12" xfId="0" applyNumberFormat="1" applyFont="1" applyFill="1" applyBorder="1"/>
    <xf numFmtId="43" fontId="3" fillId="2" borderId="8" xfId="0" applyNumberFormat="1" applyFont="1" applyFill="1" applyBorder="1"/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0" fontId="10" fillId="2" borderId="1" xfId="0" applyFont="1" applyFill="1" applyBorder="1"/>
    <xf numFmtId="0" fontId="4" fillId="2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188407</xdr:colOff>
      <xdr:row>0</xdr:row>
      <xdr:rowOff>0</xdr:rowOff>
    </xdr:from>
    <xdr:to>
      <xdr:col>1</xdr:col>
      <xdr:colOff>2030605</xdr:colOff>
      <xdr:row>5</xdr:row>
      <xdr:rowOff>248801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7" y="0"/>
          <a:ext cx="2271346" cy="13792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8064"/>
  <sheetViews>
    <sheetView showGridLines="0" tabSelected="1" topLeftCell="A10" zoomScale="91" zoomScaleNormal="91" workbookViewId="0">
      <selection activeCell="A23" sqref="A23:L23"/>
    </sheetView>
  </sheetViews>
  <sheetFormatPr baseColWidth="10" defaultRowHeight="12.75" x14ac:dyDescent="0.2"/>
  <cols>
    <col min="1" max="1" width="6.42578125" style="3" customWidth="1"/>
    <col min="2" max="2" width="33.85546875" style="31" customWidth="1"/>
    <col min="3" max="3" width="30.85546875" style="31" customWidth="1"/>
    <col min="4" max="4" width="25" style="31" customWidth="1"/>
    <col min="5" max="5" width="24.7109375" style="31" customWidth="1"/>
    <col min="6" max="6" width="18.140625" style="2" customWidth="1"/>
    <col min="7" max="7" width="14.7109375" style="1" customWidth="1"/>
    <col min="8" max="8" width="14.140625" style="1" customWidth="1"/>
    <col min="9" max="9" width="15.28515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6384" width="11.42578125" style="1"/>
  </cols>
  <sheetData>
    <row r="1" spans="1:13" x14ac:dyDescent="0.2">
      <c r="B1" s="28"/>
    </row>
    <row r="2" spans="1:13" ht="18.75" x14ac:dyDescent="0.3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3" ht="18.75" x14ac:dyDescent="0.3">
      <c r="A3" s="57" t="s">
        <v>58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13" ht="18.75" x14ac:dyDescent="0.3">
      <c r="A4" s="57" t="s">
        <v>154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</row>
    <row r="5" spans="1:13" ht="19.5" thickBot="1" x14ac:dyDescent="0.35">
      <c r="A5" s="57"/>
      <c r="B5" s="57"/>
      <c r="C5" s="28"/>
      <c r="D5" s="28"/>
      <c r="E5" s="28"/>
      <c r="F5" s="23"/>
    </row>
    <row r="6" spans="1:13" ht="24.75" customHeight="1" thickBot="1" x14ac:dyDescent="0.3">
      <c r="A6" s="62"/>
      <c r="B6" s="62"/>
      <c r="G6" s="63" t="s">
        <v>57</v>
      </c>
      <c r="H6" s="64"/>
    </row>
    <row r="7" spans="1:13" s="2" customFormat="1" ht="24.95" customHeight="1" thickBot="1" x14ac:dyDescent="0.25">
      <c r="A7" s="18" t="s">
        <v>2</v>
      </c>
      <c r="B7" s="18" t="s">
        <v>51</v>
      </c>
      <c r="C7" s="18" t="s">
        <v>67</v>
      </c>
      <c r="D7" s="18" t="s">
        <v>55</v>
      </c>
      <c r="E7" s="18" t="s">
        <v>56</v>
      </c>
      <c r="F7" s="18" t="s">
        <v>65</v>
      </c>
      <c r="G7" s="18" t="s">
        <v>3</v>
      </c>
      <c r="H7" s="18" t="s">
        <v>4</v>
      </c>
      <c r="I7" s="19" t="s">
        <v>52</v>
      </c>
      <c r="J7" s="19" t="s">
        <v>54</v>
      </c>
      <c r="K7" s="19" t="s">
        <v>5</v>
      </c>
      <c r="L7" s="18" t="s">
        <v>53</v>
      </c>
    </row>
    <row r="8" spans="1:13" s="2" customFormat="1" ht="24.95" customHeight="1" thickBot="1" x14ac:dyDescent="0.25">
      <c r="A8" s="59" t="s">
        <v>31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1"/>
      <c r="M8"/>
    </row>
    <row r="9" spans="1:13" s="2" customFormat="1" ht="24.95" customHeight="1" x14ac:dyDescent="0.2">
      <c r="A9" s="17">
        <v>1</v>
      </c>
      <c r="B9" s="4" t="s">
        <v>76</v>
      </c>
      <c r="C9" s="34" t="s">
        <v>77</v>
      </c>
      <c r="D9" s="32" t="s">
        <v>78</v>
      </c>
      <c r="E9" s="32" t="s">
        <v>79</v>
      </c>
      <c r="F9" s="13">
        <v>175000</v>
      </c>
      <c r="G9" s="12">
        <f>F9*2.87%</f>
        <v>5022.5</v>
      </c>
      <c r="H9" s="12">
        <v>4098.5280000000002</v>
      </c>
      <c r="I9" s="12">
        <v>30052.61</v>
      </c>
      <c r="J9" s="13">
        <v>25</v>
      </c>
      <c r="K9" s="12">
        <v>39198.637999999999</v>
      </c>
      <c r="L9" s="13">
        <f>+F9-K9</f>
        <v>135801.36199999999</v>
      </c>
      <c r="M9"/>
    </row>
    <row r="10" spans="1:13" s="2" customFormat="1" ht="24.95" customHeight="1" x14ac:dyDescent="0.2">
      <c r="A10" s="58" t="s">
        <v>66</v>
      </c>
      <c r="B10" s="58"/>
      <c r="C10" s="58"/>
      <c r="D10" s="58"/>
      <c r="E10" s="58"/>
      <c r="F10" s="22">
        <f>SUM(F9)</f>
        <v>175000</v>
      </c>
      <c r="G10" s="22">
        <f t="shared" ref="G10:L10" si="0">SUM(G9)</f>
        <v>5022.5</v>
      </c>
      <c r="H10" s="22">
        <f t="shared" si="0"/>
        <v>4098.5280000000002</v>
      </c>
      <c r="I10" s="22">
        <f t="shared" si="0"/>
        <v>30052.61</v>
      </c>
      <c r="J10" s="22">
        <f t="shared" si="0"/>
        <v>25</v>
      </c>
      <c r="K10" s="22">
        <f t="shared" si="0"/>
        <v>39198.637999999999</v>
      </c>
      <c r="L10" s="22">
        <f t="shared" si="0"/>
        <v>135801.36199999999</v>
      </c>
      <c r="M10"/>
    </row>
    <row r="11" spans="1:13" s="2" customFormat="1" ht="24.95" customHeight="1" thickBo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s="37" customFormat="1" ht="24.95" customHeight="1" thickBot="1" x14ac:dyDescent="0.25">
      <c r="A12" s="59" t="s">
        <v>31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1"/>
    </row>
    <row r="13" spans="1:13" s="37" customFormat="1" ht="24.95" customHeight="1" x14ac:dyDescent="0.2">
      <c r="A13" s="17">
        <f>+A9+1</f>
        <v>2</v>
      </c>
      <c r="B13" s="38" t="s">
        <v>130</v>
      </c>
      <c r="C13" s="34" t="s">
        <v>131</v>
      </c>
      <c r="D13" s="32" t="s">
        <v>124</v>
      </c>
      <c r="E13" s="32" t="s">
        <v>125</v>
      </c>
      <c r="F13" s="13">
        <v>120000</v>
      </c>
      <c r="G13" s="12">
        <f>F13*2.87%</f>
        <v>3444</v>
      </c>
      <c r="H13" s="12">
        <f>+F13*3.04%</f>
        <v>3648</v>
      </c>
      <c r="I13" s="12">
        <v>16809.87</v>
      </c>
      <c r="J13" s="13">
        <v>25</v>
      </c>
      <c r="K13" s="12">
        <v>23926.87</v>
      </c>
      <c r="L13" s="13">
        <f>+F13-K13</f>
        <v>96073.13</v>
      </c>
    </row>
    <row r="14" spans="1:13" s="6" customFormat="1" ht="24.95" customHeight="1" x14ac:dyDescent="0.2">
      <c r="A14" s="17">
        <f>+A13+1</f>
        <v>3</v>
      </c>
      <c r="B14" s="38" t="s">
        <v>18</v>
      </c>
      <c r="C14" s="32" t="s">
        <v>43</v>
      </c>
      <c r="D14" s="32" t="s">
        <v>59</v>
      </c>
      <c r="E14" s="32" t="s">
        <v>68</v>
      </c>
      <c r="F14" s="13">
        <v>60000</v>
      </c>
      <c r="G14" s="12">
        <f>F14*2.87%</f>
        <v>1722</v>
      </c>
      <c r="H14" s="12">
        <f>+F14*3.04%</f>
        <v>1824</v>
      </c>
      <c r="I14" s="12">
        <v>3486.68</v>
      </c>
      <c r="J14" s="13">
        <v>25</v>
      </c>
      <c r="K14" s="12">
        <v>7057.68</v>
      </c>
      <c r="L14" s="13">
        <f t="shared" ref="L14:L16" si="1">+F14-K14</f>
        <v>52942.32</v>
      </c>
    </row>
    <row r="15" spans="1:13" s="6" customFormat="1" ht="24.95" customHeight="1" x14ac:dyDescent="0.2">
      <c r="A15" s="10">
        <f>+A14+1</f>
        <v>4</v>
      </c>
      <c r="B15" s="29" t="s">
        <v>19</v>
      </c>
      <c r="C15" s="8" t="s">
        <v>43</v>
      </c>
      <c r="D15" s="32" t="s">
        <v>59</v>
      </c>
      <c r="E15" s="32" t="s">
        <v>68</v>
      </c>
      <c r="F15" s="13">
        <v>60000</v>
      </c>
      <c r="G15" s="12">
        <f t="shared" ref="G15:G16" si="2">F15*2.87%</f>
        <v>1722</v>
      </c>
      <c r="H15" s="12">
        <f t="shared" ref="H15:H16" si="3">+F15*3.04%</f>
        <v>1824</v>
      </c>
      <c r="I15" s="12">
        <v>3486.68</v>
      </c>
      <c r="J15" s="13">
        <v>1833.81</v>
      </c>
      <c r="K15" s="12">
        <v>8866.49</v>
      </c>
      <c r="L15" s="13">
        <f t="shared" si="1"/>
        <v>51133.51</v>
      </c>
    </row>
    <row r="16" spans="1:13" s="6" customFormat="1" ht="24.95" customHeight="1" x14ac:dyDescent="0.2">
      <c r="A16" s="10">
        <f>+A15+1</f>
        <v>5</v>
      </c>
      <c r="B16" s="29" t="s">
        <v>20</v>
      </c>
      <c r="C16" s="8" t="s">
        <v>43</v>
      </c>
      <c r="D16" s="32" t="s">
        <v>59</v>
      </c>
      <c r="E16" s="32" t="s">
        <v>68</v>
      </c>
      <c r="F16" s="13">
        <v>60000</v>
      </c>
      <c r="G16" s="12">
        <f t="shared" si="2"/>
        <v>1722</v>
      </c>
      <c r="H16" s="12">
        <f t="shared" si="3"/>
        <v>1824</v>
      </c>
      <c r="I16" s="12">
        <v>3486.68</v>
      </c>
      <c r="J16" s="13">
        <v>1833.81</v>
      </c>
      <c r="K16" s="12">
        <v>8866.49</v>
      </c>
      <c r="L16" s="13">
        <f t="shared" si="1"/>
        <v>51133.51</v>
      </c>
    </row>
    <row r="17" spans="1:12" s="2" customFormat="1" ht="24.95" customHeight="1" x14ac:dyDescent="0.2">
      <c r="A17" s="58" t="s">
        <v>66</v>
      </c>
      <c r="B17" s="58"/>
      <c r="C17" s="58"/>
      <c r="D17" s="58"/>
      <c r="E17" s="58"/>
      <c r="F17" s="22">
        <f>SUM(F13:F16)</f>
        <v>300000</v>
      </c>
      <c r="G17" s="22">
        <f t="shared" ref="G17:L17" si="4">SUM(G13:G16)</f>
        <v>8610</v>
      </c>
      <c r="H17" s="22">
        <f t="shared" si="4"/>
        <v>9120</v>
      </c>
      <c r="I17" s="22">
        <f t="shared" si="4"/>
        <v>27269.91</v>
      </c>
      <c r="J17" s="22">
        <f>SUM(J13:J16)</f>
        <v>3717.62</v>
      </c>
      <c r="K17" s="22">
        <f t="shared" si="4"/>
        <v>48717.53</v>
      </c>
      <c r="L17" s="22">
        <f t="shared" si="4"/>
        <v>251282.47000000003</v>
      </c>
    </row>
    <row r="18" spans="1:12" s="2" customFormat="1" ht="24.95" customHeight="1" thickBot="1" x14ac:dyDescent="0.25">
      <c r="A18" s="44"/>
      <c r="B18" s="44"/>
      <c r="C18" s="44"/>
      <c r="D18" s="44"/>
      <c r="E18" s="44"/>
      <c r="F18"/>
      <c r="G18"/>
      <c r="H18"/>
      <c r="I18"/>
      <c r="J18"/>
      <c r="K18"/>
      <c r="L18"/>
    </row>
    <row r="19" spans="1:12" s="2" customFormat="1" ht="24.95" customHeight="1" thickBot="1" x14ac:dyDescent="0.25">
      <c r="A19" s="59" t="s">
        <v>35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1"/>
    </row>
    <row r="20" spans="1:12" s="2" customFormat="1" ht="24.95" customHeight="1" x14ac:dyDescent="0.2">
      <c r="A20" s="17">
        <f>+A16+1</f>
        <v>6</v>
      </c>
      <c r="B20" s="4" t="s">
        <v>126</v>
      </c>
      <c r="C20" s="34" t="s">
        <v>127</v>
      </c>
      <c r="D20" s="32" t="s">
        <v>128</v>
      </c>
      <c r="E20" s="32" t="s">
        <v>129</v>
      </c>
      <c r="F20" s="13">
        <v>60000</v>
      </c>
      <c r="G20" s="12">
        <v>1722</v>
      </c>
      <c r="H20" s="12">
        <v>1824</v>
      </c>
      <c r="I20" s="12">
        <v>3486.68</v>
      </c>
      <c r="J20" s="13">
        <v>25</v>
      </c>
      <c r="K20" s="12">
        <v>7057.68</v>
      </c>
      <c r="L20" s="13">
        <v>52942.32</v>
      </c>
    </row>
    <row r="21" spans="1:12" s="2" customFormat="1" ht="24.95" customHeight="1" x14ac:dyDescent="0.2">
      <c r="A21" s="58" t="s">
        <v>66</v>
      </c>
      <c r="B21" s="58"/>
      <c r="C21" s="58"/>
      <c r="D21" s="58"/>
      <c r="E21" s="58"/>
      <c r="F21" s="22">
        <f>SUM(F20)</f>
        <v>60000</v>
      </c>
      <c r="G21" s="22">
        <f t="shared" ref="G21:L21" si="5">SUM(G20)</f>
        <v>1722</v>
      </c>
      <c r="H21" s="22">
        <f t="shared" si="5"/>
        <v>1824</v>
      </c>
      <c r="I21" s="22">
        <f t="shared" si="5"/>
        <v>3486.68</v>
      </c>
      <c r="J21" s="22">
        <f t="shared" si="5"/>
        <v>25</v>
      </c>
      <c r="K21" s="22">
        <f t="shared" si="5"/>
        <v>7057.68</v>
      </c>
      <c r="L21" s="22">
        <f t="shared" si="5"/>
        <v>52942.32</v>
      </c>
    </row>
    <row r="22" spans="1:12" s="2" customFormat="1" ht="24.95" customHeight="1" thickBot="1" x14ac:dyDescent="0.25">
      <c r="A22" s="44"/>
      <c r="B22" s="44"/>
      <c r="C22" s="44"/>
      <c r="D22" s="44"/>
      <c r="E22" s="44"/>
      <c r="F22"/>
      <c r="G22"/>
      <c r="H22"/>
      <c r="I22"/>
      <c r="J22"/>
      <c r="K22"/>
      <c r="L22"/>
    </row>
    <row r="23" spans="1:12" s="2" customFormat="1" ht="24.95" customHeight="1" thickBot="1" x14ac:dyDescent="0.25">
      <c r="A23" s="59" t="s">
        <v>32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1"/>
    </row>
    <row r="24" spans="1:12" s="2" customFormat="1" ht="24.95" customHeight="1" x14ac:dyDescent="0.2">
      <c r="A24" s="17">
        <f>+A20+1</f>
        <v>7</v>
      </c>
      <c r="B24" s="55" t="s">
        <v>157</v>
      </c>
      <c r="C24" s="56" t="s">
        <v>46</v>
      </c>
      <c r="D24" s="32" t="s">
        <v>158</v>
      </c>
      <c r="E24" s="32" t="s">
        <v>159</v>
      </c>
      <c r="F24" s="13">
        <v>60000</v>
      </c>
      <c r="G24" s="12">
        <v>1722</v>
      </c>
      <c r="H24" s="12">
        <v>1824</v>
      </c>
      <c r="I24" s="12">
        <v>3486.68</v>
      </c>
      <c r="J24" s="13">
        <v>25</v>
      </c>
      <c r="K24" s="12">
        <v>7057.68</v>
      </c>
      <c r="L24" s="13">
        <v>52942.32</v>
      </c>
    </row>
    <row r="25" spans="1:12" s="2" customFormat="1" ht="24.95" customHeight="1" x14ac:dyDescent="0.2">
      <c r="A25" s="58" t="s">
        <v>66</v>
      </c>
      <c r="B25" s="58"/>
      <c r="C25" s="58"/>
      <c r="D25" s="58"/>
      <c r="E25" s="58"/>
      <c r="F25" s="22">
        <f>SUM(F24)</f>
        <v>60000</v>
      </c>
      <c r="G25" s="22">
        <f t="shared" ref="G25:L25" si="6">SUM(G24)</f>
        <v>1722</v>
      </c>
      <c r="H25" s="22">
        <f t="shared" si="6"/>
        <v>1824</v>
      </c>
      <c r="I25" s="22">
        <f t="shared" si="6"/>
        <v>3486.68</v>
      </c>
      <c r="J25" s="22">
        <f t="shared" si="6"/>
        <v>25</v>
      </c>
      <c r="K25" s="22">
        <f t="shared" si="6"/>
        <v>7057.68</v>
      </c>
      <c r="L25" s="22">
        <f t="shared" si="6"/>
        <v>52942.32</v>
      </c>
    </row>
    <row r="26" spans="1:12" s="2" customFormat="1" ht="24.95" customHeight="1" thickBot="1" x14ac:dyDescent="0.25">
      <c r="A26" s="3"/>
      <c r="B26" s="31"/>
      <c r="C26" s="33"/>
      <c r="D26" s="33"/>
      <c r="E26" s="33"/>
      <c r="L26" s="9"/>
    </row>
    <row r="27" spans="1:12" s="2" customFormat="1" ht="24.95" customHeight="1" thickBot="1" x14ac:dyDescent="0.25">
      <c r="A27" s="67" t="s">
        <v>30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9"/>
    </row>
    <row r="28" spans="1:12" s="6" customFormat="1" ht="24.95" customHeight="1" x14ac:dyDescent="0.2">
      <c r="A28" s="17">
        <f>+A24+1</f>
        <v>8</v>
      </c>
      <c r="B28" s="32" t="s">
        <v>50</v>
      </c>
      <c r="C28" s="34" t="s">
        <v>11</v>
      </c>
      <c r="D28" s="32" t="s">
        <v>64</v>
      </c>
      <c r="E28" s="32" t="s">
        <v>160</v>
      </c>
      <c r="F28" s="12">
        <v>65000</v>
      </c>
      <c r="G28" s="12">
        <f>F28*2.87%</f>
        <v>1865.5</v>
      </c>
      <c r="H28" s="12">
        <f>+F28*3.04%</f>
        <v>1976</v>
      </c>
      <c r="I28" s="12">
        <v>4427.58</v>
      </c>
      <c r="J28" s="13">
        <v>25</v>
      </c>
      <c r="K28" s="12">
        <v>8294.08</v>
      </c>
      <c r="L28" s="13">
        <v>56705.919999999998</v>
      </c>
    </row>
    <row r="29" spans="1:12" s="6" customFormat="1" ht="24.95" customHeight="1" x14ac:dyDescent="0.2">
      <c r="A29" s="17">
        <f>+A28+1</f>
        <v>9</v>
      </c>
      <c r="B29" s="1" t="s">
        <v>73</v>
      </c>
      <c r="C29" s="34" t="s">
        <v>11</v>
      </c>
      <c r="D29" s="32" t="s">
        <v>74</v>
      </c>
      <c r="E29" s="32" t="s">
        <v>75</v>
      </c>
      <c r="F29" s="12">
        <v>60000</v>
      </c>
      <c r="G29" s="12">
        <f>F29*2.87%</f>
        <v>1722</v>
      </c>
      <c r="H29" s="12">
        <f>+F29*3.04%</f>
        <v>1824</v>
      </c>
      <c r="I29" s="12">
        <v>3486.68</v>
      </c>
      <c r="J29" s="13">
        <v>25</v>
      </c>
      <c r="K29" s="12">
        <v>7057.68</v>
      </c>
      <c r="L29" s="13">
        <v>52942.32</v>
      </c>
    </row>
    <row r="30" spans="1:12" s="6" customFormat="1" ht="24.95" customHeight="1" thickBot="1" x14ac:dyDescent="0.25">
      <c r="A30" s="58" t="s">
        <v>66</v>
      </c>
      <c r="B30" s="58"/>
      <c r="C30" s="58"/>
      <c r="D30" s="58"/>
      <c r="E30" s="58"/>
      <c r="F30" s="22">
        <f>SUM(F28:F29)</f>
        <v>125000</v>
      </c>
      <c r="G30" s="22">
        <f t="shared" ref="G30:L30" si="7">SUM(G28:G29)</f>
        <v>3587.5</v>
      </c>
      <c r="H30" s="22">
        <f t="shared" si="7"/>
        <v>3800</v>
      </c>
      <c r="I30" s="22">
        <f t="shared" si="7"/>
        <v>7914.26</v>
      </c>
      <c r="J30" s="22">
        <f t="shared" si="7"/>
        <v>50</v>
      </c>
      <c r="K30" s="22">
        <f t="shared" si="7"/>
        <v>15351.76</v>
      </c>
      <c r="L30" s="22">
        <f t="shared" si="7"/>
        <v>109648.23999999999</v>
      </c>
    </row>
    <row r="31" spans="1:12" s="6" customFormat="1" ht="24.95" customHeight="1" thickBot="1" x14ac:dyDescent="0.3">
      <c r="A31" s="62"/>
      <c r="B31" s="62"/>
      <c r="C31" s="31"/>
      <c r="D31" s="31"/>
      <c r="E31" s="31"/>
      <c r="F31" s="2"/>
      <c r="G31" s="63" t="s">
        <v>57</v>
      </c>
      <c r="H31" s="64"/>
      <c r="I31" s="1"/>
      <c r="J31" s="1"/>
      <c r="K31" s="1"/>
      <c r="L31" s="1"/>
    </row>
    <row r="32" spans="1:12" s="6" customFormat="1" ht="24.95" customHeight="1" thickBot="1" x14ac:dyDescent="0.25">
      <c r="A32" s="18" t="s">
        <v>2</v>
      </c>
      <c r="B32" s="18" t="s">
        <v>51</v>
      </c>
      <c r="C32" s="18" t="s">
        <v>67</v>
      </c>
      <c r="D32" s="18" t="s">
        <v>55</v>
      </c>
      <c r="E32" s="18" t="s">
        <v>56</v>
      </c>
      <c r="F32" s="18" t="s">
        <v>65</v>
      </c>
      <c r="G32" s="18" t="s">
        <v>3</v>
      </c>
      <c r="H32" s="18" t="s">
        <v>4</v>
      </c>
      <c r="I32" s="19" t="s">
        <v>52</v>
      </c>
      <c r="J32" s="19" t="s">
        <v>54</v>
      </c>
      <c r="K32" s="19" t="s">
        <v>5</v>
      </c>
      <c r="L32" s="18" t="s">
        <v>53</v>
      </c>
    </row>
    <row r="33" spans="1:12" s="2" customFormat="1" ht="24.95" customHeight="1" thickBot="1" x14ac:dyDescent="0.25">
      <c r="A33" s="59" t="s">
        <v>35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1"/>
    </row>
    <row r="34" spans="1:12" s="2" customFormat="1" ht="24.95" customHeight="1" x14ac:dyDescent="0.2">
      <c r="A34" s="17">
        <f>+A29+1</f>
        <v>10</v>
      </c>
      <c r="B34" s="4" t="s">
        <v>132</v>
      </c>
      <c r="C34" s="34" t="s">
        <v>133</v>
      </c>
      <c r="D34" s="32" t="s">
        <v>134</v>
      </c>
      <c r="E34" s="32" t="s">
        <v>135</v>
      </c>
      <c r="F34" s="13">
        <v>110000</v>
      </c>
      <c r="G34" s="12">
        <f>F34*2.87%</f>
        <v>3157</v>
      </c>
      <c r="H34" s="12">
        <f>+F34*3.04%</f>
        <v>3344</v>
      </c>
      <c r="I34" s="12">
        <v>14457.62</v>
      </c>
      <c r="J34" s="13">
        <v>25</v>
      </c>
      <c r="K34" s="12">
        <v>20983.62</v>
      </c>
      <c r="L34" s="13">
        <f>+F34-K34</f>
        <v>89016.38</v>
      </c>
    </row>
    <row r="35" spans="1:12" s="2" customFormat="1" ht="24.95" customHeight="1" thickBot="1" x14ac:dyDescent="0.25">
      <c r="A35" s="58" t="s">
        <v>66</v>
      </c>
      <c r="B35" s="58"/>
      <c r="C35" s="58"/>
      <c r="D35" s="58"/>
      <c r="E35" s="58"/>
      <c r="F35" s="22">
        <f>SUM(F34)</f>
        <v>110000</v>
      </c>
      <c r="G35" s="22">
        <f t="shared" ref="G35:L35" si="8">SUM(G34)</f>
        <v>3157</v>
      </c>
      <c r="H35" s="22">
        <f t="shared" si="8"/>
        <v>3344</v>
      </c>
      <c r="I35" s="22">
        <f t="shared" si="8"/>
        <v>14457.62</v>
      </c>
      <c r="J35" s="22">
        <f t="shared" si="8"/>
        <v>25</v>
      </c>
      <c r="K35" s="22">
        <f t="shared" si="8"/>
        <v>20983.62</v>
      </c>
      <c r="L35" s="22">
        <f t="shared" si="8"/>
        <v>89016.38</v>
      </c>
    </row>
    <row r="36" spans="1:12" s="6" customFormat="1" ht="24.95" customHeight="1" thickBot="1" x14ac:dyDescent="0.25">
      <c r="A36" s="67" t="s">
        <v>1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9"/>
    </row>
    <row r="37" spans="1:12" s="6" customFormat="1" ht="24.95" customHeight="1" x14ac:dyDescent="0.2">
      <c r="A37" s="17">
        <f>+A34+1</f>
        <v>11</v>
      </c>
      <c r="B37" s="42" t="s">
        <v>104</v>
      </c>
      <c r="C37" s="42" t="s">
        <v>36</v>
      </c>
      <c r="D37" s="32" t="s">
        <v>110</v>
      </c>
      <c r="E37" s="32" t="s">
        <v>111</v>
      </c>
      <c r="F37" s="12">
        <v>45000</v>
      </c>
      <c r="G37" s="12">
        <f>F37*2.87%</f>
        <v>1291.5</v>
      </c>
      <c r="H37" s="12">
        <f>+F37*3.04%</f>
        <v>1368</v>
      </c>
      <c r="I37" s="12">
        <v>1148.33</v>
      </c>
      <c r="J37" s="13">
        <v>3020</v>
      </c>
      <c r="K37" s="12">
        <v>6827.83</v>
      </c>
      <c r="L37" s="13">
        <f>+F37-K37</f>
        <v>38172.17</v>
      </c>
    </row>
    <row r="38" spans="1:12" s="2" customFormat="1" ht="24.95" customHeight="1" x14ac:dyDescent="0.2">
      <c r="A38" s="58" t="s">
        <v>66</v>
      </c>
      <c r="B38" s="58"/>
      <c r="C38" s="58"/>
      <c r="D38" s="58"/>
      <c r="E38" s="58"/>
      <c r="F38" s="22">
        <f>SUM(F37)</f>
        <v>45000</v>
      </c>
      <c r="G38" s="22">
        <f t="shared" ref="G38:H38" si="9">SUM(G37)</f>
        <v>1291.5</v>
      </c>
      <c r="H38" s="22">
        <f t="shared" si="9"/>
        <v>1368</v>
      </c>
      <c r="I38" s="22">
        <f>SUM(I37)</f>
        <v>1148.33</v>
      </c>
      <c r="J38" s="22">
        <f>SUM(J37)</f>
        <v>3020</v>
      </c>
      <c r="K38" s="22">
        <f t="shared" ref="K38:L38" si="10">SUM(K37)</f>
        <v>6827.83</v>
      </c>
      <c r="L38" s="22">
        <f t="shared" si="10"/>
        <v>38172.17</v>
      </c>
    </row>
    <row r="39" spans="1:12" s="2" customFormat="1" ht="24.95" customHeight="1" thickBot="1" x14ac:dyDescent="0.25">
      <c r="A39" s="44"/>
      <c r="B39" s="44"/>
      <c r="C39" s="44"/>
      <c r="D39" s="44"/>
      <c r="E39" s="44"/>
      <c r="F39"/>
      <c r="G39"/>
      <c r="H39"/>
      <c r="I39"/>
      <c r="J39"/>
      <c r="K39"/>
      <c r="L39"/>
    </row>
    <row r="40" spans="1:12" s="2" customFormat="1" ht="24.95" customHeight="1" thickBot="1" x14ac:dyDescent="0.25">
      <c r="A40" s="67" t="s">
        <v>47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9"/>
    </row>
    <row r="41" spans="1:12" s="6" customFormat="1" ht="24.95" customHeight="1" x14ac:dyDescent="0.2">
      <c r="A41" s="17">
        <f>+A37+1</f>
        <v>12</v>
      </c>
      <c r="B41" s="32" t="s">
        <v>16</v>
      </c>
      <c r="C41" s="32" t="s">
        <v>48</v>
      </c>
      <c r="D41" s="32" t="s">
        <v>59</v>
      </c>
      <c r="E41" s="32" t="s">
        <v>68</v>
      </c>
      <c r="F41" s="12">
        <v>50000</v>
      </c>
      <c r="G41" s="12">
        <f>F41*2.87%</f>
        <v>1435</v>
      </c>
      <c r="H41" s="12">
        <f>+F41*3.04%</f>
        <v>1520</v>
      </c>
      <c r="I41" s="12">
        <v>1854</v>
      </c>
      <c r="J41" s="13">
        <v>3642.62</v>
      </c>
      <c r="K41" s="12">
        <v>9463.2199999999993</v>
      </c>
      <c r="L41" s="13">
        <f>+F41-K41</f>
        <v>40536.78</v>
      </c>
    </row>
    <row r="42" spans="1:12" s="6" customFormat="1" ht="24.95" customHeight="1" x14ac:dyDescent="0.2">
      <c r="A42" s="58" t="s">
        <v>66</v>
      </c>
      <c r="B42" s="58"/>
      <c r="C42" s="58"/>
      <c r="D42" s="58"/>
      <c r="E42" s="58"/>
      <c r="F42" s="22">
        <f>SUM(F41)</f>
        <v>50000</v>
      </c>
      <c r="G42" s="22">
        <f t="shared" ref="G42:L42" si="11">SUM(G41)</f>
        <v>1435</v>
      </c>
      <c r="H42" s="22">
        <f t="shared" si="11"/>
        <v>1520</v>
      </c>
      <c r="I42" s="22">
        <f t="shared" si="11"/>
        <v>1854</v>
      </c>
      <c r="J42" s="22">
        <f t="shared" si="11"/>
        <v>3642.62</v>
      </c>
      <c r="K42" s="22">
        <f t="shared" si="11"/>
        <v>9463.2199999999993</v>
      </c>
      <c r="L42" s="22">
        <f t="shared" si="11"/>
        <v>40536.78</v>
      </c>
    </row>
    <row r="43" spans="1:12" s="6" customFormat="1" ht="13.5" customHeight="1" thickBot="1" x14ac:dyDescent="0.25">
      <c r="A43" s="44"/>
      <c r="B43" s="44"/>
      <c r="C43" s="44"/>
      <c r="D43" s="44"/>
      <c r="E43" s="44"/>
      <c r="F43"/>
      <c r="G43"/>
      <c r="H43"/>
      <c r="I43"/>
      <c r="J43"/>
      <c r="K43"/>
      <c r="L43"/>
    </row>
    <row r="44" spans="1:12" s="2" customFormat="1" ht="24.95" customHeight="1" thickBot="1" x14ac:dyDescent="0.25">
      <c r="A44" s="67" t="s">
        <v>7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9"/>
    </row>
    <row r="45" spans="1:12" s="2" customFormat="1" ht="24.95" customHeight="1" x14ac:dyDescent="0.2">
      <c r="A45" s="17">
        <f>+A41+1</f>
        <v>13</v>
      </c>
      <c r="B45" s="32" t="s">
        <v>27</v>
      </c>
      <c r="C45" s="34" t="s">
        <v>40</v>
      </c>
      <c r="D45" s="32" t="s">
        <v>60</v>
      </c>
      <c r="E45" s="32" t="s">
        <v>118</v>
      </c>
      <c r="F45" s="12">
        <v>50000</v>
      </c>
      <c r="G45" s="12">
        <f>F45*2.87%</f>
        <v>1435</v>
      </c>
      <c r="H45" s="12">
        <f>+F45*3.04%</f>
        <v>1520</v>
      </c>
      <c r="I45" s="12">
        <v>1854</v>
      </c>
      <c r="J45" s="13">
        <v>25</v>
      </c>
      <c r="K45" s="12">
        <v>4834</v>
      </c>
      <c r="L45" s="13">
        <v>45166</v>
      </c>
    </row>
    <row r="46" spans="1:12" s="2" customFormat="1" ht="36" customHeight="1" thickBot="1" x14ac:dyDescent="0.25">
      <c r="A46" s="58" t="s">
        <v>66</v>
      </c>
      <c r="B46" s="58"/>
      <c r="C46" s="58"/>
      <c r="D46" s="58"/>
      <c r="E46" s="58"/>
      <c r="F46" s="22">
        <f>SUM(F45)</f>
        <v>50000</v>
      </c>
      <c r="G46" s="22">
        <f t="shared" ref="G46:I46" si="12">SUM(G45)</f>
        <v>1435</v>
      </c>
      <c r="H46" s="22">
        <f t="shared" si="12"/>
        <v>1520</v>
      </c>
      <c r="I46" s="22">
        <f t="shared" si="12"/>
        <v>1854</v>
      </c>
      <c r="J46" s="22">
        <v>25</v>
      </c>
      <c r="K46" s="22">
        <v>4834</v>
      </c>
      <c r="L46" s="22">
        <v>45166</v>
      </c>
    </row>
    <row r="47" spans="1:12" s="2" customFormat="1" ht="24.95" customHeight="1" thickBot="1" x14ac:dyDescent="0.25">
      <c r="A47" s="67" t="s">
        <v>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9"/>
    </row>
    <row r="48" spans="1:12" s="2" customFormat="1" ht="24.95" customHeight="1" x14ac:dyDescent="0.2">
      <c r="A48" s="17">
        <f>+A45+1</f>
        <v>14</v>
      </c>
      <c r="B48" s="32" t="s">
        <v>81</v>
      </c>
      <c r="C48" s="34" t="s">
        <v>80</v>
      </c>
      <c r="D48" s="32" t="s">
        <v>74</v>
      </c>
      <c r="E48" s="32" t="s">
        <v>75</v>
      </c>
      <c r="F48" s="13">
        <v>175000</v>
      </c>
      <c r="G48" s="12">
        <f>F48*2.87%</f>
        <v>5022.5</v>
      </c>
      <c r="H48" s="12">
        <v>4098.53</v>
      </c>
      <c r="I48" s="12">
        <v>30052.61</v>
      </c>
      <c r="J48" s="13">
        <v>25</v>
      </c>
      <c r="K48" s="12">
        <v>39198.637999999999</v>
      </c>
      <c r="L48" s="13">
        <v>135801.35999999999</v>
      </c>
    </row>
    <row r="49" spans="1:12" s="2" customFormat="1" ht="24.95" customHeight="1" x14ac:dyDescent="0.2">
      <c r="A49" s="17">
        <f>+A48+1</f>
        <v>15</v>
      </c>
      <c r="B49" s="42" t="s">
        <v>105</v>
      </c>
      <c r="C49" s="52" t="s">
        <v>107</v>
      </c>
      <c r="D49" s="32" t="s">
        <v>114</v>
      </c>
      <c r="E49" s="32" t="s">
        <v>115</v>
      </c>
      <c r="F49" s="13">
        <v>65000</v>
      </c>
      <c r="G49" s="12">
        <f>F49*2.87%</f>
        <v>1865.5</v>
      </c>
      <c r="H49" s="12">
        <f>+F49*3.04%</f>
        <v>1976</v>
      </c>
      <c r="I49" s="41">
        <v>4427.58</v>
      </c>
      <c r="J49" s="13">
        <v>25</v>
      </c>
      <c r="K49" s="41">
        <v>8294.08</v>
      </c>
      <c r="L49" s="13">
        <v>56705.919999999998</v>
      </c>
    </row>
    <row r="50" spans="1:12" s="2" customFormat="1" ht="24.95" customHeight="1" x14ac:dyDescent="0.2">
      <c r="A50" s="17">
        <f>+A49+1</f>
        <v>16</v>
      </c>
      <c r="B50" s="42" t="s">
        <v>106</v>
      </c>
      <c r="C50" s="52" t="s">
        <v>107</v>
      </c>
      <c r="D50" s="32" t="s">
        <v>112</v>
      </c>
      <c r="E50" s="32" t="s">
        <v>113</v>
      </c>
      <c r="F50" s="13">
        <v>50000</v>
      </c>
      <c r="G50" s="12">
        <f>F50*2.87%</f>
        <v>1435</v>
      </c>
      <c r="H50" s="12">
        <f>+F50*3.04%</f>
        <v>1520</v>
      </c>
      <c r="I50" s="41">
        <v>1854</v>
      </c>
      <c r="J50" s="13">
        <v>25</v>
      </c>
      <c r="K50" s="41">
        <v>4834</v>
      </c>
      <c r="L50" s="13">
        <v>45166</v>
      </c>
    </row>
    <row r="51" spans="1:12" ht="25.5" customHeight="1" x14ac:dyDescent="0.2">
      <c r="A51" s="58" t="s">
        <v>66</v>
      </c>
      <c r="B51" s="58"/>
      <c r="C51" s="58"/>
      <c r="D51" s="58"/>
      <c r="E51" s="58"/>
      <c r="F51" s="22">
        <f>SUM(F48:F50)</f>
        <v>290000</v>
      </c>
      <c r="G51" s="22">
        <f t="shared" ref="G51:I51" si="13">SUM(G48:G50)</f>
        <v>8323</v>
      </c>
      <c r="H51" s="22">
        <f>SUM(H48:H50)</f>
        <v>7594.53</v>
      </c>
      <c r="I51" s="22">
        <f t="shared" si="13"/>
        <v>36334.19</v>
      </c>
      <c r="J51" s="22">
        <f>SUM(J48:J50)</f>
        <v>75</v>
      </c>
      <c r="K51" s="22">
        <f>SUM(K48:K50)</f>
        <v>52326.718000000001</v>
      </c>
      <c r="L51" s="22">
        <f>SUM(L48:L50)</f>
        <v>237673.27999999997</v>
      </c>
    </row>
    <row r="52" spans="1:12" s="2" customFormat="1" ht="15" customHeight="1" thickBot="1" x14ac:dyDescent="0.25">
      <c r="A52" s="44"/>
      <c r="B52" s="44"/>
      <c r="C52" s="44"/>
      <c r="D52" s="44"/>
      <c r="E52" s="44"/>
      <c r="F52"/>
      <c r="G52"/>
      <c r="H52"/>
      <c r="I52"/>
      <c r="J52"/>
      <c r="K52"/>
      <c r="L52"/>
    </row>
    <row r="53" spans="1:12" s="6" customFormat="1" ht="24.95" customHeight="1" thickBot="1" x14ac:dyDescent="0.25">
      <c r="A53" s="67" t="s">
        <v>82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9"/>
    </row>
    <row r="54" spans="1:12" s="35" customFormat="1" ht="24.95" customHeight="1" x14ac:dyDescent="0.2">
      <c r="A54" s="10">
        <f>+A50+1</f>
        <v>17</v>
      </c>
      <c r="B54" s="52" t="s">
        <v>85</v>
      </c>
      <c r="C54" s="7" t="s">
        <v>86</v>
      </c>
      <c r="D54" s="32" t="s">
        <v>89</v>
      </c>
      <c r="E54" s="32" t="s">
        <v>119</v>
      </c>
      <c r="F54" s="5">
        <v>175000</v>
      </c>
      <c r="G54" s="12">
        <f>F54*2.87%</f>
        <v>5022.5</v>
      </c>
      <c r="H54" s="12">
        <v>4098.5280000000002</v>
      </c>
      <c r="I54" s="4">
        <v>30052.61</v>
      </c>
      <c r="J54" s="13">
        <v>2405.2399999999998</v>
      </c>
      <c r="K54" s="4">
        <v>40983.82</v>
      </c>
      <c r="L54" s="5">
        <f>+F54-K54</f>
        <v>134016.18</v>
      </c>
    </row>
    <row r="55" spans="1:12" s="2" customFormat="1" ht="24.95" customHeight="1" x14ac:dyDescent="0.2">
      <c r="A55" s="10">
        <f>+A54+1</f>
        <v>18</v>
      </c>
      <c r="B55" s="52" t="s">
        <v>83</v>
      </c>
      <c r="C55" s="53" t="s">
        <v>84</v>
      </c>
      <c r="D55" s="32" t="s">
        <v>74</v>
      </c>
      <c r="E55" s="32" t="s">
        <v>75</v>
      </c>
      <c r="F55" s="21">
        <v>100000</v>
      </c>
      <c r="G55" s="12">
        <f>F55*2.87%</f>
        <v>2870</v>
      </c>
      <c r="H55" s="12">
        <f>+F55*3.04%</f>
        <v>3040</v>
      </c>
      <c r="I55" s="12">
        <v>12105.37</v>
      </c>
      <c r="J55" s="13">
        <v>25</v>
      </c>
      <c r="K55" s="12">
        <v>18040.370000000003</v>
      </c>
      <c r="L55" s="5">
        <f>+F55-K55</f>
        <v>81959.63</v>
      </c>
    </row>
    <row r="56" spans="1:12" s="2" customFormat="1" ht="24.95" customHeight="1" x14ac:dyDescent="0.2">
      <c r="A56" s="10">
        <f>+A55+1</f>
        <v>19</v>
      </c>
      <c r="B56" s="4" t="s">
        <v>140</v>
      </c>
      <c r="C56" s="10" t="s">
        <v>142</v>
      </c>
      <c r="D56" s="32" t="s">
        <v>143</v>
      </c>
      <c r="E56" s="32" t="s">
        <v>144</v>
      </c>
      <c r="F56" s="5">
        <v>45000</v>
      </c>
      <c r="G56" s="12">
        <f t="shared" ref="G56:G57" si="14">F56*2.87%</f>
        <v>1291.5</v>
      </c>
      <c r="H56" s="12">
        <f t="shared" ref="H56:H57" si="15">+F56*3.04%</f>
        <v>1368</v>
      </c>
      <c r="I56" s="12">
        <v>1148.33</v>
      </c>
      <c r="J56" s="13">
        <v>25</v>
      </c>
      <c r="K56" s="12">
        <v>3832.83</v>
      </c>
      <c r="L56" s="5">
        <f>+F56-K56</f>
        <v>41167.17</v>
      </c>
    </row>
    <row r="57" spans="1:12" s="2" customFormat="1" ht="24.95" customHeight="1" x14ac:dyDescent="0.2">
      <c r="A57" s="10">
        <f>+A56+1</f>
        <v>20</v>
      </c>
      <c r="B57" s="4" t="s">
        <v>141</v>
      </c>
      <c r="C57" s="10" t="s">
        <v>142</v>
      </c>
      <c r="D57" s="32" t="s">
        <v>145</v>
      </c>
      <c r="E57" s="32" t="s">
        <v>146</v>
      </c>
      <c r="F57" s="5">
        <v>40000</v>
      </c>
      <c r="G57" s="12">
        <f t="shared" si="14"/>
        <v>1148</v>
      </c>
      <c r="H57" s="12">
        <f t="shared" si="15"/>
        <v>1216</v>
      </c>
      <c r="I57" s="12">
        <v>442.65</v>
      </c>
      <c r="J57" s="13">
        <v>25</v>
      </c>
      <c r="K57" s="12">
        <v>2831.65</v>
      </c>
      <c r="L57" s="5">
        <f>+F57-K57</f>
        <v>37168.35</v>
      </c>
    </row>
    <row r="58" spans="1:12" s="35" customFormat="1" ht="24.95" customHeight="1" x14ac:dyDescent="0.2">
      <c r="A58" s="58" t="s">
        <v>66</v>
      </c>
      <c r="B58" s="58"/>
      <c r="C58" s="58"/>
      <c r="D58" s="58"/>
      <c r="E58" s="58"/>
      <c r="F58" s="22">
        <f>SUM(F54:F57)</f>
        <v>360000</v>
      </c>
      <c r="G58" s="22">
        <f t="shared" ref="G58:L58" si="16">SUM(G54:G57)</f>
        <v>10332</v>
      </c>
      <c r="H58" s="22">
        <f t="shared" si="16"/>
        <v>9722.5280000000002</v>
      </c>
      <c r="I58" s="22">
        <f t="shared" si="16"/>
        <v>43748.960000000006</v>
      </c>
      <c r="J58" s="22">
        <f t="shared" si="16"/>
        <v>2480.2399999999998</v>
      </c>
      <c r="K58" s="22">
        <f t="shared" si="16"/>
        <v>65688.67</v>
      </c>
      <c r="L58" s="22">
        <f t="shared" si="16"/>
        <v>294311.32999999996</v>
      </c>
    </row>
    <row r="59" spans="1:12" s="35" customFormat="1" ht="11.25" customHeight="1" thickBot="1" x14ac:dyDescent="0.25">
      <c r="A59" s="44"/>
      <c r="B59" s="44"/>
      <c r="C59" s="44"/>
      <c r="D59" s="44"/>
      <c r="E59" s="44"/>
      <c r="F59"/>
      <c r="G59"/>
      <c r="H59"/>
      <c r="I59"/>
      <c r="J59"/>
      <c r="K59"/>
      <c r="L59"/>
    </row>
    <row r="60" spans="1:12" s="6" customFormat="1" ht="24.95" customHeight="1" thickBot="1" x14ac:dyDescent="0.25">
      <c r="A60" s="67" t="s">
        <v>33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9"/>
    </row>
    <row r="61" spans="1:12" s="2" customFormat="1" ht="24.95" customHeight="1" x14ac:dyDescent="0.2">
      <c r="A61" s="17">
        <f>+A57+1</f>
        <v>21</v>
      </c>
      <c r="B61" s="32" t="s">
        <v>17</v>
      </c>
      <c r="C61" s="34" t="s">
        <v>39</v>
      </c>
      <c r="D61" s="32" t="s">
        <v>59</v>
      </c>
      <c r="E61" s="32" t="s">
        <v>68</v>
      </c>
      <c r="F61" s="12">
        <v>50000</v>
      </c>
      <c r="G61" s="12">
        <f>F61*2.87%</f>
        <v>1435</v>
      </c>
      <c r="H61" s="12">
        <f>+F61*3.04%</f>
        <v>1520</v>
      </c>
      <c r="I61" s="12">
        <v>1854</v>
      </c>
      <c r="J61" s="13">
        <v>1833.81</v>
      </c>
      <c r="K61" s="12">
        <v>6642.81</v>
      </c>
      <c r="L61" s="13">
        <v>43357.19</v>
      </c>
    </row>
    <row r="62" spans="1:12" s="2" customFormat="1" ht="24.95" customHeight="1" thickBot="1" x14ac:dyDescent="0.25">
      <c r="A62" s="58" t="s">
        <v>66</v>
      </c>
      <c r="B62" s="58"/>
      <c r="C62" s="58"/>
      <c r="D62" s="58"/>
      <c r="E62" s="58"/>
      <c r="F62" s="22">
        <f>SUM(F61)</f>
        <v>50000</v>
      </c>
      <c r="G62" s="22">
        <f t="shared" ref="G62:L62" si="17">SUM(G61)</f>
        <v>1435</v>
      </c>
      <c r="H62" s="22">
        <f t="shared" si="17"/>
        <v>1520</v>
      </c>
      <c r="I62" s="22">
        <f t="shared" si="17"/>
        <v>1854</v>
      </c>
      <c r="J62" s="22">
        <f t="shared" si="17"/>
        <v>1833.81</v>
      </c>
      <c r="K62" s="22">
        <f t="shared" si="17"/>
        <v>6642.81</v>
      </c>
      <c r="L62" s="22">
        <f t="shared" si="17"/>
        <v>43357.19</v>
      </c>
    </row>
    <row r="63" spans="1:12" s="2" customFormat="1" ht="24.95" customHeight="1" thickBot="1" x14ac:dyDescent="0.3">
      <c r="A63" s="62"/>
      <c r="B63" s="62"/>
      <c r="C63" s="31"/>
      <c r="D63" s="31"/>
      <c r="E63" s="31"/>
      <c r="G63" s="63" t="s">
        <v>57</v>
      </c>
      <c r="H63" s="64"/>
      <c r="I63" s="1"/>
      <c r="J63" s="1"/>
      <c r="K63" s="1"/>
      <c r="L63" s="1"/>
    </row>
    <row r="64" spans="1:12" s="6" customFormat="1" ht="24.95" customHeight="1" thickBot="1" x14ac:dyDescent="0.25">
      <c r="A64" s="18" t="s">
        <v>2</v>
      </c>
      <c r="B64" s="18" t="s">
        <v>51</v>
      </c>
      <c r="C64" s="18" t="s">
        <v>67</v>
      </c>
      <c r="D64" s="18" t="s">
        <v>55</v>
      </c>
      <c r="E64" s="18" t="s">
        <v>56</v>
      </c>
      <c r="F64" s="18" t="s">
        <v>65</v>
      </c>
      <c r="G64" s="18" t="s">
        <v>3</v>
      </c>
      <c r="H64" s="18" t="s">
        <v>4</v>
      </c>
      <c r="I64" s="19" t="s">
        <v>52</v>
      </c>
      <c r="J64" s="19" t="s">
        <v>54</v>
      </c>
      <c r="K64" s="19" t="s">
        <v>5</v>
      </c>
      <c r="L64" s="18" t="s">
        <v>53</v>
      </c>
    </row>
    <row r="65" spans="1:12" s="35" customFormat="1" ht="24.95" customHeight="1" thickBot="1" x14ac:dyDescent="0.25">
      <c r="A65" s="67" t="s">
        <v>29</v>
      </c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9"/>
    </row>
    <row r="66" spans="1:12" s="6" customFormat="1" ht="24.95" customHeight="1" x14ac:dyDescent="0.2">
      <c r="A66" s="10">
        <f>+A61+1</f>
        <v>22</v>
      </c>
      <c r="B66" s="8" t="s">
        <v>44</v>
      </c>
      <c r="C66" s="8" t="s">
        <v>24</v>
      </c>
      <c r="D66" s="32" t="s">
        <v>61</v>
      </c>
      <c r="E66" s="32" t="s">
        <v>62</v>
      </c>
      <c r="F66" s="11">
        <v>50000</v>
      </c>
      <c r="G66" s="4">
        <f>F66*2.87%</f>
        <v>1435</v>
      </c>
      <c r="H66" s="4">
        <f>+F66*3.04%</f>
        <v>1520</v>
      </c>
      <c r="I66" s="4">
        <v>1854</v>
      </c>
      <c r="J66" s="13">
        <v>25</v>
      </c>
      <c r="K66" s="4">
        <v>4834</v>
      </c>
      <c r="L66" s="5">
        <v>45166</v>
      </c>
    </row>
    <row r="67" spans="1:12" s="35" customFormat="1" ht="24.95" customHeight="1" x14ac:dyDescent="0.2">
      <c r="A67" s="58" t="s">
        <v>66</v>
      </c>
      <c r="B67" s="58"/>
      <c r="C67" s="58"/>
      <c r="D67" s="58"/>
      <c r="E67" s="58"/>
      <c r="F67" s="22">
        <f t="shared" ref="F67:L67" si="18">SUM(F66:F66)</f>
        <v>50000</v>
      </c>
      <c r="G67" s="22">
        <f t="shared" si="18"/>
        <v>1435</v>
      </c>
      <c r="H67" s="22">
        <f t="shared" si="18"/>
        <v>1520</v>
      </c>
      <c r="I67" s="22">
        <f t="shared" si="18"/>
        <v>1854</v>
      </c>
      <c r="J67" s="22">
        <f t="shared" si="18"/>
        <v>25</v>
      </c>
      <c r="K67" s="22">
        <f t="shared" si="18"/>
        <v>4834</v>
      </c>
      <c r="L67" s="22">
        <f t="shared" si="18"/>
        <v>45166</v>
      </c>
    </row>
    <row r="68" spans="1:12" s="35" customFormat="1" ht="24.95" customHeight="1" thickBot="1" x14ac:dyDescent="0.25">
      <c r="A68" s="44"/>
      <c r="B68" s="44"/>
      <c r="C68" s="44"/>
      <c r="D68" s="44"/>
      <c r="E68" s="44"/>
      <c r="F68"/>
      <c r="G68"/>
      <c r="H68"/>
      <c r="I68"/>
      <c r="J68"/>
      <c r="K68"/>
      <c r="L68"/>
    </row>
    <row r="69" spans="1:12" s="35" customFormat="1" ht="24.95" customHeight="1" thickBot="1" x14ac:dyDescent="0.25">
      <c r="A69" s="59" t="s">
        <v>35</v>
      </c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1"/>
    </row>
    <row r="70" spans="1:12" s="35" customFormat="1" ht="24.95" customHeight="1" x14ac:dyDescent="0.2">
      <c r="A70" s="17">
        <f>+A66+1</f>
        <v>23</v>
      </c>
      <c r="B70" s="4" t="s">
        <v>136</v>
      </c>
      <c r="C70" s="34" t="s">
        <v>137</v>
      </c>
      <c r="D70" s="32" t="s">
        <v>138</v>
      </c>
      <c r="E70" s="32" t="s">
        <v>139</v>
      </c>
      <c r="F70" s="13">
        <v>60000</v>
      </c>
      <c r="G70" s="12">
        <v>1722</v>
      </c>
      <c r="H70" s="12">
        <v>1824</v>
      </c>
      <c r="I70" s="12">
        <v>3486.68</v>
      </c>
      <c r="J70" s="13">
        <v>25</v>
      </c>
      <c r="K70" s="12">
        <v>7057.68</v>
      </c>
      <c r="L70" s="13">
        <v>52942.32</v>
      </c>
    </row>
    <row r="71" spans="1:12" s="35" customFormat="1" ht="24.95" customHeight="1" x14ac:dyDescent="0.2">
      <c r="A71" s="58" t="s">
        <v>66</v>
      </c>
      <c r="B71" s="58"/>
      <c r="C71" s="58"/>
      <c r="D71" s="58"/>
      <c r="E71" s="58"/>
      <c r="F71" s="22">
        <f>SUM(F70)</f>
        <v>60000</v>
      </c>
      <c r="G71" s="22">
        <f t="shared" ref="G71:L71" si="19">SUM(G70)</f>
        <v>1722</v>
      </c>
      <c r="H71" s="22">
        <f t="shared" si="19"/>
        <v>1824</v>
      </c>
      <c r="I71" s="22">
        <f t="shared" si="19"/>
        <v>3486.68</v>
      </c>
      <c r="J71" s="22">
        <f t="shared" si="19"/>
        <v>25</v>
      </c>
      <c r="K71" s="22">
        <f t="shared" si="19"/>
        <v>7057.68</v>
      </c>
      <c r="L71" s="22">
        <f t="shared" si="19"/>
        <v>52942.32</v>
      </c>
    </row>
    <row r="72" spans="1:12" s="2" customFormat="1" ht="24.95" customHeight="1" thickBot="1" x14ac:dyDescent="0.25">
      <c r="A72" s="14"/>
      <c r="B72" s="30"/>
      <c r="C72" s="36"/>
      <c r="D72" s="36"/>
      <c r="E72" s="36"/>
      <c r="F72" s="6"/>
      <c r="G72" s="6"/>
      <c r="H72" s="6"/>
      <c r="I72" s="6"/>
      <c r="J72" s="6"/>
      <c r="K72" s="6"/>
      <c r="L72" s="6"/>
    </row>
    <row r="73" spans="1:12" s="2" customFormat="1" ht="24.95" customHeight="1" thickBot="1" x14ac:dyDescent="0.25">
      <c r="A73" s="70" t="s">
        <v>45</v>
      </c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2"/>
    </row>
    <row r="74" spans="1:12" s="2" customFormat="1" ht="24.95" customHeight="1" x14ac:dyDescent="0.2">
      <c r="A74" s="17">
        <f>+A70+1</f>
        <v>24</v>
      </c>
      <c r="B74" s="32" t="s">
        <v>25</v>
      </c>
      <c r="C74" s="32" t="s">
        <v>26</v>
      </c>
      <c r="D74" s="32" t="s">
        <v>60</v>
      </c>
      <c r="E74" s="32" t="s">
        <v>118</v>
      </c>
      <c r="F74" s="12">
        <v>20000</v>
      </c>
      <c r="G74" s="12">
        <f>F74*2.87%</f>
        <v>574</v>
      </c>
      <c r="H74" s="12">
        <f>+F74*3.04%</f>
        <v>608</v>
      </c>
      <c r="I74" s="4">
        <v>0</v>
      </c>
      <c r="J74" s="13">
        <v>25</v>
      </c>
      <c r="K74" s="12">
        <v>1207</v>
      </c>
      <c r="L74" s="13">
        <v>18793</v>
      </c>
    </row>
    <row r="75" spans="1:12" s="2" customFormat="1" ht="24.95" customHeight="1" x14ac:dyDescent="0.2">
      <c r="A75" s="58" t="s">
        <v>66</v>
      </c>
      <c r="B75" s="58"/>
      <c r="C75" s="58"/>
      <c r="D75" s="58"/>
      <c r="E75" s="58"/>
      <c r="F75" s="22">
        <f>SUM(F74)</f>
        <v>20000</v>
      </c>
      <c r="G75" s="22">
        <f t="shared" ref="G75:I75" si="20">SUM(G74)</f>
        <v>574</v>
      </c>
      <c r="H75" s="22">
        <f t="shared" si="20"/>
        <v>608</v>
      </c>
      <c r="I75" s="22">
        <f t="shared" si="20"/>
        <v>0</v>
      </c>
      <c r="J75" s="22">
        <v>25</v>
      </c>
      <c r="K75" s="22">
        <v>1207</v>
      </c>
      <c r="L75" s="22">
        <v>18793</v>
      </c>
    </row>
    <row r="76" spans="1:12" s="2" customFormat="1" ht="24.95" customHeight="1" thickBot="1" x14ac:dyDescent="0.25">
      <c r="A76" s="3"/>
      <c r="B76" s="31"/>
      <c r="C76" s="33"/>
      <c r="D76" s="33"/>
      <c r="E76" s="33"/>
      <c r="L76" s="9"/>
    </row>
    <row r="77" spans="1:12" s="2" customFormat="1" ht="24.95" customHeight="1" thickBot="1" x14ac:dyDescent="0.25">
      <c r="A77" s="67" t="s">
        <v>34</v>
      </c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9"/>
    </row>
    <row r="78" spans="1:12" s="35" customFormat="1" ht="24.95" customHeight="1" x14ac:dyDescent="0.2">
      <c r="A78" s="17">
        <f>+A74+1</f>
        <v>25</v>
      </c>
      <c r="B78" s="32" t="s">
        <v>49</v>
      </c>
      <c r="C78" s="32" t="s">
        <v>37</v>
      </c>
      <c r="D78" s="32" t="s">
        <v>64</v>
      </c>
      <c r="E78" s="32" t="s">
        <v>160</v>
      </c>
      <c r="F78" s="21">
        <v>85000</v>
      </c>
      <c r="G78" s="12">
        <v>2439.5</v>
      </c>
      <c r="H78" s="12">
        <v>2584</v>
      </c>
      <c r="I78" s="12">
        <v>8576.99</v>
      </c>
      <c r="J78" s="13">
        <v>25</v>
      </c>
      <c r="K78" s="12">
        <v>13625.49</v>
      </c>
      <c r="L78" s="13">
        <v>71374.509999999995</v>
      </c>
    </row>
    <row r="79" spans="1:12" s="35" customFormat="1" ht="24.95" customHeight="1" x14ac:dyDescent="0.2">
      <c r="A79" s="10">
        <f>+A78+1</f>
        <v>26</v>
      </c>
      <c r="B79" s="8" t="s">
        <v>21</v>
      </c>
      <c r="C79" s="8" t="s">
        <v>41</v>
      </c>
      <c r="D79" s="32" t="s">
        <v>63</v>
      </c>
      <c r="E79" s="32" t="s">
        <v>101</v>
      </c>
      <c r="F79" s="4">
        <v>75000</v>
      </c>
      <c r="G79" s="4">
        <v>2152.5</v>
      </c>
      <c r="H79" s="4">
        <v>2280</v>
      </c>
      <c r="I79" s="4">
        <v>6309.38</v>
      </c>
      <c r="J79" s="13">
        <v>25</v>
      </c>
      <c r="K79" s="4">
        <v>10766.880000000001</v>
      </c>
      <c r="L79" s="5">
        <v>64233.119999999995</v>
      </c>
    </row>
    <row r="80" spans="1:12" s="35" customFormat="1" ht="28.5" customHeight="1" thickBot="1" x14ac:dyDescent="0.25">
      <c r="A80" s="10">
        <f>+A79+1</f>
        <v>27</v>
      </c>
      <c r="B80" s="8" t="s">
        <v>28</v>
      </c>
      <c r="C80" s="8" t="s">
        <v>14</v>
      </c>
      <c r="D80" s="32" t="s">
        <v>60</v>
      </c>
      <c r="E80" s="32" t="s">
        <v>118</v>
      </c>
      <c r="F80" s="46">
        <v>75000</v>
      </c>
      <c r="G80" s="46">
        <v>2152.5</v>
      </c>
      <c r="H80" s="46">
        <v>2280</v>
      </c>
      <c r="I80" s="46">
        <v>6309.38</v>
      </c>
      <c r="J80" s="47">
        <v>25</v>
      </c>
      <c r="K80" s="46">
        <v>10766.880000000001</v>
      </c>
      <c r="L80" s="48">
        <v>64233.119999999995</v>
      </c>
    </row>
    <row r="81" spans="1:12" s="2" customFormat="1" ht="24.95" customHeight="1" thickBot="1" x14ac:dyDescent="0.25">
      <c r="A81" s="58" t="s">
        <v>66</v>
      </c>
      <c r="B81" s="58"/>
      <c r="C81" s="58"/>
      <c r="D81" s="58"/>
      <c r="E81" s="73"/>
      <c r="F81" s="49">
        <f t="shared" ref="F81:L81" si="21">SUM(F78:F80)</f>
        <v>235000</v>
      </c>
      <c r="G81" s="50">
        <f t="shared" si="21"/>
        <v>6744.5</v>
      </c>
      <c r="H81" s="50">
        <f t="shared" si="21"/>
        <v>7144</v>
      </c>
      <c r="I81" s="50">
        <f t="shared" si="21"/>
        <v>21195.75</v>
      </c>
      <c r="J81" s="50">
        <f t="shared" si="21"/>
        <v>75</v>
      </c>
      <c r="K81" s="50">
        <f t="shared" si="21"/>
        <v>35159.25</v>
      </c>
      <c r="L81" s="51">
        <f t="shared" si="21"/>
        <v>199840.75</v>
      </c>
    </row>
    <row r="82" spans="1:12" s="35" customFormat="1" ht="24.95" customHeight="1" thickBot="1" x14ac:dyDescent="0.25">
      <c r="A82" s="67" t="s">
        <v>9</v>
      </c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9"/>
    </row>
    <row r="83" spans="1:12" s="2" customFormat="1" ht="24.95" customHeight="1" thickBot="1" x14ac:dyDescent="0.25">
      <c r="A83" s="17">
        <f>+A80+1</f>
        <v>28</v>
      </c>
      <c r="B83" s="32" t="s">
        <v>22</v>
      </c>
      <c r="C83" s="32" t="s">
        <v>42</v>
      </c>
      <c r="D83" s="32" t="s">
        <v>63</v>
      </c>
      <c r="E83" s="32" t="s">
        <v>101</v>
      </c>
      <c r="F83" s="21">
        <v>37800</v>
      </c>
      <c r="G83" s="12">
        <f>F83*2.87%</f>
        <v>1084.8599999999999</v>
      </c>
      <c r="H83" s="12">
        <f>+F83*3.04%</f>
        <v>1149.1199999999999</v>
      </c>
      <c r="I83" s="12">
        <v>132.15</v>
      </c>
      <c r="J83" s="13">
        <v>25</v>
      </c>
      <c r="K83" s="12">
        <v>2391.1299999999997</v>
      </c>
      <c r="L83" s="13">
        <v>35408.870000000003</v>
      </c>
    </row>
    <row r="84" spans="1:12" s="2" customFormat="1" ht="24.95" customHeight="1" thickBot="1" x14ac:dyDescent="0.25">
      <c r="A84" s="58" t="s">
        <v>66</v>
      </c>
      <c r="B84" s="58"/>
      <c r="C84" s="58"/>
      <c r="D84" s="58"/>
      <c r="E84" s="58"/>
      <c r="F84" s="22">
        <f>SUM(F83)</f>
        <v>37800</v>
      </c>
      <c r="G84" s="22">
        <f t="shared" ref="G84:I84" si="22">SUM(G83)</f>
        <v>1084.8599999999999</v>
      </c>
      <c r="H84" s="22">
        <f t="shared" si="22"/>
        <v>1149.1199999999999</v>
      </c>
      <c r="I84" s="22">
        <f t="shared" si="22"/>
        <v>132.15</v>
      </c>
      <c r="J84" s="22">
        <v>25</v>
      </c>
      <c r="K84" s="50">
        <f>SUM(K83)</f>
        <v>2391.1299999999997</v>
      </c>
      <c r="L84" s="50">
        <f>SUM(L83)</f>
        <v>35408.870000000003</v>
      </c>
    </row>
    <row r="85" spans="1:12" s="2" customFormat="1" ht="24.95" customHeight="1" thickBot="1" x14ac:dyDescent="0.25">
      <c r="A85" s="3"/>
      <c r="B85" s="31"/>
      <c r="C85" s="31"/>
      <c r="D85" s="31"/>
      <c r="E85" s="31"/>
      <c r="F85" s="16"/>
      <c r="L85" s="9"/>
    </row>
    <row r="86" spans="1:12" s="2" customFormat="1" ht="24.95" customHeight="1" thickBot="1" x14ac:dyDescent="0.25">
      <c r="A86" s="67" t="s">
        <v>13</v>
      </c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9"/>
    </row>
    <row r="87" spans="1:12" s="2" customFormat="1" ht="24.95" customHeight="1" thickBot="1" x14ac:dyDescent="0.25">
      <c r="A87" s="17">
        <f>+A83+1</f>
        <v>29</v>
      </c>
      <c r="B87" s="32" t="s">
        <v>15</v>
      </c>
      <c r="C87" s="32" t="s">
        <v>38</v>
      </c>
      <c r="D87" s="32" t="s">
        <v>59</v>
      </c>
      <c r="E87" s="32" t="s">
        <v>68</v>
      </c>
      <c r="F87" s="12">
        <v>45000</v>
      </c>
      <c r="G87" s="12">
        <f>F87*2.87%</f>
        <v>1291.5</v>
      </c>
      <c r="H87" s="12">
        <f>+F87*3.04%</f>
        <v>1368</v>
      </c>
      <c r="I87" s="40">
        <v>1148.33</v>
      </c>
      <c r="J87" s="13">
        <v>25</v>
      </c>
      <c r="K87" s="12">
        <v>3832.83</v>
      </c>
      <c r="L87" s="13">
        <v>41167.17</v>
      </c>
    </row>
    <row r="88" spans="1:12" s="2" customFormat="1" ht="24.95" customHeight="1" thickBot="1" x14ac:dyDescent="0.25">
      <c r="A88" s="58" t="s">
        <v>66</v>
      </c>
      <c r="B88" s="58"/>
      <c r="C88" s="58"/>
      <c r="D88" s="58"/>
      <c r="E88" s="58"/>
      <c r="F88" s="22">
        <f>SUM(F87:F87)</f>
        <v>45000</v>
      </c>
      <c r="G88" s="22">
        <f>SUM(G87)</f>
        <v>1291.5</v>
      </c>
      <c r="H88" s="22">
        <f>SUM(H87)</f>
        <v>1368</v>
      </c>
      <c r="I88" s="22">
        <f>SUM(I87)</f>
        <v>1148.33</v>
      </c>
      <c r="J88" s="22">
        <v>25</v>
      </c>
      <c r="K88" s="50">
        <f>SUM(K87)</f>
        <v>3832.83</v>
      </c>
      <c r="L88" s="50">
        <f>SUM(L87)</f>
        <v>41167.17</v>
      </c>
    </row>
    <row r="89" spans="1:12" s="2" customFormat="1" ht="24.95" customHeight="1" thickBot="1" x14ac:dyDescent="0.25">
      <c r="A89" s="44"/>
      <c r="B89" s="44"/>
      <c r="C89" s="44"/>
      <c r="D89" s="44"/>
      <c r="E89" s="44"/>
      <c r="F89"/>
      <c r="G89"/>
      <c r="H89"/>
      <c r="I89"/>
      <c r="J89"/>
      <c r="K89"/>
      <c r="L89"/>
    </row>
    <row r="90" spans="1:12" s="2" customFormat="1" ht="24.95" customHeight="1" thickBot="1" x14ac:dyDescent="0.25">
      <c r="A90" s="67" t="s">
        <v>70</v>
      </c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9"/>
    </row>
    <row r="91" spans="1:12" s="2" customFormat="1" ht="24.95" customHeight="1" x14ac:dyDescent="0.2">
      <c r="A91" s="17">
        <f>+A87+1</f>
        <v>30</v>
      </c>
      <c r="B91" s="7" t="s">
        <v>108</v>
      </c>
      <c r="C91" s="52" t="s">
        <v>109</v>
      </c>
      <c r="D91" s="32" t="s">
        <v>116</v>
      </c>
      <c r="E91" s="32" t="s">
        <v>117</v>
      </c>
      <c r="F91" s="12">
        <v>100000</v>
      </c>
      <c r="G91" s="12">
        <f>F91*2.87%</f>
        <v>2870</v>
      </c>
      <c r="H91" s="12">
        <f>+F91*3.04%</f>
        <v>3040</v>
      </c>
      <c r="I91" s="12">
        <v>9400.2800000000007</v>
      </c>
      <c r="J91" s="13">
        <v>25</v>
      </c>
      <c r="K91" s="12">
        <v>18040.37</v>
      </c>
      <c r="L91" s="13">
        <f>+F91-K91</f>
        <v>81959.63</v>
      </c>
    </row>
    <row r="92" spans="1:12" s="2" customFormat="1" ht="24.95" customHeight="1" x14ac:dyDescent="0.2">
      <c r="A92" s="17">
        <f>+A91+1</f>
        <v>31</v>
      </c>
      <c r="B92" s="52" t="s">
        <v>87</v>
      </c>
      <c r="C92" s="52" t="s">
        <v>88</v>
      </c>
      <c r="D92" s="32" t="s">
        <v>89</v>
      </c>
      <c r="E92" s="32" t="s">
        <v>119</v>
      </c>
      <c r="F92" s="12">
        <v>35000</v>
      </c>
      <c r="G92" s="12">
        <f>F92*2.87%</f>
        <v>1004.5</v>
      </c>
      <c r="H92" s="12">
        <f>+F92*3.04%</f>
        <v>1064</v>
      </c>
      <c r="I92" s="12"/>
      <c r="J92" s="13">
        <v>25</v>
      </c>
      <c r="K92" s="12">
        <v>2093.5</v>
      </c>
      <c r="L92" s="13">
        <f>+F92-K92</f>
        <v>32906.5</v>
      </c>
    </row>
    <row r="93" spans="1:12" s="2" customFormat="1" ht="24.95" customHeight="1" x14ac:dyDescent="0.2">
      <c r="A93" s="17">
        <f>+A92+1</f>
        <v>32</v>
      </c>
      <c r="B93" s="4" t="s">
        <v>147</v>
      </c>
      <c r="C93" s="52" t="s">
        <v>149</v>
      </c>
      <c r="D93" s="32" t="s">
        <v>112</v>
      </c>
      <c r="E93" s="32" t="s">
        <v>150</v>
      </c>
      <c r="F93" s="5">
        <v>18000</v>
      </c>
      <c r="G93" s="12">
        <f t="shared" ref="G93:G94" si="23">F93*2.87%</f>
        <v>516.6</v>
      </c>
      <c r="H93" s="12">
        <f t="shared" ref="H93:H94" si="24">+F93*3.04%</f>
        <v>547.20000000000005</v>
      </c>
      <c r="I93" s="12"/>
      <c r="J93" s="13">
        <v>25</v>
      </c>
      <c r="K93" s="12">
        <v>1088.8800000000001</v>
      </c>
      <c r="L93" s="13">
        <f>+F93-K93</f>
        <v>16911.12</v>
      </c>
    </row>
    <row r="94" spans="1:12" s="2" customFormat="1" ht="24.95" customHeight="1" x14ac:dyDescent="0.2">
      <c r="A94" s="17">
        <f>+A93+1</f>
        <v>33</v>
      </c>
      <c r="B94" s="4" t="s">
        <v>148</v>
      </c>
      <c r="C94" s="52" t="s">
        <v>149</v>
      </c>
      <c r="D94" s="32" t="s">
        <v>112</v>
      </c>
      <c r="E94" s="32" t="s">
        <v>150</v>
      </c>
      <c r="F94" s="5">
        <v>18000</v>
      </c>
      <c r="G94" s="12">
        <f t="shared" si="23"/>
        <v>516.6</v>
      </c>
      <c r="H94" s="12">
        <f t="shared" si="24"/>
        <v>547.20000000000005</v>
      </c>
      <c r="I94" s="12"/>
      <c r="J94" s="13">
        <v>25</v>
      </c>
      <c r="K94" s="12">
        <v>1088.8800000000001</v>
      </c>
      <c r="L94" s="13">
        <f>+F94-K94</f>
        <v>16911.12</v>
      </c>
    </row>
    <row r="95" spans="1:12" s="2" customFormat="1" ht="24.95" customHeight="1" thickBot="1" x14ac:dyDescent="0.25">
      <c r="A95" s="58" t="s">
        <v>66</v>
      </c>
      <c r="B95" s="58"/>
      <c r="C95" s="58"/>
      <c r="D95" s="58"/>
      <c r="E95" s="58"/>
      <c r="F95" s="22">
        <f>SUM(F91:F94)</f>
        <v>171000</v>
      </c>
      <c r="G95" s="22">
        <f t="shared" ref="G95:L95" si="25">SUM(G91:G94)</f>
        <v>4907.7000000000007</v>
      </c>
      <c r="H95" s="22">
        <f t="shared" si="25"/>
        <v>5198.3999999999996</v>
      </c>
      <c r="I95" s="22">
        <f t="shared" si="25"/>
        <v>9400.2800000000007</v>
      </c>
      <c r="J95" s="22">
        <f t="shared" si="25"/>
        <v>100</v>
      </c>
      <c r="K95" s="22">
        <f t="shared" si="25"/>
        <v>22311.63</v>
      </c>
      <c r="L95" s="22">
        <f t="shared" si="25"/>
        <v>148688.37</v>
      </c>
    </row>
    <row r="96" spans="1:12" s="2" customFormat="1" ht="24.95" customHeight="1" thickBot="1" x14ac:dyDescent="0.3">
      <c r="A96" s="62"/>
      <c r="B96" s="62"/>
      <c r="C96" s="31"/>
      <c r="D96" s="31"/>
      <c r="E96" s="31"/>
      <c r="G96" s="63" t="s">
        <v>57</v>
      </c>
      <c r="H96" s="64"/>
      <c r="I96" s="1"/>
      <c r="J96" s="1"/>
      <c r="K96" s="1"/>
      <c r="L96" s="1"/>
    </row>
    <row r="97" spans="1:12" s="2" customFormat="1" ht="24.95" customHeight="1" thickBot="1" x14ac:dyDescent="0.25">
      <c r="A97" s="18" t="s">
        <v>2</v>
      </c>
      <c r="B97" s="18" t="s">
        <v>51</v>
      </c>
      <c r="C97" s="18" t="s">
        <v>67</v>
      </c>
      <c r="D97" s="18" t="s">
        <v>55</v>
      </c>
      <c r="E97" s="18" t="s">
        <v>56</v>
      </c>
      <c r="F97" s="18" t="s">
        <v>65</v>
      </c>
      <c r="G97" s="18" t="s">
        <v>3</v>
      </c>
      <c r="H97" s="18" t="s">
        <v>4</v>
      </c>
      <c r="I97" s="19" t="s">
        <v>52</v>
      </c>
      <c r="J97" s="19" t="s">
        <v>54</v>
      </c>
      <c r="K97" s="19" t="s">
        <v>5</v>
      </c>
      <c r="L97" s="18" t="s">
        <v>53</v>
      </c>
    </row>
    <row r="98" spans="1:12" s="2" customFormat="1" ht="24.95" customHeight="1" thickBot="1" x14ac:dyDescent="0.25">
      <c r="A98" s="70" t="s">
        <v>10</v>
      </c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2"/>
    </row>
    <row r="99" spans="1:12" s="2" customFormat="1" ht="24.95" customHeight="1" x14ac:dyDescent="0.2">
      <c r="A99" s="17">
        <f>+A94+1</f>
        <v>34</v>
      </c>
      <c r="B99" s="4" t="s">
        <v>155</v>
      </c>
      <c r="C99" s="32" t="s">
        <v>156</v>
      </c>
      <c r="D99" s="32" t="s">
        <v>124</v>
      </c>
      <c r="E99" s="32" t="s">
        <v>125</v>
      </c>
      <c r="F99" s="12">
        <v>20000</v>
      </c>
      <c r="G99" s="12">
        <f>F99*2.87%</f>
        <v>574</v>
      </c>
      <c r="H99" s="12">
        <f>+F99*3.04%</f>
        <v>608</v>
      </c>
      <c r="I99" s="4">
        <v>0</v>
      </c>
      <c r="J99" s="13">
        <v>25</v>
      </c>
      <c r="K99" s="12">
        <v>1207</v>
      </c>
      <c r="L99" s="13">
        <v>18793</v>
      </c>
    </row>
    <row r="100" spans="1:12" s="2" customFormat="1" ht="24.95" customHeight="1" x14ac:dyDescent="0.2">
      <c r="A100" s="58" t="s">
        <v>66</v>
      </c>
      <c r="B100" s="58"/>
      <c r="C100" s="58"/>
      <c r="D100" s="58"/>
      <c r="E100" s="58"/>
      <c r="F100" s="22">
        <f>SUM(F99)</f>
        <v>20000</v>
      </c>
      <c r="G100" s="22">
        <f t="shared" ref="G100:I100" si="26">SUM(G99)</f>
        <v>574</v>
      </c>
      <c r="H100" s="22">
        <f t="shared" si="26"/>
        <v>608</v>
      </c>
      <c r="I100" s="22">
        <f t="shared" si="26"/>
        <v>0</v>
      </c>
      <c r="J100" s="22">
        <v>25</v>
      </c>
      <c r="K100" s="22">
        <v>1207</v>
      </c>
      <c r="L100" s="22">
        <v>18793</v>
      </c>
    </row>
    <row r="101" spans="1:12" s="2" customFormat="1" ht="24.95" customHeight="1" thickBot="1" x14ac:dyDescent="0.25">
      <c r="A101" s="44"/>
      <c r="B101" s="44"/>
      <c r="C101" s="44"/>
      <c r="D101" s="44"/>
      <c r="E101" s="44"/>
      <c r="F101" s="6"/>
      <c r="G101" s="6"/>
      <c r="H101" s="6"/>
      <c r="I101" s="6"/>
      <c r="J101" s="6"/>
      <c r="K101" s="6"/>
      <c r="L101" s="6"/>
    </row>
    <row r="102" spans="1:12" s="2" customFormat="1" ht="24.95" customHeight="1" thickBot="1" x14ac:dyDescent="0.25">
      <c r="A102" s="67" t="s">
        <v>151</v>
      </c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9"/>
    </row>
    <row r="103" spans="1:12" s="2" customFormat="1" ht="24.95" customHeight="1" x14ac:dyDescent="0.2">
      <c r="A103" s="17">
        <f>+A99+1</f>
        <v>35</v>
      </c>
      <c r="B103" s="7" t="s">
        <v>152</v>
      </c>
      <c r="C103" s="54" t="s">
        <v>153</v>
      </c>
      <c r="D103" s="32" t="s">
        <v>124</v>
      </c>
      <c r="E103" s="32" t="s">
        <v>125</v>
      </c>
      <c r="F103" s="12">
        <v>45000</v>
      </c>
      <c r="G103" s="12">
        <f>F103*2.87%</f>
        <v>1291.5</v>
      </c>
      <c r="H103" s="12">
        <f>+F103*3.04%</f>
        <v>1368</v>
      </c>
      <c r="I103" s="12">
        <v>1148.33</v>
      </c>
      <c r="J103" s="13">
        <v>25</v>
      </c>
      <c r="K103" s="12">
        <v>3832.83</v>
      </c>
      <c r="L103" s="13">
        <v>41167.17</v>
      </c>
    </row>
    <row r="104" spans="1:12" s="2" customFormat="1" ht="24.95" customHeight="1" x14ac:dyDescent="0.2">
      <c r="A104" s="58" t="s">
        <v>66</v>
      </c>
      <c r="B104" s="58"/>
      <c r="C104" s="58"/>
      <c r="D104" s="58"/>
      <c r="E104" s="58"/>
      <c r="F104" s="22">
        <f t="shared" ref="F104:L104" si="27">SUM(F103:F103)</f>
        <v>45000</v>
      </c>
      <c r="G104" s="22">
        <f t="shared" si="27"/>
        <v>1291.5</v>
      </c>
      <c r="H104" s="22">
        <f t="shared" si="27"/>
        <v>1368</v>
      </c>
      <c r="I104" s="22">
        <f t="shared" si="27"/>
        <v>1148.33</v>
      </c>
      <c r="J104" s="22">
        <f t="shared" si="27"/>
        <v>25</v>
      </c>
      <c r="K104" s="22">
        <f t="shared" si="27"/>
        <v>3832.83</v>
      </c>
      <c r="L104" s="22">
        <f t="shared" si="27"/>
        <v>41167.17</v>
      </c>
    </row>
    <row r="105" spans="1:12" s="2" customFormat="1" ht="24.95" customHeight="1" thickBot="1" x14ac:dyDescent="0.25">
      <c r="A105" s="44"/>
      <c r="B105" s="44"/>
      <c r="C105" s="44"/>
      <c r="D105" s="44"/>
      <c r="E105" s="44"/>
      <c r="F105"/>
      <c r="G105"/>
      <c r="H105"/>
      <c r="I105"/>
      <c r="J105"/>
      <c r="K105"/>
      <c r="L105"/>
    </row>
    <row r="106" spans="1:12" s="2" customFormat="1" ht="24.95" customHeight="1" thickBot="1" x14ac:dyDescent="0.25">
      <c r="A106" s="67" t="s">
        <v>90</v>
      </c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9"/>
    </row>
    <row r="107" spans="1:12" s="2" customFormat="1" ht="24.95" customHeight="1" x14ac:dyDescent="0.2">
      <c r="A107" s="17">
        <f>+A103+1</f>
        <v>36</v>
      </c>
      <c r="B107" s="32" t="s">
        <v>91</v>
      </c>
      <c r="C107" s="43" t="s">
        <v>94</v>
      </c>
      <c r="D107" s="32" t="s">
        <v>89</v>
      </c>
      <c r="E107" s="32" t="s">
        <v>119</v>
      </c>
      <c r="F107" s="45">
        <v>65000</v>
      </c>
      <c r="G107" s="12">
        <f>F107*2.87%</f>
        <v>1865.5</v>
      </c>
      <c r="H107" s="12">
        <f>+F107*3.04%</f>
        <v>1976</v>
      </c>
      <c r="I107" s="41">
        <v>4427.58</v>
      </c>
      <c r="J107" s="13">
        <v>25</v>
      </c>
      <c r="K107" s="12">
        <v>8294.08</v>
      </c>
      <c r="L107" s="13">
        <v>56705.919999999998</v>
      </c>
    </row>
    <row r="108" spans="1:12" s="2" customFormat="1" ht="24.95" customHeight="1" x14ac:dyDescent="0.2">
      <c r="A108" s="10">
        <f>+A107+1</f>
        <v>37</v>
      </c>
      <c r="B108" s="52" t="s">
        <v>92</v>
      </c>
      <c r="C108" s="42" t="s">
        <v>95</v>
      </c>
      <c r="D108" s="32" t="s">
        <v>89</v>
      </c>
      <c r="E108" s="32" t="s">
        <v>119</v>
      </c>
      <c r="F108" s="45">
        <v>50000</v>
      </c>
      <c r="G108" s="12">
        <f>F108*2.87%</f>
        <v>1435</v>
      </c>
      <c r="H108" s="12">
        <f>+F108*3.04%</f>
        <v>1520</v>
      </c>
      <c r="I108" s="41">
        <v>1854</v>
      </c>
      <c r="J108" s="13">
        <v>25</v>
      </c>
      <c r="K108" s="4">
        <v>4834</v>
      </c>
      <c r="L108" s="5">
        <v>45166</v>
      </c>
    </row>
    <row r="109" spans="1:12" s="2" customFormat="1" ht="24.95" customHeight="1" x14ac:dyDescent="0.2">
      <c r="A109" s="10">
        <f>+A108+1</f>
        <v>38</v>
      </c>
      <c r="B109" s="8" t="s">
        <v>93</v>
      </c>
      <c r="C109" s="42" t="s">
        <v>96</v>
      </c>
      <c r="D109" s="32" t="s">
        <v>97</v>
      </c>
      <c r="E109" s="32" t="s">
        <v>120</v>
      </c>
      <c r="F109" s="45">
        <v>28000</v>
      </c>
      <c r="G109" s="4">
        <f>F109*2.87%</f>
        <v>803.6</v>
      </c>
      <c r="H109" s="4">
        <f>+F109*3.04%</f>
        <v>851.2</v>
      </c>
      <c r="I109" s="41"/>
      <c r="J109" s="13">
        <v>25</v>
      </c>
      <c r="K109" s="4">
        <v>1679.8000000000002</v>
      </c>
      <c r="L109" s="5">
        <v>26320.2</v>
      </c>
    </row>
    <row r="110" spans="1:12" s="2" customFormat="1" ht="24.95" customHeight="1" x14ac:dyDescent="0.2">
      <c r="A110" s="58" t="s">
        <v>66</v>
      </c>
      <c r="B110" s="58"/>
      <c r="C110" s="58"/>
      <c r="D110" s="58"/>
      <c r="E110" s="58"/>
      <c r="F110" s="22">
        <f t="shared" ref="F110:L110" si="28">SUM(F107:F109)</f>
        <v>143000</v>
      </c>
      <c r="G110" s="22">
        <f t="shared" si="28"/>
        <v>4104.1000000000004</v>
      </c>
      <c r="H110" s="22">
        <f t="shared" si="28"/>
        <v>4347.2</v>
      </c>
      <c r="I110" s="22">
        <f t="shared" si="28"/>
        <v>6281.58</v>
      </c>
      <c r="J110" s="22">
        <f t="shared" si="28"/>
        <v>75</v>
      </c>
      <c r="K110" s="22">
        <f t="shared" si="28"/>
        <v>14807.880000000001</v>
      </c>
      <c r="L110" s="22">
        <f t="shared" si="28"/>
        <v>128192.12</v>
      </c>
    </row>
    <row r="111" spans="1:12" s="2" customFormat="1" ht="24.95" customHeight="1" thickBot="1" x14ac:dyDescent="0.25">
      <c r="A111" s="44"/>
      <c r="B111" s="44"/>
      <c r="C111" s="44"/>
      <c r="D111" s="44"/>
      <c r="E111" s="44"/>
      <c r="F111"/>
      <c r="G111"/>
      <c r="H111"/>
      <c r="I111"/>
      <c r="J111"/>
      <c r="K111"/>
      <c r="L111"/>
    </row>
    <row r="112" spans="1:12" s="2" customFormat="1" ht="24.95" customHeight="1" thickBot="1" x14ac:dyDescent="0.25">
      <c r="A112" s="67" t="s">
        <v>12</v>
      </c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9"/>
    </row>
    <row r="113" spans="1:12" s="2" customFormat="1" ht="24.95" customHeight="1" x14ac:dyDescent="0.2">
      <c r="A113" s="17">
        <f>+A109+1</f>
        <v>39</v>
      </c>
      <c r="B113" s="38" t="s">
        <v>98</v>
      </c>
      <c r="C113" s="43" t="s">
        <v>99</v>
      </c>
      <c r="D113" s="32" t="s">
        <v>100</v>
      </c>
      <c r="E113" s="32" t="s">
        <v>121</v>
      </c>
      <c r="F113" s="15">
        <v>100000</v>
      </c>
      <c r="G113" s="12">
        <f>F113*2.87%</f>
        <v>2870</v>
      </c>
      <c r="H113" s="12">
        <f>+F113*3.04%</f>
        <v>3040</v>
      </c>
      <c r="I113" s="4">
        <v>12105.37</v>
      </c>
      <c r="J113" s="13">
        <v>25</v>
      </c>
      <c r="K113" s="4">
        <v>18040.370000000003</v>
      </c>
      <c r="L113" s="5">
        <v>81959.63</v>
      </c>
    </row>
    <row r="114" spans="1:12" ht="24.95" customHeight="1" x14ac:dyDescent="0.2">
      <c r="A114" s="58" t="s">
        <v>66</v>
      </c>
      <c r="B114" s="58"/>
      <c r="C114" s="58"/>
      <c r="D114" s="58"/>
      <c r="E114" s="58"/>
      <c r="F114" s="22">
        <f>SUM(F113)</f>
        <v>100000</v>
      </c>
      <c r="G114" s="22">
        <f t="shared" ref="G114:L114" si="29">SUM(G113)</f>
        <v>2870</v>
      </c>
      <c r="H114" s="22">
        <f t="shared" si="29"/>
        <v>3040</v>
      </c>
      <c r="I114" s="22">
        <f t="shared" si="29"/>
        <v>12105.37</v>
      </c>
      <c r="J114" s="22">
        <f t="shared" si="29"/>
        <v>25</v>
      </c>
      <c r="K114" s="22">
        <f t="shared" si="29"/>
        <v>18040.370000000003</v>
      </c>
      <c r="L114" s="22">
        <f t="shared" si="29"/>
        <v>81959.63</v>
      </c>
    </row>
    <row r="115" spans="1:12" ht="24.95" customHeight="1" thickBot="1" x14ac:dyDescent="0.25">
      <c r="F115" s="16"/>
      <c r="G115" s="2"/>
      <c r="H115" s="2"/>
      <c r="I115" s="2"/>
      <c r="J115" s="2"/>
      <c r="K115" s="2"/>
      <c r="L115" s="9"/>
    </row>
    <row r="116" spans="1:12" ht="24.95" customHeight="1" thickBot="1" x14ac:dyDescent="0.25">
      <c r="A116" s="67" t="s">
        <v>12</v>
      </c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9"/>
    </row>
    <row r="117" spans="1:12" ht="19.5" customHeight="1" x14ac:dyDescent="0.2">
      <c r="A117" s="17">
        <f>+A113+1</f>
        <v>40</v>
      </c>
      <c r="B117" s="38" t="s">
        <v>23</v>
      </c>
      <c r="C117" s="38" t="s">
        <v>6</v>
      </c>
      <c r="D117" s="32" t="s">
        <v>102</v>
      </c>
      <c r="E117" s="32" t="s">
        <v>103</v>
      </c>
      <c r="F117" s="12">
        <v>50000</v>
      </c>
      <c r="G117" s="12">
        <f>F117*2.87%</f>
        <v>1435</v>
      </c>
      <c r="H117" s="12">
        <f>+F117*3.04%</f>
        <v>1520</v>
      </c>
      <c r="I117" s="12">
        <v>1854</v>
      </c>
      <c r="J117" s="13">
        <v>2057.65</v>
      </c>
      <c r="K117" s="12">
        <v>6866.65</v>
      </c>
      <c r="L117" s="13">
        <v>43133.35</v>
      </c>
    </row>
    <row r="118" spans="1:12" ht="23.25" customHeight="1" x14ac:dyDescent="0.2">
      <c r="A118" s="58" t="s">
        <v>66</v>
      </c>
      <c r="B118" s="58"/>
      <c r="C118" s="58"/>
      <c r="D118" s="58"/>
      <c r="E118" s="58"/>
      <c r="F118" s="22">
        <f>SUM(F117)</f>
        <v>50000</v>
      </c>
      <c r="G118" s="22">
        <f t="shared" ref="G118:L118" si="30">SUM(G117)</f>
        <v>1435</v>
      </c>
      <c r="H118" s="22">
        <f t="shared" si="30"/>
        <v>1520</v>
      </c>
      <c r="I118" s="22">
        <f t="shared" si="30"/>
        <v>1854</v>
      </c>
      <c r="J118" s="22">
        <f t="shared" si="30"/>
        <v>2057.65</v>
      </c>
      <c r="K118" s="22">
        <f t="shared" si="30"/>
        <v>6866.65</v>
      </c>
      <c r="L118" s="22">
        <f t="shared" si="30"/>
        <v>43133.35</v>
      </c>
    </row>
    <row r="119" spans="1:12" ht="13.5" thickBot="1" x14ac:dyDescent="0.25">
      <c r="C119" s="33"/>
      <c r="D119" s="33"/>
      <c r="E119" s="33"/>
      <c r="G119" s="2"/>
      <c r="H119" s="2"/>
      <c r="I119" s="2"/>
      <c r="J119" s="2"/>
      <c r="K119" s="2"/>
      <c r="L119" s="9"/>
    </row>
    <row r="120" spans="1:12" ht="24.75" customHeight="1" thickBot="1" x14ac:dyDescent="0.25">
      <c r="A120" s="65" t="s">
        <v>69</v>
      </c>
      <c r="B120" s="66"/>
      <c r="C120" s="66"/>
      <c r="D120" s="39"/>
      <c r="E120" s="39"/>
      <c r="F120" s="20">
        <f t="shared" ref="F120:L120" si="31">+F10+F17+F30+F42+F46+F51+F58+F62+F67+F75+F81+F84+F88+F95+F110+F114+F118+F38+F21+F25+F35+F71+F100+F104</f>
        <v>2651800</v>
      </c>
      <c r="G120" s="20">
        <f t="shared" si="31"/>
        <v>76106.66</v>
      </c>
      <c r="H120" s="20">
        <f t="shared" si="31"/>
        <v>76950.305999999997</v>
      </c>
      <c r="I120" s="20">
        <f t="shared" si="31"/>
        <v>232067.7099999999</v>
      </c>
      <c r="J120" s="20">
        <f t="shared" si="31"/>
        <v>17451.939999999999</v>
      </c>
      <c r="K120" s="20">
        <f t="shared" si="31"/>
        <v>405698.40600000008</v>
      </c>
      <c r="L120" s="20">
        <f t="shared" si="31"/>
        <v>2246101.5919999997</v>
      </c>
    </row>
    <row r="121" spans="1:12" x14ac:dyDescent="0.2">
      <c r="C121" s="33"/>
      <c r="D121" s="33"/>
      <c r="E121" s="33"/>
      <c r="G121" s="2"/>
      <c r="H121" s="2"/>
      <c r="I121" s="2"/>
      <c r="J121" s="2"/>
      <c r="K121" s="2"/>
      <c r="L121" s="9"/>
    </row>
    <row r="122" spans="1:12" x14ac:dyDescent="0.2">
      <c r="C122" s="33"/>
      <c r="D122" s="33"/>
      <c r="E122" s="33"/>
      <c r="G122" s="2"/>
      <c r="H122" s="2"/>
      <c r="I122" s="2"/>
      <c r="J122" s="2"/>
      <c r="K122" s="2"/>
      <c r="L122" s="9"/>
    </row>
    <row r="123" spans="1:12" ht="15.75" x14ac:dyDescent="0.25">
      <c r="B123" s="1"/>
      <c r="C123" s="1"/>
      <c r="D123" s="24"/>
      <c r="E123"/>
    </row>
    <row r="124" spans="1:12" ht="15.75" x14ac:dyDescent="0.25">
      <c r="B124" s="25"/>
      <c r="C124" s="26"/>
      <c r="D124" s="25"/>
    </row>
    <row r="125" spans="1:12" ht="15.75" x14ac:dyDescent="0.25">
      <c r="B125" s="27" t="s">
        <v>122</v>
      </c>
      <c r="C125" s="26"/>
      <c r="D125" s="27" t="s">
        <v>71</v>
      </c>
    </row>
    <row r="126" spans="1:12" ht="15.75" x14ac:dyDescent="0.25">
      <c r="B126" s="27" t="s">
        <v>123</v>
      </c>
      <c r="C126" s="26"/>
      <c r="D126" s="27" t="s">
        <v>72</v>
      </c>
    </row>
    <row r="64723" spans="2:12" x14ac:dyDescent="0.2">
      <c r="G64723" s="3"/>
      <c r="H64723" s="3"/>
    </row>
    <row r="64725" spans="2:12" x14ac:dyDescent="0.2">
      <c r="G64725" s="3"/>
      <c r="H64725" s="3"/>
    </row>
    <row r="64727" spans="2:12" s="3" customFormat="1" x14ac:dyDescent="0.2">
      <c r="B64727" s="31"/>
      <c r="C64727" s="31"/>
      <c r="D64727" s="31"/>
      <c r="E64727" s="31"/>
      <c r="F64727" s="2"/>
      <c r="G64727" s="1"/>
      <c r="H64727" s="1"/>
      <c r="I64727" s="1"/>
      <c r="J64727" s="1"/>
      <c r="K64727" s="1"/>
      <c r="L64727" s="1"/>
    </row>
    <row r="64729" spans="2:12" s="3" customFormat="1" x14ac:dyDescent="0.2">
      <c r="B64729" s="31"/>
      <c r="C64729" s="31"/>
      <c r="D64729" s="31"/>
      <c r="E64729" s="31"/>
      <c r="F64729" s="2"/>
      <c r="G64729" s="1"/>
      <c r="H64729" s="1"/>
      <c r="I64729" s="1"/>
      <c r="J64729" s="1"/>
      <c r="K64729" s="1"/>
      <c r="L64729" s="1"/>
    </row>
    <row r="64735" spans="2:12" x14ac:dyDescent="0.2">
      <c r="B64735" s="31">
        <f>SUM(B7:B64734)</f>
        <v>0</v>
      </c>
      <c r="J64735" s="3"/>
      <c r="K64735" s="3"/>
      <c r="L64735" s="3"/>
    </row>
    <row r="64737" spans="2:12" x14ac:dyDescent="0.2">
      <c r="B64737" s="31">
        <f>SUM(B64735)</f>
        <v>0</v>
      </c>
      <c r="J64737" s="3"/>
      <c r="K64737" s="3"/>
      <c r="L64737" s="3"/>
    </row>
    <row r="64738" spans="2:12" x14ac:dyDescent="0.2">
      <c r="I64738" s="3"/>
    </row>
    <row r="64740" spans="2:12" x14ac:dyDescent="0.2">
      <c r="I64740" s="3"/>
    </row>
    <row r="1048064" spans="11:11" x14ac:dyDescent="0.2">
      <c r="K1048064" s="16" t="e">
        <f>SUM(#REF!)</f>
        <v>#REF!</v>
      </c>
    </row>
  </sheetData>
  <mergeCells count="61">
    <mergeCell ref="A81:E81"/>
    <mergeCell ref="A73:L73"/>
    <mergeCell ref="A77:L77"/>
    <mergeCell ref="A62:E62"/>
    <mergeCell ref="A67:E67"/>
    <mergeCell ref="A69:L69"/>
    <mergeCell ref="A63:B63"/>
    <mergeCell ref="G63:H63"/>
    <mergeCell ref="A58:E58"/>
    <mergeCell ref="A75:E75"/>
    <mergeCell ref="A8:L8"/>
    <mergeCell ref="A10:E10"/>
    <mergeCell ref="A47:L47"/>
    <mergeCell ref="A12:L12"/>
    <mergeCell ref="A51:E51"/>
    <mergeCell ref="A36:L36"/>
    <mergeCell ref="A38:E38"/>
    <mergeCell ref="A17:E17"/>
    <mergeCell ref="A30:E30"/>
    <mergeCell ref="A42:E42"/>
    <mergeCell ref="A19:L19"/>
    <mergeCell ref="A21:E21"/>
    <mergeCell ref="A33:L33"/>
    <mergeCell ref="A35:E35"/>
    <mergeCell ref="A116:L116"/>
    <mergeCell ref="A82:L82"/>
    <mergeCell ref="A86:L86"/>
    <mergeCell ref="A84:E84"/>
    <mergeCell ref="A88:E88"/>
    <mergeCell ref="A110:E110"/>
    <mergeCell ref="A112:L112"/>
    <mergeCell ref="A114:E114"/>
    <mergeCell ref="A95:E95"/>
    <mergeCell ref="A106:L106"/>
    <mergeCell ref="A102:L102"/>
    <mergeCell ref="A104:E104"/>
    <mergeCell ref="A98:L98"/>
    <mergeCell ref="A100:E100"/>
    <mergeCell ref="A96:B96"/>
    <mergeCell ref="G96:H96"/>
    <mergeCell ref="A120:C120"/>
    <mergeCell ref="A2:L2"/>
    <mergeCell ref="A3:L3"/>
    <mergeCell ref="A4:L4"/>
    <mergeCell ref="A5:B5"/>
    <mergeCell ref="A6:B6"/>
    <mergeCell ref="A40:L40"/>
    <mergeCell ref="A44:L44"/>
    <mergeCell ref="A60:L60"/>
    <mergeCell ref="A65:L65"/>
    <mergeCell ref="A53:L53"/>
    <mergeCell ref="G6:H6"/>
    <mergeCell ref="A27:L27"/>
    <mergeCell ref="A118:E118"/>
    <mergeCell ref="A90:L90"/>
    <mergeCell ref="A71:E71"/>
    <mergeCell ref="A46:E46"/>
    <mergeCell ref="A23:L23"/>
    <mergeCell ref="A25:E25"/>
    <mergeCell ref="A31:B31"/>
    <mergeCell ref="G31:H31"/>
  </mergeCells>
  <pageMargins left="0.15748031496062992" right="0.35433070866141736" top="0.27559055118110237" bottom="0.15748031496062992" header="0.31496062992125984" footer="0.15748031496062992"/>
  <pageSetup paperSize="5" scale="72" fitToHeight="0" orientation="landscape" r:id="rId1"/>
  <rowBreaks count="4" manualBreakCount="4">
    <brk id="30" max="11" man="1"/>
    <brk id="62" max="11" man="1"/>
    <brk id="127" max="12" man="1"/>
    <brk id="13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2021-01-29T12:17:36Z</cp:lastPrinted>
  <dcterms:created xsi:type="dcterms:W3CDTF">2019-01-11T19:06:47Z</dcterms:created>
  <dcterms:modified xsi:type="dcterms:W3CDTF">2021-02-02T14:42:40Z</dcterms:modified>
</cp:coreProperties>
</file>