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\\172.16.14.158\Dpto. RRHH\Registro-Control y Nomina\NOMINA II\NOMINA\NOMINAS PARA PORTAL INSTITUCIONAL\PORTAL 2021\MARZO 2021\"/>
    </mc:Choice>
  </mc:AlternateContent>
  <xr:revisionPtr revIDLastSave="0" documentId="13_ncr:1_{B3A8330C-4CE0-4B5E-BB9A-78E6F03AF001}" xr6:coauthVersionLast="46" xr6:coauthVersionMax="46" xr10:uidLastSave="{00000000-0000-0000-0000-000000000000}"/>
  <bookViews>
    <workbookView xWindow="-120" yWindow="-120" windowWidth="29040" windowHeight="15840" tabRatio="599" xr2:uid="{00000000-000D-0000-FFFF-FFFF00000000}"/>
  </bookViews>
  <sheets>
    <sheet name="CONTRATADOS " sheetId="13" r:id="rId1"/>
  </sheets>
  <definedNames>
    <definedName name="_xlnm.Print_Area" localSheetId="0">'CONTRATADOS '!$A$1:$L$146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2" i="13" l="1"/>
  <c r="I26" i="13"/>
  <c r="J26" i="13"/>
  <c r="F26" i="13"/>
  <c r="F130" i="13"/>
  <c r="F126" i="13"/>
  <c r="F114" i="13"/>
  <c r="F108" i="13"/>
  <c r="F104" i="13"/>
  <c r="F94" i="13"/>
  <c r="F90" i="13"/>
  <c r="F86" i="13"/>
  <c r="F81" i="13"/>
  <c r="F77" i="13"/>
  <c r="F73" i="13"/>
  <c r="F68" i="13"/>
  <c r="F64" i="13"/>
  <c r="F56" i="13"/>
  <c r="F47" i="13"/>
  <c r="F43" i="13"/>
  <c r="F40" i="13"/>
  <c r="F31" i="13"/>
  <c r="F21" i="13"/>
  <c r="F10" i="13"/>
  <c r="F17" i="13"/>
  <c r="J137" i="13"/>
  <c r="I137" i="13"/>
  <c r="F137" i="13"/>
  <c r="H136" i="13"/>
  <c r="H137" i="13" s="1"/>
  <c r="G136" i="13"/>
  <c r="G137" i="13" s="1"/>
  <c r="I122" i="13"/>
  <c r="J122" i="13"/>
  <c r="H120" i="13"/>
  <c r="G120" i="13"/>
  <c r="H121" i="13"/>
  <c r="G121" i="13"/>
  <c r="H119" i="13"/>
  <c r="G119" i="13"/>
  <c r="I114" i="13"/>
  <c r="J114" i="13"/>
  <c r="H113" i="13"/>
  <c r="G113" i="13"/>
  <c r="H112" i="13"/>
  <c r="G112" i="13"/>
  <c r="H107" i="13"/>
  <c r="G107" i="13"/>
  <c r="I108" i="13"/>
  <c r="J108" i="13"/>
  <c r="I104" i="13"/>
  <c r="J104" i="13"/>
  <c r="H103" i="13"/>
  <c r="G103" i="13"/>
  <c r="I90" i="13"/>
  <c r="J90" i="13"/>
  <c r="H88" i="13"/>
  <c r="G88" i="13"/>
  <c r="H63" i="13"/>
  <c r="G63" i="13"/>
  <c r="I64" i="13"/>
  <c r="J64" i="13"/>
  <c r="I34" i="13"/>
  <c r="J34" i="13"/>
  <c r="H33" i="13"/>
  <c r="H34" i="13" s="1"/>
  <c r="G33" i="13"/>
  <c r="G34" i="13" s="1"/>
  <c r="G39" i="13"/>
  <c r="F34" i="13"/>
  <c r="K25" i="13"/>
  <c r="G24" i="13"/>
  <c r="G26" i="13" s="1"/>
  <c r="H24" i="13"/>
  <c r="H26" i="13" s="1"/>
  <c r="K136" i="13" l="1"/>
  <c r="K121" i="13"/>
  <c r="L121" i="13" s="1"/>
  <c r="K119" i="13"/>
  <c r="L119" i="13" s="1"/>
  <c r="K120" i="13"/>
  <c r="L120" i="13" s="1"/>
  <c r="K112" i="13"/>
  <c r="L112" i="13" s="1"/>
  <c r="K113" i="13"/>
  <c r="L113" i="13" s="1"/>
  <c r="K88" i="13"/>
  <c r="L88" i="13" s="1"/>
  <c r="K103" i="13"/>
  <c r="L103" i="13" s="1"/>
  <c r="K107" i="13"/>
  <c r="K33" i="13"/>
  <c r="K34" i="13" s="1"/>
  <c r="K63" i="13"/>
  <c r="L63" i="13" s="1"/>
  <c r="K24" i="13"/>
  <c r="L24" i="13" l="1"/>
  <c r="K26" i="13"/>
  <c r="K137" i="13"/>
  <c r="L136" i="13"/>
  <c r="L137" i="13" s="1"/>
  <c r="L107" i="13"/>
  <c r="L33" i="13"/>
  <c r="L34" i="13" s="1"/>
  <c r="K85" i="13" l="1"/>
  <c r="L85" i="13" s="1"/>
  <c r="K84" i="13"/>
  <c r="K76" i="13"/>
  <c r="L76" i="13" s="1"/>
  <c r="K20" i="13"/>
  <c r="L20" i="13" s="1"/>
  <c r="L25" i="13"/>
  <c r="L26" i="13" s="1"/>
  <c r="F51" i="13"/>
  <c r="F139" i="13" s="1"/>
  <c r="L84" i="13" l="1"/>
  <c r="K86" i="13"/>
  <c r="J17" i="13" l="1"/>
  <c r="A13" i="13"/>
  <c r="A14" i="13" s="1"/>
  <c r="H106" i="13"/>
  <c r="H108" i="13" s="1"/>
  <c r="G106" i="13"/>
  <c r="G108" i="13" s="1"/>
  <c r="G99" i="13"/>
  <c r="H99" i="13"/>
  <c r="G102" i="13"/>
  <c r="H102" i="13"/>
  <c r="G61" i="13"/>
  <c r="H61" i="13"/>
  <c r="G62" i="13"/>
  <c r="H62" i="13"/>
  <c r="I47" i="13"/>
  <c r="J47" i="13"/>
  <c r="K62" i="13" l="1"/>
  <c r="L62" i="13" s="1"/>
  <c r="K102" i="13"/>
  <c r="L102" i="13" s="1"/>
  <c r="K61" i="13"/>
  <c r="L61" i="13" s="1"/>
  <c r="K99" i="13"/>
  <c r="L99" i="13" s="1"/>
  <c r="K106" i="13"/>
  <c r="L106" i="13" l="1"/>
  <c r="L108" i="13" s="1"/>
  <c r="K108" i="13"/>
  <c r="L77" i="13" l="1"/>
  <c r="K77" i="13"/>
  <c r="J77" i="13"/>
  <c r="I77" i="13"/>
  <c r="H77" i="13"/>
  <c r="G77" i="13"/>
  <c r="H39" i="13"/>
  <c r="H40" i="13" s="1"/>
  <c r="G42" i="13"/>
  <c r="J40" i="13"/>
  <c r="I40" i="13"/>
  <c r="I17" i="13"/>
  <c r="G13" i="13"/>
  <c r="H13" i="13"/>
  <c r="H16" i="13"/>
  <c r="G16" i="13"/>
  <c r="H15" i="13"/>
  <c r="G15" i="13"/>
  <c r="H14" i="13"/>
  <c r="G14" i="13"/>
  <c r="L21" i="13"/>
  <c r="K21" i="13"/>
  <c r="J21" i="13"/>
  <c r="I21" i="13"/>
  <c r="H21" i="13"/>
  <c r="G21" i="13"/>
  <c r="H111" i="13"/>
  <c r="H114" i="13" s="1"/>
  <c r="G111" i="13"/>
  <c r="G114" i="13" s="1"/>
  <c r="K14" i="13" l="1"/>
  <c r="L14" i="13" s="1"/>
  <c r="K16" i="13"/>
  <c r="L16" i="13" s="1"/>
  <c r="K15" i="13"/>
  <c r="L15" i="13" s="1"/>
  <c r="K111" i="13"/>
  <c r="K114" i="13" s="1"/>
  <c r="G40" i="13"/>
  <c r="K39" i="13"/>
  <c r="K13" i="13"/>
  <c r="H17" i="13"/>
  <c r="G17" i="13"/>
  <c r="L111" i="13" l="1"/>
  <c r="L114" i="13" s="1"/>
  <c r="L39" i="13"/>
  <c r="L40" i="13" s="1"/>
  <c r="K40" i="13"/>
  <c r="L13" i="13"/>
  <c r="L17" i="13" s="1"/>
  <c r="K17" i="13"/>
  <c r="H118" i="13" l="1"/>
  <c r="G118" i="13"/>
  <c r="H117" i="13"/>
  <c r="G117" i="13"/>
  <c r="H98" i="13"/>
  <c r="G98" i="13"/>
  <c r="H97" i="13"/>
  <c r="G97" i="13"/>
  <c r="H60" i="13"/>
  <c r="H64" i="13" s="1"/>
  <c r="G60" i="13"/>
  <c r="G59" i="13"/>
  <c r="H55" i="13"/>
  <c r="G55" i="13"/>
  <c r="H54" i="13"/>
  <c r="G54" i="13"/>
  <c r="G53" i="13"/>
  <c r="K53" i="13" s="1"/>
  <c r="L53" i="13" s="1"/>
  <c r="H30" i="13"/>
  <c r="G30" i="13"/>
  <c r="H29" i="13"/>
  <c r="G29" i="13"/>
  <c r="H122" i="13" l="1"/>
  <c r="G122" i="13"/>
  <c r="K29" i="13"/>
  <c r="L29" i="13" s="1"/>
  <c r="K118" i="13"/>
  <c r="L118" i="13" s="1"/>
  <c r="K97" i="13"/>
  <c r="L97" i="13" s="1"/>
  <c r="G104" i="13"/>
  <c r="H104" i="13"/>
  <c r="K30" i="13"/>
  <c r="L30" i="13" s="1"/>
  <c r="K60" i="13"/>
  <c r="L60" i="13" s="1"/>
  <c r="K98" i="13"/>
  <c r="L98" i="13" s="1"/>
  <c r="K117" i="13"/>
  <c r="K59" i="13"/>
  <c r="L59" i="13" s="1"/>
  <c r="G64" i="13"/>
  <c r="K55" i="13"/>
  <c r="L55" i="13" s="1"/>
  <c r="K54" i="13"/>
  <c r="L54" i="13" s="1"/>
  <c r="L64" i="13" l="1"/>
  <c r="L117" i="13"/>
  <c r="L122" i="13" s="1"/>
  <c r="K122" i="13"/>
  <c r="L104" i="13"/>
  <c r="K104" i="13"/>
  <c r="K64" i="13"/>
  <c r="G31" i="13"/>
  <c r="H31" i="13"/>
  <c r="I31" i="13"/>
  <c r="J31" i="13"/>
  <c r="K31" i="13"/>
  <c r="L31" i="13"/>
  <c r="I43" i="13" l="1"/>
  <c r="L56" i="13" l="1"/>
  <c r="K56" i="13"/>
  <c r="J56" i="13"/>
  <c r="H56" i="13"/>
  <c r="H50" i="13"/>
  <c r="I56" i="13"/>
  <c r="G56" i="13"/>
  <c r="J43" i="13"/>
  <c r="G43" i="13"/>
  <c r="H42" i="13"/>
  <c r="H43" i="13" l="1"/>
  <c r="K42" i="13"/>
  <c r="L42" i="13" l="1"/>
  <c r="L43" i="13" s="1"/>
  <c r="K43" i="13"/>
  <c r="H10" i="13"/>
  <c r="I10" i="13"/>
  <c r="J10" i="13"/>
  <c r="H125" i="13" l="1"/>
  <c r="H126" i="13" s="1"/>
  <c r="G125" i="13"/>
  <c r="J126" i="13"/>
  <c r="I126" i="13"/>
  <c r="G9" i="13"/>
  <c r="G10" i="13" l="1"/>
  <c r="K9" i="13"/>
  <c r="G126" i="13"/>
  <c r="K125" i="13"/>
  <c r="L9" i="13" l="1"/>
  <c r="L10" i="13" s="1"/>
  <c r="K10" i="13"/>
  <c r="L125" i="13"/>
  <c r="L126" i="13" s="1"/>
  <c r="K126" i="13"/>
  <c r="K1048083" i="13" l="1"/>
  <c r="B64754" i="13"/>
  <c r="B64756" i="13" s="1"/>
  <c r="J130" i="13"/>
  <c r="I130" i="13"/>
  <c r="H129" i="13"/>
  <c r="H130" i="13" s="1"/>
  <c r="G129" i="13"/>
  <c r="I94" i="13"/>
  <c r="H93" i="13"/>
  <c r="H94" i="13" s="1"/>
  <c r="G93" i="13"/>
  <c r="H89" i="13"/>
  <c r="H90" i="13" s="1"/>
  <c r="G89" i="13"/>
  <c r="G90" i="13" s="1"/>
  <c r="L86" i="13"/>
  <c r="J86" i="13"/>
  <c r="I86" i="13"/>
  <c r="I81" i="13"/>
  <c r="H80" i="13"/>
  <c r="H81" i="13" s="1"/>
  <c r="G80" i="13"/>
  <c r="J73" i="13"/>
  <c r="I73" i="13"/>
  <c r="H72" i="13"/>
  <c r="G72" i="13"/>
  <c r="J68" i="13"/>
  <c r="I68" i="13"/>
  <c r="H67" i="13"/>
  <c r="H68" i="13" s="1"/>
  <c r="G67" i="13"/>
  <c r="I51" i="13"/>
  <c r="H51" i="13"/>
  <c r="G50" i="13"/>
  <c r="H46" i="13"/>
  <c r="H47" i="13" s="1"/>
  <c r="G46" i="13"/>
  <c r="A15" i="13"/>
  <c r="A16" i="13" s="1"/>
  <c r="A20" i="13" s="1"/>
  <c r="A25" i="13" s="1"/>
  <c r="A24" i="13" s="1"/>
  <c r="A29" i="13" s="1"/>
  <c r="I139" i="13" l="1"/>
  <c r="J139" i="13"/>
  <c r="K72" i="13"/>
  <c r="L72" i="13" s="1"/>
  <c r="L73" i="13" s="1"/>
  <c r="K89" i="13"/>
  <c r="K90" i="13" s="1"/>
  <c r="G130" i="13"/>
  <c r="K129" i="13"/>
  <c r="G47" i="13"/>
  <c r="K46" i="13"/>
  <c r="G68" i="13"/>
  <c r="K67" i="13"/>
  <c r="G81" i="13"/>
  <c r="K80" i="13"/>
  <c r="L80" i="13" s="1"/>
  <c r="G51" i="13"/>
  <c r="K50" i="13"/>
  <c r="L50" i="13" s="1"/>
  <c r="G94" i="13"/>
  <c r="K93" i="13"/>
  <c r="A30" i="13"/>
  <c r="H73" i="13"/>
  <c r="G73" i="13"/>
  <c r="H86" i="13"/>
  <c r="G86" i="13"/>
  <c r="H139" i="13" l="1"/>
  <c r="A33" i="13"/>
  <c r="A39" i="13" s="1"/>
  <c r="A42" i="13" s="1"/>
  <c r="A46" i="13" s="1"/>
  <c r="A50" i="13" s="1"/>
  <c r="A53" i="13" s="1"/>
  <c r="A54" i="13" s="1"/>
  <c r="A55" i="13" s="1"/>
  <c r="A59" i="13" s="1"/>
  <c r="G139" i="13"/>
  <c r="K73" i="13"/>
  <c r="L89" i="13"/>
  <c r="L90" i="13" s="1"/>
  <c r="L67" i="13"/>
  <c r="L68" i="13" s="1"/>
  <c r="K68" i="13"/>
  <c r="L129" i="13"/>
  <c r="L130" i="13" s="1"/>
  <c r="K130" i="13"/>
  <c r="L46" i="13"/>
  <c r="L47" i="13" s="1"/>
  <c r="K47" i="13"/>
  <c r="L93" i="13"/>
  <c r="L94" i="13" s="1"/>
  <c r="K94" i="13"/>
  <c r="K139" i="13" l="1"/>
  <c r="L139" i="13"/>
  <c r="A60" i="13"/>
  <c r="A61" i="13" s="1"/>
  <c r="A62" i="13" s="1"/>
  <c r="A63" i="13" s="1"/>
  <c r="A67" i="13" s="1"/>
  <c r="A72" i="13" l="1"/>
  <c r="A76" i="13" l="1"/>
  <c r="A80" i="13" s="1"/>
  <c r="A84" i="13" s="1"/>
  <c r="A85" i="13" l="1"/>
  <c r="A88" i="13" l="1"/>
  <c r="A89" i="13" s="1"/>
  <c r="A93" i="13" s="1"/>
  <c r="A97" i="13" s="1"/>
  <c r="A98" i="13" s="1"/>
  <c r="A99" i="13" s="1"/>
  <c r="A102" i="13" s="1"/>
  <c r="A103" i="13" s="1"/>
  <c r="A106" i="13" s="1"/>
  <c r="A107" i="13" s="1"/>
  <c r="A111" i="13" s="1"/>
  <c r="A112" i="13" s="1"/>
  <c r="A113" i="13" s="1"/>
  <c r="A117" i="13" s="1"/>
  <c r="A118" i="13" l="1"/>
  <c r="A119" i="13" l="1"/>
  <c r="A121" i="13" s="1"/>
  <c r="A120" i="13" s="1"/>
  <c r="A125" i="13" s="1"/>
  <c r="A129" i="13" s="1"/>
  <c r="A136" i="13" s="1"/>
</calcChain>
</file>

<file path=xl/sharedStrings.xml><?xml version="1.0" encoding="utf-8"?>
<sst xmlns="http://schemas.openxmlformats.org/spreadsheetml/2006/main" count="324" uniqueCount="190">
  <si>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</si>
  <si>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</si>
  <si>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</si>
  <si>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</si>
  <si>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</si>
  <si>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</si>
  <si>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ANALISTA DE PRESUPUESTO </t>
  </si>
  <si>
    <t xml:space="preserve">DIVISION DESARROLLO INSTITUCIONAL </t>
  </si>
  <si>
    <t xml:space="preserve">DEPARTAMENTO JURIDICO </t>
  </si>
  <si>
    <t xml:space="preserve">DIVISION INFRAESTRUCTURA Y SOPORTE TECNICO </t>
  </si>
  <si>
    <t xml:space="preserve">SECCION MAYORDOMIA </t>
  </si>
  <si>
    <t>CONSERJE</t>
  </si>
  <si>
    <t xml:space="preserve">ANALISTA SECTORIAL DE PRESUPUESTO </t>
  </si>
  <si>
    <t xml:space="preserve">DIVISION FINANCIERA </t>
  </si>
  <si>
    <t xml:space="preserve">DEPARTAMENTO ADMINISTRATIVO Y FINANCIERO  </t>
  </si>
  <si>
    <t>DESARROLLADOR DE SISTEMAS</t>
  </si>
  <si>
    <t>ALINA RODRIGUEZ CORDERO</t>
  </si>
  <si>
    <t xml:space="preserve">ROSELI ALEXANDRA ALMONTE SEGURA </t>
  </si>
  <si>
    <t xml:space="preserve">ANTHONY ABREU PERALTA </t>
  </si>
  <si>
    <t xml:space="preserve">JUAN ELIAS PORTALATIN GARCIA </t>
  </si>
  <si>
    <t>LUZ AMANDA DEL CASTILLO MENDEZ</t>
  </si>
  <si>
    <t xml:space="preserve">KIARA ALONDRA RODRIGUEZ LUCIANO </t>
  </si>
  <si>
    <t xml:space="preserve">FRANCIS TOMAS PAULA LUNA </t>
  </si>
  <si>
    <t xml:space="preserve">HECTOR ANTONIO OVALLES ALONZO </t>
  </si>
  <si>
    <t xml:space="preserve">JOANNA PAMELA SANCHEZ GLIGLIFIORE </t>
  </si>
  <si>
    <t xml:space="preserve">MEDICO </t>
  </si>
  <si>
    <t xml:space="preserve">LESLIE NATHALIE MOLINA AYBAR </t>
  </si>
  <si>
    <t xml:space="preserve">RECEPCIONISTA </t>
  </si>
  <si>
    <t xml:space="preserve">JAIRO BIENVENIDO JIMENEZ PEREZ </t>
  </si>
  <si>
    <t xml:space="preserve">EDDY ANTONIO FIDEL ALEJO </t>
  </si>
  <si>
    <t xml:space="preserve">DIVISION REGISTRO, SERVICIOS Y BENEFICIOS </t>
  </si>
  <si>
    <t>DEPARTAMENTO DE PRESUPUESTOS DE  EDUCACION, CIENCIA, TECNOLOGIA Y CULTURA</t>
  </si>
  <si>
    <t xml:space="preserve">DEPARTAMENTO DE ANALISIS Y  ESTUDIOS ECONOMICOS </t>
  </si>
  <si>
    <t xml:space="preserve">DEPARTAMENTO NORMAS Y METODOLOGIAS </t>
  </si>
  <si>
    <t xml:space="preserve">DIVISION DE EVALUACION DEL DESEMPEÑO Y CAPACITACION </t>
  </si>
  <si>
    <t xml:space="preserve">DIVISION DESARROLLO E IMPLEMENTACION DE SISTEMAS </t>
  </si>
  <si>
    <t xml:space="preserve">DEPARTAMENTO DE  GESTIÓN FINANCIERA DE FORMULACIÓN Y EJECUCIÓN </t>
  </si>
  <si>
    <t xml:space="preserve">SECRETARIA </t>
  </si>
  <si>
    <t xml:space="preserve">TECNICO ADMINISTRATIVO </t>
  </si>
  <si>
    <t xml:space="preserve">ANALISTA DE EVALUACION DEL DESEMPEÑO </t>
  </si>
  <si>
    <t xml:space="preserve">ANALISTA DE CALIDAD EN LA GESTION I </t>
  </si>
  <si>
    <t xml:space="preserve">ANALISTA DE SISTEMAS </t>
  </si>
  <si>
    <t xml:space="preserve">SOPORTE TECNICO INFORMATICO </t>
  </si>
  <si>
    <t>ANALISTA ECONOMICO</t>
  </si>
  <si>
    <t xml:space="preserve">JULISSA CASTILLO DE PERALTA </t>
  </si>
  <si>
    <t xml:space="preserve">DIVISION DE PROTOCOLO </t>
  </si>
  <si>
    <t xml:space="preserve">ANALISTA DE NORMAS Y METODOLOGIAS PRESUPUESTARIAS </t>
  </si>
  <si>
    <t xml:space="preserve">DIVISION FORMULACION, MONITOREO Y EVALUACION DE PLANES, PROGRAMAS Y PROYECTOS </t>
  </si>
  <si>
    <t>ANALISTA DE PLANIFICACIÓN I</t>
  </si>
  <si>
    <t xml:space="preserve">GISELLE LISELOTTE BERAS VASQUEZ </t>
  </si>
  <si>
    <t xml:space="preserve">Nombre y Apellido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</si>
  <si>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</si>
  <si>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</si>
  <si>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</si>
  <si>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</si>
  <si>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</si>
  <si>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</si>
  <si>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NOMINA DE SUELDOS: EMPLEADOS CONTRATADOS</t>
  </si>
  <si>
    <t xml:space="preserve"> 12 DE NOVIEMBRE DEL 2020</t>
  </si>
  <si>
    <t>10 DE FEBRERO DEL 2021</t>
  </si>
  <si>
    <t xml:space="preserve"> 01 DE OCTUBRE DEL 2020</t>
  </si>
  <si>
    <t xml:space="preserve"> 01 DE ENERO DEL 2021</t>
  </si>
  <si>
    <t>Ingreso Bruto</t>
  </si>
  <si>
    <t xml:space="preserve">SUBTOTAL </t>
  </si>
  <si>
    <t xml:space="preserve">Funciones </t>
  </si>
  <si>
    <t xml:space="preserve"> 02 DE MARZO DEL 2021</t>
  </si>
  <si>
    <t xml:space="preserve">TOTAL GENERAL  NOMINA PERSONAL CONTRATADOS </t>
  </si>
  <si>
    <t xml:space="preserve">DIVISION DE SERVICIOS GENERALES </t>
  </si>
  <si>
    <t>J.DAVID CANAÁN</t>
  </si>
  <si>
    <t xml:space="preserve">DIRECTOR  DE RECURSOS HUMANOS </t>
  </si>
  <si>
    <t>OMAR ENRIQUE POLANCO MOLINA</t>
  </si>
  <si>
    <t xml:space="preserve"> 01 DE MARZO DEL 2021</t>
  </si>
  <si>
    <t>RAFAEL FRANCISCO JOVINE ZORRILLA</t>
  </si>
  <si>
    <t>DIRECTOR DE ESTUDIOS ECONÓMICOS Y SEGUIMIENTO FINANCIERO</t>
  </si>
  <si>
    <t>24 DE FEBRERO DEL 2021</t>
  </si>
  <si>
    <t>ENCARGADO DEPARTAMENTO JURÍDICO</t>
  </si>
  <si>
    <t>EDDY ROBERT JONES LUCIANO</t>
  </si>
  <si>
    <t>DEPARTAMENTO E RECURSOS HUMANOS</t>
  </si>
  <si>
    <t>YOHANNY ELIZABETH ESTRELLA DURAN</t>
  </si>
  <si>
    <t>COORDINADORA DE RECURSOS HUMANOS</t>
  </si>
  <si>
    <t xml:space="preserve">JORGE DAVID CANAAN </t>
  </si>
  <si>
    <t xml:space="preserve">ENCARGADO DE RECURSOS HUMANOS </t>
  </si>
  <si>
    <t>NICOLAS ZABALA SANTIAGO</t>
  </si>
  <si>
    <t>TÉCNICO ADMINISTRATIVO</t>
  </si>
  <si>
    <t>DIVISION TRANSPORTACION</t>
  </si>
  <si>
    <t>RAFAEL ONERIS NOVA</t>
  </si>
  <si>
    <t>NELSON ANTONIO TODD KERY</t>
  </si>
  <si>
    <t>SUPERVISOR DE TRANSPORTACIÓN</t>
  </si>
  <si>
    <t>CHOFER II</t>
  </si>
  <si>
    <t>YOHNNY MANUEL CIPRIAN CASTILLO</t>
  </si>
  <si>
    <t>ENCARGADO DIVISIÓN DE COMPRAS Y CONTRARACIONES</t>
  </si>
  <si>
    <t xml:space="preserve"> 01 DE ABRIL DEL 2021</t>
  </si>
  <si>
    <t>07 DE OCTUBRE DEL 2020</t>
  </si>
  <si>
    <t>07 DE ABRIL DEL 2021</t>
  </si>
  <si>
    <t xml:space="preserve">ESTHER YINET LACHAPEL CRUZ </t>
  </si>
  <si>
    <t>FRANCISCO ANTONIO MENDEZ VELAZQUEZ</t>
  </si>
  <si>
    <t xml:space="preserve">JULIO CESAR GOMEZ GARCIA </t>
  </si>
  <si>
    <t>ANALISTA LEGAL</t>
  </si>
  <si>
    <t>VICTOR FRANCISCO JOSE RODRIGUEZ GARCIA</t>
  </si>
  <si>
    <t>INGENIERO DE PLANTA</t>
  </si>
  <si>
    <t>21 DE MARZO DEL 2021</t>
  </si>
  <si>
    <t xml:space="preserve"> 05 DE OCTUBRE DEL 2020</t>
  </si>
  <si>
    <t xml:space="preserve"> 05 DE ABRIL DEL 2021</t>
  </si>
  <si>
    <t xml:space="preserve"> 03 DE MARZO DEL 2021</t>
  </si>
  <si>
    <t xml:space="preserve"> 12 DE MAYO DEL 2021</t>
  </si>
  <si>
    <t>17 DE FEBRERO DEL 2021</t>
  </si>
  <si>
    <t>27 DE FEBRERO DEL 2021</t>
  </si>
  <si>
    <t>25 DE FEBRERO DEL 2021</t>
  </si>
  <si>
    <t>GLENNY CONCEPCION</t>
  </si>
  <si>
    <t xml:space="preserve">ANALISTA DE NOMINA  </t>
  </si>
  <si>
    <t xml:space="preserve">CHOFER </t>
  </si>
  <si>
    <t xml:space="preserve"> 01 DE DICIEMBRE DEL 2020</t>
  </si>
  <si>
    <t>01 DE JUNIO DEL 2021</t>
  </si>
  <si>
    <t>ODILL SANTANA NIVAR</t>
  </si>
  <si>
    <t>ANALISTA DE GESTIÓN FINANCIERA Y EJECUCIÓN PRESUPUESTARIA I</t>
  </si>
  <si>
    <t xml:space="preserve"> 09 DE DICIEMBRE DEL 2020</t>
  </si>
  <si>
    <t>09 DE JUNIO DEL 2021</t>
  </si>
  <si>
    <t>MARIA DOLORES MARIÑAS MIGUEZ</t>
  </si>
  <si>
    <t>ENCARGADA DEPARTAMENTO DE ANÁLISIS Y ESTUDIOS ECONÓMICOS</t>
  </si>
  <si>
    <t>FAUSTO MIGUEL ESPAILLATA TAVAREZ</t>
  </si>
  <si>
    <t>ENCARGADO DIVISIÓN ADMINISTRATIVA Y ECONÓMICA</t>
  </si>
  <si>
    <t xml:space="preserve"> 08 DE DICIEMBRE DEL 2020</t>
  </si>
  <si>
    <t>08 DE JUNIO DEL 2021</t>
  </si>
  <si>
    <t>YAMILETH MAITE DIAZ HERNANDEZ</t>
  </si>
  <si>
    <t>MANEJADOR DE WEB Y REDES SOCIALES</t>
  </si>
  <si>
    <t xml:space="preserve"> 07 DE DICIEMBRE DEL 2020</t>
  </si>
  <si>
    <t>07 DE JUNIO DEL 2021</t>
  </si>
  <si>
    <t>NIURVIS YALIZA ABREU JIMENEZ</t>
  </si>
  <si>
    <t>SINAD DE LOS MILAGROS ESTEVEZ SANTANA</t>
  </si>
  <si>
    <t xml:space="preserve">ANALISTA RECURSOS HUMANOS </t>
  </si>
  <si>
    <t xml:space="preserve"> 19 DE OCTUBRE DEL 2020</t>
  </si>
  <si>
    <t>19 DE ABRIL DEL 2021</t>
  </si>
  <si>
    <t xml:space="preserve"> 20 DE OCTUBRE DEL 2020</t>
  </si>
  <si>
    <t>20 DE ABRIL DEL 2021</t>
  </si>
  <si>
    <t>VICTOR JOSÉ EFRES FÉLIX</t>
  </si>
  <si>
    <t>JOHANNY RAFAEL RODRIGUEZ RODRIGUEZ</t>
  </si>
  <si>
    <t xml:space="preserve">AYUDANTE MANTENIMIENTO </t>
  </si>
  <si>
    <t>05 DE ABRIL DEL 2021</t>
  </si>
  <si>
    <t xml:space="preserve">SECCION ALMACEN Y SUMINISTRO </t>
  </si>
  <si>
    <t>ALICIA FELIZ OGANDO</t>
  </si>
  <si>
    <t xml:space="preserve">ENC. SECCION ALMACEN Y SUMINISTRO </t>
  </si>
  <si>
    <t>DAMASO RAMIREZ MATEO</t>
  </si>
  <si>
    <t>CAMARERO</t>
  </si>
  <si>
    <t xml:space="preserve">SAMANDA MARIELY VELASQUEZ DIAZ </t>
  </si>
  <si>
    <t xml:space="preserve"> 01 DE NOVIEMBRE DEL 2020</t>
  </si>
  <si>
    <t>01 DE MAYO DEL 2021</t>
  </si>
  <si>
    <t xml:space="preserve"> 01 DE JULIO DEL 2021</t>
  </si>
  <si>
    <t>Correspondiente al mes de Marzo del año 2021</t>
  </si>
  <si>
    <t>JENNYFER LOPEZ BATISTA </t>
  </si>
  <si>
    <t>ANALISTA DE DESARROLLO DE CAPACIDADES PRESUPUESTARIAS </t>
  </si>
  <si>
    <t>ALBA DOMINICANA REYES REYES</t>
  </si>
  <si>
    <t>ANALISTA SECTORIAL DE PRESUPUESTO</t>
  </si>
  <si>
    <t>ANDRES CABRAL ROSA</t>
  </si>
  <si>
    <t>AUXILIAR ADMINISTRATIVO</t>
  </si>
  <si>
    <t>AMAURY ANTONIO GONZALEZ DIAS</t>
  </si>
  <si>
    <t xml:space="preserve">ENCARGADO DE LA DIVISION DE OPERACIONES TIC       </t>
  </si>
  <si>
    <t>LUIS ALBERTO VALDEZ PABLU</t>
  </si>
  <si>
    <t>WENDY PATRICIA MONTERO FORTUNA </t>
  </si>
  <si>
    <t>RAFAEL JULIO MADERA MARTINEZ</t>
  </si>
  <si>
    <t>AUXILIAR DE ALMACEN Y SUMINISTRO</t>
  </si>
  <si>
    <t>GERSON ANTONIO LIZARDO PEREZ </t>
  </si>
  <si>
    <t>MANUEL EMILIO PIÓN BERROA</t>
  </si>
  <si>
    <t>MIGUEL ANGEL MATOS DE LA PAZ</t>
  </si>
  <si>
    <t>JUAN CLEMENTE RAMIREZ RINCON</t>
  </si>
  <si>
    <t>DIVISION DE CORRESPONDENCIA</t>
  </si>
  <si>
    <t>CRISTIAN ALEXANDER POLANCO MORENO</t>
  </si>
  <si>
    <t>AUXILIAR  ADMINISTRATIVO</t>
  </si>
  <si>
    <t>24 DE AGOSTO DEL 2021</t>
  </si>
  <si>
    <t xml:space="preserve"> 02 DE SEPTIEMBRE DEL 2021</t>
  </si>
  <si>
    <t>01 DE FEBRERO DEL 2021</t>
  </si>
  <si>
    <t>01 DE AGOSTO DEL 2021</t>
  </si>
  <si>
    <t>21 DE SEPTIEMBRE DEL 2021</t>
  </si>
  <si>
    <t xml:space="preserve"> 01 DE SEPTIEMBRE DEL 2021</t>
  </si>
  <si>
    <t xml:space="preserve"> 09 DE MARZO DEL 2021</t>
  </si>
  <si>
    <t xml:space="preserve"> 09 DE SEPTIEMBRE DEL 2021</t>
  </si>
  <si>
    <t>17 DE AGOSTO DEL 2021</t>
  </si>
  <si>
    <t>10 DE AGOSTO DEL 2021</t>
  </si>
  <si>
    <t>18 DE ENERO DEL 2021</t>
  </si>
  <si>
    <t>18 DE JULIO DEL 2021</t>
  </si>
  <si>
    <t xml:space="preserve"> 03 DE SEPTIEMBRE DEL 2021</t>
  </si>
  <si>
    <t>04 DE FEBRERO DEL 2021</t>
  </si>
  <si>
    <t>04 DE AGOSTO DEL 2021</t>
  </si>
  <si>
    <t>05 DE FEBRERO DEL 2021</t>
  </si>
  <si>
    <t>05 DE AGOSTO DEL 2021</t>
  </si>
  <si>
    <t>12 DE FEBRERO DEL 2021</t>
  </si>
  <si>
    <t>12 DE AGOSTO DEL 2021</t>
  </si>
  <si>
    <t>27 DE AGOSTO DEL 2021</t>
  </si>
  <si>
    <t>25 DE AGOSTO DEL 2021</t>
  </si>
  <si>
    <t>16 DE FEBRERO DEL 2021</t>
  </si>
  <si>
    <t>16 DE AGOSTO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</si>
</sst>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81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3" fillId="2" borderId="1" xfId="0" applyNumberFormat="1" applyFont="1" applyFill="1" applyBorder="1"/>
    <xf numFmtId="43" fontId="6" fillId="2" borderId="0" xfId="1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/>
    </xf>
    <xf numFmtId="43" fontId="3" fillId="2" borderId="0" xfId="0" applyNumberFormat="1" applyFont="1" applyFill="1" applyBorder="1"/>
    <xf numFmtId="0" fontId="3" fillId="2" borderId="1" xfId="0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43" fontId="3" fillId="2" borderId="2" xfId="1" applyFont="1" applyFill="1" applyBorder="1"/>
    <xf numFmtId="43" fontId="3" fillId="2" borderId="2" xfId="0" applyNumberFormat="1" applyFont="1" applyFill="1" applyBorder="1"/>
    <xf numFmtId="0" fontId="6" fillId="2" borderId="0" xfId="0" applyFont="1" applyFill="1" applyBorder="1" applyAlignment="1">
      <alignment horizontal="center"/>
    </xf>
    <xf numFmtId="165" fontId="3" fillId="2" borderId="1" xfId="0" applyNumberFormat="1" applyFont="1" applyFill="1" applyBorder="1"/>
    <xf numFmtId="165" fontId="3" fillId="2" borderId="0" xfId="0" applyNumberFormat="1" applyFont="1" applyFill="1" applyBorder="1"/>
    <xf numFmtId="0" fontId="3" fillId="2" borderId="2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165" fontId="3" fillId="2" borderId="2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Border="1" applyAlignment="1">
      <alignment horizontal="center"/>
    </xf>
    <xf numFmtId="0" fontId="11" fillId="0" borderId="0" xfId="0" applyFont="1" applyAlignment="1">
      <alignment horizontal="right"/>
    </xf>
    <xf numFmtId="0" fontId="12" fillId="0" borderId="11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43" fontId="3" fillId="2" borderId="1" xfId="1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164" fontId="8" fillId="2" borderId="0" xfId="0" applyNumberFormat="1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164" fontId="9" fillId="2" borderId="0" xfId="0" applyNumberFormat="1" applyFont="1" applyFill="1" applyBorder="1" applyAlignment="1">
      <alignment horizontal="left" wrapText="1"/>
    </xf>
    <xf numFmtId="43" fontId="6" fillId="2" borderId="0" xfId="1" applyFont="1" applyFill="1" applyBorder="1" applyAlignment="1">
      <alignment horizontal="left"/>
    </xf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6" fillId="2" borderId="1" xfId="1" applyFont="1" applyFill="1" applyBorder="1"/>
    <xf numFmtId="43" fontId="3" fillId="0" borderId="1" xfId="1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0" fontId="6" fillId="2" borderId="0" xfId="0" applyFont="1" applyFill="1" applyBorder="1" applyAlignment="1">
      <alignment horizontal="center" wrapText="1"/>
    </xf>
    <xf numFmtId="43" fontId="3" fillId="2" borderId="8" xfId="1" applyFont="1" applyFill="1" applyBorder="1"/>
    <xf numFmtId="43" fontId="3" fillId="2" borderId="12" xfId="0" applyNumberFormat="1" applyFont="1" applyFill="1" applyBorder="1"/>
    <xf numFmtId="43" fontId="6" fillId="4" borderId="6" xfId="1" applyFont="1" applyFill="1" applyBorder="1"/>
    <xf numFmtId="43" fontId="6" fillId="4" borderId="7" xfId="1" applyFont="1" applyFill="1" applyBorder="1"/>
    <xf numFmtId="43" fontId="6" fillId="4" borderId="13" xfId="1" applyFont="1" applyFill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8" fillId="2" borderId="1" xfId="0" applyFont="1" applyFill="1" applyBorder="1"/>
    <xf numFmtId="0" fontId="10" fillId="2" borderId="1" xfId="0" applyFont="1" applyFill="1" applyBorder="1"/>
    <xf numFmtId="43" fontId="3" fillId="0" borderId="0" xfId="0" applyNumberFormat="1" applyFont="1"/>
    <xf numFmtId="164" fontId="8" fillId="2" borderId="1" xfId="0" applyNumberFormat="1" applyFont="1" applyFill="1" applyBorder="1" applyAlignment="1">
      <alignment horizontal="left" wrapText="1"/>
    </xf>
    <xf numFmtId="43" fontId="3" fillId="2" borderId="1" xfId="1" applyFont="1" applyFill="1" applyBorder="1" applyAlignment="1"/>
    <xf numFmtId="164" fontId="8" fillId="2" borderId="1" xfId="0" applyNumberFormat="1" applyFont="1" applyFill="1" applyBorder="1" applyAlignment="1">
      <alignment wrapText="1"/>
    </xf>
    <xf numFmtId="0" fontId="3" fillId="2" borderId="2" xfId="0" applyFont="1" applyFill="1" applyBorder="1" applyAlignment="1">
      <alignment horizontal="center" wrapText="1"/>
    </xf>
    <xf numFmtId="164" fontId="8" fillId="2" borderId="2" xfId="0" applyNumberFormat="1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15" xfId="0" applyFont="1" applyFill="1" applyBorder="1" applyAlignment="1">
      <alignment horizontal="left"/>
    </xf>
    <xf numFmtId="0" fontId="6" fillId="2" borderId="16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left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6" fillId="2" borderId="10" xfId="0" applyFont="1" applyFill="1" applyBorder="1" applyAlignment="1">
      <alignment horizontal="center" wrapText="1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1619251</xdr:colOff>
      <xdr:row>5</xdr:row>
      <xdr:rowOff>174180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859468" cy="1126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48083"/>
  <sheetViews>
    <sheetView showGridLines="0" tabSelected="1" view="pageBreakPreview" topLeftCell="A103" zoomScale="60" zoomScaleNormal="91" workbookViewId="0">
      <selection activeCell="H31" sqref="H31"/>
    </sheetView>
  </sheetViews>
  <sheetFormatPr baseColWidth="10" defaultRowHeight="12.75" x14ac:dyDescent="0.2"/>
  <cols>
    <col min="1" max="1" width="6.42578125" style="3" customWidth="1"/>
    <col min="2" max="2" width="33.85546875" style="31" customWidth="1"/>
    <col min="3" max="3" width="30.85546875" style="31" customWidth="1"/>
    <col min="4" max="4" width="26.5703125" style="31" customWidth="1"/>
    <col min="5" max="5" width="24.7109375" style="31" customWidth="1"/>
    <col min="6" max="6" width="18.140625" style="2" customWidth="1"/>
    <col min="7" max="7" width="14.7109375" style="1" customWidth="1"/>
    <col min="8" max="8" width="14.140625" style="1" customWidth="1"/>
    <col min="9" max="9" width="15.28515625" style="1" customWidth="1"/>
    <col min="10" max="10" width="15.42578125" style="1" customWidth="1"/>
    <col min="11" max="11" width="15.7109375" style="1" customWidth="1"/>
    <col min="12" max="12" width="17.85546875" style="1" customWidth="1"/>
    <col min="13" max="16384" width="11.42578125" style="1"/>
  </cols>
  <sheetData>
    <row r="1" spans="1:13" x14ac:dyDescent="0.2">
      <c r="B1" s="28"/>
    </row>
    <row r="2" spans="1:13" ht="18.75" x14ac:dyDescent="0.3">
      <c r="A2" s="61" t="s">
        <v>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</row>
    <row r="3" spans="1:13" ht="18.75" x14ac:dyDescent="0.3">
      <c r="A3" s="61" t="s">
        <v>57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</row>
    <row r="4" spans="1:13" ht="18.75" x14ac:dyDescent="0.3">
      <c r="A4" s="61" t="s">
        <v>147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</row>
    <row r="5" spans="1:13" ht="6.75" customHeight="1" thickBot="1" x14ac:dyDescent="0.35">
      <c r="A5" s="61"/>
      <c r="B5" s="61"/>
      <c r="C5" s="28"/>
      <c r="D5" s="28"/>
      <c r="E5" s="28"/>
      <c r="F5" s="23"/>
    </row>
    <row r="6" spans="1:13" ht="24.75" customHeight="1" thickBot="1" x14ac:dyDescent="0.3">
      <c r="A6" s="66"/>
      <c r="B6" s="66"/>
      <c r="G6" s="67" t="s">
        <v>56</v>
      </c>
      <c r="H6" s="68"/>
    </row>
    <row r="7" spans="1:13" s="2" customFormat="1" ht="24.95" customHeight="1" thickBot="1" x14ac:dyDescent="0.25">
      <c r="A7" s="18" t="s">
        <v>2</v>
      </c>
      <c r="B7" s="18" t="s">
        <v>50</v>
      </c>
      <c r="C7" s="18" t="s">
        <v>64</v>
      </c>
      <c r="D7" s="18" t="s">
        <v>54</v>
      </c>
      <c r="E7" s="18" t="s">
        <v>55</v>
      </c>
      <c r="F7" s="18" t="s">
        <v>62</v>
      </c>
      <c r="G7" s="18" t="s">
        <v>3</v>
      </c>
      <c r="H7" s="18" t="s">
        <v>4</v>
      </c>
      <c r="I7" s="19" t="s">
        <v>51</v>
      </c>
      <c r="J7" s="19" t="s">
        <v>53</v>
      </c>
      <c r="K7" s="19" t="s">
        <v>5</v>
      </c>
      <c r="L7" s="18" t="s">
        <v>52</v>
      </c>
    </row>
    <row r="8" spans="1:13" s="2" customFormat="1" ht="24.95" customHeight="1" thickBot="1" x14ac:dyDescent="0.25">
      <c r="A8" s="63" t="s">
        <v>32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5"/>
      <c r="M8"/>
    </row>
    <row r="9" spans="1:13" s="2" customFormat="1" ht="24.95" customHeight="1" x14ac:dyDescent="0.2">
      <c r="A9" s="17">
        <v>1</v>
      </c>
      <c r="B9" s="4" t="s">
        <v>72</v>
      </c>
      <c r="C9" s="34" t="s">
        <v>73</v>
      </c>
      <c r="D9" s="32" t="s">
        <v>74</v>
      </c>
      <c r="E9" s="32" t="s">
        <v>167</v>
      </c>
      <c r="F9" s="13">
        <v>175000</v>
      </c>
      <c r="G9" s="12">
        <f>F9*2.87%</f>
        <v>5022.5</v>
      </c>
      <c r="H9" s="12">
        <v>4098.5280000000002</v>
      </c>
      <c r="I9" s="12">
        <v>30052.61</v>
      </c>
      <c r="J9" s="13">
        <v>25</v>
      </c>
      <c r="K9" s="12">
        <f>SUM(G9:J9)</f>
        <v>39198.637999999999</v>
      </c>
      <c r="L9" s="13">
        <f>+F9-K9</f>
        <v>135801.36199999999</v>
      </c>
      <c r="M9"/>
    </row>
    <row r="10" spans="1:13" s="2" customFormat="1" ht="24.95" customHeight="1" x14ac:dyDescent="0.2">
      <c r="A10" s="62" t="s">
        <v>63</v>
      </c>
      <c r="B10" s="62"/>
      <c r="C10" s="62"/>
      <c r="D10" s="62"/>
      <c r="E10" s="62"/>
      <c r="F10" s="22">
        <f>SUM(F9)</f>
        <v>175000</v>
      </c>
      <c r="G10" s="22">
        <f t="shared" ref="G10:L10" si="0">SUM(G9)</f>
        <v>5022.5</v>
      </c>
      <c r="H10" s="22">
        <f t="shared" si="0"/>
        <v>4098.5280000000002</v>
      </c>
      <c r="I10" s="22">
        <f t="shared" si="0"/>
        <v>30052.61</v>
      </c>
      <c r="J10" s="22">
        <f t="shared" si="0"/>
        <v>25</v>
      </c>
      <c r="K10" s="22">
        <f t="shared" si="0"/>
        <v>39198.637999999999</v>
      </c>
      <c r="L10" s="22">
        <f t="shared" si="0"/>
        <v>135801.36199999999</v>
      </c>
      <c r="M10"/>
    </row>
    <row r="11" spans="1:13" s="2" customFormat="1" ht="21" customHeight="1" thickBo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</row>
    <row r="12" spans="1:13" s="37" customFormat="1" ht="24.95" customHeight="1" thickBot="1" x14ac:dyDescent="0.25">
      <c r="A12" s="63" t="s">
        <v>32</v>
      </c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5"/>
    </row>
    <row r="13" spans="1:13" s="37" customFormat="1" ht="24.95" customHeight="1" x14ac:dyDescent="0.2">
      <c r="A13" s="17">
        <f>+A9+1</f>
        <v>2</v>
      </c>
      <c r="B13" s="38" t="s">
        <v>117</v>
      </c>
      <c r="C13" s="34" t="s">
        <v>118</v>
      </c>
      <c r="D13" s="32" t="s">
        <v>111</v>
      </c>
      <c r="E13" s="32" t="s">
        <v>112</v>
      </c>
      <c r="F13" s="13">
        <v>120000</v>
      </c>
      <c r="G13" s="12">
        <f>F13*2.87%</f>
        <v>3444</v>
      </c>
      <c r="H13" s="12">
        <f>+F13*3.04%</f>
        <v>3648</v>
      </c>
      <c r="I13" s="12">
        <v>16809.87</v>
      </c>
      <c r="J13" s="13">
        <v>25</v>
      </c>
      <c r="K13" s="12">
        <f t="shared" ref="K13:K16" si="1">SUM(G13:J13)</f>
        <v>23926.87</v>
      </c>
      <c r="L13" s="13">
        <f t="shared" ref="L13:L16" si="2">+F13-K13</f>
        <v>96073.13</v>
      </c>
    </row>
    <row r="14" spans="1:13" s="6" customFormat="1" ht="24.95" customHeight="1" x14ac:dyDescent="0.2">
      <c r="A14" s="17">
        <f>+A13+1</f>
        <v>3</v>
      </c>
      <c r="B14" s="38" t="s">
        <v>19</v>
      </c>
      <c r="C14" s="32" t="s">
        <v>43</v>
      </c>
      <c r="D14" s="32" t="s">
        <v>65</v>
      </c>
      <c r="E14" s="32" t="s">
        <v>168</v>
      </c>
      <c r="F14" s="13">
        <v>60000</v>
      </c>
      <c r="G14" s="12">
        <f>F14*2.87%</f>
        <v>1722</v>
      </c>
      <c r="H14" s="12">
        <f>+F14*3.04%</f>
        <v>1824</v>
      </c>
      <c r="I14" s="12">
        <v>3486.68</v>
      </c>
      <c r="J14" s="13">
        <v>25</v>
      </c>
      <c r="K14" s="12">
        <f t="shared" si="1"/>
        <v>7057.68</v>
      </c>
      <c r="L14" s="13">
        <f t="shared" si="2"/>
        <v>52942.32</v>
      </c>
    </row>
    <row r="15" spans="1:13" s="6" customFormat="1" ht="24.95" customHeight="1" x14ac:dyDescent="0.2">
      <c r="A15" s="10">
        <f>+A14+1</f>
        <v>4</v>
      </c>
      <c r="B15" s="29" t="s">
        <v>20</v>
      </c>
      <c r="C15" s="8" t="s">
        <v>43</v>
      </c>
      <c r="D15" s="32" t="s">
        <v>65</v>
      </c>
      <c r="E15" s="32" t="s">
        <v>168</v>
      </c>
      <c r="F15" s="13">
        <v>60000</v>
      </c>
      <c r="G15" s="12">
        <f t="shared" ref="G15:G16" si="3">F15*2.87%</f>
        <v>1722</v>
      </c>
      <c r="H15" s="12">
        <f t="shared" ref="H15:H16" si="4">+F15*3.04%</f>
        <v>1824</v>
      </c>
      <c r="I15" s="12">
        <v>3486.68</v>
      </c>
      <c r="J15" s="13">
        <v>1833.81</v>
      </c>
      <c r="K15" s="12">
        <f t="shared" si="1"/>
        <v>8866.49</v>
      </c>
      <c r="L15" s="13">
        <f t="shared" si="2"/>
        <v>51133.51</v>
      </c>
    </row>
    <row r="16" spans="1:13" s="6" customFormat="1" ht="24.95" customHeight="1" x14ac:dyDescent="0.2">
      <c r="A16" s="10">
        <f>+A15+1</f>
        <v>5</v>
      </c>
      <c r="B16" s="29" t="s">
        <v>21</v>
      </c>
      <c r="C16" s="8" t="s">
        <v>43</v>
      </c>
      <c r="D16" s="32" t="s">
        <v>65</v>
      </c>
      <c r="E16" s="32" t="s">
        <v>168</v>
      </c>
      <c r="F16" s="13">
        <v>60000</v>
      </c>
      <c r="G16" s="12">
        <f t="shared" si="3"/>
        <v>1722</v>
      </c>
      <c r="H16" s="12">
        <f t="shared" si="4"/>
        <v>1824</v>
      </c>
      <c r="I16" s="12">
        <v>3486.68</v>
      </c>
      <c r="J16" s="13">
        <v>1833.81</v>
      </c>
      <c r="K16" s="12">
        <f t="shared" si="1"/>
        <v>8866.49</v>
      </c>
      <c r="L16" s="13">
        <f t="shared" si="2"/>
        <v>51133.51</v>
      </c>
    </row>
    <row r="17" spans="1:12" s="2" customFormat="1" ht="24.95" customHeight="1" x14ac:dyDescent="0.2">
      <c r="A17" s="62" t="s">
        <v>63</v>
      </c>
      <c r="B17" s="62"/>
      <c r="C17" s="62"/>
      <c r="D17" s="62"/>
      <c r="E17" s="62"/>
      <c r="F17" s="22">
        <f>SUM(F13:F16)</f>
        <v>300000</v>
      </c>
      <c r="G17" s="22">
        <f t="shared" ref="G17:L17" si="5">SUM(G13:G16)</f>
        <v>8610</v>
      </c>
      <c r="H17" s="22">
        <f t="shared" si="5"/>
        <v>9120</v>
      </c>
      <c r="I17" s="22">
        <f t="shared" si="5"/>
        <v>27269.91</v>
      </c>
      <c r="J17" s="22">
        <f>SUM(J13:J16)</f>
        <v>3717.62</v>
      </c>
      <c r="K17" s="22">
        <f t="shared" si="5"/>
        <v>48717.53</v>
      </c>
      <c r="L17" s="22">
        <f t="shared" si="5"/>
        <v>251282.47000000003</v>
      </c>
    </row>
    <row r="18" spans="1:12" s="2" customFormat="1" ht="20.25" customHeight="1" thickBot="1" x14ac:dyDescent="0.25">
      <c r="A18" s="44"/>
      <c r="B18" s="44"/>
      <c r="C18" s="44"/>
      <c r="D18" s="44"/>
      <c r="E18" s="44"/>
      <c r="F18"/>
      <c r="G18"/>
      <c r="H18"/>
      <c r="I18"/>
      <c r="J18"/>
      <c r="K18"/>
      <c r="L18"/>
    </row>
    <row r="19" spans="1:12" s="2" customFormat="1" ht="24.95" customHeight="1" thickBot="1" x14ac:dyDescent="0.25">
      <c r="A19" s="63" t="s">
        <v>36</v>
      </c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5"/>
    </row>
    <row r="20" spans="1:12" s="2" customFormat="1" ht="24.95" customHeight="1" x14ac:dyDescent="0.2">
      <c r="A20" s="17">
        <f>+A16+1</f>
        <v>6</v>
      </c>
      <c r="B20" s="4" t="s">
        <v>113</v>
      </c>
      <c r="C20" s="34" t="s">
        <v>114</v>
      </c>
      <c r="D20" s="32" t="s">
        <v>115</v>
      </c>
      <c r="E20" s="32" t="s">
        <v>116</v>
      </c>
      <c r="F20" s="13">
        <v>60000</v>
      </c>
      <c r="G20" s="12">
        <v>1722</v>
      </c>
      <c r="H20" s="12">
        <v>1824</v>
      </c>
      <c r="I20" s="12">
        <v>3486.68</v>
      </c>
      <c r="J20" s="13">
        <v>25</v>
      </c>
      <c r="K20" s="12">
        <f>SUM(G20:J20)</f>
        <v>7057.68</v>
      </c>
      <c r="L20" s="13">
        <f>+F20-K20</f>
        <v>52942.32</v>
      </c>
    </row>
    <row r="21" spans="1:12" s="2" customFormat="1" ht="24.95" customHeight="1" x14ac:dyDescent="0.2">
      <c r="A21" s="62" t="s">
        <v>63</v>
      </c>
      <c r="B21" s="62"/>
      <c r="C21" s="62"/>
      <c r="D21" s="62"/>
      <c r="E21" s="62"/>
      <c r="F21" s="22">
        <f>SUM(F20)</f>
        <v>60000</v>
      </c>
      <c r="G21" s="22">
        <f t="shared" ref="G21:L21" si="6">SUM(G20)</f>
        <v>1722</v>
      </c>
      <c r="H21" s="22">
        <f t="shared" si="6"/>
        <v>1824</v>
      </c>
      <c r="I21" s="22">
        <f t="shared" si="6"/>
        <v>3486.68</v>
      </c>
      <c r="J21" s="22">
        <f t="shared" si="6"/>
        <v>25</v>
      </c>
      <c r="K21" s="22">
        <f t="shared" si="6"/>
        <v>7057.68</v>
      </c>
      <c r="L21" s="22">
        <f t="shared" si="6"/>
        <v>52942.32</v>
      </c>
    </row>
    <row r="22" spans="1:12" s="2" customFormat="1" ht="11.25" customHeight="1" thickBot="1" x14ac:dyDescent="0.25">
      <c r="A22" s="44"/>
      <c r="B22" s="44"/>
      <c r="C22" s="44"/>
      <c r="D22" s="44"/>
      <c r="E22" s="44"/>
      <c r="F22"/>
      <c r="G22"/>
      <c r="H22"/>
      <c r="I22"/>
      <c r="J22"/>
      <c r="K22"/>
      <c r="L22"/>
    </row>
    <row r="23" spans="1:12" s="2" customFormat="1" ht="24.95" customHeight="1" thickBot="1" x14ac:dyDescent="0.25">
      <c r="A23" s="63" t="s">
        <v>33</v>
      </c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5"/>
    </row>
    <row r="24" spans="1:12" s="2" customFormat="1" ht="24.95" customHeight="1" x14ac:dyDescent="0.2">
      <c r="A24" s="17">
        <f>+A25+1</f>
        <v>8</v>
      </c>
      <c r="B24" s="12" t="s">
        <v>148</v>
      </c>
      <c r="C24" s="59" t="s">
        <v>149</v>
      </c>
      <c r="D24" s="60" t="s">
        <v>169</v>
      </c>
      <c r="E24" s="38" t="s">
        <v>170</v>
      </c>
      <c r="F24" s="13">
        <v>80000</v>
      </c>
      <c r="G24" s="12">
        <f>F24*2.87%</f>
        <v>2296</v>
      </c>
      <c r="H24" s="12">
        <f>+F24*3.04%</f>
        <v>2432</v>
      </c>
      <c r="I24" s="12">
        <v>7400.87</v>
      </c>
      <c r="J24" s="13">
        <v>25</v>
      </c>
      <c r="K24" s="12">
        <f>SUM(G24:J24)</f>
        <v>12153.869999999999</v>
      </c>
      <c r="L24" s="13">
        <f>+F24-K24</f>
        <v>67846.13</v>
      </c>
    </row>
    <row r="25" spans="1:12" s="2" customFormat="1" ht="24.95" customHeight="1" x14ac:dyDescent="0.2">
      <c r="A25" s="17">
        <f>+A20+1</f>
        <v>7</v>
      </c>
      <c r="B25" s="53" t="s">
        <v>143</v>
      </c>
      <c r="C25" s="54" t="s">
        <v>46</v>
      </c>
      <c r="D25" s="32" t="s">
        <v>144</v>
      </c>
      <c r="E25" s="32" t="s">
        <v>145</v>
      </c>
      <c r="F25" s="13">
        <v>60000</v>
      </c>
      <c r="G25" s="12">
        <v>1722</v>
      </c>
      <c r="H25" s="12">
        <v>1824</v>
      </c>
      <c r="I25" s="12">
        <v>3486.68</v>
      </c>
      <c r="J25" s="13">
        <v>25</v>
      </c>
      <c r="K25" s="12">
        <f>SUM(G25:J25)</f>
        <v>7057.68</v>
      </c>
      <c r="L25" s="13">
        <f>+F25-K25</f>
        <v>52942.32</v>
      </c>
    </row>
    <row r="26" spans="1:12" s="2" customFormat="1" ht="24.95" customHeight="1" x14ac:dyDescent="0.2">
      <c r="A26" s="62" t="s">
        <v>63</v>
      </c>
      <c r="B26" s="62"/>
      <c r="C26" s="62"/>
      <c r="D26" s="62"/>
      <c r="E26" s="62"/>
      <c r="F26" s="22">
        <f>SUM(F24:F25)</f>
        <v>140000</v>
      </c>
      <c r="G26" s="22">
        <f t="shared" ref="G26:L26" si="7">SUM(G24:G25)</f>
        <v>4018</v>
      </c>
      <c r="H26" s="22">
        <f t="shared" si="7"/>
        <v>4256</v>
      </c>
      <c r="I26" s="22">
        <f t="shared" si="7"/>
        <v>10887.55</v>
      </c>
      <c r="J26" s="22">
        <f t="shared" si="7"/>
        <v>50</v>
      </c>
      <c r="K26" s="22">
        <f t="shared" si="7"/>
        <v>19211.55</v>
      </c>
      <c r="L26" s="22">
        <f t="shared" si="7"/>
        <v>120788.45000000001</v>
      </c>
    </row>
    <row r="27" spans="1:12" s="2" customFormat="1" ht="22.5" customHeight="1" thickBot="1" x14ac:dyDescent="0.25">
      <c r="A27" s="3"/>
      <c r="B27" s="31"/>
      <c r="C27" s="33"/>
      <c r="D27" s="33"/>
      <c r="E27" s="33"/>
      <c r="L27" s="9"/>
    </row>
    <row r="28" spans="1:12" s="2" customFormat="1" ht="24.95" customHeight="1" thickBot="1" x14ac:dyDescent="0.25">
      <c r="A28" s="71" t="s">
        <v>31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3"/>
    </row>
    <row r="29" spans="1:12" s="6" customFormat="1" ht="24.95" customHeight="1" x14ac:dyDescent="0.2">
      <c r="A29" s="17">
        <f>+A24+1</f>
        <v>9</v>
      </c>
      <c r="B29" s="32" t="s">
        <v>49</v>
      </c>
      <c r="C29" s="34" t="s">
        <v>12</v>
      </c>
      <c r="D29" s="32" t="s">
        <v>61</v>
      </c>
      <c r="E29" s="32" t="s">
        <v>146</v>
      </c>
      <c r="F29" s="12">
        <v>65000</v>
      </c>
      <c r="G29" s="12">
        <f>F29*2.87%</f>
        <v>1865.5</v>
      </c>
      <c r="H29" s="12">
        <f>+F29*3.04%</f>
        <v>1976</v>
      </c>
      <c r="I29" s="12">
        <v>4427.58</v>
      </c>
      <c r="J29" s="13">
        <v>25</v>
      </c>
      <c r="K29" s="12">
        <f>SUM(G29:J29)</f>
        <v>8294.08</v>
      </c>
      <c r="L29" s="13">
        <f t="shared" ref="L29:L30" si="8">+F29-K29</f>
        <v>56705.919999999998</v>
      </c>
    </row>
    <row r="30" spans="1:12" s="6" customFormat="1" ht="24.95" customHeight="1" x14ac:dyDescent="0.2">
      <c r="A30" s="17">
        <f>+A29+1</f>
        <v>10</v>
      </c>
      <c r="B30" s="1" t="s">
        <v>70</v>
      </c>
      <c r="C30" s="34" t="s">
        <v>12</v>
      </c>
      <c r="D30" s="32" t="s">
        <v>65</v>
      </c>
      <c r="E30" s="32" t="s">
        <v>168</v>
      </c>
      <c r="F30" s="12">
        <v>60000</v>
      </c>
      <c r="G30" s="12">
        <f>F30*2.87%</f>
        <v>1722</v>
      </c>
      <c r="H30" s="12">
        <f>+F30*3.04%</f>
        <v>1824</v>
      </c>
      <c r="I30" s="12">
        <v>3486.68</v>
      </c>
      <c r="J30" s="13">
        <v>25</v>
      </c>
      <c r="K30" s="12">
        <f t="shared" ref="K30" si="9">SUM(G30:J30)</f>
        <v>7057.68</v>
      </c>
      <c r="L30" s="13">
        <f t="shared" si="8"/>
        <v>52942.32</v>
      </c>
    </row>
    <row r="31" spans="1:12" s="6" customFormat="1" ht="24.95" customHeight="1" thickBot="1" x14ac:dyDescent="0.25">
      <c r="A31" s="62" t="s">
        <v>63</v>
      </c>
      <c r="B31" s="62"/>
      <c r="C31" s="62"/>
      <c r="D31" s="62"/>
      <c r="E31" s="62"/>
      <c r="F31" s="22">
        <f>SUM(F29:F30)</f>
        <v>125000</v>
      </c>
      <c r="G31" s="22">
        <f t="shared" ref="G31:L31" si="10">SUM(G29:G30)</f>
        <v>3587.5</v>
      </c>
      <c r="H31" s="22">
        <f t="shared" si="10"/>
        <v>3800</v>
      </c>
      <c r="I31" s="22">
        <f t="shared" si="10"/>
        <v>7914.26</v>
      </c>
      <c r="J31" s="22">
        <f t="shared" si="10"/>
        <v>50</v>
      </c>
      <c r="K31" s="22">
        <f t="shared" si="10"/>
        <v>15351.76</v>
      </c>
      <c r="L31" s="22">
        <f t="shared" si="10"/>
        <v>109648.23999999999</v>
      </c>
    </row>
    <row r="32" spans="1:12" s="6" customFormat="1" ht="24.75" customHeight="1" thickBot="1" x14ac:dyDescent="0.25">
      <c r="A32" s="63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5"/>
    </row>
    <row r="33" spans="1:12" s="6" customFormat="1" ht="24.95" customHeight="1" x14ac:dyDescent="0.2">
      <c r="A33" s="17">
        <f>+A30+1</f>
        <v>11</v>
      </c>
      <c r="B33" s="4" t="s">
        <v>150</v>
      </c>
      <c r="C33" s="34" t="s">
        <v>151</v>
      </c>
      <c r="D33" s="32" t="s">
        <v>169</v>
      </c>
      <c r="E33" s="2" t="s">
        <v>170</v>
      </c>
      <c r="F33" s="13">
        <v>60000</v>
      </c>
      <c r="G33" s="12">
        <f>F33*2.87%</f>
        <v>1722</v>
      </c>
      <c r="H33" s="12">
        <f>+F33*3.04%</f>
        <v>1824</v>
      </c>
      <c r="I33" s="13">
        <v>3486.68</v>
      </c>
      <c r="J33" s="13">
        <v>25</v>
      </c>
      <c r="K33" s="12">
        <f>SUM(G33:J33)</f>
        <v>7057.68</v>
      </c>
      <c r="L33" s="13">
        <f>+F33-K33</f>
        <v>52942.32</v>
      </c>
    </row>
    <row r="34" spans="1:12" s="6" customFormat="1" ht="34.5" customHeight="1" x14ac:dyDescent="0.2">
      <c r="A34" s="62" t="s">
        <v>63</v>
      </c>
      <c r="B34" s="62"/>
      <c r="C34" s="62"/>
      <c r="D34" s="62"/>
      <c r="E34" s="62"/>
      <c r="F34" s="22">
        <f>SUM(F33)</f>
        <v>60000</v>
      </c>
      <c r="G34" s="22">
        <f t="shared" ref="G34:L34" si="11">SUM(G33)</f>
        <v>1722</v>
      </c>
      <c r="H34" s="22">
        <f t="shared" si="11"/>
        <v>1824</v>
      </c>
      <c r="I34" s="22">
        <f t="shared" si="11"/>
        <v>3486.68</v>
      </c>
      <c r="J34" s="22">
        <f t="shared" si="11"/>
        <v>25</v>
      </c>
      <c r="K34" s="22">
        <f t="shared" si="11"/>
        <v>7057.68</v>
      </c>
      <c r="L34" s="22">
        <f t="shared" si="11"/>
        <v>52942.32</v>
      </c>
    </row>
    <row r="35" spans="1:12" s="6" customFormat="1" ht="18" customHeight="1" thickBot="1" x14ac:dyDescent="0.25">
      <c r="A35" s="44"/>
      <c r="B35" s="44"/>
      <c r="C35" s="44"/>
      <c r="D35" s="44"/>
      <c r="E35" s="44"/>
      <c r="F35"/>
      <c r="G35"/>
      <c r="H35"/>
      <c r="I35"/>
      <c r="J35"/>
      <c r="K35"/>
      <c r="L35"/>
    </row>
    <row r="36" spans="1:12" s="6" customFormat="1" ht="24.95" customHeight="1" thickBot="1" x14ac:dyDescent="0.3">
      <c r="A36" s="66"/>
      <c r="B36" s="66"/>
      <c r="C36" s="31"/>
      <c r="D36" s="31"/>
      <c r="E36" s="31"/>
      <c r="F36" s="2"/>
      <c r="G36" s="67" t="s">
        <v>56</v>
      </c>
      <c r="H36" s="68"/>
      <c r="I36" s="1"/>
      <c r="J36" s="1"/>
      <c r="K36" s="1"/>
      <c r="L36" s="1"/>
    </row>
    <row r="37" spans="1:12" s="6" customFormat="1" ht="24.95" customHeight="1" thickBot="1" x14ac:dyDescent="0.25">
      <c r="A37" s="18" t="s">
        <v>2</v>
      </c>
      <c r="B37" s="18" t="s">
        <v>50</v>
      </c>
      <c r="C37" s="18" t="s">
        <v>64</v>
      </c>
      <c r="D37" s="18" t="s">
        <v>54</v>
      </c>
      <c r="E37" s="18" t="s">
        <v>55</v>
      </c>
      <c r="F37" s="18" t="s">
        <v>62</v>
      </c>
      <c r="G37" s="18" t="s">
        <v>3</v>
      </c>
      <c r="H37" s="18" t="s">
        <v>4</v>
      </c>
      <c r="I37" s="19" t="s">
        <v>51</v>
      </c>
      <c r="J37" s="19" t="s">
        <v>53</v>
      </c>
      <c r="K37" s="19" t="s">
        <v>5</v>
      </c>
      <c r="L37" s="18" t="s">
        <v>52</v>
      </c>
    </row>
    <row r="38" spans="1:12" s="2" customFormat="1" ht="24.95" customHeight="1" thickBot="1" x14ac:dyDescent="0.25">
      <c r="A38" s="63" t="s">
        <v>36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5"/>
    </row>
    <row r="39" spans="1:12" s="2" customFormat="1" ht="24.95" customHeight="1" x14ac:dyDescent="0.2">
      <c r="A39" s="17">
        <f>+A33+1</f>
        <v>12</v>
      </c>
      <c r="B39" s="4" t="s">
        <v>119</v>
      </c>
      <c r="C39" s="34" t="s">
        <v>120</v>
      </c>
      <c r="D39" s="32" t="s">
        <v>121</v>
      </c>
      <c r="E39" s="32" t="s">
        <v>122</v>
      </c>
      <c r="F39" s="13">
        <v>110000</v>
      </c>
      <c r="G39" s="12">
        <f>F39*2.87%</f>
        <v>3157</v>
      </c>
      <c r="H39" s="12">
        <f>+F39*3.04%</f>
        <v>3344</v>
      </c>
      <c r="I39" s="12">
        <v>14457.62</v>
      </c>
      <c r="J39" s="13">
        <v>25</v>
      </c>
      <c r="K39" s="12">
        <f>SUM(G39:J39)</f>
        <v>20983.620000000003</v>
      </c>
      <c r="L39" s="13">
        <f>+F39-K39</f>
        <v>89016.38</v>
      </c>
    </row>
    <row r="40" spans="1:12" s="2" customFormat="1" ht="24.95" customHeight="1" thickBot="1" x14ac:dyDescent="0.25">
      <c r="A40" s="62" t="s">
        <v>63</v>
      </c>
      <c r="B40" s="62"/>
      <c r="C40" s="62"/>
      <c r="D40" s="62"/>
      <c r="E40" s="62"/>
      <c r="F40" s="22">
        <f>SUM(F39)</f>
        <v>110000</v>
      </c>
      <c r="G40" s="22">
        <f t="shared" ref="G40:L40" si="12">SUM(G39)</f>
        <v>3157</v>
      </c>
      <c r="H40" s="22">
        <f t="shared" si="12"/>
        <v>3344</v>
      </c>
      <c r="I40" s="22">
        <f t="shared" si="12"/>
        <v>14457.62</v>
      </c>
      <c r="J40" s="22">
        <f t="shared" si="12"/>
        <v>25</v>
      </c>
      <c r="K40" s="22">
        <f t="shared" si="12"/>
        <v>20983.620000000003</v>
      </c>
      <c r="L40" s="22">
        <f t="shared" si="12"/>
        <v>89016.38</v>
      </c>
    </row>
    <row r="41" spans="1:12" s="6" customFormat="1" ht="24.95" customHeight="1" thickBot="1" x14ac:dyDescent="0.25">
      <c r="A41" s="71" t="s">
        <v>1</v>
      </c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3"/>
    </row>
    <row r="42" spans="1:12" s="6" customFormat="1" ht="24.95" customHeight="1" x14ac:dyDescent="0.2">
      <c r="A42" s="17">
        <f>+A39+1</f>
        <v>13</v>
      </c>
      <c r="B42" s="42" t="s">
        <v>94</v>
      </c>
      <c r="C42" s="42" t="s">
        <v>37</v>
      </c>
      <c r="D42" s="32" t="s">
        <v>100</v>
      </c>
      <c r="E42" s="32" t="s">
        <v>171</v>
      </c>
      <c r="F42" s="12">
        <v>45000</v>
      </c>
      <c r="G42" s="12">
        <f>F42*2.87%</f>
        <v>1291.5</v>
      </c>
      <c r="H42" s="12">
        <f>+F42*3.04%</f>
        <v>1368</v>
      </c>
      <c r="I42" s="12">
        <v>1148.33</v>
      </c>
      <c r="J42" s="13">
        <v>25</v>
      </c>
      <c r="K42" s="12">
        <f>SUM(G42:J42)</f>
        <v>3832.83</v>
      </c>
      <c r="L42" s="13">
        <f>+F42-K42</f>
        <v>41167.17</v>
      </c>
    </row>
    <row r="43" spans="1:12" s="2" customFormat="1" ht="24.95" customHeight="1" x14ac:dyDescent="0.2">
      <c r="A43" s="62" t="s">
        <v>63</v>
      </c>
      <c r="B43" s="62"/>
      <c r="C43" s="62"/>
      <c r="D43" s="62"/>
      <c r="E43" s="62"/>
      <c r="F43" s="22">
        <f>SUM(F42)</f>
        <v>45000</v>
      </c>
      <c r="G43" s="22">
        <f t="shared" ref="G43:H43" si="13">SUM(G42)</f>
        <v>1291.5</v>
      </c>
      <c r="H43" s="22">
        <f t="shared" si="13"/>
        <v>1368</v>
      </c>
      <c r="I43" s="22">
        <f>SUM(I42)</f>
        <v>1148.33</v>
      </c>
      <c r="J43" s="22">
        <f>SUM(J42)</f>
        <v>25</v>
      </c>
      <c r="K43" s="22">
        <f t="shared" ref="K43:L43" si="14">SUM(K42)</f>
        <v>3832.83</v>
      </c>
      <c r="L43" s="22">
        <f t="shared" si="14"/>
        <v>41167.17</v>
      </c>
    </row>
    <row r="44" spans="1:12" s="2" customFormat="1" ht="24.95" customHeight="1" thickBot="1" x14ac:dyDescent="0.25">
      <c r="A44" s="44"/>
      <c r="B44" s="44"/>
      <c r="C44" s="44"/>
      <c r="D44" s="44"/>
      <c r="E44" s="44"/>
      <c r="F44"/>
      <c r="G44"/>
      <c r="H44"/>
      <c r="I44"/>
      <c r="J44"/>
      <c r="K44"/>
      <c r="L44"/>
    </row>
    <row r="45" spans="1:12" s="2" customFormat="1" ht="24.95" customHeight="1" thickBot="1" x14ac:dyDescent="0.25">
      <c r="A45" s="71" t="s">
        <v>47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3"/>
    </row>
    <row r="46" spans="1:12" s="6" customFormat="1" ht="24.95" customHeight="1" x14ac:dyDescent="0.2">
      <c r="A46" s="17">
        <f>+A42+1</f>
        <v>14</v>
      </c>
      <c r="B46" s="32" t="s">
        <v>17</v>
      </c>
      <c r="C46" s="32" t="s">
        <v>48</v>
      </c>
      <c r="D46" s="32" t="s">
        <v>65</v>
      </c>
      <c r="E46" s="32" t="s">
        <v>168</v>
      </c>
      <c r="F46" s="12">
        <v>50000</v>
      </c>
      <c r="G46" s="12">
        <f>F46*2.87%</f>
        <v>1435</v>
      </c>
      <c r="H46" s="12">
        <f>+F46*3.04%</f>
        <v>1520</v>
      </c>
      <c r="I46" s="12">
        <v>1675.48</v>
      </c>
      <c r="J46" s="13">
        <v>4832.74</v>
      </c>
      <c r="K46" s="12">
        <f>SUM(G46:J46)</f>
        <v>9463.2199999999993</v>
      </c>
      <c r="L46" s="13">
        <f>+F46-K46</f>
        <v>40536.78</v>
      </c>
    </row>
    <row r="47" spans="1:12" s="6" customFormat="1" ht="24.95" customHeight="1" x14ac:dyDescent="0.2">
      <c r="A47" s="62" t="s">
        <v>63</v>
      </c>
      <c r="B47" s="62"/>
      <c r="C47" s="62"/>
      <c r="D47" s="62"/>
      <c r="E47" s="62"/>
      <c r="F47" s="22">
        <f>SUM(F46)</f>
        <v>50000</v>
      </c>
      <c r="G47" s="22">
        <f t="shared" ref="G47:L47" si="15">SUM(G46)</f>
        <v>1435</v>
      </c>
      <c r="H47" s="22">
        <f t="shared" si="15"/>
        <v>1520</v>
      </c>
      <c r="I47" s="22">
        <f t="shared" si="15"/>
        <v>1675.48</v>
      </c>
      <c r="J47" s="22">
        <f t="shared" si="15"/>
        <v>4832.74</v>
      </c>
      <c r="K47" s="22">
        <f t="shared" si="15"/>
        <v>9463.2199999999993</v>
      </c>
      <c r="L47" s="22">
        <f t="shared" si="15"/>
        <v>40536.78</v>
      </c>
    </row>
    <row r="48" spans="1:12" s="6" customFormat="1" ht="12" customHeight="1" thickBot="1" x14ac:dyDescent="0.25">
      <c r="A48" s="44"/>
      <c r="B48" s="44"/>
      <c r="C48" s="44"/>
      <c r="D48" s="44"/>
      <c r="E48" s="44"/>
      <c r="F48"/>
      <c r="G48"/>
      <c r="H48"/>
      <c r="I48"/>
      <c r="J48"/>
      <c r="K48"/>
      <c r="L48"/>
    </row>
    <row r="49" spans="1:12" s="2" customFormat="1" ht="24.95" customHeight="1" thickBot="1" x14ac:dyDescent="0.25">
      <c r="A49" s="71" t="s">
        <v>7</v>
      </c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3"/>
    </row>
    <row r="50" spans="1:12" s="2" customFormat="1" ht="24.95" customHeight="1" x14ac:dyDescent="0.2">
      <c r="A50" s="17">
        <f>+A46+1</f>
        <v>15</v>
      </c>
      <c r="B50" s="32" t="s">
        <v>28</v>
      </c>
      <c r="C50" s="34" t="s">
        <v>40</v>
      </c>
      <c r="D50" s="32" t="s">
        <v>58</v>
      </c>
      <c r="E50" s="32" t="s">
        <v>104</v>
      </c>
      <c r="F50" s="12">
        <v>50000</v>
      </c>
      <c r="G50" s="12">
        <f>F50*2.87%</f>
        <v>1435</v>
      </c>
      <c r="H50" s="12">
        <f>+F50*3.04%</f>
        <v>1520</v>
      </c>
      <c r="I50" s="12">
        <v>1854</v>
      </c>
      <c r="J50" s="13">
        <v>25</v>
      </c>
      <c r="K50" s="12">
        <f>SUM(G50:J50)</f>
        <v>4834</v>
      </c>
      <c r="L50" s="13">
        <f>+F50-K50</f>
        <v>45166</v>
      </c>
    </row>
    <row r="51" spans="1:12" s="2" customFormat="1" ht="26.25" customHeight="1" thickBot="1" x14ac:dyDescent="0.25">
      <c r="A51" s="62" t="s">
        <v>63</v>
      </c>
      <c r="B51" s="62"/>
      <c r="C51" s="62"/>
      <c r="D51" s="62"/>
      <c r="E51" s="62"/>
      <c r="F51" s="22">
        <f>SUM(F50)</f>
        <v>50000</v>
      </c>
      <c r="G51" s="22">
        <f t="shared" ref="G51:I51" si="16">SUM(G50)</f>
        <v>1435</v>
      </c>
      <c r="H51" s="22">
        <f t="shared" si="16"/>
        <v>1520</v>
      </c>
      <c r="I51" s="22">
        <f t="shared" si="16"/>
        <v>1854</v>
      </c>
      <c r="J51" s="22">
        <v>25</v>
      </c>
      <c r="K51" s="22">
        <v>4834</v>
      </c>
      <c r="L51" s="22">
        <v>45166</v>
      </c>
    </row>
    <row r="52" spans="1:12" s="2" customFormat="1" ht="24.95" customHeight="1" thickBot="1" x14ac:dyDescent="0.25">
      <c r="A52" s="71" t="s">
        <v>8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3"/>
    </row>
    <row r="53" spans="1:12" s="2" customFormat="1" ht="24.95" customHeight="1" x14ac:dyDescent="0.2">
      <c r="A53" s="17">
        <f>+A50+1</f>
        <v>16</v>
      </c>
      <c r="B53" s="32" t="s">
        <v>76</v>
      </c>
      <c r="C53" s="34" t="s">
        <v>75</v>
      </c>
      <c r="D53" s="32" t="s">
        <v>71</v>
      </c>
      <c r="E53" s="32" t="s">
        <v>172</v>
      </c>
      <c r="F53" s="13">
        <v>175000</v>
      </c>
      <c r="G53" s="12">
        <f>F53*2.87%</f>
        <v>5022.5</v>
      </c>
      <c r="H53" s="12">
        <v>4098.53</v>
      </c>
      <c r="I53" s="12">
        <v>30052.61</v>
      </c>
      <c r="J53" s="13">
        <v>25</v>
      </c>
      <c r="K53" s="12">
        <f t="shared" ref="K53:K55" si="17">SUM(G53:J53)</f>
        <v>39198.639999999999</v>
      </c>
      <c r="L53" s="13">
        <f t="shared" ref="L53:L55" si="18">+F53-K53</f>
        <v>135801.35999999999</v>
      </c>
    </row>
    <row r="54" spans="1:12" s="2" customFormat="1" ht="24.95" customHeight="1" x14ac:dyDescent="0.2">
      <c r="A54" s="17">
        <f>+A53+1</f>
        <v>17</v>
      </c>
      <c r="B54" s="42" t="s">
        <v>95</v>
      </c>
      <c r="C54" s="50" t="s">
        <v>97</v>
      </c>
      <c r="D54" s="32" t="s">
        <v>173</v>
      </c>
      <c r="E54" s="32" t="s">
        <v>174</v>
      </c>
      <c r="F54" s="13">
        <v>65000</v>
      </c>
      <c r="G54" s="12">
        <f>F54*2.87%</f>
        <v>1865.5</v>
      </c>
      <c r="H54" s="12">
        <f>+F54*3.04%</f>
        <v>1976</v>
      </c>
      <c r="I54" s="41">
        <v>4427.58</v>
      </c>
      <c r="J54" s="13">
        <v>25</v>
      </c>
      <c r="K54" s="12">
        <f t="shared" si="17"/>
        <v>8294.08</v>
      </c>
      <c r="L54" s="13">
        <f t="shared" si="18"/>
        <v>56705.919999999998</v>
      </c>
    </row>
    <row r="55" spans="1:12" s="2" customFormat="1" ht="24.95" customHeight="1" x14ac:dyDescent="0.2">
      <c r="A55" s="17">
        <f>+A54+1</f>
        <v>18</v>
      </c>
      <c r="B55" s="42" t="s">
        <v>96</v>
      </c>
      <c r="C55" s="50" t="s">
        <v>97</v>
      </c>
      <c r="D55" s="32" t="s">
        <v>101</v>
      </c>
      <c r="E55" s="32" t="s">
        <v>102</v>
      </c>
      <c r="F55" s="13">
        <v>50000</v>
      </c>
      <c r="G55" s="12">
        <f>F55*2.87%</f>
        <v>1435</v>
      </c>
      <c r="H55" s="12">
        <f>+F55*3.04%</f>
        <v>1520</v>
      </c>
      <c r="I55" s="41">
        <v>1854</v>
      </c>
      <c r="J55" s="13">
        <v>25</v>
      </c>
      <c r="K55" s="12">
        <f t="shared" si="17"/>
        <v>4834</v>
      </c>
      <c r="L55" s="13">
        <f t="shared" si="18"/>
        <v>45166</v>
      </c>
    </row>
    <row r="56" spans="1:12" ht="25.5" customHeight="1" x14ac:dyDescent="0.2">
      <c r="A56" s="62" t="s">
        <v>63</v>
      </c>
      <c r="B56" s="62"/>
      <c r="C56" s="62"/>
      <c r="D56" s="62"/>
      <c r="E56" s="62"/>
      <c r="F56" s="22">
        <f>SUM(F53:F55)</f>
        <v>290000</v>
      </c>
      <c r="G56" s="22">
        <f t="shared" ref="G56:I56" si="19">SUM(G53:G55)</f>
        <v>8323</v>
      </c>
      <c r="H56" s="22">
        <f>SUM(H53:H55)</f>
        <v>7594.53</v>
      </c>
      <c r="I56" s="22">
        <f t="shared" si="19"/>
        <v>36334.19</v>
      </c>
      <c r="J56" s="22">
        <f>SUM(J53:J55)</f>
        <v>75</v>
      </c>
      <c r="K56" s="22">
        <f>SUM(K53:K55)</f>
        <v>52326.720000000001</v>
      </c>
      <c r="L56" s="22">
        <f>SUM(L53:L55)</f>
        <v>237673.27999999997</v>
      </c>
    </row>
    <row r="57" spans="1:12" s="2" customFormat="1" ht="15" customHeight="1" thickBot="1" x14ac:dyDescent="0.25">
      <c r="A57" s="44"/>
      <c r="B57" s="44"/>
      <c r="C57" s="44"/>
      <c r="D57" s="44"/>
      <c r="E57" s="44"/>
      <c r="F57"/>
      <c r="G57"/>
      <c r="H57"/>
      <c r="I57"/>
      <c r="J57"/>
      <c r="K57"/>
      <c r="L57"/>
    </row>
    <row r="58" spans="1:12" s="6" customFormat="1" ht="24.95" customHeight="1" thickBot="1" x14ac:dyDescent="0.25">
      <c r="A58" s="71" t="s">
        <v>77</v>
      </c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3"/>
    </row>
    <row r="59" spans="1:12" s="35" customFormat="1" ht="24.95" customHeight="1" x14ac:dyDescent="0.2">
      <c r="A59" s="10">
        <f>+A55+1</f>
        <v>19</v>
      </c>
      <c r="B59" s="50" t="s">
        <v>80</v>
      </c>
      <c r="C59" s="7" t="s">
        <v>81</v>
      </c>
      <c r="D59" s="32" t="s">
        <v>105</v>
      </c>
      <c r="E59" s="32" t="s">
        <v>175</v>
      </c>
      <c r="F59" s="5">
        <v>175000</v>
      </c>
      <c r="G59" s="12">
        <f>F59*2.87%</f>
        <v>5022.5</v>
      </c>
      <c r="H59" s="12">
        <v>4098.5280000000002</v>
      </c>
      <c r="I59" s="4">
        <v>29457.55</v>
      </c>
      <c r="J59" s="13">
        <v>2405.2399999999998</v>
      </c>
      <c r="K59" s="12">
        <f>SUM(G59:J59)</f>
        <v>40983.817999999999</v>
      </c>
      <c r="L59" s="13">
        <f t="shared" ref="L59:L62" si="20">+F59-K59</f>
        <v>134016.182</v>
      </c>
    </row>
    <row r="60" spans="1:12" s="2" customFormat="1" ht="24.95" customHeight="1" x14ac:dyDescent="0.2">
      <c r="A60" s="10">
        <f>+A59+1</f>
        <v>20</v>
      </c>
      <c r="B60" s="50" t="s">
        <v>78</v>
      </c>
      <c r="C60" s="51" t="s">
        <v>79</v>
      </c>
      <c r="D60" s="32" t="s">
        <v>71</v>
      </c>
      <c r="E60" s="32" t="s">
        <v>172</v>
      </c>
      <c r="F60" s="21">
        <v>100000</v>
      </c>
      <c r="G60" s="12">
        <f>F60*2.87%</f>
        <v>2870</v>
      </c>
      <c r="H60" s="12">
        <f>+F60*3.04%</f>
        <v>3040</v>
      </c>
      <c r="I60" s="12">
        <v>12105.37</v>
      </c>
      <c r="J60" s="13">
        <v>25</v>
      </c>
      <c r="K60" s="12">
        <f t="shared" ref="K60:K62" si="21">SUM(G60:J60)</f>
        <v>18040.370000000003</v>
      </c>
      <c r="L60" s="13">
        <f t="shared" si="20"/>
        <v>81959.63</v>
      </c>
    </row>
    <row r="61" spans="1:12" s="2" customFormat="1" ht="24.95" customHeight="1" x14ac:dyDescent="0.2">
      <c r="A61" s="10">
        <f>+A60+1</f>
        <v>21</v>
      </c>
      <c r="B61" s="4" t="s">
        <v>127</v>
      </c>
      <c r="C61" s="10" t="s">
        <v>129</v>
      </c>
      <c r="D61" s="32" t="s">
        <v>130</v>
      </c>
      <c r="E61" s="32" t="s">
        <v>131</v>
      </c>
      <c r="F61" s="5">
        <v>45000</v>
      </c>
      <c r="G61" s="12">
        <f t="shared" ref="G61:G62" si="22">F61*2.87%</f>
        <v>1291.5</v>
      </c>
      <c r="H61" s="12">
        <f t="shared" ref="H61:H62" si="23">+F61*3.04%</f>
        <v>1368</v>
      </c>
      <c r="I61" s="12">
        <v>1148.33</v>
      </c>
      <c r="J61" s="13">
        <v>25</v>
      </c>
      <c r="K61" s="12">
        <f t="shared" si="21"/>
        <v>3832.83</v>
      </c>
      <c r="L61" s="13">
        <f t="shared" si="20"/>
        <v>41167.17</v>
      </c>
    </row>
    <row r="62" spans="1:12" s="2" customFormat="1" ht="24.95" customHeight="1" x14ac:dyDescent="0.2">
      <c r="A62" s="10">
        <f>+A61+1</f>
        <v>22</v>
      </c>
      <c r="B62" s="4" t="s">
        <v>128</v>
      </c>
      <c r="C62" s="10" t="s">
        <v>129</v>
      </c>
      <c r="D62" s="32" t="s">
        <v>132</v>
      </c>
      <c r="E62" s="32" t="s">
        <v>133</v>
      </c>
      <c r="F62" s="5">
        <v>40000</v>
      </c>
      <c r="G62" s="12">
        <f t="shared" si="22"/>
        <v>1148</v>
      </c>
      <c r="H62" s="12">
        <f t="shared" si="23"/>
        <v>1216</v>
      </c>
      <c r="I62" s="12">
        <v>442.65</v>
      </c>
      <c r="J62" s="13">
        <v>25</v>
      </c>
      <c r="K62" s="12">
        <f t="shared" si="21"/>
        <v>2831.65</v>
      </c>
      <c r="L62" s="13">
        <f t="shared" si="20"/>
        <v>37168.35</v>
      </c>
    </row>
    <row r="63" spans="1:12" s="2" customFormat="1" ht="24.95" customHeight="1" x14ac:dyDescent="0.2">
      <c r="A63" s="10">
        <f>+A62+1</f>
        <v>23</v>
      </c>
      <c r="B63" s="4" t="s">
        <v>152</v>
      </c>
      <c r="C63" s="10" t="s">
        <v>153</v>
      </c>
      <c r="D63" s="56" t="s">
        <v>169</v>
      </c>
      <c r="E63" s="35" t="s">
        <v>170</v>
      </c>
      <c r="F63" s="5">
        <v>35000</v>
      </c>
      <c r="G63" s="4">
        <f>F63*2.87%</f>
        <v>1004.5</v>
      </c>
      <c r="H63" s="4">
        <f>+F63*3.04%</f>
        <v>1064</v>
      </c>
      <c r="I63" s="4"/>
      <c r="J63" s="13">
        <v>25</v>
      </c>
      <c r="K63" s="12">
        <f>SUM(G63:J63)</f>
        <v>2093.5</v>
      </c>
      <c r="L63" s="13">
        <f>+F63-K63</f>
        <v>32906.5</v>
      </c>
    </row>
    <row r="64" spans="1:12" s="35" customFormat="1" ht="24.95" customHeight="1" x14ac:dyDescent="0.2">
      <c r="A64" s="62" t="s">
        <v>63</v>
      </c>
      <c r="B64" s="62"/>
      <c r="C64" s="62"/>
      <c r="D64" s="62"/>
      <c r="E64" s="62"/>
      <c r="F64" s="22">
        <f>SUM(F59:F63)</f>
        <v>395000</v>
      </c>
      <c r="G64" s="22">
        <f t="shared" ref="G64:L64" si="24">SUM(G59:G63)</f>
        <v>11336.5</v>
      </c>
      <c r="H64" s="22">
        <f t="shared" si="24"/>
        <v>10786.528</v>
      </c>
      <c r="I64" s="22">
        <f t="shared" si="24"/>
        <v>43153.9</v>
      </c>
      <c r="J64" s="22">
        <f t="shared" si="24"/>
        <v>2505.2399999999998</v>
      </c>
      <c r="K64" s="22">
        <f t="shared" si="24"/>
        <v>67782.168000000005</v>
      </c>
      <c r="L64" s="22">
        <f t="shared" si="24"/>
        <v>327217.83199999999</v>
      </c>
    </row>
    <row r="65" spans="1:12" s="35" customFormat="1" ht="12" customHeight="1" thickBot="1" x14ac:dyDescent="0.25"/>
    <row r="66" spans="1:12" s="6" customFormat="1" ht="24.95" customHeight="1" thickBot="1" x14ac:dyDescent="0.25">
      <c r="A66" s="71" t="s">
        <v>34</v>
      </c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3"/>
    </row>
    <row r="67" spans="1:12" s="2" customFormat="1" ht="24.95" customHeight="1" x14ac:dyDescent="0.2">
      <c r="A67" s="17">
        <f>+A63+1</f>
        <v>24</v>
      </c>
      <c r="B67" s="32" t="s">
        <v>18</v>
      </c>
      <c r="C67" s="34" t="s">
        <v>39</v>
      </c>
      <c r="D67" s="32" t="s">
        <v>65</v>
      </c>
      <c r="E67" s="32" t="s">
        <v>168</v>
      </c>
      <c r="F67" s="12">
        <v>50000</v>
      </c>
      <c r="G67" s="12">
        <f>F67*2.87%</f>
        <v>1435</v>
      </c>
      <c r="H67" s="12">
        <f>+F67*3.04%</f>
        <v>1520</v>
      </c>
      <c r="I67" s="12">
        <v>1854</v>
      </c>
      <c r="J67" s="13">
        <v>25</v>
      </c>
      <c r="K67" s="12">
        <f>SUM(G67:J67)</f>
        <v>4834</v>
      </c>
      <c r="L67" s="13">
        <f>+F67-K67</f>
        <v>45166</v>
      </c>
    </row>
    <row r="68" spans="1:12" s="2" customFormat="1" ht="24.95" customHeight="1" thickBot="1" x14ac:dyDescent="0.25">
      <c r="A68" s="62" t="s">
        <v>63</v>
      </c>
      <c r="B68" s="62"/>
      <c r="C68" s="62"/>
      <c r="D68" s="62"/>
      <c r="E68" s="62"/>
      <c r="F68" s="22">
        <f>SUM(F67)</f>
        <v>50000</v>
      </c>
      <c r="G68" s="22">
        <f t="shared" ref="G68:L68" si="25">SUM(G67)</f>
        <v>1435</v>
      </c>
      <c r="H68" s="22">
        <f t="shared" si="25"/>
        <v>1520</v>
      </c>
      <c r="I68" s="22">
        <f t="shared" si="25"/>
        <v>1854</v>
      </c>
      <c r="J68" s="22">
        <f t="shared" si="25"/>
        <v>25</v>
      </c>
      <c r="K68" s="22">
        <f t="shared" si="25"/>
        <v>4834</v>
      </c>
      <c r="L68" s="22">
        <f t="shared" si="25"/>
        <v>45166</v>
      </c>
    </row>
    <row r="69" spans="1:12" s="6" customFormat="1" ht="24.95" customHeight="1" thickBot="1" x14ac:dyDescent="0.3">
      <c r="A69" s="66"/>
      <c r="B69" s="66"/>
      <c r="C69" s="31"/>
      <c r="D69" s="31"/>
      <c r="E69" s="31"/>
      <c r="F69" s="2"/>
      <c r="G69" s="67" t="s">
        <v>56</v>
      </c>
      <c r="H69" s="68"/>
      <c r="I69" s="1"/>
      <c r="J69" s="1"/>
      <c r="K69" s="1"/>
      <c r="L69" s="1"/>
    </row>
    <row r="70" spans="1:12" s="6" customFormat="1" ht="24.95" customHeight="1" thickBot="1" x14ac:dyDescent="0.25">
      <c r="A70" s="18" t="s">
        <v>2</v>
      </c>
      <c r="B70" s="18" t="s">
        <v>50</v>
      </c>
      <c r="C70" s="18" t="s">
        <v>64</v>
      </c>
      <c r="D70" s="18" t="s">
        <v>54</v>
      </c>
      <c r="E70" s="18" t="s">
        <v>55</v>
      </c>
      <c r="F70" s="18" t="s">
        <v>62</v>
      </c>
      <c r="G70" s="18" t="s">
        <v>3</v>
      </c>
      <c r="H70" s="18" t="s">
        <v>4</v>
      </c>
      <c r="I70" s="19" t="s">
        <v>51</v>
      </c>
      <c r="J70" s="19" t="s">
        <v>53</v>
      </c>
      <c r="K70" s="19" t="s">
        <v>5</v>
      </c>
      <c r="L70" s="18" t="s">
        <v>52</v>
      </c>
    </row>
    <row r="71" spans="1:12" s="35" customFormat="1" ht="24.95" customHeight="1" thickBot="1" x14ac:dyDescent="0.25">
      <c r="A71" s="71" t="s">
        <v>30</v>
      </c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3"/>
    </row>
    <row r="72" spans="1:12" s="6" customFormat="1" ht="24.95" customHeight="1" x14ac:dyDescent="0.2">
      <c r="A72" s="10">
        <f>+A67+1</f>
        <v>25</v>
      </c>
      <c r="B72" s="8" t="s">
        <v>44</v>
      </c>
      <c r="C72" s="8" t="s">
        <v>25</v>
      </c>
      <c r="D72" s="32" t="s">
        <v>59</v>
      </c>
      <c r="E72" s="32" t="s">
        <v>176</v>
      </c>
      <c r="F72" s="11">
        <v>50000</v>
      </c>
      <c r="G72" s="4">
        <f>F72*2.87%</f>
        <v>1435</v>
      </c>
      <c r="H72" s="4">
        <f>+F72*3.04%</f>
        <v>1520</v>
      </c>
      <c r="I72" s="4">
        <v>1854</v>
      </c>
      <c r="J72" s="13">
        <v>25</v>
      </c>
      <c r="K72" s="12">
        <f>SUM(G72:J72)</f>
        <v>4834</v>
      </c>
      <c r="L72" s="13">
        <f>+F72-K72</f>
        <v>45166</v>
      </c>
    </row>
    <row r="73" spans="1:12" s="35" customFormat="1" ht="24.95" customHeight="1" x14ac:dyDescent="0.2">
      <c r="A73" s="62" t="s">
        <v>63</v>
      </c>
      <c r="B73" s="62"/>
      <c r="C73" s="62"/>
      <c r="D73" s="62"/>
      <c r="E73" s="62"/>
      <c r="F73" s="22">
        <f>SUM(F72:F72)</f>
        <v>50000</v>
      </c>
      <c r="G73" s="22">
        <f t="shared" ref="G73:L73" si="26">SUM(G72:G72)</f>
        <v>1435</v>
      </c>
      <c r="H73" s="22">
        <f t="shared" si="26"/>
        <v>1520</v>
      </c>
      <c r="I73" s="22">
        <f t="shared" si="26"/>
        <v>1854</v>
      </c>
      <c r="J73" s="22">
        <f t="shared" si="26"/>
        <v>25</v>
      </c>
      <c r="K73" s="22">
        <f t="shared" si="26"/>
        <v>4834</v>
      </c>
      <c r="L73" s="22">
        <f t="shared" si="26"/>
        <v>45166</v>
      </c>
    </row>
    <row r="74" spans="1:12" s="35" customFormat="1" ht="24.95" customHeight="1" thickBot="1" x14ac:dyDescent="0.25">
      <c r="A74" s="44"/>
      <c r="B74" s="44"/>
      <c r="C74" s="44"/>
      <c r="D74" s="44"/>
      <c r="E74" s="44"/>
      <c r="F74"/>
      <c r="G74"/>
      <c r="H74"/>
      <c r="I74"/>
      <c r="J74"/>
      <c r="K74"/>
      <c r="L74"/>
    </row>
    <row r="75" spans="1:12" s="35" customFormat="1" ht="24.95" customHeight="1" thickBot="1" x14ac:dyDescent="0.25">
      <c r="A75" s="63" t="s">
        <v>36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5"/>
    </row>
    <row r="76" spans="1:12" s="35" customFormat="1" ht="24.95" customHeight="1" x14ac:dyDescent="0.2">
      <c r="A76" s="17">
        <f>+A72+1</f>
        <v>26</v>
      </c>
      <c r="B76" s="4" t="s">
        <v>123</v>
      </c>
      <c r="C76" s="34" t="s">
        <v>124</v>
      </c>
      <c r="D76" s="32" t="s">
        <v>125</v>
      </c>
      <c r="E76" s="32" t="s">
        <v>126</v>
      </c>
      <c r="F76" s="13">
        <v>60000</v>
      </c>
      <c r="G76" s="12">
        <v>1722</v>
      </c>
      <c r="H76" s="12">
        <v>1824</v>
      </c>
      <c r="I76" s="12">
        <v>3486.68</v>
      </c>
      <c r="J76" s="13">
        <v>25</v>
      </c>
      <c r="K76" s="12">
        <f>SUM(G76:J76)</f>
        <v>7057.68</v>
      </c>
      <c r="L76" s="13">
        <f>+F76-K76</f>
        <v>52942.32</v>
      </c>
    </row>
    <row r="77" spans="1:12" s="35" customFormat="1" ht="24.95" customHeight="1" x14ac:dyDescent="0.2">
      <c r="A77" s="62" t="s">
        <v>63</v>
      </c>
      <c r="B77" s="62"/>
      <c r="C77" s="62"/>
      <c r="D77" s="62"/>
      <c r="E77" s="62"/>
      <c r="F77" s="22">
        <f>SUM(F76)</f>
        <v>60000</v>
      </c>
      <c r="G77" s="22">
        <f t="shared" ref="G77:L77" si="27">SUM(G76)</f>
        <v>1722</v>
      </c>
      <c r="H77" s="22">
        <f t="shared" si="27"/>
        <v>1824</v>
      </c>
      <c r="I77" s="22">
        <f t="shared" si="27"/>
        <v>3486.68</v>
      </c>
      <c r="J77" s="22">
        <f t="shared" si="27"/>
        <v>25</v>
      </c>
      <c r="K77" s="22">
        <f t="shared" si="27"/>
        <v>7057.68</v>
      </c>
      <c r="L77" s="22">
        <f t="shared" si="27"/>
        <v>52942.32</v>
      </c>
    </row>
    <row r="78" spans="1:12" s="2" customFormat="1" ht="24.95" customHeight="1" thickBot="1" x14ac:dyDescent="0.25">
      <c r="A78" s="14"/>
      <c r="B78" s="30"/>
      <c r="C78" s="36"/>
      <c r="D78" s="36"/>
      <c r="E78" s="36"/>
      <c r="F78" s="6"/>
      <c r="G78" s="6"/>
      <c r="H78" s="6"/>
      <c r="I78" s="6"/>
      <c r="J78" s="6"/>
      <c r="K78" s="6"/>
      <c r="L78" s="6"/>
    </row>
    <row r="79" spans="1:12" s="2" customFormat="1" ht="24.95" customHeight="1" thickBot="1" x14ac:dyDescent="0.25">
      <c r="A79" s="77" t="s">
        <v>45</v>
      </c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9"/>
    </row>
    <row r="80" spans="1:12" s="2" customFormat="1" ht="24.95" customHeight="1" x14ac:dyDescent="0.2">
      <c r="A80" s="17">
        <f>+A76+1</f>
        <v>27</v>
      </c>
      <c r="B80" s="32" t="s">
        <v>26</v>
      </c>
      <c r="C80" s="32" t="s">
        <v>27</v>
      </c>
      <c r="D80" s="32" t="s">
        <v>58</v>
      </c>
      <c r="E80" s="32" t="s">
        <v>104</v>
      </c>
      <c r="F80" s="12">
        <v>20000</v>
      </c>
      <c r="G80" s="12">
        <f>F80*2.87%</f>
        <v>574</v>
      </c>
      <c r="H80" s="12">
        <f>+F80*3.04%</f>
        <v>608</v>
      </c>
      <c r="I80" s="4">
        <v>0</v>
      </c>
      <c r="J80" s="13">
        <v>25</v>
      </c>
      <c r="K80" s="12">
        <f>SUM(G80:J80)</f>
        <v>1207</v>
      </c>
      <c r="L80" s="13">
        <f>+F80-K80</f>
        <v>18793</v>
      </c>
    </row>
    <row r="81" spans="1:12" s="2" customFormat="1" ht="24.95" customHeight="1" x14ac:dyDescent="0.2">
      <c r="A81" s="62" t="s">
        <v>63</v>
      </c>
      <c r="B81" s="62"/>
      <c r="C81" s="62"/>
      <c r="D81" s="62"/>
      <c r="E81" s="62"/>
      <c r="F81" s="22">
        <f>SUM(F80)</f>
        <v>20000</v>
      </c>
      <c r="G81" s="22">
        <f t="shared" ref="G81:I81" si="28">SUM(G80)</f>
        <v>574</v>
      </c>
      <c r="H81" s="22">
        <f t="shared" si="28"/>
        <v>608</v>
      </c>
      <c r="I81" s="22">
        <f t="shared" si="28"/>
        <v>0</v>
      </c>
      <c r="J81" s="22">
        <v>25</v>
      </c>
      <c r="K81" s="22">
        <v>1207</v>
      </c>
      <c r="L81" s="22">
        <v>18793</v>
      </c>
    </row>
    <row r="82" spans="1:12" s="2" customFormat="1" ht="24.95" customHeight="1" thickBot="1" x14ac:dyDescent="0.25">
      <c r="A82" s="3"/>
      <c r="B82" s="31"/>
      <c r="C82" s="33"/>
      <c r="D82" s="33"/>
      <c r="E82" s="33"/>
      <c r="L82" s="9"/>
    </row>
    <row r="83" spans="1:12" s="2" customFormat="1" ht="24.95" customHeight="1" thickBot="1" x14ac:dyDescent="0.25">
      <c r="A83" s="71" t="s">
        <v>35</v>
      </c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3"/>
    </row>
    <row r="84" spans="1:12" s="35" customFormat="1" ht="24.95" customHeight="1" x14ac:dyDescent="0.2">
      <c r="A84" s="10">
        <f>+A80+1</f>
        <v>28</v>
      </c>
      <c r="B84" s="8" t="s">
        <v>22</v>
      </c>
      <c r="C84" s="8" t="s">
        <v>41</v>
      </c>
      <c r="D84" s="32" t="s">
        <v>60</v>
      </c>
      <c r="E84" s="32" t="s">
        <v>91</v>
      </c>
      <c r="F84" s="4">
        <v>75000</v>
      </c>
      <c r="G84" s="4">
        <v>2152.5</v>
      </c>
      <c r="H84" s="4">
        <v>2280</v>
      </c>
      <c r="I84" s="4">
        <v>6309.38</v>
      </c>
      <c r="J84" s="13">
        <v>25</v>
      </c>
      <c r="K84" s="12">
        <f t="shared" ref="K84:K85" si="29">SUM(G84:J84)</f>
        <v>10766.880000000001</v>
      </c>
      <c r="L84" s="13">
        <f t="shared" ref="L84:L85" si="30">+F84-K84</f>
        <v>64233.119999999995</v>
      </c>
    </row>
    <row r="85" spans="1:12" s="35" customFormat="1" ht="28.5" customHeight="1" thickBot="1" x14ac:dyDescent="0.25">
      <c r="A85" s="10">
        <f>+A84+1</f>
        <v>29</v>
      </c>
      <c r="B85" s="8" t="s">
        <v>29</v>
      </c>
      <c r="C85" s="8" t="s">
        <v>15</v>
      </c>
      <c r="D85" s="32" t="s">
        <v>58</v>
      </c>
      <c r="E85" s="32" t="s">
        <v>104</v>
      </c>
      <c r="F85" s="45">
        <v>75000</v>
      </c>
      <c r="G85" s="45">
        <v>2152.5</v>
      </c>
      <c r="H85" s="45">
        <v>2280</v>
      </c>
      <c r="I85" s="45">
        <v>6309.38</v>
      </c>
      <c r="J85" s="46">
        <v>25</v>
      </c>
      <c r="K85" s="12">
        <f t="shared" si="29"/>
        <v>10766.880000000001</v>
      </c>
      <c r="L85" s="13">
        <f t="shared" si="30"/>
        <v>64233.119999999995</v>
      </c>
    </row>
    <row r="86" spans="1:12" s="2" customFormat="1" ht="24.95" customHeight="1" thickBot="1" x14ac:dyDescent="0.25">
      <c r="A86" s="62" t="s">
        <v>63</v>
      </c>
      <c r="B86" s="62"/>
      <c r="C86" s="62"/>
      <c r="D86" s="62"/>
      <c r="E86" s="80"/>
      <c r="F86" s="47">
        <f>SUM(F84:F85)</f>
        <v>150000</v>
      </c>
      <c r="G86" s="48">
        <f t="shared" ref="G86:L86" si="31">SUM(G84:G85)</f>
        <v>4305</v>
      </c>
      <c r="H86" s="48">
        <f t="shared" si="31"/>
        <v>4560</v>
      </c>
      <c r="I86" s="48">
        <f t="shared" si="31"/>
        <v>12618.76</v>
      </c>
      <c r="J86" s="48">
        <f t="shared" si="31"/>
        <v>50</v>
      </c>
      <c r="K86" s="48">
        <f>SUM(K84:K85)</f>
        <v>21533.760000000002</v>
      </c>
      <c r="L86" s="49">
        <f t="shared" si="31"/>
        <v>128466.23999999999</v>
      </c>
    </row>
    <row r="87" spans="1:12" s="35" customFormat="1" ht="24.95" customHeight="1" thickBot="1" x14ac:dyDescent="0.25">
      <c r="A87" s="74" t="s">
        <v>9</v>
      </c>
      <c r="B87" s="72"/>
      <c r="C87" s="72"/>
      <c r="D87" s="75"/>
      <c r="E87" s="75"/>
      <c r="F87" s="72"/>
      <c r="G87" s="72"/>
      <c r="H87" s="72"/>
      <c r="I87" s="72"/>
      <c r="J87" s="75"/>
      <c r="K87" s="75"/>
      <c r="L87" s="76"/>
    </row>
    <row r="88" spans="1:12" s="35" customFormat="1" ht="24.95" customHeight="1" x14ac:dyDescent="0.2">
      <c r="A88" s="10">
        <f>+A85+1</f>
        <v>30</v>
      </c>
      <c r="B88" s="50" t="s">
        <v>154</v>
      </c>
      <c r="C88" s="52" t="s">
        <v>155</v>
      </c>
      <c r="D88" s="56" t="s">
        <v>177</v>
      </c>
      <c r="E88" s="29" t="s">
        <v>178</v>
      </c>
      <c r="F88" s="15">
        <v>100000</v>
      </c>
      <c r="G88" s="4">
        <f>F88*2.87%</f>
        <v>2870</v>
      </c>
      <c r="H88" s="4">
        <f>+F88*3.04%</f>
        <v>3040</v>
      </c>
      <c r="I88" s="4">
        <v>12105.37</v>
      </c>
      <c r="J88" s="5">
        <v>25</v>
      </c>
      <c r="K88" s="4">
        <f>SUM(G88:J88)</f>
        <v>18040.370000000003</v>
      </c>
      <c r="L88" s="5">
        <f>+F88-K88</f>
        <v>81959.63</v>
      </c>
    </row>
    <row r="89" spans="1:12" s="2" customFormat="1" ht="24.95" customHeight="1" x14ac:dyDescent="0.2">
      <c r="A89" s="17">
        <f>+A88+1</f>
        <v>31</v>
      </c>
      <c r="B89" s="32" t="s">
        <v>23</v>
      </c>
      <c r="C89" s="32" t="s">
        <v>42</v>
      </c>
      <c r="D89" s="32" t="s">
        <v>60</v>
      </c>
      <c r="E89" s="32" t="s">
        <v>91</v>
      </c>
      <c r="F89" s="21">
        <v>37800</v>
      </c>
      <c r="G89" s="12">
        <f>F89*2.87%</f>
        <v>1084.8599999999999</v>
      </c>
      <c r="H89" s="12">
        <f>+F89*3.04%</f>
        <v>1149.1199999999999</v>
      </c>
      <c r="I89" s="12">
        <v>132.15</v>
      </c>
      <c r="J89" s="5">
        <v>25</v>
      </c>
      <c r="K89" s="4">
        <f>SUM(G89:J89)</f>
        <v>2391.1299999999997</v>
      </c>
      <c r="L89" s="5">
        <f>+F89-K89</f>
        <v>35408.870000000003</v>
      </c>
    </row>
    <row r="90" spans="1:12" s="2" customFormat="1" ht="24.95" customHeight="1" x14ac:dyDescent="0.2">
      <c r="A90" s="62" t="s">
        <v>63</v>
      </c>
      <c r="B90" s="62"/>
      <c r="C90" s="62"/>
      <c r="D90" s="62"/>
      <c r="E90" s="62"/>
      <c r="F90" s="22">
        <f>SUM(F88:F89)</f>
        <v>137800</v>
      </c>
      <c r="G90" s="22">
        <f t="shared" ref="G90:L90" si="32">SUM(G88:G89)</f>
        <v>3954.8599999999997</v>
      </c>
      <c r="H90" s="22">
        <f t="shared" si="32"/>
        <v>4189.12</v>
      </c>
      <c r="I90" s="22">
        <f t="shared" si="32"/>
        <v>12237.52</v>
      </c>
      <c r="J90" s="22">
        <f t="shared" si="32"/>
        <v>50</v>
      </c>
      <c r="K90" s="22">
        <f t="shared" si="32"/>
        <v>20431.500000000004</v>
      </c>
      <c r="L90" s="22">
        <f t="shared" si="32"/>
        <v>117368.5</v>
      </c>
    </row>
    <row r="91" spans="1:12" s="2" customFormat="1" ht="24.95" customHeight="1" thickBot="1" x14ac:dyDescent="0.25">
      <c r="A91" s="3"/>
      <c r="B91" s="31"/>
      <c r="C91" s="31"/>
      <c r="D91" s="31"/>
      <c r="E91" s="31"/>
      <c r="F91" s="16"/>
      <c r="L91" s="9"/>
    </row>
    <row r="92" spans="1:12" s="2" customFormat="1" ht="24.95" customHeight="1" thickBot="1" x14ac:dyDescent="0.25">
      <c r="A92" s="71" t="s">
        <v>14</v>
      </c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3"/>
    </row>
    <row r="93" spans="1:12" s="2" customFormat="1" ht="24.95" customHeight="1" thickBot="1" x14ac:dyDescent="0.25">
      <c r="A93" s="17">
        <f>+A89+1</f>
        <v>32</v>
      </c>
      <c r="B93" s="32" t="s">
        <v>16</v>
      </c>
      <c r="C93" s="32" t="s">
        <v>38</v>
      </c>
      <c r="D93" s="32" t="s">
        <v>65</v>
      </c>
      <c r="E93" s="32" t="s">
        <v>168</v>
      </c>
      <c r="F93" s="12">
        <v>45000</v>
      </c>
      <c r="G93" s="12">
        <f>F93*2.87%</f>
        <v>1291.5</v>
      </c>
      <c r="H93" s="12">
        <f>+F93*3.04%</f>
        <v>1368</v>
      </c>
      <c r="I93" s="40">
        <v>1148.33</v>
      </c>
      <c r="J93" s="13">
        <v>25</v>
      </c>
      <c r="K93" s="12">
        <f>SUM(G93:J93)</f>
        <v>3832.83</v>
      </c>
      <c r="L93" s="13">
        <f>+F93-K93</f>
        <v>41167.17</v>
      </c>
    </row>
    <row r="94" spans="1:12" s="2" customFormat="1" ht="24.95" customHeight="1" thickBot="1" x14ac:dyDescent="0.25">
      <c r="A94" s="62" t="s">
        <v>63</v>
      </c>
      <c r="B94" s="62"/>
      <c r="C94" s="62"/>
      <c r="D94" s="62"/>
      <c r="E94" s="62"/>
      <c r="F94" s="22">
        <f>SUM(F93:F93)</f>
        <v>45000</v>
      </c>
      <c r="G94" s="22">
        <f>SUM(G93)</f>
        <v>1291.5</v>
      </c>
      <c r="H94" s="22">
        <f>SUM(H93)</f>
        <v>1368</v>
      </c>
      <c r="I94" s="22">
        <f>SUM(I93)</f>
        <v>1148.33</v>
      </c>
      <c r="J94" s="22">
        <v>25</v>
      </c>
      <c r="K94" s="48">
        <f>SUM(K93)</f>
        <v>3832.83</v>
      </c>
      <c r="L94" s="48">
        <f>SUM(L93)</f>
        <v>41167.17</v>
      </c>
    </row>
    <row r="95" spans="1:12" s="2" customFormat="1" ht="24.95" customHeight="1" thickBot="1" x14ac:dyDescent="0.25"/>
    <row r="96" spans="1:12" s="2" customFormat="1" ht="24.95" customHeight="1" thickBot="1" x14ac:dyDescent="0.25">
      <c r="A96" s="71" t="s">
        <v>67</v>
      </c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3"/>
    </row>
    <row r="97" spans="1:12" s="2" customFormat="1" ht="24.95" customHeight="1" x14ac:dyDescent="0.2">
      <c r="A97" s="17">
        <f>+A93+1</f>
        <v>33</v>
      </c>
      <c r="B97" s="7" t="s">
        <v>98</v>
      </c>
      <c r="C97" s="50" t="s">
        <v>99</v>
      </c>
      <c r="D97" s="32" t="s">
        <v>103</v>
      </c>
      <c r="E97" s="32" t="s">
        <v>179</v>
      </c>
      <c r="F97" s="12">
        <v>100000</v>
      </c>
      <c r="G97" s="12">
        <f>F97*2.87%</f>
        <v>2870</v>
      </c>
      <c r="H97" s="12">
        <f>+F97*3.04%</f>
        <v>3040</v>
      </c>
      <c r="I97" s="12">
        <v>12105.37</v>
      </c>
      <c r="J97" s="13">
        <v>25</v>
      </c>
      <c r="K97" s="12">
        <f t="shared" ref="K97:K102" si="33">SUM(G97:J97)</f>
        <v>18040.370000000003</v>
      </c>
      <c r="L97" s="13">
        <f t="shared" ref="L97:L102" si="34">+F97-K97</f>
        <v>81959.63</v>
      </c>
    </row>
    <row r="98" spans="1:12" s="2" customFormat="1" ht="24.95" customHeight="1" x14ac:dyDescent="0.2">
      <c r="A98" s="17">
        <f>+A97+1</f>
        <v>34</v>
      </c>
      <c r="B98" s="50" t="s">
        <v>82</v>
      </c>
      <c r="C98" s="50" t="s">
        <v>83</v>
      </c>
      <c r="D98" s="32" t="s">
        <v>105</v>
      </c>
      <c r="E98" s="32" t="s">
        <v>175</v>
      </c>
      <c r="F98" s="12">
        <v>35000</v>
      </c>
      <c r="G98" s="12">
        <f>F98*2.87%</f>
        <v>1004.5</v>
      </c>
      <c r="H98" s="12">
        <f>+F98*3.04%</f>
        <v>1064</v>
      </c>
      <c r="I98" s="12"/>
      <c r="J98" s="13">
        <v>25</v>
      </c>
      <c r="K98" s="12">
        <f t="shared" si="33"/>
        <v>2093.5</v>
      </c>
      <c r="L98" s="13">
        <f t="shared" si="34"/>
        <v>32906.5</v>
      </c>
    </row>
    <row r="99" spans="1:12" s="2" customFormat="1" ht="24.95" customHeight="1" thickBot="1" x14ac:dyDescent="0.25">
      <c r="A99" s="17">
        <f>+A98+1</f>
        <v>35</v>
      </c>
      <c r="B99" s="4" t="s">
        <v>134</v>
      </c>
      <c r="C99" s="50" t="s">
        <v>136</v>
      </c>
      <c r="D99" s="32" t="s">
        <v>101</v>
      </c>
      <c r="E99" s="32" t="s">
        <v>137</v>
      </c>
      <c r="F99" s="5">
        <v>18000</v>
      </c>
      <c r="G99" s="12">
        <f t="shared" ref="G99:G102" si="35">F99*2.87%</f>
        <v>516.6</v>
      </c>
      <c r="H99" s="12">
        <f t="shared" ref="H99:H102" si="36">+F99*3.04%</f>
        <v>547.20000000000005</v>
      </c>
      <c r="I99" s="12"/>
      <c r="J99" s="13">
        <v>25</v>
      </c>
      <c r="K99" s="12">
        <f t="shared" si="33"/>
        <v>1088.8000000000002</v>
      </c>
      <c r="L99" s="13">
        <f t="shared" si="34"/>
        <v>16911.2</v>
      </c>
    </row>
    <row r="100" spans="1:12" s="2" customFormat="1" ht="24.95" customHeight="1" thickBot="1" x14ac:dyDescent="0.3">
      <c r="A100" s="66"/>
      <c r="B100" s="66"/>
      <c r="C100" s="31"/>
      <c r="D100" s="31"/>
      <c r="E100" s="31"/>
      <c r="G100" s="67" t="s">
        <v>56</v>
      </c>
      <c r="H100" s="68"/>
      <c r="I100" s="1"/>
      <c r="J100" s="1"/>
      <c r="K100" s="1"/>
      <c r="L100" s="1"/>
    </row>
    <row r="101" spans="1:12" s="2" customFormat="1" ht="24.95" customHeight="1" x14ac:dyDescent="0.2">
      <c r="A101" s="18" t="s">
        <v>2</v>
      </c>
      <c r="B101" s="18" t="s">
        <v>50</v>
      </c>
      <c r="C101" s="18" t="s">
        <v>64</v>
      </c>
      <c r="D101" s="18" t="s">
        <v>54</v>
      </c>
      <c r="E101" s="18" t="s">
        <v>55</v>
      </c>
      <c r="F101" s="18" t="s">
        <v>62</v>
      </c>
      <c r="G101" s="18" t="s">
        <v>3</v>
      </c>
      <c r="H101" s="18" t="s">
        <v>4</v>
      </c>
      <c r="I101" s="19" t="s">
        <v>51</v>
      </c>
      <c r="J101" s="19" t="s">
        <v>53</v>
      </c>
      <c r="K101" s="19" t="s">
        <v>5</v>
      </c>
      <c r="L101" s="18" t="s">
        <v>52</v>
      </c>
    </row>
    <row r="102" spans="1:12" s="2" customFormat="1" ht="24.95" customHeight="1" x14ac:dyDescent="0.2">
      <c r="A102" s="17">
        <f>+A99+1</f>
        <v>36</v>
      </c>
      <c r="B102" s="4" t="s">
        <v>135</v>
      </c>
      <c r="C102" s="50" t="s">
        <v>136</v>
      </c>
      <c r="D102" s="32" t="s">
        <v>101</v>
      </c>
      <c r="E102" s="32" t="s">
        <v>137</v>
      </c>
      <c r="F102" s="5">
        <v>18000</v>
      </c>
      <c r="G102" s="12">
        <f t="shared" si="35"/>
        <v>516.6</v>
      </c>
      <c r="H102" s="12">
        <f t="shared" si="36"/>
        <v>547.20000000000005</v>
      </c>
      <c r="I102" s="12"/>
      <c r="J102" s="13">
        <v>25</v>
      </c>
      <c r="K102" s="12">
        <f t="shared" si="33"/>
        <v>1088.8000000000002</v>
      </c>
      <c r="L102" s="13">
        <f t="shared" si="34"/>
        <v>16911.2</v>
      </c>
    </row>
    <row r="103" spans="1:12" s="2" customFormat="1" ht="24.95" customHeight="1" x14ac:dyDescent="0.2">
      <c r="A103" s="17">
        <f>+A102+1</f>
        <v>37</v>
      </c>
      <c r="B103" s="4" t="s">
        <v>156</v>
      </c>
      <c r="C103" s="50" t="s">
        <v>136</v>
      </c>
      <c r="D103" s="56" t="s">
        <v>180</v>
      </c>
      <c r="E103" s="35" t="s">
        <v>181</v>
      </c>
      <c r="F103" s="5">
        <v>18000</v>
      </c>
      <c r="G103" s="4">
        <f>F103*2.87%</f>
        <v>516.6</v>
      </c>
      <c r="H103" s="4">
        <f>+F103*3.04%</f>
        <v>547.20000000000005</v>
      </c>
      <c r="I103" s="4"/>
      <c r="J103" s="13">
        <v>2225</v>
      </c>
      <c r="K103" s="12">
        <f t="shared" ref="K103" si="37">SUM(G103:J103)</f>
        <v>3288.8</v>
      </c>
      <c r="L103" s="13">
        <f t="shared" ref="L103" si="38">+F103-K103</f>
        <v>14711.2</v>
      </c>
    </row>
    <row r="104" spans="1:12" s="2" customFormat="1" ht="24.95" customHeight="1" thickBot="1" x14ac:dyDescent="0.25">
      <c r="A104" s="62" t="s">
        <v>63</v>
      </c>
      <c r="B104" s="62"/>
      <c r="C104" s="62"/>
      <c r="D104" s="62"/>
      <c r="E104" s="62"/>
      <c r="F104" s="22">
        <f t="shared" ref="F104:L104" si="39">SUM(F97:F103)</f>
        <v>189000</v>
      </c>
      <c r="G104" s="22">
        <f t="shared" si="39"/>
        <v>5424.3000000000011</v>
      </c>
      <c r="H104" s="22">
        <f t="shared" si="39"/>
        <v>5745.5999999999995</v>
      </c>
      <c r="I104" s="22">
        <f t="shared" si="39"/>
        <v>12105.37</v>
      </c>
      <c r="J104" s="22">
        <f t="shared" si="39"/>
        <v>2325</v>
      </c>
      <c r="K104" s="22">
        <f t="shared" si="39"/>
        <v>25600.27</v>
      </c>
      <c r="L104" s="22">
        <f t="shared" si="39"/>
        <v>163399.73000000004</v>
      </c>
    </row>
    <row r="105" spans="1:12" s="2" customFormat="1" ht="24.95" customHeight="1" thickBot="1" x14ac:dyDescent="0.25">
      <c r="A105" s="77" t="s">
        <v>10</v>
      </c>
      <c r="B105" s="78"/>
      <c r="C105" s="78"/>
      <c r="D105" s="78"/>
      <c r="E105" s="78"/>
      <c r="F105" s="78"/>
      <c r="G105" s="78"/>
      <c r="H105" s="78"/>
      <c r="I105" s="78"/>
      <c r="J105" s="78"/>
      <c r="K105" s="78"/>
      <c r="L105" s="79"/>
    </row>
    <row r="106" spans="1:12" s="2" customFormat="1" ht="24.95" customHeight="1" x14ac:dyDescent="0.2">
      <c r="A106" s="17">
        <f>+A103+1</f>
        <v>38</v>
      </c>
      <c r="B106" s="4" t="s">
        <v>141</v>
      </c>
      <c r="C106" s="32" t="s">
        <v>142</v>
      </c>
      <c r="D106" s="32" t="s">
        <v>111</v>
      </c>
      <c r="E106" s="32" t="s">
        <v>112</v>
      </c>
      <c r="F106" s="12">
        <v>20000</v>
      </c>
      <c r="G106" s="12">
        <f>F106*2.87%</f>
        <v>574</v>
      </c>
      <c r="H106" s="12">
        <f>+F106*3.04%</f>
        <v>608</v>
      </c>
      <c r="I106" s="4">
        <v>0</v>
      </c>
      <c r="J106" s="13">
        <v>25</v>
      </c>
      <c r="K106" s="12">
        <f>SUM(G106:J106)</f>
        <v>1207</v>
      </c>
      <c r="L106" s="13">
        <f>+F106-K106</f>
        <v>18793</v>
      </c>
    </row>
    <row r="107" spans="1:12" s="2" customFormat="1" ht="24.95" customHeight="1" x14ac:dyDescent="0.2">
      <c r="A107" s="17">
        <f>+A106+1</f>
        <v>39</v>
      </c>
      <c r="B107" s="4" t="s">
        <v>157</v>
      </c>
      <c r="C107" s="8" t="s">
        <v>11</v>
      </c>
      <c r="D107" s="56" t="s">
        <v>182</v>
      </c>
      <c r="E107" s="35" t="s">
        <v>183</v>
      </c>
      <c r="F107" s="5">
        <v>15000</v>
      </c>
      <c r="G107" s="4">
        <f t="shared" ref="G107" si="40">F107*2.87%</f>
        <v>430.5</v>
      </c>
      <c r="H107" s="4">
        <f t="shared" ref="H107" si="41">+F107*3.04%</f>
        <v>456</v>
      </c>
      <c r="I107" s="4"/>
      <c r="J107" s="13">
        <v>25</v>
      </c>
      <c r="K107" s="12">
        <f>SUM(G107:J107)</f>
        <v>911.5</v>
      </c>
      <c r="L107" s="13">
        <f>+F107-K107</f>
        <v>14088.5</v>
      </c>
    </row>
    <row r="108" spans="1:12" s="2" customFormat="1" ht="24.95" customHeight="1" x14ac:dyDescent="0.2">
      <c r="A108" s="62" t="s">
        <v>63</v>
      </c>
      <c r="B108" s="62"/>
      <c r="C108" s="62"/>
      <c r="D108" s="62"/>
      <c r="E108" s="62"/>
      <c r="F108" s="22">
        <f>SUM(F106:F107)</f>
        <v>35000</v>
      </c>
      <c r="G108" s="22">
        <f t="shared" ref="G108:L108" si="42">SUM(G106:G107)</f>
        <v>1004.5</v>
      </c>
      <c r="H108" s="22">
        <f t="shared" si="42"/>
        <v>1064</v>
      </c>
      <c r="I108" s="22">
        <f t="shared" si="42"/>
        <v>0</v>
      </c>
      <c r="J108" s="22">
        <f t="shared" si="42"/>
        <v>50</v>
      </c>
      <c r="K108" s="22">
        <f t="shared" si="42"/>
        <v>2118.5</v>
      </c>
      <c r="L108" s="22">
        <f t="shared" si="42"/>
        <v>32881.5</v>
      </c>
    </row>
    <row r="109" spans="1:12" s="2" customFormat="1" ht="24.95" customHeight="1" thickBot="1" x14ac:dyDescent="0.25">
      <c r="A109" s="44"/>
      <c r="B109" s="44"/>
      <c r="C109" s="44"/>
      <c r="D109" s="44"/>
      <c r="E109" s="44"/>
      <c r="F109" s="6"/>
      <c r="G109" s="6"/>
      <c r="H109" s="6"/>
      <c r="I109" s="6"/>
      <c r="J109" s="6"/>
      <c r="K109" s="6"/>
      <c r="L109" s="6"/>
    </row>
    <row r="110" spans="1:12" s="2" customFormat="1" ht="24.95" customHeight="1" thickBot="1" x14ac:dyDescent="0.25">
      <c r="A110" s="71" t="s">
        <v>138</v>
      </c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3"/>
    </row>
    <row r="111" spans="1:12" s="2" customFormat="1" ht="24.95" customHeight="1" x14ac:dyDescent="0.2">
      <c r="A111" s="17">
        <f>+A107+1</f>
        <v>40</v>
      </c>
      <c r="B111" s="7" t="s">
        <v>139</v>
      </c>
      <c r="C111" s="52" t="s">
        <v>140</v>
      </c>
      <c r="D111" s="32" t="s">
        <v>111</v>
      </c>
      <c r="E111" s="32" t="s">
        <v>112</v>
      </c>
      <c r="F111" s="12">
        <v>45000</v>
      </c>
      <c r="G111" s="12">
        <f>F111*2.87%</f>
        <v>1291.5</v>
      </c>
      <c r="H111" s="12">
        <f>+F111*3.04%</f>
        <v>1368</v>
      </c>
      <c r="I111" s="12">
        <v>1148.33</v>
      </c>
      <c r="J111" s="13">
        <v>125</v>
      </c>
      <c r="K111" s="12">
        <f>SUM(G111:J111)</f>
        <v>3932.83</v>
      </c>
      <c r="L111" s="13">
        <f>+F111-K111</f>
        <v>41067.17</v>
      </c>
    </row>
    <row r="112" spans="1:12" s="2" customFormat="1" ht="24.95" customHeight="1" x14ac:dyDescent="0.2">
      <c r="A112" s="17">
        <f>+A111+1</f>
        <v>41</v>
      </c>
      <c r="B112" s="4" t="s">
        <v>158</v>
      </c>
      <c r="C112" s="52" t="s">
        <v>159</v>
      </c>
      <c r="D112" s="56" t="s">
        <v>180</v>
      </c>
      <c r="E112" s="29" t="s">
        <v>181</v>
      </c>
      <c r="F112" s="5">
        <v>25000</v>
      </c>
      <c r="G112" s="4">
        <f t="shared" ref="G112:G113" si="43">F112*2.87%</f>
        <v>717.5</v>
      </c>
      <c r="H112" s="4">
        <f t="shared" ref="H112:H113" si="44">+F112*3.04%</f>
        <v>760</v>
      </c>
      <c r="I112" s="4"/>
      <c r="J112" s="13">
        <v>25</v>
      </c>
      <c r="K112" s="12">
        <f t="shared" ref="K112:K113" si="45">SUM(G112:J112)</f>
        <v>1502.5</v>
      </c>
      <c r="L112" s="13">
        <f t="shared" ref="L112:L113" si="46">+F112-K112</f>
        <v>23497.5</v>
      </c>
    </row>
    <row r="113" spans="1:12" s="2" customFormat="1" ht="24.95" customHeight="1" x14ac:dyDescent="0.2">
      <c r="A113" s="17">
        <f>+A112+1</f>
        <v>42</v>
      </c>
      <c r="B113" s="4" t="s">
        <v>160</v>
      </c>
      <c r="C113" s="52" t="s">
        <v>159</v>
      </c>
      <c r="D113" s="56" t="s">
        <v>182</v>
      </c>
      <c r="E113" s="29" t="s">
        <v>183</v>
      </c>
      <c r="F113" s="5">
        <v>25000</v>
      </c>
      <c r="G113" s="4">
        <f t="shared" si="43"/>
        <v>717.5</v>
      </c>
      <c r="H113" s="4">
        <f t="shared" si="44"/>
        <v>760</v>
      </c>
      <c r="I113" s="4"/>
      <c r="J113" s="13">
        <v>25</v>
      </c>
      <c r="K113" s="12">
        <f t="shared" si="45"/>
        <v>1502.5</v>
      </c>
      <c r="L113" s="13">
        <f t="shared" si="46"/>
        <v>23497.5</v>
      </c>
    </row>
    <row r="114" spans="1:12" s="2" customFormat="1" ht="24.95" customHeight="1" x14ac:dyDescent="0.2">
      <c r="A114" s="62" t="s">
        <v>63</v>
      </c>
      <c r="B114" s="62"/>
      <c r="C114" s="62"/>
      <c r="D114" s="62"/>
      <c r="E114" s="62"/>
      <c r="F114" s="22">
        <f>SUM(F111:F113)</f>
        <v>95000</v>
      </c>
      <c r="G114" s="22">
        <f t="shared" ref="G114:L114" si="47">SUM(G111:G113)</f>
        <v>2726.5</v>
      </c>
      <c r="H114" s="22">
        <f t="shared" si="47"/>
        <v>2888</v>
      </c>
      <c r="I114" s="22">
        <f t="shared" si="47"/>
        <v>1148.33</v>
      </c>
      <c r="J114" s="22">
        <f t="shared" si="47"/>
        <v>175</v>
      </c>
      <c r="K114" s="22">
        <f t="shared" si="47"/>
        <v>6937.83</v>
      </c>
      <c r="L114" s="22">
        <f t="shared" si="47"/>
        <v>88062.17</v>
      </c>
    </row>
    <row r="115" spans="1:12" s="2" customFormat="1" ht="24.95" customHeight="1" thickBot="1" x14ac:dyDescent="0.25">
      <c r="A115" s="44"/>
      <c r="B115" s="44"/>
      <c r="C115" s="44"/>
      <c r="D115" s="44"/>
      <c r="E115" s="44"/>
      <c r="F115"/>
      <c r="G115"/>
      <c r="H115"/>
      <c r="I115"/>
      <c r="J115"/>
      <c r="K115"/>
      <c r="L115"/>
    </row>
    <row r="116" spans="1:12" s="2" customFormat="1" ht="24.95" customHeight="1" thickBot="1" x14ac:dyDescent="0.25">
      <c r="A116" s="71" t="s">
        <v>84</v>
      </c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3"/>
    </row>
    <row r="117" spans="1:12" s="2" customFormat="1" ht="24.95" customHeight="1" x14ac:dyDescent="0.2">
      <c r="A117" s="10">
        <f>+A113+1</f>
        <v>43</v>
      </c>
      <c r="B117" s="50" t="s">
        <v>85</v>
      </c>
      <c r="C117" s="50" t="s">
        <v>87</v>
      </c>
      <c r="D117" s="32" t="s">
        <v>105</v>
      </c>
      <c r="E117" s="32" t="s">
        <v>175</v>
      </c>
      <c r="F117" s="15">
        <v>50000</v>
      </c>
      <c r="G117" s="12">
        <f>F117*2.87%</f>
        <v>1435</v>
      </c>
      <c r="H117" s="12">
        <f>+F117*3.04%</f>
        <v>1520</v>
      </c>
      <c r="I117" s="41">
        <v>1854</v>
      </c>
      <c r="J117" s="13">
        <v>25</v>
      </c>
      <c r="K117" s="12">
        <f t="shared" ref="K117:K118" si="48">SUM(G117:J117)</f>
        <v>4834</v>
      </c>
      <c r="L117" s="13">
        <f t="shared" ref="L117:L118" si="49">+F117-K117</f>
        <v>45166</v>
      </c>
    </row>
    <row r="118" spans="1:12" s="2" customFormat="1" ht="24.95" customHeight="1" x14ac:dyDescent="0.2">
      <c r="A118" s="10">
        <f>+A117+1</f>
        <v>44</v>
      </c>
      <c r="B118" s="8" t="s">
        <v>86</v>
      </c>
      <c r="C118" s="50" t="s">
        <v>88</v>
      </c>
      <c r="D118" s="32" t="s">
        <v>106</v>
      </c>
      <c r="E118" s="2" t="s">
        <v>186</v>
      </c>
      <c r="F118" s="15">
        <v>28000</v>
      </c>
      <c r="G118" s="4">
        <f>F118*2.87%</f>
        <v>803.6</v>
      </c>
      <c r="H118" s="4">
        <f>+F118*3.04%</f>
        <v>851.2</v>
      </c>
      <c r="I118" s="41"/>
      <c r="J118" s="13">
        <v>25</v>
      </c>
      <c r="K118" s="12">
        <f t="shared" si="48"/>
        <v>1679.8000000000002</v>
      </c>
      <c r="L118" s="13">
        <f t="shared" si="49"/>
        <v>26320.2</v>
      </c>
    </row>
    <row r="119" spans="1:12" s="2" customFormat="1" ht="24.95" customHeight="1" x14ac:dyDescent="0.2">
      <c r="A119" s="10">
        <f>+A118+1</f>
        <v>45</v>
      </c>
      <c r="B119" s="50" t="s">
        <v>161</v>
      </c>
      <c r="C119" s="50" t="s">
        <v>88</v>
      </c>
      <c r="D119" s="56" t="s">
        <v>184</v>
      </c>
      <c r="E119" s="29" t="s">
        <v>185</v>
      </c>
      <c r="F119" s="15">
        <v>28000</v>
      </c>
      <c r="G119" s="4">
        <f t="shared" ref="G119:G121" si="50">F119*2.87%</f>
        <v>803.6</v>
      </c>
      <c r="H119" s="4">
        <f t="shared" ref="H119:H121" si="51">+F119*3.04%</f>
        <v>851.2</v>
      </c>
      <c r="I119" s="4"/>
      <c r="J119" s="13">
        <v>25</v>
      </c>
      <c r="K119" s="12">
        <f t="shared" ref="K119:K121" si="52">SUM(G119:J119)</f>
        <v>1679.8000000000002</v>
      </c>
      <c r="L119" s="13">
        <f t="shared" ref="L119:L121" si="53">+F119-K119</f>
        <v>26320.2</v>
      </c>
    </row>
    <row r="120" spans="1:12" s="2" customFormat="1" ht="24.95" customHeight="1" x14ac:dyDescent="0.2">
      <c r="A120" s="10">
        <f>+A121+1</f>
        <v>47</v>
      </c>
      <c r="B120" s="50" t="s">
        <v>163</v>
      </c>
      <c r="C120" s="50" t="s">
        <v>110</v>
      </c>
      <c r="D120" s="56" t="s">
        <v>182</v>
      </c>
      <c r="E120" s="29" t="s">
        <v>183</v>
      </c>
      <c r="F120" s="15">
        <v>28000</v>
      </c>
      <c r="G120" s="4">
        <f>F120*2.87%</f>
        <v>803.6</v>
      </c>
      <c r="H120" s="4">
        <f>+F120*3.04%</f>
        <v>851.2</v>
      </c>
      <c r="I120" s="4"/>
      <c r="J120" s="13">
        <v>25</v>
      </c>
      <c r="K120" s="12">
        <f>SUM(G120:J120)</f>
        <v>1679.8000000000002</v>
      </c>
      <c r="L120" s="13">
        <f>+F120-K120</f>
        <v>26320.2</v>
      </c>
    </row>
    <row r="121" spans="1:12" s="2" customFormat="1" ht="24.95" customHeight="1" x14ac:dyDescent="0.2">
      <c r="A121" s="10">
        <f>+A119+1</f>
        <v>46</v>
      </c>
      <c r="B121" s="50" t="s">
        <v>162</v>
      </c>
      <c r="C121" s="50" t="s">
        <v>110</v>
      </c>
      <c r="D121" s="58" t="s">
        <v>180</v>
      </c>
      <c r="E121" s="57" t="s">
        <v>181</v>
      </c>
      <c r="F121" s="15">
        <v>20000</v>
      </c>
      <c r="G121" s="4">
        <f t="shared" si="50"/>
        <v>574</v>
      </c>
      <c r="H121" s="4">
        <f t="shared" si="51"/>
        <v>608</v>
      </c>
      <c r="I121" s="4"/>
      <c r="J121" s="13">
        <v>25</v>
      </c>
      <c r="K121" s="12">
        <f t="shared" si="52"/>
        <v>1207</v>
      </c>
      <c r="L121" s="13">
        <f t="shared" si="53"/>
        <v>18793</v>
      </c>
    </row>
    <row r="122" spans="1:12" s="2" customFormat="1" ht="24.95" customHeight="1" x14ac:dyDescent="0.2">
      <c r="A122" s="62" t="s">
        <v>63</v>
      </c>
      <c r="B122" s="62"/>
      <c r="C122" s="62"/>
      <c r="D122" s="62"/>
      <c r="E122" s="62"/>
      <c r="F122" s="22">
        <f t="shared" ref="F122:L122" si="54">SUM(F117:F121)</f>
        <v>154000</v>
      </c>
      <c r="G122" s="22">
        <f t="shared" si="54"/>
        <v>4419.7999999999993</v>
      </c>
      <c r="H122" s="22">
        <f t="shared" si="54"/>
        <v>4681.5999999999995</v>
      </c>
      <c r="I122" s="22">
        <f t="shared" si="54"/>
        <v>1854</v>
      </c>
      <c r="J122" s="22">
        <f t="shared" si="54"/>
        <v>125</v>
      </c>
      <c r="K122" s="22">
        <f t="shared" si="54"/>
        <v>11080.400000000001</v>
      </c>
      <c r="L122" s="22">
        <f t="shared" si="54"/>
        <v>142919.59999999998</v>
      </c>
    </row>
    <row r="123" spans="1:12" s="2" customFormat="1" ht="24.95" customHeight="1" thickBot="1" x14ac:dyDescent="0.25">
      <c r="A123" s="44"/>
      <c r="B123" s="44"/>
      <c r="C123" s="44"/>
      <c r="D123" s="44"/>
      <c r="E123" s="44"/>
      <c r="F123"/>
      <c r="G123"/>
      <c r="H123"/>
      <c r="I123"/>
      <c r="J123"/>
      <c r="K123"/>
      <c r="L123"/>
    </row>
    <row r="124" spans="1:12" s="2" customFormat="1" ht="24.95" customHeight="1" thickBot="1" x14ac:dyDescent="0.25">
      <c r="A124" s="71" t="s">
        <v>13</v>
      </c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3"/>
    </row>
    <row r="125" spans="1:12" s="2" customFormat="1" ht="24.95" customHeight="1" x14ac:dyDescent="0.2">
      <c r="A125" s="17">
        <f>+A120+1</f>
        <v>48</v>
      </c>
      <c r="B125" s="38" t="s">
        <v>89</v>
      </c>
      <c r="C125" s="43" t="s">
        <v>90</v>
      </c>
      <c r="D125" s="32" t="s">
        <v>107</v>
      </c>
      <c r="E125" s="32" t="s">
        <v>187</v>
      </c>
      <c r="F125" s="15">
        <v>100000</v>
      </c>
      <c r="G125" s="12">
        <f>F125*2.87%</f>
        <v>2870</v>
      </c>
      <c r="H125" s="12">
        <f>+F125*3.04%</f>
        <v>3040</v>
      </c>
      <c r="I125" s="4">
        <v>12105.37</v>
      </c>
      <c r="J125" s="13">
        <v>25</v>
      </c>
      <c r="K125" s="12">
        <f>SUM(G125:J125)</f>
        <v>18040.370000000003</v>
      </c>
      <c r="L125" s="13">
        <f>+F125-K125</f>
        <v>81959.63</v>
      </c>
    </row>
    <row r="126" spans="1:12" ht="24.95" customHeight="1" x14ac:dyDescent="0.2">
      <c r="A126" s="62" t="s">
        <v>63</v>
      </c>
      <c r="B126" s="62"/>
      <c r="C126" s="62"/>
      <c r="D126" s="62"/>
      <c r="E126" s="62"/>
      <c r="F126" s="22">
        <f>SUM(F125)</f>
        <v>100000</v>
      </c>
      <c r="G126" s="22">
        <f t="shared" ref="G126:L126" si="55">SUM(G125)</f>
        <v>2870</v>
      </c>
      <c r="H126" s="22">
        <f t="shared" si="55"/>
        <v>3040</v>
      </c>
      <c r="I126" s="22">
        <f t="shared" si="55"/>
        <v>12105.37</v>
      </c>
      <c r="J126" s="22">
        <f t="shared" si="55"/>
        <v>25</v>
      </c>
      <c r="K126" s="22">
        <f t="shared" si="55"/>
        <v>18040.370000000003</v>
      </c>
      <c r="L126" s="22">
        <f t="shared" si="55"/>
        <v>81959.63</v>
      </c>
    </row>
    <row r="127" spans="1:12" ht="24.95" customHeight="1" thickBot="1" x14ac:dyDescent="0.25">
      <c r="F127" s="16"/>
      <c r="G127" s="2"/>
      <c r="H127" s="2"/>
      <c r="I127" s="2"/>
      <c r="J127" s="2"/>
      <c r="K127" s="2"/>
      <c r="L127" s="9"/>
    </row>
    <row r="128" spans="1:12" ht="24.95" customHeight="1" thickBot="1" x14ac:dyDescent="0.25">
      <c r="A128" s="71" t="s">
        <v>13</v>
      </c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3"/>
    </row>
    <row r="129" spans="1:12" ht="19.5" customHeight="1" x14ac:dyDescent="0.2">
      <c r="A129" s="17">
        <f>+A125+1</f>
        <v>49</v>
      </c>
      <c r="B129" s="38" t="s">
        <v>24</v>
      </c>
      <c r="C129" s="38" t="s">
        <v>6</v>
      </c>
      <c r="D129" s="32" t="s">
        <v>92</v>
      </c>
      <c r="E129" s="32" t="s">
        <v>93</v>
      </c>
      <c r="F129" s="12">
        <v>50000</v>
      </c>
      <c r="G129" s="12">
        <f>F129*2.87%</f>
        <v>1435</v>
      </c>
      <c r="H129" s="12">
        <f>+F129*3.04%</f>
        <v>1520</v>
      </c>
      <c r="I129" s="12">
        <v>1854</v>
      </c>
      <c r="J129" s="13">
        <v>2057.65</v>
      </c>
      <c r="K129" s="12">
        <f>SUM(G129:J129)</f>
        <v>6866.65</v>
      </c>
      <c r="L129" s="13">
        <f>+F129-K129</f>
        <v>43133.35</v>
      </c>
    </row>
    <row r="130" spans="1:12" ht="23.25" customHeight="1" x14ac:dyDescent="0.2">
      <c r="A130" s="62" t="s">
        <v>63</v>
      </c>
      <c r="B130" s="62"/>
      <c r="C130" s="62"/>
      <c r="D130" s="62"/>
      <c r="E130" s="62"/>
      <c r="F130" s="22">
        <f>SUM(F129)</f>
        <v>50000</v>
      </c>
      <c r="G130" s="22">
        <f t="shared" ref="G130:L130" si="56">SUM(G129)</f>
        <v>1435</v>
      </c>
      <c r="H130" s="22">
        <f t="shared" si="56"/>
        <v>1520</v>
      </c>
      <c r="I130" s="22">
        <f t="shared" si="56"/>
        <v>1854</v>
      </c>
      <c r="J130" s="22">
        <f t="shared" si="56"/>
        <v>2057.65</v>
      </c>
      <c r="K130" s="22">
        <f t="shared" si="56"/>
        <v>6866.65</v>
      </c>
      <c r="L130" s="22">
        <f t="shared" si="56"/>
        <v>43133.35</v>
      </c>
    </row>
    <row r="131" spans="1:12" ht="23.25" customHeight="1" x14ac:dyDescent="0.2">
      <c r="A131" s="44"/>
      <c r="B131" s="44"/>
      <c r="C131" s="44"/>
      <c r="D131" s="44"/>
      <c r="E131" s="44"/>
      <c r="F131"/>
      <c r="G131"/>
      <c r="H131"/>
      <c r="I131"/>
      <c r="J131"/>
      <c r="K131"/>
      <c r="L131"/>
    </row>
    <row r="132" spans="1:12" ht="23.25" customHeight="1" thickBot="1" x14ac:dyDescent="0.25">
      <c r="F132" s="16"/>
      <c r="G132" s="2"/>
      <c r="H132" s="2"/>
      <c r="I132" s="2"/>
      <c r="J132" s="2"/>
      <c r="K132" s="2"/>
      <c r="L132" s="9"/>
    </row>
    <row r="133" spans="1:12" ht="23.25" customHeight="1" thickBot="1" x14ac:dyDescent="0.3">
      <c r="A133" s="66"/>
      <c r="B133" s="66"/>
      <c r="G133" s="67" t="s">
        <v>56</v>
      </c>
      <c r="H133" s="68"/>
    </row>
    <row r="134" spans="1:12" ht="23.25" customHeight="1" thickBot="1" x14ac:dyDescent="0.25">
      <c r="A134" s="18" t="s">
        <v>2</v>
      </c>
      <c r="B134" s="18" t="s">
        <v>50</v>
      </c>
      <c r="C134" s="18" t="s">
        <v>64</v>
      </c>
      <c r="D134" s="18" t="s">
        <v>54</v>
      </c>
      <c r="E134" s="18" t="s">
        <v>55</v>
      </c>
      <c r="F134" s="18" t="s">
        <v>62</v>
      </c>
      <c r="G134" s="18" t="s">
        <v>3</v>
      </c>
      <c r="H134" s="18" t="s">
        <v>4</v>
      </c>
      <c r="I134" s="19" t="s">
        <v>51</v>
      </c>
      <c r="J134" s="19" t="s">
        <v>53</v>
      </c>
      <c r="K134" s="19" t="s">
        <v>5</v>
      </c>
      <c r="L134" s="18" t="s">
        <v>52</v>
      </c>
    </row>
    <row r="135" spans="1:12" ht="23.25" customHeight="1" thickBot="1" x14ac:dyDescent="0.25">
      <c r="A135" s="71" t="s">
        <v>164</v>
      </c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3"/>
    </row>
    <row r="136" spans="1:12" ht="23.25" customHeight="1" x14ac:dyDescent="0.2">
      <c r="A136" s="17">
        <f>+A129+1</f>
        <v>50</v>
      </c>
      <c r="B136" s="50" t="s">
        <v>165</v>
      </c>
      <c r="C136" s="50" t="s">
        <v>166</v>
      </c>
      <c r="D136" s="56" t="s">
        <v>188</v>
      </c>
      <c r="E136" s="31" t="s">
        <v>189</v>
      </c>
      <c r="F136" s="15">
        <v>35000</v>
      </c>
      <c r="G136" s="12">
        <f>F136*2.87%</f>
        <v>1004.5</v>
      </c>
      <c r="H136" s="12">
        <f>+F136*3.04%</f>
        <v>1064</v>
      </c>
      <c r="I136" s="12"/>
      <c r="J136" s="13">
        <v>25</v>
      </c>
      <c r="K136" s="12">
        <f>SUM(G136:J136)</f>
        <v>2093.5</v>
      </c>
      <c r="L136" s="13">
        <f>+F136-K136</f>
        <v>32906.5</v>
      </c>
    </row>
    <row r="137" spans="1:12" ht="23.25" customHeight="1" x14ac:dyDescent="0.2">
      <c r="A137" s="62" t="s">
        <v>63</v>
      </c>
      <c r="B137" s="62"/>
      <c r="C137" s="62"/>
      <c r="D137" s="62"/>
      <c r="E137" s="62"/>
      <c r="F137" s="22">
        <f>SUM(F136)</f>
        <v>35000</v>
      </c>
      <c r="G137" s="22">
        <f t="shared" ref="G137:L137" si="57">SUM(G136)</f>
        <v>1004.5</v>
      </c>
      <c r="H137" s="22">
        <f t="shared" si="57"/>
        <v>1064</v>
      </c>
      <c r="I137" s="22">
        <f t="shared" si="57"/>
        <v>0</v>
      </c>
      <c r="J137" s="22">
        <f t="shared" si="57"/>
        <v>25</v>
      </c>
      <c r="K137" s="22">
        <f t="shared" si="57"/>
        <v>2093.5</v>
      </c>
      <c r="L137" s="22">
        <f t="shared" si="57"/>
        <v>32906.5</v>
      </c>
    </row>
    <row r="138" spans="1:12" ht="13.5" thickBot="1" x14ac:dyDescent="0.25">
      <c r="C138" s="33"/>
      <c r="D138" s="33"/>
      <c r="E138" s="33"/>
      <c r="G138" s="2"/>
      <c r="H138" s="2"/>
      <c r="I138" s="2"/>
      <c r="J138" s="2"/>
      <c r="K138" s="2"/>
      <c r="L138" s="9"/>
    </row>
    <row r="139" spans="1:12" ht="24.75" customHeight="1" thickBot="1" x14ac:dyDescent="0.25">
      <c r="A139" s="69" t="s">
        <v>66</v>
      </c>
      <c r="B139" s="70"/>
      <c r="C139" s="70"/>
      <c r="D139" s="39"/>
      <c r="E139" s="39"/>
      <c r="F139" s="20">
        <f t="shared" ref="F139:L139" si="58">+F10+F17+F21+F26+F31+F34+F40+F43+F47+F51+F56+F64+F68+F73+F77+F81+F86+F90++F94++F104+F108+F114+F122+F126+F130+F137</f>
        <v>2970800</v>
      </c>
      <c r="G139" s="20">
        <f t="shared" si="58"/>
        <v>85261.96</v>
      </c>
      <c r="H139" s="20">
        <f t="shared" si="58"/>
        <v>86647.906000000017</v>
      </c>
      <c r="I139" s="20">
        <f t="shared" si="58"/>
        <v>243987.56999999995</v>
      </c>
      <c r="J139" s="20">
        <f t="shared" si="58"/>
        <v>16388.25</v>
      </c>
      <c r="K139" s="20">
        <f t="shared" si="58"/>
        <v>432285.68600000005</v>
      </c>
      <c r="L139" s="20">
        <f t="shared" si="58"/>
        <v>2538514.3140000002</v>
      </c>
    </row>
    <row r="140" spans="1:12" x14ac:dyDescent="0.2">
      <c r="C140" s="33"/>
      <c r="D140" s="33"/>
      <c r="E140" s="33"/>
      <c r="G140" s="2"/>
      <c r="H140" s="2"/>
      <c r="I140" s="2"/>
      <c r="J140" s="2"/>
      <c r="K140" s="2"/>
      <c r="L140" s="9"/>
    </row>
    <row r="141" spans="1:12" x14ac:dyDescent="0.2">
      <c r="C141" s="33"/>
      <c r="D141" s="33"/>
      <c r="E141" s="33"/>
      <c r="G141" s="2"/>
      <c r="H141" s="2"/>
      <c r="I141" s="2"/>
      <c r="J141" s="2"/>
      <c r="K141" s="2"/>
      <c r="L141" s="9"/>
    </row>
    <row r="142" spans="1:12" ht="15.75" x14ac:dyDescent="0.25">
      <c r="B142" s="1"/>
      <c r="C142" s="1"/>
      <c r="D142" s="24"/>
      <c r="E142"/>
      <c r="F142" s="55"/>
    </row>
    <row r="143" spans="1:12" ht="15.75" x14ac:dyDescent="0.25">
      <c r="B143" s="25"/>
      <c r="C143" s="26"/>
      <c r="D143" s="25"/>
    </row>
    <row r="144" spans="1:12" ht="15.75" x14ac:dyDescent="0.25">
      <c r="B144" s="27" t="s">
        <v>108</v>
      </c>
      <c r="C144" s="26"/>
      <c r="D144" s="27" t="s">
        <v>68</v>
      </c>
    </row>
    <row r="145" spans="2:4" ht="15.75" x14ac:dyDescent="0.25">
      <c r="B145" s="27" t="s">
        <v>109</v>
      </c>
      <c r="C145" s="26"/>
      <c r="D145" s="27" t="s">
        <v>69</v>
      </c>
    </row>
    <row r="64742" spans="2:12" x14ac:dyDescent="0.2">
      <c r="G64742" s="3"/>
      <c r="H64742" s="3"/>
    </row>
    <row r="64744" spans="2:12" x14ac:dyDescent="0.2">
      <c r="G64744" s="3"/>
      <c r="H64744" s="3"/>
    </row>
    <row r="64746" spans="2:12" s="3" customFormat="1" x14ac:dyDescent="0.2">
      <c r="B64746" s="31"/>
      <c r="C64746" s="31"/>
      <c r="D64746" s="31"/>
      <c r="E64746" s="31"/>
      <c r="F64746" s="2"/>
      <c r="G64746" s="1"/>
      <c r="H64746" s="1"/>
      <c r="I64746" s="1"/>
      <c r="J64746" s="1"/>
      <c r="K64746" s="1"/>
      <c r="L64746" s="1"/>
    </row>
    <row r="64748" spans="2:12" s="3" customFormat="1" x14ac:dyDescent="0.2">
      <c r="B64748" s="31"/>
      <c r="C64748" s="31"/>
      <c r="D64748" s="31"/>
      <c r="E64748" s="31"/>
      <c r="F64748" s="2"/>
      <c r="G64748" s="1"/>
      <c r="H64748" s="1"/>
      <c r="I64748" s="1"/>
      <c r="J64748" s="1"/>
      <c r="K64748" s="1"/>
      <c r="L64748" s="1"/>
    </row>
    <row r="64754" spans="2:12" x14ac:dyDescent="0.2">
      <c r="B64754" s="31">
        <f>SUM(B7:B64753)</f>
        <v>0</v>
      </c>
      <c r="J64754" s="3"/>
      <c r="K64754" s="3"/>
      <c r="L64754" s="3"/>
    </row>
    <row r="64756" spans="2:12" x14ac:dyDescent="0.2">
      <c r="B64756" s="31">
        <f>SUM(B64754)</f>
        <v>0</v>
      </c>
      <c r="J64756" s="3"/>
      <c r="K64756" s="3"/>
      <c r="L64756" s="3"/>
    </row>
    <row r="64757" spans="2:12" x14ac:dyDescent="0.2">
      <c r="I64757" s="3"/>
    </row>
    <row r="64759" spans="2:12" x14ac:dyDescent="0.2">
      <c r="I64759" s="3"/>
    </row>
    <row r="1048083" spans="11:11" x14ac:dyDescent="0.2">
      <c r="K1048083" s="16" t="e">
        <f>SUM(#REF!)</f>
        <v>#REF!</v>
      </c>
    </row>
  </sheetData>
  <mergeCells count="67">
    <mergeCell ref="A135:L135"/>
    <mergeCell ref="A137:E137"/>
    <mergeCell ref="A100:B100"/>
    <mergeCell ref="G100:H100"/>
    <mergeCell ref="A133:B133"/>
    <mergeCell ref="G133:H133"/>
    <mergeCell ref="A128:L128"/>
    <mergeCell ref="A124:L124"/>
    <mergeCell ref="A126:E126"/>
    <mergeCell ref="A86:E86"/>
    <mergeCell ref="A79:L79"/>
    <mergeCell ref="A83:L83"/>
    <mergeCell ref="A68:E68"/>
    <mergeCell ref="A73:E73"/>
    <mergeCell ref="A75:L75"/>
    <mergeCell ref="A69:B69"/>
    <mergeCell ref="G69:H69"/>
    <mergeCell ref="A64:E64"/>
    <mergeCell ref="A81:E81"/>
    <mergeCell ref="A8:L8"/>
    <mergeCell ref="A10:E10"/>
    <mergeCell ref="A52:L52"/>
    <mergeCell ref="A12:L12"/>
    <mergeCell ref="A56:E56"/>
    <mergeCell ref="A41:L41"/>
    <mergeCell ref="A43:E43"/>
    <mergeCell ref="A17:E17"/>
    <mergeCell ref="A31:E31"/>
    <mergeCell ref="A47:E47"/>
    <mergeCell ref="A19:L19"/>
    <mergeCell ref="A21:E21"/>
    <mergeCell ref="A38:L38"/>
    <mergeCell ref="A40:E40"/>
    <mergeCell ref="A87:L87"/>
    <mergeCell ref="A92:L92"/>
    <mergeCell ref="A90:E90"/>
    <mergeCell ref="A94:E94"/>
    <mergeCell ref="A122:E122"/>
    <mergeCell ref="A104:E104"/>
    <mergeCell ref="A116:L116"/>
    <mergeCell ref="A110:L110"/>
    <mergeCell ref="A114:E114"/>
    <mergeCell ref="A105:L105"/>
    <mergeCell ref="A108:E108"/>
    <mergeCell ref="A139:C139"/>
    <mergeCell ref="A2:L2"/>
    <mergeCell ref="A3:L3"/>
    <mergeCell ref="A4:L4"/>
    <mergeCell ref="A5:B5"/>
    <mergeCell ref="A6:B6"/>
    <mergeCell ref="A45:L45"/>
    <mergeCell ref="A49:L49"/>
    <mergeCell ref="A66:L66"/>
    <mergeCell ref="A71:L71"/>
    <mergeCell ref="A58:L58"/>
    <mergeCell ref="G6:H6"/>
    <mergeCell ref="A28:L28"/>
    <mergeCell ref="A130:E130"/>
    <mergeCell ref="A96:L96"/>
    <mergeCell ref="A77:E77"/>
    <mergeCell ref="A51:E51"/>
    <mergeCell ref="A23:L23"/>
    <mergeCell ref="A26:E26"/>
    <mergeCell ref="A32:L32"/>
    <mergeCell ref="A34:E34"/>
    <mergeCell ref="A36:B36"/>
    <mergeCell ref="G36:H36"/>
  </mergeCells>
  <pageMargins left="0.15748031496062992" right="0.15748031496062992" top="0.15748031496062992" bottom="0.15748031496062992" header="0.15748031496062992" footer="0.15748031496062992"/>
  <pageSetup paperSize="5" scale="75" fitToHeight="0" orientation="landscape" r:id="rId1"/>
  <rowBreaks count="6" manualBreakCount="6">
    <brk id="34" max="11" man="1"/>
    <brk id="68" max="11" man="1"/>
    <brk id="99" max="11" man="1"/>
    <brk id="131" max="11" man="1"/>
    <brk id="146" max="12" man="1"/>
    <brk id="151" max="12" man="1"/>
  </rowBreaks>
  <ignoredErrors>
    <ignoredError sqref="K84:K85 K25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 </vt:lpstr>
      <vt:lpstr>'CONTRATADOS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Concepci∩┐╜n Cruz</cp:lastModifiedBy>
  <cp:lastPrinted>2021-03-22T13:41:17Z</cp:lastPrinted>
  <dcterms:created xsi:type="dcterms:W3CDTF">2019-01-11T19:06:47Z</dcterms:created>
  <dcterms:modified xsi:type="dcterms:W3CDTF">2021-03-22T13:46:19Z</dcterms:modified>
</cp:coreProperties>
</file>