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\\172.16.14.158\Dpto. RRHH\Registro-Control y Nomina\NOMINA II\NOMINA\NOMINAS PARA PORTAL INSTITUCIONAL\PORTAL 2021\JUNIO 2021\"/>
    </mc:Choice>
  </mc:AlternateContent>
  <xr:revisionPtr revIDLastSave="0" documentId="13_ncr:1_{022D7AFC-DA52-4D93-8B38-9B6451DE05F7}" xr6:coauthVersionLast="47" xr6:coauthVersionMax="47" xr10:uidLastSave="{00000000-0000-0000-0000-000000000000}"/>
  <bookViews>
    <workbookView xWindow="-120" yWindow="-120" windowWidth="29040" windowHeight="15840" tabRatio="599" xr2:uid="{00000000-000D-0000-FFFF-FFFF00000000}"/>
  </bookViews>
  <sheets>
    <sheet name="CONTRATADOS " sheetId="13" r:id="rId1"/>
  </sheets>
  <definedNames>
    <definedName name="_xlnm.Print_Area" localSheetId="0">'CONTRATADOS '!$A$1:$L$160</definedName>
    <definedName name="_xlnm.Print_Titles" localSheetId="0">'CONTRATADOS 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0" i="13" l="1"/>
  <c r="G153" i="13" l="1"/>
  <c r="H153" i="13"/>
  <c r="I153" i="13"/>
  <c r="J153" i="13"/>
  <c r="K153" i="13"/>
  <c r="L153" i="13"/>
  <c r="F153" i="13"/>
  <c r="H84" i="13" l="1"/>
  <c r="A127" i="13"/>
  <c r="A87" i="13"/>
  <c r="A83" i="13"/>
  <c r="A32" i="13"/>
  <c r="J137" i="13"/>
  <c r="I137" i="13"/>
  <c r="F137" i="13"/>
  <c r="H136" i="13"/>
  <c r="G136" i="13"/>
  <c r="K136" i="13" s="1"/>
  <c r="L136" i="13" s="1"/>
  <c r="J84" i="13"/>
  <c r="I84" i="13"/>
  <c r="G83" i="13"/>
  <c r="G84" i="13" s="1"/>
  <c r="F84" i="13"/>
  <c r="G87" i="13"/>
  <c r="H87" i="13"/>
  <c r="K87" i="13" s="1"/>
  <c r="L87" i="13" s="1"/>
  <c r="F88" i="13"/>
  <c r="G88" i="13"/>
  <c r="I88" i="13"/>
  <c r="K83" i="13" l="1"/>
  <c r="H88" i="13"/>
  <c r="K84" i="13" l="1"/>
  <c r="L83" i="13"/>
  <c r="L84" i="13" s="1"/>
  <c r="F124" i="13" l="1"/>
  <c r="I109" i="13"/>
  <c r="J109" i="13"/>
  <c r="F109" i="13"/>
  <c r="G106" i="13"/>
  <c r="H92" i="13"/>
  <c r="H93" i="13" s="1"/>
  <c r="G92" i="13"/>
  <c r="G91" i="13"/>
  <c r="G80" i="13"/>
  <c r="H80" i="13"/>
  <c r="G24" i="13"/>
  <c r="H24" i="13"/>
  <c r="H20" i="13"/>
  <c r="G20" i="13"/>
  <c r="H16" i="13"/>
  <c r="G16" i="13"/>
  <c r="K95" i="13"/>
  <c r="I93" i="13"/>
  <c r="J93" i="13"/>
  <c r="F93" i="13"/>
  <c r="K92" i="13" l="1"/>
  <c r="K106" i="13"/>
  <c r="L106" i="13" s="1"/>
  <c r="G93" i="13"/>
  <c r="K91" i="13"/>
  <c r="L91" i="13" s="1"/>
  <c r="I37" i="13"/>
  <c r="J37" i="13"/>
  <c r="F37" i="13"/>
  <c r="I33" i="13"/>
  <c r="J33" i="13"/>
  <c r="F33" i="13"/>
  <c r="J25" i="13"/>
  <c r="I25" i="13"/>
  <c r="H25" i="13"/>
  <c r="G25" i="13"/>
  <c r="F25" i="13"/>
  <c r="K24" i="13"/>
  <c r="K25" i="13" s="1"/>
  <c r="L24" i="13" l="1"/>
  <c r="L25" i="13" s="1"/>
  <c r="I141" i="13" l="1"/>
  <c r="J141" i="13"/>
  <c r="F141" i="13"/>
  <c r="F151" i="13"/>
  <c r="I117" i="13"/>
  <c r="J117" i="13"/>
  <c r="F117" i="13"/>
  <c r="F17" i="13"/>
  <c r="F132" i="13"/>
  <c r="F147" i="13"/>
  <c r="F97" i="13"/>
  <c r="F81" i="13"/>
  <c r="F77" i="13"/>
  <c r="F73" i="13"/>
  <c r="I73" i="13"/>
  <c r="J73" i="13"/>
  <c r="F63" i="13"/>
  <c r="F57" i="13"/>
  <c r="F53" i="13"/>
  <c r="F41" i="13"/>
  <c r="F49" i="13"/>
  <c r="F45" i="13"/>
  <c r="F29" i="13"/>
  <c r="F21" i="13"/>
  <c r="F10" i="13"/>
  <c r="K140" i="13"/>
  <c r="L140" i="13" s="1"/>
  <c r="I124" i="13"/>
  <c r="J124" i="13"/>
  <c r="K120" i="13"/>
  <c r="L120" i="13" s="1"/>
  <c r="H123" i="13"/>
  <c r="G123" i="13"/>
  <c r="H121" i="13"/>
  <c r="G121" i="13"/>
  <c r="H108" i="13"/>
  <c r="G108" i="13"/>
  <c r="G107" i="13"/>
  <c r="I103" i="13"/>
  <c r="J103" i="13"/>
  <c r="F103" i="13"/>
  <c r="K102" i="13"/>
  <c r="L102" i="13" s="1"/>
  <c r="H100" i="13"/>
  <c r="G100" i="13"/>
  <c r="G101" i="13"/>
  <c r="H101" i="13"/>
  <c r="H69" i="13"/>
  <c r="G69" i="13"/>
  <c r="H72" i="13"/>
  <c r="G72" i="13"/>
  <c r="J49" i="13"/>
  <c r="I49" i="13"/>
  <c r="H48" i="13"/>
  <c r="H49" i="13" s="1"/>
  <c r="G48" i="13"/>
  <c r="G49" i="13" s="1"/>
  <c r="G109" i="13" l="1"/>
  <c r="L92" i="13"/>
  <c r="L93" i="13" s="1"/>
  <c r="K93" i="13"/>
  <c r="K123" i="13"/>
  <c r="L123" i="13" s="1"/>
  <c r="K121" i="13"/>
  <c r="L121" i="13" s="1"/>
  <c r="K100" i="13"/>
  <c r="L100" i="13" s="1"/>
  <c r="K108" i="13"/>
  <c r="L108" i="13" s="1"/>
  <c r="K101" i="13"/>
  <c r="L101" i="13" s="1"/>
  <c r="H103" i="13"/>
  <c r="G103" i="13"/>
  <c r="K72" i="13"/>
  <c r="L72" i="13" s="1"/>
  <c r="K69" i="13"/>
  <c r="L69" i="13" s="1"/>
  <c r="K48" i="13"/>
  <c r="K49" i="13" s="1"/>
  <c r="L103" i="13" l="1"/>
  <c r="K103" i="13"/>
  <c r="L48" i="13"/>
  <c r="L49" i="13" s="1"/>
  <c r="I29" i="13" l="1"/>
  <c r="J29" i="13"/>
  <c r="J151" i="13"/>
  <c r="I151" i="13"/>
  <c r="H150" i="13"/>
  <c r="H151" i="13" s="1"/>
  <c r="G150" i="13"/>
  <c r="G151" i="13" s="1"/>
  <c r="I132" i="13"/>
  <c r="J132" i="13"/>
  <c r="I147" i="13"/>
  <c r="J147" i="13"/>
  <c r="H146" i="13"/>
  <c r="G146" i="13"/>
  <c r="H145" i="13"/>
  <c r="G145" i="13"/>
  <c r="H122" i="13"/>
  <c r="H124" i="13" s="1"/>
  <c r="G122" i="13"/>
  <c r="G124" i="13" s="1"/>
  <c r="H116" i="13"/>
  <c r="G116" i="13"/>
  <c r="H71" i="13"/>
  <c r="G71" i="13"/>
  <c r="I45" i="13"/>
  <c r="J45" i="13"/>
  <c r="H44" i="13"/>
  <c r="H45" i="13" s="1"/>
  <c r="G44" i="13"/>
  <c r="G45" i="13" s="1"/>
  <c r="G40" i="13"/>
  <c r="G28" i="13"/>
  <c r="G29" i="13" s="1"/>
  <c r="H28" i="13"/>
  <c r="H29" i="13" s="1"/>
  <c r="K116" i="13" l="1"/>
  <c r="L116" i="13" s="1"/>
  <c r="K150" i="13"/>
  <c r="K145" i="13"/>
  <c r="L145" i="13" s="1"/>
  <c r="K146" i="13"/>
  <c r="L146" i="13" s="1"/>
  <c r="K122" i="13"/>
  <c r="K124" i="13" s="1"/>
  <c r="K44" i="13"/>
  <c r="K45" i="13" s="1"/>
  <c r="K71" i="13"/>
  <c r="L71" i="13" s="1"/>
  <c r="K28" i="13"/>
  <c r="L28" i="13" l="1"/>
  <c r="K29" i="13"/>
  <c r="K151" i="13"/>
  <c r="L150" i="13"/>
  <c r="L151" i="13" s="1"/>
  <c r="L122" i="13"/>
  <c r="L124" i="13" s="1"/>
  <c r="L44" i="13"/>
  <c r="L45" i="13" s="1"/>
  <c r="K96" i="13" l="1"/>
  <c r="L96" i="13" s="1"/>
  <c r="K20" i="13"/>
  <c r="L20" i="13" s="1"/>
  <c r="L29" i="13"/>
  <c r="L95" i="13" l="1"/>
  <c r="K97" i="13"/>
  <c r="J17" i="13" l="1"/>
  <c r="A13" i="13"/>
  <c r="A14" i="13" s="1"/>
  <c r="G114" i="13"/>
  <c r="H114" i="13"/>
  <c r="G115" i="13"/>
  <c r="H115" i="13"/>
  <c r="G68" i="13"/>
  <c r="H68" i="13"/>
  <c r="G70" i="13"/>
  <c r="H70" i="13"/>
  <c r="I57" i="13"/>
  <c r="J57" i="13"/>
  <c r="K70" i="13" l="1"/>
  <c r="L70" i="13" s="1"/>
  <c r="K115" i="13"/>
  <c r="L115" i="13" s="1"/>
  <c r="K68" i="13"/>
  <c r="L68" i="13" s="1"/>
  <c r="K114" i="13"/>
  <c r="L114" i="13" s="1"/>
  <c r="H40" i="13" l="1"/>
  <c r="H41" i="13" s="1"/>
  <c r="G52" i="13"/>
  <c r="J41" i="13"/>
  <c r="I41" i="13"/>
  <c r="I17" i="13"/>
  <c r="G13" i="13"/>
  <c r="H13" i="13"/>
  <c r="H15" i="13"/>
  <c r="G15" i="13"/>
  <c r="H14" i="13"/>
  <c r="G14" i="13"/>
  <c r="L21" i="13"/>
  <c r="K21" i="13"/>
  <c r="J21" i="13"/>
  <c r="I21" i="13"/>
  <c r="H21" i="13"/>
  <c r="G21" i="13"/>
  <c r="H144" i="13"/>
  <c r="H147" i="13" s="1"/>
  <c r="G144" i="13"/>
  <c r="G147" i="13" s="1"/>
  <c r="K14" i="13" l="1"/>
  <c r="L14" i="13" s="1"/>
  <c r="K16" i="13"/>
  <c r="L16" i="13" s="1"/>
  <c r="K15" i="13"/>
  <c r="L15" i="13" s="1"/>
  <c r="K144" i="13"/>
  <c r="K147" i="13" s="1"/>
  <c r="G41" i="13"/>
  <c r="K40" i="13"/>
  <c r="K13" i="13"/>
  <c r="H17" i="13"/>
  <c r="G17" i="13"/>
  <c r="L144" i="13" l="1"/>
  <c r="L147" i="13" s="1"/>
  <c r="L40" i="13"/>
  <c r="L41" i="13" s="1"/>
  <c r="K41" i="13"/>
  <c r="L13" i="13"/>
  <c r="L17" i="13" s="1"/>
  <c r="K17" i="13"/>
  <c r="H127" i="13" l="1"/>
  <c r="G127" i="13"/>
  <c r="H113" i="13"/>
  <c r="G113" i="13"/>
  <c r="H112" i="13"/>
  <c r="G112" i="13"/>
  <c r="H67" i="13"/>
  <c r="H73" i="13" s="1"/>
  <c r="G67" i="13"/>
  <c r="G66" i="13"/>
  <c r="H62" i="13"/>
  <c r="G62" i="13"/>
  <c r="H61" i="13"/>
  <c r="G61" i="13"/>
  <c r="G60" i="13"/>
  <c r="K60" i="13" s="1"/>
  <c r="L60" i="13" s="1"/>
  <c r="H36" i="13"/>
  <c r="H37" i="13" s="1"/>
  <c r="G36" i="13"/>
  <c r="G37" i="13" s="1"/>
  <c r="H32" i="13"/>
  <c r="H33" i="13" s="1"/>
  <c r="G32" i="13"/>
  <c r="G33" i="13" s="1"/>
  <c r="H117" i="13" l="1"/>
  <c r="G117" i="13"/>
  <c r="G73" i="13"/>
  <c r="H132" i="13"/>
  <c r="G132" i="13"/>
  <c r="K32" i="13"/>
  <c r="K112" i="13"/>
  <c r="K36" i="13"/>
  <c r="K67" i="13"/>
  <c r="K113" i="13"/>
  <c r="L113" i="13" s="1"/>
  <c r="K127" i="13"/>
  <c r="K66" i="13"/>
  <c r="K62" i="13"/>
  <c r="L62" i="13" s="1"/>
  <c r="K61" i="13"/>
  <c r="L61" i="13" s="1"/>
  <c r="L32" i="13" l="1"/>
  <c r="L33" i="13" s="1"/>
  <c r="K33" i="13"/>
  <c r="L36" i="13"/>
  <c r="L37" i="13" s="1"/>
  <c r="K37" i="13"/>
  <c r="L112" i="13"/>
  <c r="L117" i="13" s="1"/>
  <c r="K117" i="13"/>
  <c r="L66" i="13"/>
  <c r="K73" i="13"/>
  <c r="L67" i="13"/>
  <c r="L127" i="13"/>
  <c r="L132" i="13" s="1"/>
  <c r="K132" i="13"/>
  <c r="L73" i="13" l="1"/>
  <c r="I53" i="13"/>
  <c r="L63" i="13" l="1"/>
  <c r="K63" i="13"/>
  <c r="J63" i="13"/>
  <c r="H63" i="13"/>
  <c r="I63" i="13"/>
  <c r="G63" i="13"/>
  <c r="J53" i="13"/>
  <c r="G53" i="13"/>
  <c r="H52" i="13"/>
  <c r="H53" i="13" l="1"/>
  <c r="K52" i="13"/>
  <c r="L52" i="13" l="1"/>
  <c r="L53" i="13" s="1"/>
  <c r="K53" i="13"/>
  <c r="H10" i="13"/>
  <c r="I10" i="13"/>
  <c r="J10" i="13"/>
  <c r="H135" i="13" l="1"/>
  <c r="H137" i="13" s="1"/>
  <c r="G135" i="13"/>
  <c r="G137" i="13" s="1"/>
  <c r="G9" i="13"/>
  <c r="G10" i="13" l="1"/>
  <c r="K9" i="13"/>
  <c r="K10" i="13" s="1"/>
  <c r="K135" i="13"/>
  <c r="K137" i="13" s="1"/>
  <c r="L9" i="13" l="1"/>
  <c r="L10" i="13" s="1"/>
  <c r="L135" i="13"/>
  <c r="L137" i="13" s="1"/>
  <c r="K1048097" i="13" l="1"/>
  <c r="B64768" i="13"/>
  <c r="B64770" i="13" s="1"/>
  <c r="H141" i="13"/>
  <c r="G141" i="13"/>
  <c r="H107" i="13"/>
  <c r="H109" i="13" s="1"/>
  <c r="L97" i="13"/>
  <c r="J97" i="13"/>
  <c r="I97" i="13"/>
  <c r="J81" i="13"/>
  <c r="I81" i="13"/>
  <c r="J77" i="13"/>
  <c r="I77" i="13"/>
  <c r="H76" i="13"/>
  <c r="H77" i="13" s="1"/>
  <c r="G76" i="13"/>
  <c r="H56" i="13"/>
  <c r="H57" i="13" s="1"/>
  <c r="G56" i="13"/>
  <c r="A15" i="13"/>
  <c r="A16" i="13" s="1"/>
  <c r="A20" i="13" s="1"/>
  <c r="A24" i="13" s="1"/>
  <c r="A28" i="13" s="1"/>
  <c r="K107" i="13" l="1"/>
  <c r="K109" i="13" s="1"/>
  <c r="K80" i="13"/>
  <c r="L80" i="13" s="1"/>
  <c r="L81" i="13" s="1"/>
  <c r="K141" i="13"/>
  <c r="G57" i="13"/>
  <c r="K56" i="13"/>
  <c r="G77" i="13"/>
  <c r="K76" i="13"/>
  <c r="H81" i="13"/>
  <c r="G81" i="13"/>
  <c r="H97" i="13"/>
  <c r="G97" i="13"/>
  <c r="A36" i="13" l="1"/>
  <c r="A40" i="13" s="1"/>
  <c r="A44" i="13" s="1"/>
  <c r="K81" i="13"/>
  <c r="L76" i="13"/>
  <c r="L77" i="13" s="1"/>
  <c r="K77" i="13"/>
  <c r="L141" i="13"/>
  <c r="L56" i="13"/>
  <c r="L57" i="13" s="1"/>
  <c r="K57" i="13"/>
  <c r="L107" i="13"/>
  <c r="L109" i="13" s="1"/>
  <c r="A48" i="13" l="1"/>
  <c r="A52" i="13" l="1"/>
  <c r="A56" i="13" s="1"/>
  <c r="A60" i="13" s="1"/>
  <c r="A61" i="13" s="1"/>
  <c r="A62" i="13" s="1"/>
  <c r="A66" i="13" s="1"/>
  <c r="A67" i="13" s="1"/>
  <c r="A68" i="13" s="1"/>
  <c r="A69" i="13" s="1"/>
  <c r="A70" i="13" s="1"/>
  <c r="A71" i="13" s="1"/>
  <c r="A72" i="13" s="1"/>
  <c r="A76" i="13" s="1"/>
  <c r="A80" i="13" l="1"/>
  <c r="A91" i="13" l="1"/>
  <c r="A92" i="13" s="1"/>
  <c r="A95" i="13" s="1"/>
  <c r="A96" i="13" s="1"/>
  <c r="A100" i="13" l="1"/>
  <c r="A101" i="13" s="1"/>
  <c r="A102" i="13" l="1"/>
  <c r="A106" i="13" l="1"/>
  <c r="A107" i="13" s="1"/>
  <c r="A108" i="13" s="1"/>
  <c r="A112" i="13" s="1"/>
  <c r="A113" i="13" s="1"/>
  <c r="A114" i="13" s="1"/>
  <c r="A115" i="13" s="1"/>
  <c r="A116" i="13" s="1"/>
  <c r="A120" i="13" s="1"/>
  <c r="A121" i="13" s="1"/>
  <c r="A122" i="13" s="1"/>
  <c r="A123" i="13" s="1"/>
  <c r="A128" i="13" l="1"/>
  <c r="A129" i="13" s="1"/>
  <c r="A130" i="13" s="1"/>
  <c r="A131" i="13" s="1"/>
  <c r="A135" i="13" s="1"/>
  <c r="A136" i="13" s="1"/>
  <c r="A140" i="13" s="1"/>
  <c r="A144" i="13" l="1"/>
  <c r="A145" i="13" s="1"/>
  <c r="A146" i="13" s="1"/>
</calcChain>
</file>

<file path=xl/sharedStrings.xml><?xml version="1.0" encoding="utf-8"?>
<sst xmlns="http://schemas.openxmlformats.org/spreadsheetml/2006/main" count="318" uniqueCount="211">
  <si>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</si>
  <si>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</si>
  <si>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</si>
  <si>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</si>
  <si>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</si>
  <si>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</si>
  <si>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DEPARTAMENTO JURIDICO </t>
  </si>
  <si>
    <t xml:space="preserve">DIVISION INFRAESTRUCTURA Y SOPORTE TECNICO </t>
  </si>
  <si>
    <t xml:space="preserve">SECCION MAYORDOMIA </t>
  </si>
  <si>
    <t>CONSERJE</t>
  </si>
  <si>
    <t>SECCION TRANSPORTACION</t>
  </si>
  <si>
    <t xml:space="preserve">ANALISTA SECTORIAL DE PRESUPUESTO </t>
  </si>
  <si>
    <t>SECRETARIA</t>
  </si>
  <si>
    <t xml:space="preserve">DIVISION FINANCIERA </t>
  </si>
  <si>
    <t xml:space="preserve">DEPARTAMENTO ADMINISTRATIVO Y FINANCIERO  </t>
  </si>
  <si>
    <t>DESARROLLADOR DE SISTEMAS</t>
  </si>
  <si>
    <t>ALINA RODRIGUEZ CORDERO</t>
  </si>
  <si>
    <t xml:space="preserve">ROSELI ALEXANDRA ALMONTE SEGURA </t>
  </si>
  <si>
    <t xml:space="preserve">ANTHONY ABREU PERALTA </t>
  </si>
  <si>
    <t xml:space="preserve">JUAN ELIAS PORTALATIN GARCIA </t>
  </si>
  <si>
    <t>LUZ AMANDA DEL CASTILLO MENDEZ</t>
  </si>
  <si>
    <t xml:space="preserve">KIARA ALONDRA RODRIGUEZ LUCIANO </t>
  </si>
  <si>
    <t xml:space="preserve">FRANCIS TOMAS PAULA LUNA </t>
  </si>
  <si>
    <t xml:space="preserve">HECTOR ANTONIO OVALLES ALONZO </t>
  </si>
  <si>
    <t xml:space="preserve">MEDICO </t>
  </si>
  <si>
    <t xml:space="preserve">LESLIE NATHALIE MOLINA AYBAR </t>
  </si>
  <si>
    <t xml:space="preserve">RECEPCIONISTA </t>
  </si>
  <si>
    <t xml:space="preserve">EDDY ANTONIO FIDEL ALEJO </t>
  </si>
  <si>
    <t xml:space="preserve">DIVISION REGISTRO, SERVICIOS Y BENEFICIOS </t>
  </si>
  <si>
    <t xml:space="preserve">DEPARTAMENTO DE ANALISIS Y  ESTUDIOS ECONOMICOS </t>
  </si>
  <si>
    <t xml:space="preserve">DEPARTAMENTO NORMAS Y METODOLOGIAS </t>
  </si>
  <si>
    <t xml:space="preserve">DIVISION DE EVALUACION DEL DESEMPEÑO Y CAPACITACION </t>
  </si>
  <si>
    <t xml:space="preserve">DIVISION DESARROLLO E IMPLEMENTACION DE SISTEMAS 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</si>
  <si>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</si>
  <si>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</si>
  <si>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</si>
  <si>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 xml:space="preserve">SECRETARIA </t>
  </si>
  <si>
    <t xml:space="preserve">TECNICO ADMINISTRATIVO </t>
  </si>
  <si>
    <t xml:space="preserve">ANALISTA DE EVALUACION DEL DESEMPEÑO </t>
  </si>
  <si>
    <t xml:space="preserve">ANALISTA DE SISTEMAS </t>
  </si>
  <si>
    <t xml:space="preserve">SOPORTE TECNICO INFORMATICO </t>
  </si>
  <si>
    <t>ANALISTA ECONOMICO</t>
  </si>
  <si>
    <t xml:space="preserve">JULISSA CASTILLO DE PERALTA </t>
  </si>
  <si>
    <t xml:space="preserve">DIVISION DE PROTOCOLO </t>
  </si>
  <si>
    <t>ANALISTA DE EVALUACION DEL DESEMPEÑO DE GESTION PRESUPUESTARIA I</t>
  </si>
  <si>
    <t xml:space="preserve">DIVISION FORMULACION, MONITOREO Y EVALUACION DE PLANES, PROGRAMAS Y PROYECTOS </t>
  </si>
  <si>
    <t>ANALISTA DE PLANIFICACIÓN I</t>
  </si>
  <si>
    <t xml:space="preserve">GISELLE LISELOTTE BERAS VASQUEZ </t>
  </si>
  <si>
    <t xml:space="preserve">Nombre y Apellido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</si>
  <si>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</si>
  <si>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</si>
  <si>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</si>
  <si>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</si>
  <si>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</si>
  <si>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</si>
  <si>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NOMINA DE SUELDOS: EMPLEADOS CONTRATADOS</t>
  </si>
  <si>
    <t>10 DE FEBRERO DEL 2021</t>
  </si>
  <si>
    <t xml:space="preserve"> 01 DE ENERO DEL 2021</t>
  </si>
  <si>
    <t>Ingreso Bruto</t>
  </si>
  <si>
    <t xml:space="preserve">SUBTOTAL </t>
  </si>
  <si>
    <t xml:space="preserve">Funciones </t>
  </si>
  <si>
    <t xml:space="preserve"> 02 DE MARZO DEL 2021</t>
  </si>
  <si>
    <t xml:space="preserve">TOTAL GENERAL  NOMINA PERSONAL CONTRATADOS </t>
  </si>
  <si>
    <t xml:space="preserve">DIVISION DE SERVICIOS GENERALES </t>
  </si>
  <si>
    <t>J.DAVID CANAÁN</t>
  </si>
  <si>
    <t>OMAR ENRIQUE POLANCO MOLINA</t>
  </si>
  <si>
    <t xml:space="preserve"> 01 DE MARZO DEL 2021</t>
  </si>
  <si>
    <t>RAFAEL FRANCISCO JOVINE ZORRILLA</t>
  </si>
  <si>
    <t>DIRECTOR DE ESTUDIOS ECONÓMICOS Y SEGUIMIENTO FINANCIERO</t>
  </si>
  <si>
    <t>24 DE FEBRERO DEL 2021</t>
  </si>
  <si>
    <t>ENCARGADO DEPARTAMENTO JURÍDICO</t>
  </si>
  <si>
    <t>EDDY ROBERT JONES LUCIANO</t>
  </si>
  <si>
    <t>DEPARTAMENTO E RECURSOS HUMANOS</t>
  </si>
  <si>
    <t>YOHANNY ELIZABETH ESTRELLA DURAN</t>
  </si>
  <si>
    <t>COORDINADORA DE RECURSOS HUMANOS</t>
  </si>
  <si>
    <t xml:space="preserve">JORGE DAVID CANAAN </t>
  </si>
  <si>
    <t xml:space="preserve">ENCARGADO DE RECURSOS HUMANOS </t>
  </si>
  <si>
    <t>NICOLAS ZABALA SANTIAGO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</si>
  <si>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</si>
  <si>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</si>
  <si>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</si>
  <si>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</si>
  <si>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</si>
  <si>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</si>
  <si>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>ENCARGADO DIVISIÓN DE COMPRAS Y CONTRARACIONES</t>
  </si>
  <si>
    <t xml:space="preserve">ESTHER YINET LACHAPEL CRUZ </t>
  </si>
  <si>
    <t>FRANCISCO ANTONIO MENDEZ VELAZQUEZ</t>
  </si>
  <si>
    <t xml:space="preserve">JULIO CESAR GOMEZ GARCIA </t>
  </si>
  <si>
    <t>ANALISTA LEGAL</t>
  </si>
  <si>
    <t>VICTOR FRANCISCO JOSE RODRIGUEZ GARCIA</t>
  </si>
  <si>
    <t>21 DE MARZO DEL 2021</t>
  </si>
  <si>
    <t xml:space="preserve"> 05 DE ABRIL DEL 2021</t>
  </si>
  <si>
    <t xml:space="preserve"> 03 DE MARZO DEL 2021</t>
  </si>
  <si>
    <t xml:space="preserve"> 12 DE MAYO DEL 2021</t>
  </si>
  <si>
    <t>17 DE FEBRERO DEL 2021</t>
  </si>
  <si>
    <t>27 DE FEBRERO DEL 2021</t>
  </si>
  <si>
    <t>25 DE FEBRERO DEL 2021</t>
  </si>
  <si>
    <t>GLENNY CONCEPCION</t>
  </si>
  <si>
    <t xml:space="preserve">ANALISTA DE NOMINA  </t>
  </si>
  <si>
    <t xml:space="preserve">CHOFER </t>
  </si>
  <si>
    <t>01 DE JUNIO DEL 2021</t>
  </si>
  <si>
    <t>ODILL SANTANA NIVAR</t>
  </si>
  <si>
    <t>ANALISTA DE GESTIÓN FINANCIERA Y EJECUCIÓN PRESUPUESTARIA I</t>
  </si>
  <si>
    <t>09 DE JUNIO DEL 2021</t>
  </si>
  <si>
    <t>MARIA DOLORES MARIÑAS MIGUEZ</t>
  </si>
  <si>
    <t>ENCARGADA DEPARTAMENTO DE ANÁLISIS Y ESTUDIOS ECONÓMICOS</t>
  </si>
  <si>
    <t>08 DE JUNIO DEL 2021</t>
  </si>
  <si>
    <t>NIURVIS YALIZA ABREU JIMENEZ</t>
  </si>
  <si>
    <t>SINAD DE LOS MILAGROS ESTEVEZ SANTANA</t>
  </si>
  <si>
    <t xml:space="preserve">ANALISTA RECURSOS HUMANOS </t>
  </si>
  <si>
    <t>VICTOR JOSÉ EFRES FÉLIX</t>
  </si>
  <si>
    <t>JOHANNY RAFAEL RODRIGUEZ RODRIGUEZ</t>
  </si>
  <si>
    <t xml:space="preserve">AYUDANTE MANTENIMIENTO </t>
  </si>
  <si>
    <t xml:space="preserve">SECCION ALMACEN Y SUMINISTRO </t>
  </si>
  <si>
    <t>ALICIA FELIZ OGANDO</t>
  </si>
  <si>
    <t xml:space="preserve">ENC. SECCION ALMACEN Y SUMINISTRO </t>
  </si>
  <si>
    <t>DAMASO RAMIREZ MATEO</t>
  </si>
  <si>
    <t>CAMARERO</t>
  </si>
  <si>
    <t xml:space="preserve"> 01 DE JULIO DEL 2021</t>
  </si>
  <si>
    <t>JENNYFER LOPEZ BATISTA </t>
  </si>
  <si>
    <t>ANALISTA DE DESARROLLO DE CAPACIDADES PRESUPUESTARIAS </t>
  </si>
  <si>
    <t>ALBA DOMINICANA REYES REYES</t>
  </si>
  <si>
    <t>ANALISTA SECTORIAL DE PRESUPUESTO</t>
  </si>
  <si>
    <t>ANDRES CABRAL ROSA</t>
  </si>
  <si>
    <t>AUXILIAR ADMINISTRATIVO</t>
  </si>
  <si>
    <t>AMAURY ANTONIO GONZALEZ DIAS</t>
  </si>
  <si>
    <t xml:space="preserve">ENCARGADO DE LA DIVISION DE OPERACIONES TIC       </t>
  </si>
  <si>
    <t>LUIS ALBERTO VALDEZ PABLU</t>
  </si>
  <si>
    <t>WENDY PATRICIA MONTERO FORTUNA </t>
  </si>
  <si>
    <t>RAFAEL JULIO MADERA MARTINEZ</t>
  </si>
  <si>
    <t>AUXILIAR DE ALMACEN Y SUMINISTRO</t>
  </si>
  <si>
    <t>GERSON ANTONIO LIZARDO PEREZ </t>
  </si>
  <si>
    <t>MANUEL EMILIO PIÓN BERROA</t>
  </si>
  <si>
    <t>MIGUEL ANGEL MATOS DE LA PAZ</t>
  </si>
  <si>
    <t>JUAN CLEMENTE RAMIREZ RINCON</t>
  </si>
  <si>
    <t>CRISTIAN ALEXANDER POLANCO MORENO</t>
  </si>
  <si>
    <t>AUXILIAR  ADMINISTRATIVO</t>
  </si>
  <si>
    <t>24 DE AGOSTO DEL 2021</t>
  </si>
  <si>
    <t xml:space="preserve"> 02 DE SEPTIEMBRE DEL 2021</t>
  </si>
  <si>
    <t>01 DE FEBRERO DEL 2021</t>
  </si>
  <si>
    <t>01 DE AGOSTO DEL 2021</t>
  </si>
  <si>
    <t>21 DE SEPTIEMBRE DEL 2021</t>
  </si>
  <si>
    <t xml:space="preserve"> 01 DE SEPTIEMBRE DEL 2021</t>
  </si>
  <si>
    <t xml:space="preserve"> 09 DE MARZO DEL 2021</t>
  </si>
  <si>
    <t xml:space="preserve"> 09 DE SEPTIEMBRE DEL 2021</t>
  </si>
  <si>
    <t>17 DE AGOSTO DEL 2021</t>
  </si>
  <si>
    <t>10 DE AGOSTO DEL 2021</t>
  </si>
  <si>
    <t>18 DE ENERO DEL 2021</t>
  </si>
  <si>
    <t>18 DE JULIO DEL 2021</t>
  </si>
  <si>
    <t xml:space="preserve"> 03 DE SEPTIEMBRE DEL 2021</t>
  </si>
  <si>
    <t>04 DE FEBRERO DEL 2021</t>
  </si>
  <si>
    <t>04 DE AGOSTO DEL 2021</t>
  </si>
  <si>
    <t>05 DE FEBRERO DEL 2021</t>
  </si>
  <si>
    <t>05 DE AGOSTO DEL 2021</t>
  </si>
  <si>
    <t>12 DE FEBRERO DEL 2021</t>
  </si>
  <si>
    <t>12 DE AGOSTO DEL 2021</t>
  </si>
  <si>
    <t>27 DE AGOSTO DEL 2021</t>
  </si>
  <si>
    <t>25 DE AGOSTO DEL 2021</t>
  </si>
  <si>
    <t>16 DE FEBRERO DEL 2021</t>
  </si>
  <si>
    <t>16 DE AGOSTO DEL 2021</t>
  </si>
  <si>
    <t>DIEGO FERNANDEZ TEZANOS</t>
  </si>
  <si>
    <t>NICOL ISABEL BATISTA VALERA</t>
  </si>
  <si>
    <t>CAROLINA MATEO TERRERO DE VIDAL</t>
  </si>
  <si>
    <t>TECNICO DE RECURSOS HUMANOS</t>
  </si>
  <si>
    <t xml:space="preserve">COORDINADORA DE COMEDOR </t>
  </si>
  <si>
    <t>JHONATAN CARVAJAL ANTIGUA</t>
  </si>
  <si>
    <t>DEPARTAMENTO TECNOLOGIA DE LA INFORMACION Y COMUNICACIÓN</t>
  </si>
  <si>
    <t>JERSON VIRGILIO BATISTA RAMIREZ</t>
  </si>
  <si>
    <t>GLORIA MAGLLORY TERRERO HERNANDEZ</t>
  </si>
  <si>
    <t>VLADIMIR RICHARD TEJEDA VILLAVICENCIO</t>
  </si>
  <si>
    <t>MARIA ELIZABETH MEJIA</t>
  </si>
  <si>
    <t>SUPERVISOR DE MAYORDOMIA</t>
  </si>
  <si>
    <t>VERENICE CAPELLAN</t>
  </si>
  <si>
    <t>TECNICO DE CONTABILIDAD</t>
  </si>
  <si>
    <t>08 DE FEBRERO DEL 2021</t>
  </si>
  <si>
    <t>08 DE AGOSTO DEL 2021</t>
  </si>
  <si>
    <t xml:space="preserve"> 26 DE ENERO DEL 2021</t>
  </si>
  <si>
    <t xml:space="preserve"> 26 DE JULIO DEL 2021</t>
  </si>
  <si>
    <t xml:space="preserve">ENCARGADO  DE RECURSOS HUMANOS </t>
  </si>
  <si>
    <t xml:space="preserve"> 05 DE OCTUBRE DEL 2021</t>
  </si>
  <si>
    <t>FAUSTO MIGUEL ESPAILLAT TAVAREZ</t>
  </si>
  <si>
    <t>COORDINADOR DE TECNOLOGIAS DE LA INFORMACION Y COMUNICACIÓN</t>
  </si>
  <si>
    <t xml:space="preserve">ENCARGADO DE SERVICIOS GENERALES </t>
  </si>
  <si>
    <t>DIVISIÓN DE MINISTERIOS DE EDUCACIÓN Y EDUCACIÓN SUPERIOR, CIENCIA Y TECNOLOGÍA</t>
  </si>
  <si>
    <t>DIVISIÓN DE MINISTERIOS DE HACIENDA, ADMINISTRACIÓN PÚBLICA, ECONOMÍA, PLANIFICACIÓN Y DESARROLLO</t>
  </si>
  <si>
    <t>DIVISIÓN DE PROCURADURÍA GENERAL DE LA REPÚBLICA Y MINISTERIO DE INTERIOR Y POLICÍA</t>
  </si>
  <si>
    <t xml:space="preserve">DIVISIÓN DE PRESIDENCIA DE LA REPÚBLICA Y MINISTERIO DE RELACIONES EXTERIORES </t>
  </si>
  <si>
    <t xml:space="preserve">DIVISION COMPRAS Y CONTRATACIONES </t>
  </si>
  <si>
    <t xml:space="preserve">DIVISON DE  ARCHIVO CENTRAL </t>
  </si>
  <si>
    <t xml:space="preserve">NEKY BEATRIZ FRIAS GUTIERREZ </t>
  </si>
  <si>
    <t>ENCARGADO  PRESIDENCIA DE LA REPÚBLICA Y MINISTERIO DE RELACIONES EXTERIORES</t>
  </si>
  <si>
    <t>12  DE NOVIEMBRE 2021</t>
  </si>
  <si>
    <t>FELIX ENRIQUE TERRERO REYES</t>
  </si>
  <si>
    <t>ENC. DEPTO. TECNOLOGIA DE LA INFORMACION Y COMUNICACION</t>
  </si>
  <si>
    <t>RAMON ANTONIO FIGUEROA CORALES</t>
  </si>
  <si>
    <t>ENCARGADO DEPARTAMENTO ADMINISTRATIVO Y FINANCIERO</t>
  </si>
  <si>
    <t>22 DE FEBRERO DEL 2021</t>
  </si>
  <si>
    <t>22 DE AGOSTO DEL 2021</t>
  </si>
  <si>
    <t>22 DE MARZO DEL 2021</t>
  </si>
  <si>
    <t>22 DE SEPTIEMBRE DEL 2021</t>
  </si>
  <si>
    <t>RONALD ANTONIO MORALES CABRAL</t>
  </si>
  <si>
    <t xml:space="preserve">ENC. DEPTO. DE COMUNICACIONES </t>
  </si>
  <si>
    <t>JULISSA MERCEDES ROSA FRANCO</t>
  </si>
  <si>
    <t>1 DE ABRIL DEL 2021</t>
  </si>
  <si>
    <t>1 DE OCTUBRE DEL 2021</t>
  </si>
  <si>
    <t>13 DE ABRIL DEL 2021</t>
  </si>
  <si>
    <t>13 DE OCTUBRE DEL 2021</t>
  </si>
  <si>
    <t xml:space="preserve"> 01 DE DICIEMBRE DEL 2021</t>
  </si>
  <si>
    <t xml:space="preserve"> 09 DE DICIEMBRE DEL 2021</t>
  </si>
  <si>
    <t xml:space="preserve"> 08 DE DICIEMBRE DEL 2021</t>
  </si>
  <si>
    <t>Correspondiente al mes de Junio del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</si>
</sst>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99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 applyBorder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 applyBorder="1"/>
    <xf numFmtId="0" fontId="3" fillId="2" borderId="2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Border="1" applyAlignment="1">
      <alignment horizontal="center"/>
    </xf>
    <xf numFmtId="0" fontId="10" fillId="0" borderId="0" xfId="0" applyFont="1" applyAlignment="1">
      <alignment horizontal="right"/>
    </xf>
    <xf numFmtId="0" fontId="11" fillId="0" borderId="11" xfId="0" applyFont="1" applyBorder="1"/>
    <xf numFmtId="0" fontId="11" fillId="0" borderId="0" xfId="0" applyFont="1"/>
    <xf numFmtId="0" fontId="10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Border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43" fontId="6" fillId="2" borderId="0" xfId="1" applyFont="1" applyFill="1" applyBorder="1" applyAlignment="1">
      <alignment horizontal="left"/>
    </xf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3" fillId="0" borderId="1" xfId="0" applyFont="1" applyFill="1" applyBorder="1" applyAlignment="1">
      <alignment wrapText="1"/>
    </xf>
    <xf numFmtId="0" fontId="6" fillId="2" borderId="0" xfId="0" applyFont="1" applyFill="1" applyBorder="1" applyAlignment="1">
      <alignment horizontal="center" wrapText="1"/>
    </xf>
    <xf numFmtId="43" fontId="6" fillId="4" borderId="6" xfId="1" applyFont="1" applyFill="1" applyBorder="1"/>
    <xf numFmtId="43" fontId="6" fillId="4" borderId="7" xfId="1" applyFont="1" applyFill="1" applyBorder="1"/>
    <xf numFmtId="43" fontId="6" fillId="4" borderId="13" xfId="1" applyFont="1" applyFill="1" applyBorder="1"/>
    <xf numFmtId="43" fontId="3" fillId="0" borderId="0" xfId="0" applyNumberFormat="1" applyFont="1"/>
    <xf numFmtId="0" fontId="3" fillId="0" borderId="1" xfId="0" applyFont="1" applyFill="1" applyBorder="1" applyAlignment="1">
      <alignment horizontal="center"/>
    </xf>
    <xf numFmtId="43" fontId="3" fillId="0" borderId="1" xfId="0" applyNumberFormat="1" applyFont="1" applyFill="1" applyBorder="1"/>
    <xf numFmtId="43" fontId="3" fillId="0" borderId="0" xfId="1" applyFont="1" applyFill="1" applyBorder="1"/>
    <xf numFmtId="0" fontId="3" fillId="0" borderId="1" xfId="0" applyFont="1" applyFill="1" applyBorder="1" applyAlignment="1">
      <alignment horizontal="left"/>
    </xf>
    <xf numFmtId="43" fontId="6" fillId="2" borderId="3" xfId="1" applyFont="1" applyFill="1" applyBorder="1"/>
    <xf numFmtId="43" fontId="6" fillId="2" borderId="5" xfId="1" applyFont="1" applyFill="1" applyBorder="1"/>
    <xf numFmtId="43" fontId="6" fillId="4" borderId="15" xfId="1" applyFont="1" applyFill="1" applyBorder="1"/>
    <xf numFmtId="43" fontId="6" fillId="4" borderId="19" xfId="1" applyFont="1" applyFill="1" applyBorder="1"/>
    <xf numFmtId="0" fontId="3" fillId="2" borderId="0" xfId="0" applyFont="1" applyFill="1" applyBorder="1" applyAlignment="1">
      <alignment horizontal="left" wrapText="1"/>
    </xf>
    <xf numFmtId="43" fontId="6" fillId="4" borderId="16" xfId="1" applyFont="1" applyFill="1" applyBorder="1"/>
    <xf numFmtId="43" fontId="9" fillId="0" borderId="1" xfId="1" applyFont="1" applyFill="1" applyBorder="1" applyAlignment="1">
      <alignment horizontal="center"/>
    </xf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left"/>
    </xf>
    <xf numFmtId="43" fontId="3" fillId="0" borderId="2" xfId="0" applyNumberFormat="1" applyFont="1" applyFill="1" applyBorder="1"/>
    <xf numFmtId="43" fontId="3" fillId="0" borderId="2" xfId="1" applyFont="1" applyFill="1" applyBorder="1"/>
    <xf numFmtId="0" fontId="0" fillId="0" borderId="0" xfId="0" applyFill="1"/>
    <xf numFmtId="43" fontId="3" fillId="0" borderId="2" xfId="1" applyFont="1" applyFill="1" applyBorder="1" applyAlignment="1">
      <alignment horizontal="left"/>
    </xf>
    <xf numFmtId="43" fontId="6" fillId="0" borderId="0" xfId="1" applyFont="1" applyFill="1" applyBorder="1" applyAlignment="1">
      <alignment horizontal="left"/>
    </xf>
    <xf numFmtId="43" fontId="3" fillId="0" borderId="1" xfId="1" applyFont="1" applyFill="1" applyBorder="1" applyAlignment="1">
      <alignment horizontal="left"/>
    </xf>
    <xf numFmtId="165" fontId="8" fillId="0" borderId="2" xfId="0" applyNumberFormat="1" applyFont="1" applyFill="1" applyBorder="1" applyAlignment="1">
      <alignment horizontal="left" wrapText="1"/>
    </xf>
    <xf numFmtId="0" fontId="3" fillId="0" borderId="12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left"/>
    </xf>
    <xf numFmtId="0" fontId="3" fillId="0" borderId="12" xfId="0" applyFont="1" applyFill="1" applyBorder="1" applyAlignment="1">
      <alignment horizontal="left" wrapText="1"/>
    </xf>
    <xf numFmtId="43" fontId="3" fillId="0" borderId="12" xfId="1" applyFont="1" applyFill="1" applyBorder="1"/>
    <xf numFmtId="43" fontId="3" fillId="0" borderId="12" xfId="0" applyNumberFormat="1" applyFont="1" applyFill="1" applyBorder="1"/>
    <xf numFmtId="0" fontId="3" fillId="0" borderId="0" xfId="0" applyFont="1" applyFill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horizontal="left" wrapText="1"/>
    </xf>
    <xf numFmtId="164" fontId="3" fillId="0" borderId="2" xfId="0" applyNumberFormat="1" applyFont="1" applyFill="1" applyBorder="1"/>
    <xf numFmtId="165" fontId="8" fillId="0" borderId="1" xfId="0" applyNumberFormat="1" applyFont="1" applyFill="1" applyBorder="1" applyAlignment="1">
      <alignment horizontal="left" wrapText="1"/>
    </xf>
    <xf numFmtId="43" fontId="3" fillId="0" borderId="8" xfId="1" applyFont="1" applyFill="1" applyBorder="1"/>
    <xf numFmtId="164" fontId="3" fillId="0" borderId="1" xfId="0" applyNumberFormat="1" applyFont="1" applyFill="1" applyBorder="1"/>
    <xf numFmtId="43" fontId="6" fillId="0" borderId="1" xfId="1" applyFont="1" applyFill="1" applyBorder="1"/>
    <xf numFmtId="165" fontId="8" fillId="0" borderId="1" xfId="0" applyNumberFormat="1" applyFont="1" applyFill="1" applyBorder="1" applyAlignment="1">
      <alignment wrapText="1"/>
    </xf>
    <xf numFmtId="43" fontId="3" fillId="0" borderId="1" xfId="1" applyFont="1" applyFill="1" applyBorder="1" applyAlignment="1"/>
    <xf numFmtId="0" fontId="3" fillId="0" borderId="1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 wrapText="1"/>
    </xf>
    <xf numFmtId="0" fontId="6" fillId="2" borderId="17" xfId="0" applyFont="1" applyFill="1" applyBorder="1" applyAlignment="1">
      <alignment horizontal="left"/>
    </xf>
    <xf numFmtId="0" fontId="6" fillId="2" borderId="18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left"/>
    </xf>
    <xf numFmtId="0" fontId="6" fillId="2" borderId="10" xfId="0" applyFont="1" applyFill="1" applyBorder="1" applyAlignment="1">
      <alignment horizontal="center" wrapText="1"/>
    </xf>
    <xf numFmtId="43" fontId="6" fillId="2" borderId="20" xfId="1" applyFont="1" applyFill="1" applyBorder="1" applyAlignment="1">
      <alignment horizontal="left"/>
    </xf>
    <xf numFmtId="43" fontId="6" fillId="2" borderId="21" xfId="1" applyFont="1" applyFill="1" applyBorder="1" applyAlignment="1">
      <alignment horizontal="left"/>
    </xf>
    <xf numFmtId="43" fontId="6" fillId="2" borderId="22" xfId="1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1619251</xdr:colOff>
      <xdr:row>5</xdr:row>
      <xdr:rowOff>174180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859468" cy="11266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048097"/>
  <sheetViews>
    <sheetView showGridLines="0" tabSelected="1" view="pageBreakPreview" topLeftCell="A61" zoomScale="50" zoomScaleNormal="87" zoomScaleSheetLayoutView="50" workbookViewId="0">
      <selection activeCell="E95" sqref="E95"/>
    </sheetView>
  </sheetViews>
  <sheetFormatPr baseColWidth="10" defaultColWidth="11.42578125" defaultRowHeight="12.75" x14ac:dyDescent="0.2"/>
  <cols>
    <col min="1" max="1" width="6.42578125" style="3" customWidth="1"/>
    <col min="2" max="2" width="36.7109375" style="22" customWidth="1"/>
    <col min="3" max="3" width="36.28515625" style="22" customWidth="1"/>
    <col min="4" max="4" width="26.5703125" style="22" customWidth="1"/>
    <col min="5" max="5" width="26.28515625" style="22" customWidth="1"/>
    <col min="6" max="6" width="18.140625" style="2" customWidth="1"/>
    <col min="7" max="7" width="14.7109375" style="1" customWidth="1"/>
    <col min="8" max="8" width="14.140625" style="1" customWidth="1"/>
    <col min="9" max="9" width="17.140625" style="1" customWidth="1"/>
    <col min="10" max="10" width="15.42578125" style="1" customWidth="1"/>
    <col min="11" max="11" width="15.7109375" style="1" customWidth="1"/>
    <col min="12" max="12" width="17.85546875" style="1" customWidth="1"/>
    <col min="13" max="13" width="11.42578125" style="1"/>
    <col min="14" max="14" width="12.42578125" style="1" bestFit="1" customWidth="1"/>
    <col min="15" max="15" width="13.28515625" style="1" customWidth="1"/>
    <col min="16" max="16384" width="11.42578125" style="1"/>
  </cols>
  <sheetData>
    <row r="1" spans="1:13" x14ac:dyDescent="0.2">
      <c r="B1" s="21"/>
    </row>
    <row r="2" spans="1:13" ht="18.75" x14ac:dyDescent="0.3">
      <c r="A2" s="76" t="s">
        <v>0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</row>
    <row r="3" spans="1:13" ht="18.75" x14ac:dyDescent="0.3">
      <c r="A3" s="76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</row>
    <row r="4" spans="1:13" ht="18.75" x14ac:dyDescent="0.3">
      <c r="A4" s="76" t="s">
        <v>210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</row>
    <row r="5" spans="1:13" ht="6.75" customHeight="1" thickBot="1" x14ac:dyDescent="0.35">
      <c r="A5" s="76"/>
      <c r="B5" s="76"/>
      <c r="C5" s="21"/>
      <c r="D5" s="21"/>
      <c r="E5" s="21"/>
      <c r="F5" s="16"/>
    </row>
    <row r="6" spans="1:13" ht="24.75" customHeight="1" thickBot="1" x14ac:dyDescent="0.3">
      <c r="A6" s="96"/>
      <c r="B6" s="96"/>
      <c r="G6" s="97" t="s">
        <v>54</v>
      </c>
      <c r="H6" s="98"/>
    </row>
    <row r="7" spans="1:13" s="2" customFormat="1" ht="24.95" customHeight="1" thickBot="1" x14ac:dyDescent="0.25">
      <c r="A7" s="12" t="s">
        <v>2</v>
      </c>
      <c r="B7" s="12" t="s">
        <v>48</v>
      </c>
      <c r="C7" s="12" t="s">
        <v>60</v>
      </c>
      <c r="D7" s="12" t="s">
        <v>52</v>
      </c>
      <c r="E7" s="12" t="s">
        <v>53</v>
      </c>
      <c r="F7" s="12" t="s">
        <v>58</v>
      </c>
      <c r="G7" s="12" t="s">
        <v>3</v>
      </c>
      <c r="H7" s="12" t="s">
        <v>4</v>
      </c>
      <c r="I7" s="13" t="s">
        <v>49</v>
      </c>
      <c r="J7" s="13" t="s">
        <v>51</v>
      </c>
      <c r="K7" s="13" t="s">
        <v>5</v>
      </c>
      <c r="L7" s="12" t="s">
        <v>50</v>
      </c>
    </row>
    <row r="8" spans="1:13" s="2" customFormat="1" ht="24.95" customHeight="1" thickBot="1" x14ac:dyDescent="0.25">
      <c r="A8" s="88" t="s">
        <v>29</v>
      </c>
      <c r="B8" s="89"/>
      <c r="C8" s="89"/>
      <c r="D8" s="89"/>
      <c r="E8" s="89"/>
      <c r="F8" s="89"/>
      <c r="G8" s="89"/>
      <c r="H8" s="89"/>
      <c r="I8" s="89"/>
      <c r="J8" s="89"/>
      <c r="K8" s="89"/>
      <c r="L8" s="90"/>
      <c r="M8"/>
    </row>
    <row r="9" spans="1:13" s="38" customFormat="1" ht="24.95" customHeight="1" x14ac:dyDescent="0.2">
      <c r="A9" s="49">
        <v>1</v>
      </c>
      <c r="B9" s="29" t="s">
        <v>67</v>
      </c>
      <c r="C9" s="50" t="s">
        <v>68</v>
      </c>
      <c r="D9" s="51" t="s">
        <v>69</v>
      </c>
      <c r="E9" s="51" t="s">
        <v>137</v>
      </c>
      <c r="F9" s="52">
        <v>175000</v>
      </c>
      <c r="G9" s="53">
        <f>F9*2.87%</f>
        <v>5022.5</v>
      </c>
      <c r="H9" s="53">
        <v>4098.5280000000002</v>
      </c>
      <c r="I9" s="53">
        <v>30052.61</v>
      </c>
      <c r="J9" s="52">
        <v>25</v>
      </c>
      <c r="K9" s="53">
        <f>SUM(G9:J9)</f>
        <v>39198.637999999999</v>
      </c>
      <c r="L9" s="52">
        <f>+F9-K9</f>
        <v>135801.36199999999</v>
      </c>
      <c r="M9" s="54"/>
    </row>
    <row r="10" spans="1:13" s="2" customFormat="1" ht="24.95" customHeight="1" x14ac:dyDescent="0.2">
      <c r="A10" s="80" t="s">
        <v>59</v>
      </c>
      <c r="B10" s="80"/>
      <c r="C10" s="80"/>
      <c r="D10" s="80"/>
      <c r="E10" s="80"/>
      <c r="F10" s="15">
        <f>SUM(F9)</f>
        <v>175000</v>
      </c>
      <c r="G10" s="15">
        <f t="shared" ref="G10:L10" si="0">SUM(G9)</f>
        <v>5022.5</v>
      </c>
      <c r="H10" s="15">
        <f t="shared" si="0"/>
        <v>4098.5280000000002</v>
      </c>
      <c r="I10" s="15">
        <f t="shared" si="0"/>
        <v>30052.61</v>
      </c>
      <c r="J10" s="15">
        <f t="shared" si="0"/>
        <v>25</v>
      </c>
      <c r="K10" s="15">
        <f>SUM(K9)</f>
        <v>39198.637999999999</v>
      </c>
      <c r="L10" s="15">
        <f t="shared" si="0"/>
        <v>135801.36199999999</v>
      </c>
      <c r="M10"/>
    </row>
    <row r="11" spans="1:13" s="2" customFormat="1" ht="21" customHeight="1" thickBot="1" x14ac:dyDescent="0.25">
      <c r="A11"/>
      <c r="B11"/>
      <c r="C11"/>
      <c r="D11"/>
      <c r="E11"/>
      <c r="F11"/>
      <c r="G11"/>
      <c r="H11"/>
      <c r="I11"/>
      <c r="J11"/>
      <c r="K11"/>
      <c r="L11"/>
      <c r="M11"/>
    </row>
    <row r="12" spans="1:13" s="26" customFormat="1" ht="24.95" customHeight="1" thickBot="1" x14ac:dyDescent="0.25">
      <c r="A12" s="88" t="s">
        <v>29</v>
      </c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90"/>
    </row>
    <row r="13" spans="1:13" s="56" customFormat="1" ht="24.95" customHeight="1" x14ac:dyDescent="0.2">
      <c r="A13" s="49">
        <f>+A9+1</f>
        <v>2</v>
      </c>
      <c r="B13" s="55" t="s">
        <v>104</v>
      </c>
      <c r="C13" s="50" t="s">
        <v>105</v>
      </c>
      <c r="D13" s="23" t="s">
        <v>100</v>
      </c>
      <c r="E13" s="23" t="s">
        <v>207</v>
      </c>
      <c r="F13" s="52">
        <v>120000</v>
      </c>
      <c r="G13" s="53">
        <f>F13*2.87%</f>
        <v>3444</v>
      </c>
      <c r="H13" s="53">
        <f>+F13*3.04%</f>
        <v>3648</v>
      </c>
      <c r="I13" s="53">
        <v>16809.87</v>
      </c>
      <c r="J13" s="52">
        <v>25</v>
      </c>
      <c r="K13" s="53">
        <f t="shared" ref="K13:K16" si="1">SUM(G13:J13)</f>
        <v>23926.87</v>
      </c>
      <c r="L13" s="52">
        <f t="shared" ref="L13:L16" si="2">+F13-K13</f>
        <v>96073.13</v>
      </c>
    </row>
    <row r="14" spans="1:13" s="48" customFormat="1" ht="24.95" customHeight="1" x14ac:dyDescent="0.2">
      <c r="A14" s="49">
        <f>+A13+1</f>
        <v>3</v>
      </c>
      <c r="B14" s="55" t="s">
        <v>19</v>
      </c>
      <c r="C14" s="51" t="s">
        <v>41</v>
      </c>
      <c r="D14" s="51" t="s">
        <v>61</v>
      </c>
      <c r="E14" s="51" t="s">
        <v>138</v>
      </c>
      <c r="F14" s="52">
        <v>60000</v>
      </c>
      <c r="G14" s="53">
        <f>F14*2.87%</f>
        <v>1722</v>
      </c>
      <c r="H14" s="53">
        <f>+F14*3.04%</f>
        <v>1824</v>
      </c>
      <c r="I14" s="53">
        <v>3486.68</v>
      </c>
      <c r="J14" s="52">
        <v>25</v>
      </c>
      <c r="K14" s="53">
        <f t="shared" si="1"/>
        <v>7057.68</v>
      </c>
      <c r="L14" s="52">
        <f t="shared" si="2"/>
        <v>52942.32</v>
      </c>
    </row>
    <row r="15" spans="1:13" s="48" customFormat="1" ht="24.95" customHeight="1" x14ac:dyDescent="0.2">
      <c r="A15" s="36">
        <f>+A14+1</f>
        <v>4</v>
      </c>
      <c r="B15" s="57" t="s">
        <v>20</v>
      </c>
      <c r="C15" s="39" t="s">
        <v>41</v>
      </c>
      <c r="D15" s="51" t="s">
        <v>61</v>
      </c>
      <c r="E15" s="51" t="s">
        <v>138</v>
      </c>
      <c r="F15" s="52">
        <v>60000</v>
      </c>
      <c r="G15" s="53">
        <f t="shared" ref="G15" si="3">F15*2.87%</f>
        <v>1722</v>
      </c>
      <c r="H15" s="53">
        <f t="shared" ref="H15" si="4">+F15*3.04%</f>
        <v>1824</v>
      </c>
      <c r="I15" s="53">
        <v>3486.68</v>
      </c>
      <c r="J15" s="52">
        <v>2087.04</v>
      </c>
      <c r="K15" s="53">
        <f t="shared" si="1"/>
        <v>9119.7200000000012</v>
      </c>
      <c r="L15" s="52">
        <f t="shared" si="2"/>
        <v>50880.28</v>
      </c>
    </row>
    <row r="16" spans="1:13" s="48" customFormat="1" ht="24.95" customHeight="1" x14ac:dyDescent="0.2">
      <c r="A16" s="36">
        <f>+A15+1</f>
        <v>5</v>
      </c>
      <c r="B16" s="57" t="s">
        <v>21</v>
      </c>
      <c r="C16" s="39" t="s">
        <v>41</v>
      </c>
      <c r="D16" s="51" t="s">
        <v>61</v>
      </c>
      <c r="E16" s="51" t="s">
        <v>138</v>
      </c>
      <c r="F16" s="52">
        <v>60000</v>
      </c>
      <c r="G16" s="53">
        <f>F16*2.87%</f>
        <v>1722</v>
      </c>
      <c r="H16" s="53">
        <f>+F16*3.04%</f>
        <v>1824</v>
      </c>
      <c r="I16" s="53">
        <v>3486.68</v>
      </c>
      <c r="J16" s="52">
        <v>2087.04</v>
      </c>
      <c r="K16" s="53">
        <f t="shared" si="1"/>
        <v>9119.7200000000012</v>
      </c>
      <c r="L16" s="52">
        <f t="shared" si="2"/>
        <v>50880.28</v>
      </c>
    </row>
    <row r="17" spans="1:12" s="2" customFormat="1" ht="24.95" customHeight="1" x14ac:dyDescent="0.2">
      <c r="A17" s="80" t="s">
        <v>59</v>
      </c>
      <c r="B17" s="80"/>
      <c r="C17" s="80"/>
      <c r="D17" s="80"/>
      <c r="E17" s="80"/>
      <c r="F17" s="15">
        <f>SUM(F13:F16)</f>
        <v>300000</v>
      </c>
      <c r="G17" s="15">
        <f t="shared" ref="G17:L17" si="5">SUM(G13:G16)</f>
        <v>8610</v>
      </c>
      <c r="H17" s="15">
        <f t="shared" si="5"/>
        <v>9120</v>
      </c>
      <c r="I17" s="15">
        <f t="shared" si="5"/>
        <v>27269.91</v>
      </c>
      <c r="J17" s="15">
        <f>SUM(J13:J16)</f>
        <v>4224.08</v>
      </c>
      <c r="K17" s="15">
        <f t="shared" si="5"/>
        <v>49223.990000000005</v>
      </c>
      <c r="L17" s="15">
        <f t="shared" si="5"/>
        <v>250776.01</v>
      </c>
    </row>
    <row r="18" spans="1:12" s="2" customFormat="1" ht="20.25" customHeight="1" thickBot="1" x14ac:dyDescent="0.25">
      <c r="A18" s="31"/>
      <c r="B18" s="31"/>
      <c r="C18" s="31"/>
      <c r="D18" s="31"/>
      <c r="E18" s="31"/>
      <c r="F18"/>
      <c r="G18"/>
      <c r="H18"/>
      <c r="I18"/>
      <c r="J18"/>
      <c r="K18"/>
      <c r="L18"/>
    </row>
    <row r="19" spans="1:12" s="2" customFormat="1" ht="24.95" customHeight="1" thickBot="1" x14ac:dyDescent="0.25">
      <c r="A19" s="88" t="s">
        <v>33</v>
      </c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90"/>
    </row>
    <row r="20" spans="1:12" s="38" customFormat="1" ht="24.95" customHeight="1" x14ac:dyDescent="0.2">
      <c r="A20" s="49">
        <f>+A16+1</f>
        <v>6</v>
      </c>
      <c r="B20" s="29" t="s">
        <v>101</v>
      </c>
      <c r="C20" s="50" t="s">
        <v>102</v>
      </c>
      <c r="D20" s="23" t="s">
        <v>103</v>
      </c>
      <c r="E20" s="23" t="s">
        <v>208</v>
      </c>
      <c r="F20" s="52">
        <v>60000</v>
      </c>
      <c r="G20" s="53">
        <f>F20*2.87%</f>
        <v>1722</v>
      </c>
      <c r="H20" s="53">
        <f>+F20*3.04%</f>
        <v>1824</v>
      </c>
      <c r="I20" s="53">
        <v>3486.68</v>
      </c>
      <c r="J20" s="52">
        <v>25</v>
      </c>
      <c r="K20" s="53">
        <f>SUM(G20:J20)</f>
        <v>7057.68</v>
      </c>
      <c r="L20" s="52">
        <f>+F20-K20</f>
        <v>52942.32</v>
      </c>
    </row>
    <row r="21" spans="1:12" s="2" customFormat="1" ht="24.95" customHeight="1" x14ac:dyDescent="0.2">
      <c r="A21" s="80" t="s">
        <v>59</v>
      </c>
      <c r="B21" s="80"/>
      <c r="C21" s="80"/>
      <c r="D21" s="80"/>
      <c r="E21" s="80"/>
      <c r="F21" s="15">
        <f>SUM(F20)</f>
        <v>60000</v>
      </c>
      <c r="G21" s="15">
        <f t="shared" ref="G21:L21" si="6">SUM(G20)</f>
        <v>1722</v>
      </c>
      <c r="H21" s="15">
        <f t="shared" si="6"/>
        <v>1824</v>
      </c>
      <c r="I21" s="15">
        <f t="shared" si="6"/>
        <v>3486.68</v>
      </c>
      <c r="J21" s="15">
        <f t="shared" si="6"/>
        <v>25</v>
      </c>
      <c r="K21" s="15">
        <f t="shared" si="6"/>
        <v>7057.68</v>
      </c>
      <c r="L21" s="15">
        <f t="shared" si="6"/>
        <v>52942.32</v>
      </c>
    </row>
    <row r="22" spans="1:12" s="2" customFormat="1" ht="24.95" customHeight="1" thickBot="1" x14ac:dyDescent="0.25">
      <c r="A22" s="31"/>
      <c r="B22" s="31"/>
      <c r="C22" s="31"/>
      <c r="D22" s="31"/>
      <c r="E22" s="31"/>
      <c r="F22" s="5"/>
      <c r="G22" s="5"/>
      <c r="H22" s="5"/>
      <c r="I22" s="5"/>
      <c r="J22" s="5"/>
      <c r="K22" s="5"/>
      <c r="L22" s="5"/>
    </row>
    <row r="23" spans="1:12" s="2" customFormat="1" ht="24.95" customHeight="1" thickBot="1" x14ac:dyDescent="0.25">
      <c r="A23" s="88" t="s">
        <v>34</v>
      </c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90"/>
    </row>
    <row r="24" spans="1:12" s="38" customFormat="1" ht="24.95" customHeight="1" x14ac:dyDescent="0.2">
      <c r="A24" s="49">
        <f>+A20+1</f>
        <v>7</v>
      </c>
      <c r="B24" s="29" t="s">
        <v>189</v>
      </c>
      <c r="C24" s="51" t="s">
        <v>36</v>
      </c>
      <c r="D24" s="38" t="s">
        <v>198</v>
      </c>
      <c r="E24" s="51" t="s">
        <v>199</v>
      </c>
      <c r="F24" s="52">
        <v>45000</v>
      </c>
      <c r="G24" s="53">
        <f>F24*2.87%</f>
        <v>1291.5</v>
      </c>
      <c r="H24" s="53">
        <f>+F24*3.04%</f>
        <v>1368</v>
      </c>
      <c r="I24" s="53">
        <v>1148.33</v>
      </c>
      <c r="J24" s="52">
        <v>25</v>
      </c>
      <c r="K24" s="53">
        <f>SUM(G24:J24)</f>
        <v>3832.83</v>
      </c>
      <c r="L24" s="52">
        <f>+F24-K24</f>
        <v>41167.17</v>
      </c>
    </row>
    <row r="25" spans="1:12" s="2" customFormat="1" ht="24.95" customHeight="1" x14ac:dyDescent="0.2">
      <c r="A25" s="80" t="s">
        <v>59</v>
      </c>
      <c r="B25" s="80"/>
      <c r="C25" s="80"/>
      <c r="D25" s="80"/>
      <c r="E25" s="80"/>
      <c r="F25" s="15">
        <f>SUM(F24)</f>
        <v>45000</v>
      </c>
      <c r="G25" s="15">
        <f t="shared" ref="G25:L25" si="7">SUM(G24)</f>
        <v>1291.5</v>
      </c>
      <c r="H25" s="15">
        <f t="shared" si="7"/>
        <v>1368</v>
      </c>
      <c r="I25" s="15">
        <f t="shared" si="7"/>
        <v>1148.33</v>
      </c>
      <c r="J25" s="15">
        <f t="shared" si="7"/>
        <v>25</v>
      </c>
      <c r="K25" s="15">
        <f t="shared" si="7"/>
        <v>3832.83</v>
      </c>
      <c r="L25" s="15">
        <f t="shared" si="7"/>
        <v>41167.17</v>
      </c>
    </row>
    <row r="26" spans="1:12" s="2" customFormat="1" ht="24.95" customHeight="1" thickBot="1" x14ac:dyDescent="0.25">
      <c r="A26" s="31"/>
      <c r="B26" s="31"/>
      <c r="C26" s="31"/>
      <c r="D26" s="31"/>
      <c r="E26" s="31"/>
      <c r="F26" s="5"/>
      <c r="G26" s="5"/>
      <c r="H26" s="5"/>
      <c r="I26" s="5"/>
      <c r="J26" s="5"/>
      <c r="K26" s="5"/>
      <c r="L26" s="5"/>
    </row>
    <row r="27" spans="1:12" s="2" customFormat="1" ht="24.95" customHeight="1" thickBot="1" x14ac:dyDescent="0.25">
      <c r="A27" s="88" t="s">
        <v>30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90"/>
    </row>
    <row r="28" spans="1:12" s="38" customFormat="1" ht="27" customHeight="1" x14ac:dyDescent="0.2">
      <c r="A28" s="49">
        <f>+A24+1</f>
        <v>8</v>
      </c>
      <c r="B28" s="53" t="s">
        <v>119</v>
      </c>
      <c r="C28" s="50" t="s">
        <v>120</v>
      </c>
      <c r="D28" s="58" t="s">
        <v>139</v>
      </c>
      <c r="E28" s="55" t="s">
        <v>140</v>
      </c>
      <c r="F28" s="52">
        <v>80000</v>
      </c>
      <c r="G28" s="53">
        <f>F28*2.87%</f>
        <v>2296</v>
      </c>
      <c r="H28" s="53">
        <f>+F28*3.04%</f>
        <v>2432</v>
      </c>
      <c r="I28" s="53">
        <v>7400.87</v>
      </c>
      <c r="J28" s="52">
        <v>25</v>
      </c>
      <c r="K28" s="53">
        <f>SUM(G28:J28)</f>
        <v>12153.869999999999</v>
      </c>
      <c r="L28" s="52">
        <f>+F28-K28</f>
        <v>67846.13</v>
      </c>
    </row>
    <row r="29" spans="1:12" s="2" customFormat="1" ht="24.95" customHeight="1" x14ac:dyDescent="0.2">
      <c r="A29" s="80" t="s">
        <v>59</v>
      </c>
      <c r="B29" s="80"/>
      <c r="C29" s="80"/>
      <c r="D29" s="80"/>
      <c r="E29" s="80"/>
      <c r="F29" s="15">
        <f t="shared" ref="F29:L29" si="8">SUM(F28:F28)</f>
        <v>80000</v>
      </c>
      <c r="G29" s="15">
        <f t="shared" si="8"/>
        <v>2296</v>
      </c>
      <c r="H29" s="15">
        <f t="shared" si="8"/>
        <v>2432</v>
      </c>
      <c r="I29" s="15">
        <f t="shared" si="8"/>
        <v>7400.87</v>
      </c>
      <c r="J29" s="15">
        <f t="shared" si="8"/>
        <v>25</v>
      </c>
      <c r="K29" s="15">
        <f t="shared" si="8"/>
        <v>12153.869999999999</v>
      </c>
      <c r="L29" s="15">
        <f t="shared" si="8"/>
        <v>67846.13</v>
      </c>
    </row>
    <row r="30" spans="1:12" s="2" customFormat="1" ht="22.5" customHeight="1" thickBot="1" x14ac:dyDescent="0.25">
      <c r="A30" s="3"/>
      <c r="B30" s="22"/>
      <c r="C30" s="24"/>
      <c r="D30" s="24"/>
      <c r="E30" s="24"/>
      <c r="L30" s="6"/>
    </row>
    <row r="31" spans="1:12" s="2" customFormat="1" ht="24.95" customHeight="1" thickBot="1" x14ac:dyDescent="0.25">
      <c r="A31" s="77" t="s">
        <v>35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9"/>
    </row>
    <row r="32" spans="1:12" s="48" customFormat="1" ht="35.25" customHeight="1" x14ac:dyDescent="0.2">
      <c r="A32" s="59">
        <f>A28+1</f>
        <v>9</v>
      </c>
      <c r="B32" s="60" t="s">
        <v>47</v>
      </c>
      <c r="C32" s="61" t="s">
        <v>44</v>
      </c>
      <c r="D32" s="60" t="s">
        <v>57</v>
      </c>
      <c r="E32" s="60" t="s">
        <v>118</v>
      </c>
      <c r="F32" s="62">
        <v>65000</v>
      </c>
      <c r="G32" s="62">
        <f>F32*2.87%</f>
        <v>1865.5</v>
      </c>
      <c r="H32" s="62">
        <f>+F32*3.04%</f>
        <v>1976</v>
      </c>
      <c r="I32" s="62">
        <v>4427.58</v>
      </c>
      <c r="J32" s="63">
        <v>25</v>
      </c>
      <c r="K32" s="62">
        <f>SUM(G32:J32)</f>
        <v>8294.08</v>
      </c>
      <c r="L32" s="63">
        <f t="shared" ref="L32:L36" si="9">+F32-K32</f>
        <v>56705.919999999998</v>
      </c>
    </row>
    <row r="33" spans="1:12" s="5" customFormat="1" ht="24.95" customHeight="1" x14ac:dyDescent="0.2">
      <c r="A33" s="80" t="s">
        <v>59</v>
      </c>
      <c r="B33" s="80"/>
      <c r="C33" s="80"/>
      <c r="D33" s="80"/>
      <c r="E33" s="80"/>
      <c r="F33" s="15">
        <f>SUM(F32)</f>
        <v>65000</v>
      </c>
      <c r="G33" s="15">
        <f t="shared" ref="G33:L33" si="10">SUM(G32)</f>
        <v>1865.5</v>
      </c>
      <c r="H33" s="15">
        <f t="shared" si="10"/>
        <v>1976</v>
      </c>
      <c r="I33" s="15">
        <f t="shared" si="10"/>
        <v>4427.58</v>
      </c>
      <c r="J33" s="15">
        <f t="shared" si="10"/>
        <v>25</v>
      </c>
      <c r="K33" s="15">
        <f t="shared" si="10"/>
        <v>8294.08</v>
      </c>
      <c r="L33" s="15">
        <f t="shared" si="10"/>
        <v>56705.919999999998</v>
      </c>
    </row>
    <row r="34" spans="1:12" s="5" customFormat="1" ht="30" customHeight="1" thickBot="1" x14ac:dyDescent="0.25">
      <c r="A34" s="3"/>
      <c r="B34" s="22"/>
      <c r="C34" s="44"/>
      <c r="D34" s="22"/>
      <c r="E34" s="22"/>
      <c r="F34" s="2"/>
      <c r="G34" s="2"/>
      <c r="H34" s="2"/>
      <c r="I34" s="2"/>
      <c r="J34" s="6"/>
      <c r="K34" s="2"/>
      <c r="L34" s="6"/>
    </row>
    <row r="35" spans="1:12" s="2" customFormat="1" ht="24.95" customHeight="1" thickBot="1" x14ac:dyDescent="0.25">
      <c r="A35" s="77" t="s">
        <v>183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9"/>
    </row>
    <row r="36" spans="1:12" s="48" customFormat="1" ht="24.95" customHeight="1" x14ac:dyDescent="0.2">
      <c r="A36" s="49">
        <f>+A32+1</f>
        <v>10</v>
      </c>
      <c r="B36" s="64" t="s">
        <v>65</v>
      </c>
      <c r="C36" s="50" t="s">
        <v>11</v>
      </c>
      <c r="D36" s="51" t="s">
        <v>61</v>
      </c>
      <c r="E36" s="51" t="s">
        <v>138</v>
      </c>
      <c r="F36" s="53">
        <v>60000</v>
      </c>
      <c r="G36" s="53">
        <f>F36*2.87%</f>
        <v>1722</v>
      </c>
      <c r="H36" s="53">
        <f>+F36*3.04%</f>
        <v>1824</v>
      </c>
      <c r="I36" s="53">
        <v>3486.68</v>
      </c>
      <c r="J36" s="52">
        <v>25</v>
      </c>
      <c r="K36" s="53">
        <f t="shared" ref="K36" si="11">SUM(G36:J36)</f>
        <v>7057.68</v>
      </c>
      <c r="L36" s="52">
        <f t="shared" si="9"/>
        <v>52942.32</v>
      </c>
    </row>
    <row r="37" spans="1:12" s="5" customFormat="1" ht="24.95" customHeight="1" x14ac:dyDescent="0.2">
      <c r="A37" s="80" t="s">
        <v>59</v>
      </c>
      <c r="B37" s="80"/>
      <c r="C37" s="80"/>
      <c r="D37" s="80"/>
      <c r="E37" s="80"/>
      <c r="F37" s="15">
        <f>SUM(F36)</f>
        <v>60000</v>
      </c>
      <c r="G37" s="15">
        <f t="shared" ref="G37:L37" si="12">SUM(G36)</f>
        <v>1722</v>
      </c>
      <c r="H37" s="15">
        <f t="shared" si="12"/>
        <v>1824</v>
      </c>
      <c r="I37" s="15">
        <f t="shared" si="12"/>
        <v>3486.68</v>
      </c>
      <c r="J37" s="15">
        <f t="shared" si="12"/>
        <v>25</v>
      </c>
      <c r="K37" s="15">
        <f t="shared" si="12"/>
        <v>7057.68</v>
      </c>
      <c r="L37" s="15">
        <f t="shared" si="12"/>
        <v>52942.32</v>
      </c>
    </row>
    <row r="38" spans="1:12" s="5" customFormat="1" ht="24.95" customHeight="1" thickBot="1" x14ac:dyDescent="0.25">
      <c r="A38" s="31"/>
      <c r="B38" s="31"/>
      <c r="C38" s="31"/>
      <c r="D38" s="31"/>
      <c r="E38" s="31"/>
    </row>
    <row r="39" spans="1:12" s="2" customFormat="1" ht="24.95" customHeight="1" thickBot="1" x14ac:dyDescent="0.25">
      <c r="A39" s="88" t="s">
        <v>186</v>
      </c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90"/>
    </row>
    <row r="40" spans="1:12" s="38" customFormat="1" ht="39" customHeight="1" x14ac:dyDescent="0.2">
      <c r="A40" s="49">
        <f>+A36+1</f>
        <v>11</v>
      </c>
      <c r="B40" s="29" t="s">
        <v>180</v>
      </c>
      <c r="C40" s="50" t="s">
        <v>190</v>
      </c>
      <c r="D40" s="23" t="s">
        <v>106</v>
      </c>
      <c r="E40" s="23" t="s">
        <v>209</v>
      </c>
      <c r="F40" s="52">
        <v>110000</v>
      </c>
      <c r="G40" s="53">
        <f>F40*2.87%</f>
        <v>3157</v>
      </c>
      <c r="H40" s="53">
        <f>+F40*3.04%</f>
        <v>3344</v>
      </c>
      <c r="I40" s="53">
        <v>14457.62</v>
      </c>
      <c r="J40" s="52">
        <v>25</v>
      </c>
      <c r="K40" s="53">
        <f>SUM(G40:J40)</f>
        <v>20983.620000000003</v>
      </c>
      <c r="L40" s="52">
        <f>+F40-K40</f>
        <v>89016.38</v>
      </c>
    </row>
    <row r="41" spans="1:12" s="2" customFormat="1" ht="24.95" customHeight="1" x14ac:dyDescent="0.2">
      <c r="A41" s="80" t="s">
        <v>59</v>
      </c>
      <c r="B41" s="80"/>
      <c r="C41" s="80"/>
      <c r="D41" s="80"/>
      <c r="E41" s="80"/>
      <c r="F41" s="15">
        <f>SUM(F40)</f>
        <v>110000</v>
      </c>
      <c r="G41" s="15">
        <f t="shared" ref="G41:L41" si="13">SUM(G40)</f>
        <v>3157</v>
      </c>
      <c r="H41" s="15">
        <f t="shared" si="13"/>
        <v>3344</v>
      </c>
      <c r="I41" s="15">
        <f t="shared" si="13"/>
        <v>14457.62</v>
      </c>
      <c r="J41" s="15">
        <f t="shared" si="13"/>
        <v>25</v>
      </c>
      <c r="K41" s="15">
        <f t="shared" si="13"/>
        <v>20983.620000000003</v>
      </c>
      <c r="L41" s="15">
        <f t="shared" si="13"/>
        <v>89016.38</v>
      </c>
    </row>
    <row r="42" spans="1:12" s="2" customFormat="1" ht="30" customHeight="1" thickBot="1" x14ac:dyDescent="0.25">
      <c r="A42" s="31"/>
      <c r="B42" s="31"/>
      <c r="C42" s="31"/>
      <c r="D42" s="31"/>
      <c r="E42" s="31"/>
      <c r="F42" s="5"/>
      <c r="G42" s="5"/>
      <c r="H42" s="5"/>
      <c r="I42" s="5"/>
      <c r="J42" s="5"/>
      <c r="K42" s="5"/>
      <c r="L42" s="5"/>
    </row>
    <row r="43" spans="1:12" s="5" customFormat="1" ht="24.75" customHeight="1" thickBot="1" x14ac:dyDescent="0.25">
      <c r="A43" s="88" t="s">
        <v>184</v>
      </c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90"/>
    </row>
    <row r="44" spans="1:12" s="48" customFormat="1" ht="24.95" customHeight="1" x14ac:dyDescent="0.2">
      <c r="A44" s="49">
        <f>+A40+1</f>
        <v>12</v>
      </c>
      <c r="B44" s="29" t="s">
        <v>121</v>
      </c>
      <c r="C44" s="50" t="s">
        <v>122</v>
      </c>
      <c r="D44" s="51" t="s">
        <v>139</v>
      </c>
      <c r="E44" s="38" t="s">
        <v>140</v>
      </c>
      <c r="F44" s="52">
        <v>60000</v>
      </c>
      <c r="G44" s="53">
        <f>F44*2.87%</f>
        <v>1722</v>
      </c>
      <c r="H44" s="53">
        <f>+F44*3.04%</f>
        <v>1824</v>
      </c>
      <c r="I44" s="52">
        <v>3486.68</v>
      </c>
      <c r="J44" s="52">
        <v>25</v>
      </c>
      <c r="K44" s="53">
        <f>SUM(G44:J44)</f>
        <v>7057.68</v>
      </c>
      <c r="L44" s="52">
        <f>+F44-K44</f>
        <v>52942.32</v>
      </c>
    </row>
    <row r="45" spans="1:12" s="5" customFormat="1" ht="27" customHeight="1" x14ac:dyDescent="0.2">
      <c r="A45" s="80" t="s">
        <v>59</v>
      </c>
      <c r="B45" s="80"/>
      <c r="C45" s="80"/>
      <c r="D45" s="80"/>
      <c r="E45" s="80"/>
      <c r="F45" s="15">
        <f>SUM(F44)</f>
        <v>60000</v>
      </c>
      <c r="G45" s="15">
        <f t="shared" ref="G45:L45" si="14">SUM(G44)</f>
        <v>1722</v>
      </c>
      <c r="H45" s="15">
        <f t="shared" si="14"/>
        <v>1824</v>
      </c>
      <c r="I45" s="15">
        <f t="shared" si="14"/>
        <v>3486.68</v>
      </c>
      <c r="J45" s="15">
        <f t="shared" si="14"/>
        <v>25</v>
      </c>
      <c r="K45" s="15">
        <f t="shared" si="14"/>
        <v>7057.68</v>
      </c>
      <c r="L45" s="15">
        <f t="shared" si="14"/>
        <v>52942.32</v>
      </c>
    </row>
    <row r="46" spans="1:12" s="5" customFormat="1" ht="26.25" customHeight="1" thickBot="1" x14ac:dyDescent="0.25">
      <c r="A46" s="31"/>
      <c r="B46" s="31"/>
      <c r="C46" s="31"/>
      <c r="D46" s="31"/>
      <c r="E46" s="31"/>
    </row>
    <row r="47" spans="1:12" s="5" customFormat="1" ht="24.75" customHeight="1" thickBot="1" x14ac:dyDescent="0.25">
      <c r="A47" s="88" t="s">
        <v>185</v>
      </c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90"/>
    </row>
    <row r="48" spans="1:12" s="48" customFormat="1" ht="24.95" customHeight="1" x14ac:dyDescent="0.2">
      <c r="A48" s="49">
        <f>+A44+1</f>
        <v>13</v>
      </c>
      <c r="B48" s="29" t="s">
        <v>160</v>
      </c>
      <c r="C48" s="50" t="s">
        <v>122</v>
      </c>
      <c r="D48" s="51" t="s">
        <v>66</v>
      </c>
      <c r="E48" s="51" t="s">
        <v>142</v>
      </c>
      <c r="F48" s="52">
        <v>60000</v>
      </c>
      <c r="G48" s="53">
        <f>F48*2.87%</f>
        <v>1722</v>
      </c>
      <c r="H48" s="53">
        <f>+F48*3.04%</f>
        <v>1824</v>
      </c>
      <c r="I48" s="52">
        <v>3486.68</v>
      </c>
      <c r="J48" s="52">
        <v>3020</v>
      </c>
      <c r="K48" s="53">
        <f>SUM(G48:J48)</f>
        <v>10052.68</v>
      </c>
      <c r="L48" s="52">
        <f>+F48-K48</f>
        <v>49947.32</v>
      </c>
    </row>
    <row r="49" spans="1:12" s="5" customFormat="1" ht="34.5" customHeight="1" x14ac:dyDescent="0.2">
      <c r="A49" s="80" t="s">
        <v>59</v>
      </c>
      <c r="B49" s="80"/>
      <c r="C49" s="80"/>
      <c r="D49" s="80"/>
      <c r="E49" s="80"/>
      <c r="F49" s="15">
        <f>SUM(F48)</f>
        <v>60000</v>
      </c>
      <c r="G49" s="15">
        <f t="shared" ref="G49:L49" si="15">SUM(G48)</f>
        <v>1722</v>
      </c>
      <c r="H49" s="15">
        <f t="shared" si="15"/>
        <v>1824</v>
      </c>
      <c r="I49" s="15">
        <f t="shared" si="15"/>
        <v>3486.68</v>
      </c>
      <c r="J49" s="15">
        <f t="shared" si="15"/>
        <v>3020</v>
      </c>
      <c r="K49" s="15">
        <f t="shared" si="15"/>
        <v>10052.68</v>
      </c>
      <c r="L49" s="15">
        <f t="shared" si="15"/>
        <v>49947.32</v>
      </c>
    </row>
    <row r="50" spans="1:12" s="5" customFormat="1" ht="27.75" customHeight="1" thickBot="1" x14ac:dyDescent="0.25"/>
    <row r="51" spans="1:12" s="5" customFormat="1" ht="24.95" customHeight="1" thickBot="1" x14ac:dyDescent="0.25">
      <c r="A51" s="77" t="s">
        <v>1</v>
      </c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9"/>
    </row>
    <row r="52" spans="1:12" s="48" customFormat="1" ht="24.95" customHeight="1" x14ac:dyDescent="0.2">
      <c r="A52" s="49">
        <f>+A48+1</f>
        <v>14</v>
      </c>
      <c r="B52" s="65" t="s">
        <v>85</v>
      </c>
      <c r="C52" s="65" t="s">
        <v>36</v>
      </c>
      <c r="D52" s="51" t="s">
        <v>90</v>
      </c>
      <c r="E52" s="51" t="s">
        <v>141</v>
      </c>
      <c r="F52" s="53">
        <v>45000</v>
      </c>
      <c r="G52" s="53">
        <f>F52*2.87%</f>
        <v>1291.5</v>
      </c>
      <c r="H52" s="53">
        <f>+F52*3.04%</f>
        <v>1368</v>
      </c>
      <c r="I52" s="53">
        <v>1148.33</v>
      </c>
      <c r="J52" s="52">
        <v>25</v>
      </c>
      <c r="K52" s="53">
        <f>SUM(G52:J52)</f>
        <v>3832.83</v>
      </c>
      <c r="L52" s="52">
        <f>+F52-K52</f>
        <v>41167.17</v>
      </c>
    </row>
    <row r="53" spans="1:12" s="2" customFormat="1" ht="24.95" customHeight="1" x14ac:dyDescent="0.2">
      <c r="A53" s="80" t="s">
        <v>59</v>
      </c>
      <c r="B53" s="80"/>
      <c r="C53" s="80"/>
      <c r="D53" s="80"/>
      <c r="E53" s="80"/>
      <c r="F53" s="15">
        <f>SUM(F52)</f>
        <v>45000</v>
      </c>
      <c r="G53" s="15">
        <f t="shared" ref="G53:H53" si="16">SUM(G52)</f>
        <v>1291.5</v>
      </c>
      <c r="H53" s="15">
        <f t="shared" si="16"/>
        <v>1368</v>
      </c>
      <c r="I53" s="15">
        <f>SUM(I52)</f>
        <v>1148.33</v>
      </c>
      <c r="J53" s="15">
        <f>SUM(J52)</f>
        <v>25</v>
      </c>
      <c r="K53" s="15">
        <f t="shared" ref="K53:L53" si="17">SUM(K52)</f>
        <v>3832.83</v>
      </c>
      <c r="L53" s="15">
        <f t="shared" si="17"/>
        <v>41167.17</v>
      </c>
    </row>
    <row r="54" spans="1:12" s="2" customFormat="1" ht="29.25" customHeight="1" thickBot="1" x14ac:dyDescent="0.25">
      <c r="A54" s="31"/>
      <c r="B54" s="31"/>
      <c r="C54" s="31"/>
      <c r="D54" s="31"/>
      <c r="E54" s="31"/>
      <c r="F54"/>
      <c r="G54"/>
      <c r="H54"/>
      <c r="I54"/>
      <c r="J54"/>
      <c r="K54"/>
      <c r="L54"/>
    </row>
    <row r="55" spans="1:12" s="2" customFormat="1" ht="29.25" customHeight="1" thickBot="1" x14ac:dyDescent="0.25">
      <c r="A55" s="77" t="s">
        <v>45</v>
      </c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9"/>
    </row>
    <row r="56" spans="1:12" s="48" customFormat="1" ht="24.95" customHeight="1" x14ac:dyDescent="0.2">
      <c r="A56" s="49">
        <f>+A52+1</f>
        <v>15</v>
      </c>
      <c r="B56" s="51" t="s">
        <v>17</v>
      </c>
      <c r="C56" s="51" t="s">
        <v>46</v>
      </c>
      <c r="D56" s="51" t="s">
        <v>61</v>
      </c>
      <c r="E56" s="51" t="s">
        <v>138</v>
      </c>
      <c r="F56" s="53">
        <v>60000</v>
      </c>
      <c r="G56" s="53">
        <f>F56*2.87%</f>
        <v>1722</v>
      </c>
      <c r="H56" s="53">
        <f>+F56*3.04%</f>
        <v>1824</v>
      </c>
      <c r="I56" s="53">
        <v>3248.65</v>
      </c>
      <c r="J56" s="52">
        <v>5339.2</v>
      </c>
      <c r="K56" s="53">
        <f>SUM(G56:J56)</f>
        <v>12133.849999999999</v>
      </c>
      <c r="L56" s="52">
        <f>+F56-K56</f>
        <v>47866.15</v>
      </c>
    </row>
    <row r="57" spans="1:12" s="5" customFormat="1" ht="24.75" customHeight="1" x14ac:dyDescent="0.2">
      <c r="A57" s="80" t="s">
        <v>59</v>
      </c>
      <c r="B57" s="80"/>
      <c r="C57" s="80"/>
      <c r="D57" s="80"/>
      <c r="E57" s="80"/>
      <c r="F57" s="15">
        <f>SUM(F56)</f>
        <v>60000</v>
      </c>
      <c r="G57" s="15">
        <f t="shared" ref="G57:L57" si="18">SUM(G56)</f>
        <v>1722</v>
      </c>
      <c r="H57" s="15">
        <f t="shared" si="18"/>
        <v>1824</v>
      </c>
      <c r="I57" s="15">
        <f t="shared" si="18"/>
        <v>3248.65</v>
      </c>
      <c r="J57" s="15">
        <f t="shared" si="18"/>
        <v>5339.2</v>
      </c>
      <c r="K57" s="15">
        <f t="shared" si="18"/>
        <v>12133.849999999999</v>
      </c>
      <c r="L57" s="15">
        <f t="shared" si="18"/>
        <v>47866.15</v>
      </c>
    </row>
    <row r="58" spans="1:12" s="5" customFormat="1" ht="9.75" customHeight="1" thickBot="1" x14ac:dyDescent="0.25">
      <c r="A58" s="31"/>
      <c r="B58" s="31"/>
      <c r="C58" s="31"/>
      <c r="D58" s="31"/>
      <c r="E58" s="31"/>
      <c r="F58"/>
      <c r="G58"/>
      <c r="H58"/>
      <c r="I58"/>
      <c r="J58"/>
      <c r="K58"/>
      <c r="L58"/>
    </row>
    <row r="59" spans="1:12" s="2" customFormat="1" ht="24.95" customHeight="1" thickBot="1" x14ac:dyDescent="0.25">
      <c r="A59" s="77" t="s">
        <v>6</v>
      </c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9"/>
    </row>
    <row r="60" spans="1:12" s="38" customFormat="1" ht="24.95" customHeight="1" x14ac:dyDescent="0.2">
      <c r="A60" s="49">
        <f>+A56+1</f>
        <v>16</v>
      </c>
      <c r="B60" s="51" t="s">
        <v>71</v>
      </c>
      <c r="C60" s="50" t="s">
        <v>70</v>
      </c>
      <c r="D60" s="51" t="s">
        <v>66</v>
      </c>
      <c r="E60" s="51" t="s">
        <v>142</v>
      </c>
      <c r="F60" s="52">
        <v>175000</v>
      </c>
      <c r="G60" s="53">
        <f>F60*2.87%</f>
        <v>5022.5</v>
      </c>
      <c r="H60" s="53">
        <v>4098.53</v>
      </c>
      <c r="I60" s="53">
        <v>30052.61</v>
      </c>
      <c r="J60" s="52">
        <v>25</v>
      </c>
      <c r="K60" s="53">
        <f t="shared" ref="K60:K62" si="19">SUM(G60:J60)</f>
        <v>39198.639999999999</v>
      </c>
      <c r="L60" s="52">
        <f t="shared" ref="L60:L62" si="20">+F60-K60</f>
        <v>135801.35999999999</v>
      </c>
    </row>
    <row r="61" spans="1:12" s="38" customFormat="1" ht="26.25" customHeight="1" x14ac:dyDescent="0.2">
      <c r="A61" s="49">
        <f>+A60+1</f>
        <v>17</v>
      </c>
      <c r="B61" s="65" t="s">
        <v>86</v>
      </c>
      <c r="C61" s="65" t="s">
        <v>88</v>
      </c>
      <c r="D61" s="51" t="s">
        <v>143</v>
      </c>
      <c r="E61" s="51" t="s">
        <v>144</v>
      </c>
      <c r="F61" s="52">
        <v>65000</v>
      </c>
      <c r="G61" s="53">
        <f>F61*2.87%</f>
        <v>1865.5</v>
      </c>
      <c r="H61" s="53">
        <f>+F61*3.04%</f>
        <v>1976</v>
      </c>
      <c r="I61" s="29">
        <v>4427.58</v>
      </c>
      <c r="J61" s="52">
        <v>25</v>
      </c>
      <c r="K61" s="53">
        <f t="shared" si="19"/>
        <v>8294.08</v>
      </c>
      <c r="L61" s="52">
        <f t="shared" si="20"/>
        <v>56705.919999999998</v>
      </c>
    </row>
    <row r="62" spans="1:12" s="38" customFormat="1" ht="24.95" customHeight="1" x14ac:dyDescent="0.2">
      <c r="A62" s="49">
        <f>+A61+1</f>
        <v>18</v>
      </c>
      <c r="B62" s="65" t="s">
        <v>87</v>
      </c>
      <c r="C62" s="65" t="s">
        <v>88</v>
      </c>
      <c r="D62" s="51" t="s">
        <v>91</v>
      </c>
      <c r="E62" s="51" t="s">
        <v>179</v>
      </c>
      <c r="F62" s="52">
        <v>50000</v>
      </c>
      <c r="G62" s="53">
        <f>F62*2.87%</f>
        <v>1435</v>
      </c>
      <c r="H62" s="53">
        <f>+F62*3.04%</f>
        <v>1520</v>
      </c>
      <c r="I62" s="29">
        <v>1854</v>
      </c>
      <c r="J62" s="52">
        <v>25</v>
      </c>
      <c r="K62" s="53">
        <f t="shared" si="19"/>
        <v>4834</v>
      </c>
      <c r="L62" s="52">
        <f t="shared" si="20"/>
        <v>45166</v>
      </c>
    </row>
    <row r="63" spans="1:12" s="2" customFormat="1" ht="24.95" customHeight="1" x14ac:dyDescent="0.2">
      <c r="A63" s="80" t="s">
        <v>59</v>
      </c>
      <c r="B63" s="80"/>
      <c r="C63" s="80"/>
      <c r="D63" s="80"/>
      <c r="E63" s="80"/>
      <c r="F63" s="15">
        <f>SUM(F60:F62)</f>
        <v>290000</v>
      </c>
      <c r="G63" s="15">
        <f t="shared" ref="G63:I63" si="21">SUM(G60:G62)</f>
        <v>8323</v>
      </c>
      <c r="H63" s="15">
        <f>SUM(H60:H62)</f>
        <v>7594.53</v>
      </c>
      <c r="I63" s="15">
        <f t="shared" si="21"/>
        <v>36334.19</v>
      </c>
      <c r="J63" s="15">
        <f>SUM(J60:J62)</f>
        <v>75</v>
      </c>
      <c r="K63" s="15">
        <f>SUM(K60:K62)</f>
        <v>52326.720000000001</v>
      </c>
      <c r="L63" s="15">
        <f>SUM(L60:L62)</f>
        <v>237673.27999999997</v>
      </c>
    </row>
    <row r="64" spans="1:12" s="2" customFormat="1" ht="13.5" thickBot="1" x14ac:dyDescent="0.25">
      <c r="A64" s="31"/>
      <c r="B64" s="31"/>
      <c r="C64" s="31"/>
      <c r="D64" s="31"/>
      <c r="E64" s="31"/>
      <c r="F64"/>
      <c r="G64"/>
      <c r="H64"/>
      <c r="I64"/>
      <c r="J64"/>
      <c r="K64"/>
      <c r="L64"/>
    </row>
    <row r="65" spans="1:12" s="2" customFormat="1" ht="24.95" customHeight="1" thickBot="1" x14ac:dyDescent="0.25">
      <c r="A65" s="77" t="s">
        <v>72</v>
      </c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9"/>
    </row>
    <row r="66" spans="1:12" s="64" customFormat="1" ht="25.5" customHeight="1" x14ac:dyDescent="0.2">
      <c r="A66" s="36">
        <f>+A62+1</f>
        <v>19</v>
      </c>
      <c r="B66" s="65" t="s">
        <v>75</v>
      </c>
      <c r="C66" s="66" t="s">
        <v>76</v>
      </c>
      <c r="D66" s="51" t="s">
        <v>94</v>
      </c>
      <c r="E66" s="51" t="s">
        <v>145</v>
      </c>
      <c r="F66" s="37">
        <v>175000</v>
      </c>
      <c r="G66" s="53">
        <f>F66*2.87%</f>
        <v>5022.5</v>
      </c>
      <c r="H66" s="53">
        <v>4098.5280000000002</v>
      </c>
      <c r="I66" s="29">
        <v>29457.55</v>
      </c>
      <c r="J66" s="52">
        <v>2405.2399999999998</v>
      </c>
      <c r="K66" s="53">
        <f>SUM(G66:J66)</f>
        <v>40983.817999999999</v>
      </c>
      <c r="L66" s="52">
        <f t="shared" ref="L66:L70" si="22">+F66-K66</f>
        <v>134016.182</v>
      </c>
    </row>
    <row r="67" spans="1:12" s="38" customFormat="1" ht="23.25" customHeight="1" x14ac:dyDescent="0.2">
      <c r="A67" s="36">
        <f>+A66+1</f>
        <v>20</v>
      </c>
      <c r="B67" s="65" t="s">
        <v>73</v>
      </c>
      <c r="C67" s="30" t="s">
        <v>74</v>
      </c>
      <c r="D67" s="51" t="s">
        <v>66</v>
      </c>
      <c r="E67" s="51" t="s">
        <v>142</v>
      </c>
      <c r="F67" s="67">
        <v>100000</v>
      </c>
      <c r="G67" s="53">
        <f>F67*2.87%</f>
        <v>2870</v>
      </c>
      <c r="H67" s="53">
        <f>+F67*3.04%</f>
        <v>3040</v>
      </c>
      <c r="I67" s="53">
        <v>12105.37</v>
      </c>
      <c r="J67" s="52">
        <v>25</v>
      </c>
      <c r="K67" s="53">
        <f t="shared" ref="K67:K70" si="23">SUM(G67:J67)</f>
        <v>18040.370000000003</v>
      </c>
      <c r="L67" s="52">
        <f t="shared" si="22"/>
        <v>81959.63</v>
      </c>
    </row>
    <row r="68" spans="1:12" s="48" customFormat="1" ht="24.95" customHeight="1" x14ac:dyDescent="0.2">
      <c r="A68" s="36">
        <f>+A67+1</f>
        <v>21</v>
      </c>
      <c r="B68" s="29" t="s">
        <v>107</v>
      </c>
      <c r="C68" s="36" t="s">
        <v>109</v>
      </c>
      <c r="D68" s="51" t="s">
        <v>91</v>
      </c>
      <c r="E68" s="51" t="s">
        <v>179</v>
      </c>
      <c r="F68" s="37">
        <v>45000</v>
      </c>
      <c r="G68" s="53">
        <f t="shared" ref="G68:G70" si="24">F68*2.87%</f>
        <v>1291.5</v>
      </c>
      <c r="H68" s="53">
        <f t="shared" ref="H68:H70" si="25">+F68*3.04%</f>
        <v>1368</v>
      </c>
      <c r="I68" s="53">
        <v>1148.33</v>
      </c>
      <c r="J68" s="52">
        <v>25</v>
      </c>
      <c r="K68" s="53">
        <f t="shared" si="23"/>
        <v>3832.83</v>
      </c>
      <c r="L68" s="52">
        <f t="shared" si="22"/>
        <v>41167.17</v>
      </c>
    </row>
    <row r="69" spans="1:12" s="38" customFormat="1" ht="24.95" customHeight="1" x14ac:dyDescent="0.2">
      <c r="A69" s="36">
        <f t="shared" ref="A69:A72" si="26">+A68+1</f>
        <v>22</v>
      </c>
      <c r="B69" s="29" t="s">
        <v>162</v>
      </c>
      <c r="C69" s="36" t="s">
        <v>164</v>
      </c>
      <c r="D69" s="51" t="s">
        <v>66</v>
      </c>
      <c r="E69" s="51" t="s">
        <v>142</v>
      </c>
      <c r="F69" s="37">
        <v>45000</v>
      </c>
      <c r="G69" s="29">
        <f>F69*2.87%</f>
        <v>1291.5</v>
      </c>
      <c r="H69" s="29">
        <f>+F69*3.04%</f>
        <v>1368</v>
      </c>
      <c r="I69" s="29">
        <v>1148.33</v>
      </c>
      <c r="J69" s="52">
        <v>4025</v>
      </c>
      <c r="K69" s="53">
        <f>SUM(G69:J69)</f>
        <v>7832.83</v>
      </c>
      <c r="L69" s="52">
        <f>+F69-K69</f>
        <v>37167.17</v>
      </c>
    </row>
    <row r="70" spans="1:12" s="47" customFormat="1" ht="24.95" customHeight="1" x14ac:dyDescent="0.2">
      <c r="A70" s="36">
        <f t="shared" si="26"/>
        <v>23</v>
      </c>
      <c r="B70" s="29" t="s">
        <v>108</v>
      </c>
      <c r="C70" s="36" t="s">
        <v>109</v>
      </c>
      <c r="D70" s="51" t="s">
        <v>91</v>
      </c>
      <c r="E70" s="51" t="s">
        <v>179</v>
      </c>
      <c r="F70" s="37">
        <v>40000</v>
      </c>
      <c r="G70" s="53">
        <f t="shared" si="24"/>
        <v>1148</v>
      </c>
      <c r="H70" s="53">
        <f t="shared" si="25"/>
        <v>1216</v>
      </c>
      <c r="I70" s="53">
        <v>442.65</v>
      </c>
      <c r="J70" s="52">
        <v>25</v>
      </c>
      <c r="K70" s="53">
        <f t="shared" si="23"/>
        <v>2831.65</v>
      </c>
      <c r="L70" s="52">
        <f t="shared" si="22"/>
        <v>37168.35</v>
      </c>
    </row>
    <row r="71" spans="1:12" s="38" customFormat="1" ht="24.95" customHeight="1" x14ac:dyDescent="0.2">
      <c r="A71" s="36">
        <f t="shared" si="26"/>
        <v>24</v>
      </c>
      <c r="B71" s="29" t="s">
        <v>123</v>
      </c>
      <c r="C71" s="36" t="s">
        <v>124</v>
      </c>
      <c r="D71" s="68" t="s">
        <v>139</v>
      </c>
      <c r="E71" s="57" t="s">
        <v>140</v>
      </c>
      <c r="F71" s="37">
        <v>35000</v>
      </c>
      <c r="G71" s="29">
        <f>F71*2.87%</f>
        <v>1004.5</v>
      </c>
      <c r="H71" s="29">
        <f>+F71*3.04%</f>
        <v>1064</v>
      </c>
      <c r="I71" s="29"/>
      <c r="J71" s="52">
        <v>770.31</v>
      </c>
      <c r="K71" s="53">
        <f>SUM(G71:J71)</f>
        <v>2838.81</v>
      </c>
      <c r="L71" s="52">
        <f>+F71-K71</f>
        <v>32161.19</v>
      </c>
    </row>
    <row r="72" spans="1:12" s="38" customFormat="1" ht="24.95" customHeight="1" x14ac:dyDescent="0.2">
      <c r="A72" s="36">
        <f t="shared" si="26"/>
        <v>25</v>
      </c>
      <c r="B72" s="29" t="s">
        <v>161</v>
      </c>
      <c r="C72" s="36" t="s">
        <v>163</v>
      </c>
      <c r="D72" s="39" t="s">
        <v>66</v>
      </c>
      <c r="E72" s="39" t="s">
        <v>142</v>
      </c>
      <c r="F72" s="37">
        <v>35000</v>
      </c>
      <c r="G72" s="29">
        <f t="shared" ref="G72" si="27">F72*2.87%</f>
        <v>1004.5</v>
      </c>
      <c r="H72" s="29">
        <f t="shared" ref="H72" si="28">+F72*3.04%</f>
        <v>1064</v>
      </c>
      <c r="I72" s="29"/>
      <c r="J72" s="52">
        <v>525</v>
      </c>
      <c r="K72" s="53">
        <f>SUM(G72:J72)</f>
        <v>2593.5</v>
      </c>
      <c r="L72" s="52">
        <f>+F72-K72</f>
        <v>32406.5</v>
      </c>
    </row>
    <row r="73" spans="1:12" s="2" customFormat="1" ht="24.95" customHeight="1" x14ac:dyDescent="0.2">
      <c r="A73" s="80" t="s">
        <v>59</v>
      </c>
      <c r="B73" s="80"/>
      <c r="C73" s="80"/>
      <c r="D73" s="80"/>
      <c r="E73" s="80"/>
      <c r="F73" s="15">
        <f t="shared" ref="F73:L73" si="29">SUM(F66:F72)</f>
        <v>475000</v>
      </c>
      <c r="G73" s="15">
        <f t="shared" si="29"/>
        <v>13632.5</v>
      </c>
      <c r="H73" s="15">
        <f t="shared" si="29"/>
        <v>13218.528</v>
      </c>
      <c r="I73" s="15">
        <f t="shared" si="29"/>
        <v>44302.23</v>
      </c>
      <c r="J73" s="15">
        <f t="shared" si="29"/>
        <v>7800.5499999999993</v>
      </c>
      <c r="K73" s="15">
        <f t="shared" si="29"/>
        <v>78953.80799999999</v>
      </c>
      <c r="L73" s="15">
        <f t="shared" si="29"/>
        <v>396046.19199999998</v>
      </c>
    </row>
    <row r="74" spans="1:12" s="2" customFormat="1" ht="24.95" customHeight="1" thickBot="1" x14ac:dyDescent="0.25">
      <c r="A74" s="31"/>
      <c r="B74" s="31"/>
      <c r="C74" s="31"/>
      <c r="D74" s="31"/>
      <c r="E74" s="31"/>
      <c r="F74" s="5"/>
      <c r="G74" s="5"/>
      <c r="H74" s="5"/>
      <c r="I74" s="5"/>
      <c r="J74" s="5"/>
      <c r="K74" s="5"/>
      <c r="L74" s="5"/>
    </row>
    <row r="75" spans="1:12" s="2" customFormat="1" ht="24.95" customHeight="1" thickBot="1" x14ac:dyDescent="0.25">
      <c r="A75" s="77" t="s">
        <v>31</v>
      </c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9"/>
    </row>
    <row r="76" spans="1:12" s="47" customFormat="1" ht="27.75" customHeight="1" x14ac:dyDescent="0.2">
      <c r="A76" s="49">
        <f>+A72+1</f>
        <v>26</v>
      </c>
      <c r="B76" s="51" t="s">
        <v>18</v>
      </c>
      <c r="C76" s="50" t="s">
        <v>38</v>
      </c>
      <c r="D76" s="51" t="s">
        <v>61</v>
      </c>
      <c r="E76" s="51" t="s">
        <v>138</v>
      </c>
      <c r="F76" s="53">
        <v>50000</v>
      </c>
      <c r="G76" s="53">
        <f>F76*2.87%</f>
        <v>1435</v>
      </c>
      <c r="H76" s="53">
        <f>+F76*3.04%</f>
        <v>1520</v>
      </c>
      <c r="I76" s="53">
        <v>1854</v>
      </c>
      <c r="J76" s="52">
        <v>25</v>
      </c>
      <c r="K76" s="53">
        <f>SUM(G76:J76)</f>
        <v>4834</v>
      </c>
      <c r="L76" s="52">
        <f>+F76-K76</f>
        <v>45166</v>
      </c>
    </row>
    <row r="77" spans="1:12" s="25" customFormat="1" x14ac:dyDescent="0.2">
      <c r="A77" s="80" t="s">
        <v>59</v>
      </c>
      <c r="B77" s="80"/>
      <c r="C77" s="80"/>
      <c r="D77" s="80"/>
      <c r="E77" s="80"/>
      <c r="F77" s="15">
        <f>SUM(F76)</f>
        <v>50000</v>
      </c>
      <c r="G77" s="15">
        <f t="shared" ref="G77:L77" si="30">SUM(G76)</f>
        <v>1435</v>
      </c>
      <c r="H77" s="15">
        <f t="shared" si="30"/>
        <v>1520</v>
      </c>
      <c r="I77" s="15">
        <f t="shared" si="30"/>
        <v>1854</v>
      </c>
      <c r="J77" s="15">
        <f t="shared" si="30"/>
        <v>25</v>
      </c>
      <c r="K77" s="15">
        <f t="shared" si="30"/>
        <v>4834</v>
      </c>
      <c r="L77" s="15">
        <f t="shared" si="30"/>
        <v>45166</v>
      </c>
    </row>
    <row r="78" spans="1:12" s="2" customFormat="1" ht="24.95" customHeight="1" thickBot="1" x14ac:dyDescent="0.25"/>
    <row r="79" spans="1:12" s="2" customFormat="1" ht="24.95" customHeight="1" thickBot="1" x14ac:dyDescent="0.25">
      <c r="A79" s="77" t="s">
        <v>28</v>
      </c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9"/>
    </row>
    <row r="80" spans="1:12" s="48" customFormat="1" ht="24.95" customHeight="1" x14ac:dyDescent="0.2">
      <c r="A80" s="36">
        <f>+A76+1</f>
        <v>27</v>
      </c>
      <c r="B80" s="39" t="s">
        <v>42</v>
      </c>
      <c r="C80" s="39" t="s">
        <v>24</v>
      </c>
      <c r="D80" s="51" t="s">
        <v>56</v>
      </c>
      <c r="E80" s="51" t="s">
        <v>146</v>
      </c>
      <c r="F80" s="46">
        <v>60000</v>
      </c>
      <c r="G80" s="29">
        <f>F80*2.87%</f>
        <v>1722</v>
      </c>
      <c r="H80" s="29">
        <f>+F80*3.04%</f>
        <v>1824</v>
      </c>
      <c r="I80" s="29">
        <v>3486.68</v>
      </c>
      <c r="J80" s="52">
        <v>25</v>
      </c>
      <c r="K80" s="53">
        <f>SUM(G80:J80)</f>
        <v>7057.68</v>
      </c>
      <c r="L80" s="52">
        <f>+F80-K80</f>
        <v>52942.32</v>
      </c>
    </row>
    <row r="81" spans="1:12" s="5" customFormat="1" ht="24.95" customHeight="1" x14ac:dyDescent="0.2">
      <c r="A81" s="80" t="s">
        <v>59</v>
      </c>
      <c r="B81" s="80"/>
      <c r="C81" s="80"/>
      <c r="D81" s="80"/>
      <c r="E81" s="80"/>
      <c r="F81" s="15">
        <f>SUM(F80:F80)</f>
        <v>60000</v>
      </c>
      <c r="G81" s="15">
        <f t="shared" ref="G81:L81" si="31">SUM(G80:G80)</f>
        <v>1722</v>
      </c>
      <c r="H81" s="15">
        <f t="shared" si="31"/>
        <v>1824</v>
      </c>
      <c r="I81" s="15">
        <f t="shared" si="31"/>
        <v>3486.68</v>
      </c>
      <c r="J81" s="15">
        <f t="shared" si="31"/>
        <v>25</v>
      </c>
      <c r="K81" s="15">
        <f t="shared" si="31"/>
        <v>7057.68</v>
      </c>
      <c r="L81" s="15">
        <f t="shared" si="31"/>
        <v>52942.32</v>
      </c>
    </row>
    <row r="82" spans="1:12" s="25" customFormat="1" ht="27" customHeight="1" x14ac:dyDescent="0.2">
      <c r="A82" s="31"/>
      <c r="B82" s="31"/>
      <c r="C82" s="31"/>
      <c r="D82" s="31"/>
      <c r="E82" s="31"/>
      <c r="F82"/>
      <c r="G82"/>
      <c r="H82"/>
      <c r="I82"/>
      <c r="J82"/>
      <c r="K82"/>
      <c r="L82"/>
    </row>
    <row r="83" spans="1:12" s="47" customFormat="1" ht="24.95" customHeight="1" x14ac:dyDescent="0.2">
      <c r="A83" s="36">
        <f>+A80+1</f>
        <v>28</v>
      </c>
      <c r="B83" s="39" t="s">
        <v>200</v>
      </c>
      <c r="C83" s="39" t="s">
        <v>201</v>
      </c>
      <c r="D83" s="39" t="s">
        <v>203</v>
      </c>
      <c r="E83" s="39" t="s">
        <v>204</v>
      </c>
      <c r="F83" s="46">
        <v>155000</v>
      </c>
      <c r="G83" s="29">
        <f>F83*2.87%</f>
        <v>4448.5</v>
      </c>
      <c r="H83" s="29">
        <v>4098.5280000000002</v>
      </c>
      <c r="I83" s="29">
        <v>25196.11</v>
      </c>
      <c r="J83" s="37">
        <v>25</v>
      </c>
      <c r="K83" s="29">
        <f>SUM(G83:J83)</f>
        <v>33768.137999999999</v>
      </c>
      <c r="L83" s="37">
        <f>+F83-K83</f>
        <v>121231.86199999999</v>
      </c>
    </row>
    <row r="84" spans="1:12" s="25" customFormat="1" ht="22.5" customHeight="1" x14ac:dyDescent="0.2">
      <c r="A84" s="80" t="s">
        <v>59</v>
      </c>
      <c r="B84" s="80"/>
      <c r="C84" s="80"/>
      <c r="D84" s="80"/>
      <c r="E84" s="80"/>
      <c r="F84" s="15">
        <f>SUM(F83:F83)</f>
        <v>155000</v>
      </c>
      <c r="G84" s="15">
        <f t="shared" ref="G84:L84" si="32">SUM(G83:G83)</f>
        <v>4448.5</v>
      </c>
      <c r="H84" s="15">
        <f>SUM(H83:H83)</f>
        <v>4098.5280000000002</v>
      </c>
      <c r="I84" s="15">
        <f t="shared" si="32"/>
        <v>25196.11</v>
      </c>
      <c r="J84" s="15">
        <f t="shared" si="32"/>
        <v>25</v>
      </c>
      <c r="K84" s="15">
        <f t="shared" si="32"/>
        <v>33768.137999999999</v>
      </c>
      <c r="L84" s="15">
        <f t="shared" si="32"/>
        <v>121231.86199999999</v>
      </c>
    </row>
    <row r="85" spans="1:12" s="25" customFormat="1" ht="9.75" customHeight="1" x14ac:dyDescent="0.2">
      <c r="A85" s="31"/>
      <c r="B85" s="31"/>
      <c r="C85" s="31"/>
      <c r="D85" s="31"/>
      <c r="E85" s="31"/>
      <c r="F85" s="48"/>
      <c r="G85" s="48"/>
      <c r="H85" s="48"/>
      <c r="I85" s="48"/>
      <c r="J85" s="48"/>
      <c r="K85" s="48"/>
      <c r="L85" s="48"/>
    </row>
    <row r="86" spans="1:12" s="2" customFormat="1" ht="24.75" customHeight="1" thickBot="1" x14ac:dyDescent="0.25">
      <c r="A86" s="85" t="s">
        <v>43</v>
      </c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7"/>
    </row>
    <row r="87" spans="1:12" s="38" customFormat="1" ht="27.75" customHeight="1" x14ac:dyDescent="0.2">
      <c r="A87" s="49">
        <f>+A83+1</f>
        <v>29</v>
      </c>
      <c r="B87" s="51" t="s">
        <v>25</v>
      </c>
      <c r="C87" s="51" t="s">
        <v>26</v>
      </c>
      <c r="D87" s="51" t="s">
        <v>93</v>
      </c>
      <c r="E87" s="47" t="s">
        <v>191</v>
      </c>
      <c r="F87" s="53">
        <v>20000</v>
      </c>
      <c r="G87" s="53">
        <f>F87*2.87%</f>
        <v>574</v>
      </c>
      <c r="H87" s="53">
        <f>+F87*3.04%</f>
        <v>608</v>
      </c>
      <c r="I87" s="29">
        <v>0</v>
      </c>
      <c r="J87" s="52">
        <v>25</v>
      </c>
      <c r="K87" s="53">
        <f>SUM(G87:J87)</f>
        <v>1207</v>
      </c>
      <c r="L87" s="52">
        <f>+F87-K87</f>
        <v>18793</v>
      </c>
    </row>
    <row r="88" spans="1:12" s="2" customFormat="1" ht="24.95" customHeight="1" x14ac:dyDescent="0.2">
      <c r="A88" s="80" t="s">
        <v>59</v>
      </c>
      <c r="B88" s="80"/>
      <c r="C88" s="80"/>
      <c r="D88" s="80"/>
      <c r="E88" s="80"/>
      <c r="F88" s="15">
        <f>SUM(F87)</f>
        <v>20000</v>
      </c>
      <c r="G88" s="15">
        <f t="shared" ref="G88:I88" si="33">SUM(G87)</f>
        <v>574</v>
      </c>
      <c r="H88" s="15">
        <f t="shared" si="33"/>
        <v>608</v>
      </c>
      <c r="I88" s="15">
        <f t="shared" si="33"/>
        <v>0</v>
      </c>
      <c r="J88" s="15">
        <v>25</v>
      </c>
      <c r="K88" s="15">
        <v>1207</v>
      </c>
      <c r="L88" s="15">
        <v>18793</v>
      </c>
    </row>
    <row r="89" spans="1:12" s="2" customFormat="1" ht="3" customHeight="1" thickBot="1" x14ac:dyDescent="0.25">
      <c r="A89" s="3"/>
      <c r="B89" s="22"/>
      <c r="C89" s="24"/>
      <c r="D89" s="24"/>
      <c r="E89" s="24"/>
      <c r="L89" s="6"/>
    </row>
    <row r="90" spans="1:12" s="2" customFormat="1" ht="32.25" customHeight="1" x14ac:dyDescent="0.2">
      <c r="A90" s="81" t="s">
        <v>166</v>
      </c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3"/>
    </row>
    <row r="91" spans="1:12" s="38" customFormat="1" ht="24.95" customHeight="1" x14ac:dyDescent="0.2">
      <c r="A91" s="36">
        <f>+A87+1</f>
        <v>30</v>
      </c>
      <c r="B91" s="39" t="s">
        <v>192</v>
      </c>
      <c r="C91" s="66" t="s">
        <v>193</v>
      </c>
      <c r="D91" s="39" t="s">
        <v>196</v>
      </c>
      <c r="E91" s="39" t="s">
        <v>197</v>
      </c>
      <c r="F91" s="29">
        <v>155000</v>
      </c>
      <c r="G91" s="29">
        <f t="shared" ref="G91:G92" si="34">F91*2.87%</f>
        <v>4448.5</v>
      </c>
      <c r="H91" s="29">
        <v>4098.5280000000002</v>
      </c>
      <c r="I91" s="29">
        <v>25196.11</v>
      </c>
      <c r="J91" s="37">
        <v>25</v>
      </c>
      <c r="K91" s="29">
        <f>SUM(G91:J91)</f>
        <v>33768.137999999999</v>
      </c>
      <c r="L91" s="37">
        <f t="shared" ref="L91" si="35">+F91-K91</f>
        <v>121231.86199999999</v>
      </c>
    </row>
    <row r="92" spans="1:12" s="38" customFormat="1" ht="24.95" customHeight="1" thickBot="1" x14ac:dyDescent="0.25">
      <c r="A92" s="49">
        <f>+A91+1</f>
        <v>31</v>
      </c>
      <c r="B92" s="51" t="s">
        <v>165</v>
      </c>
      <c r="C92" s="50" t="s">
        <v>181</v>
      </c>
      <c r="D92" s="51" t="s">
        <v>176</v>
      </c>
      <c r="E92" s="51" t="s">
        <v>177</v>
      </c>
      <c r="F92" s="53">
        <v>100000</v>
      </c>
      <c r="G92" s="53">
        <f t="shared" si="34"/>
        <v>2870</v>
      </c>
      <c r="H92" s="53">
        <f t="shared" ref="H92" si="36">+F92*3.04%</f>
        <v>3040</v>
      </c>
      <c r="I92" s="53">
        <v>12105.37</v>
      </c>
      <c r="J92" s="52">
        <v>5025</v>
      </c>
      <c r="K92" s="53">
        <f>SUM(G92:J92)</f>
        <v>23040.370000000003</v>
      </c>
      <c r="L92" s="52">
        <f t="shared" ref="L92" si="37">+F92-K92</f>
        <v>76959.63</v>
      </c>
    </row>
    <row r="93" spans="1:12" s="2" customFormat="1" ht="24.95" customHeight="1" thickBot="1" x14ac:dyDescent="0.25">
      <c r="A93" s="80" t="s">
        <v>59</v>
      </c>
      <c r="B93" s="80"/>
      <c r="C93" s="80"/>
      <c r="D93" s="80"/>
      <c r="E93" s="84"/>
      <c r="F93" s="32">
        <f>SUM(F91:F92)</f>
        <v>255000</v>
      </c>
      <c r="G93" s="32">
        <f t="shared" ref="G93:L93" si="38">SUM(G91:G92)</f>
        <v>7318.5</v>
      </c>
      <c r="H93" s="32">
        <f t="shared" si="38"/>
        <v>7138.5280000000002</v>
      </c>
      <c r="I93" s="32">
        <f t="shared" si="38"/>
        <v>37301.480000000003</v>
      </c>
      <c r="J93" s="32">
        <f t="shared" si="38"/>
        <v>5050</v>
      </c>
      <c r="K93" s="32">
        <f t="shared" si="38"/>
        <v>56808.508000000002</v>
      </c>
      <c r="L93" s="32">
        <f t="shared" si="38"/>
        <v>198191.492</v>
      </c>
    </row>
    <row r="94" spans="1:12" s="2" customFormat="1" ht="24.95" customHeight="1" thickBot="1" x14ac:dyDescent="0.25">
      <c r="A94" s="77" t="s">
        <v>32</v>
      </c>
      <c r="B94" s="78"/>
      <c r="C94" s="78"/>
      <c r="D94" s="78"/>
      <c r="E94" s="78"/>
      <c r="F94" s="78"/>
      <c r="G94" s="78"/>
      <c r="H94" s="78"/>
      <c r="I94" s="78"/>
      <c r="J94" s="78"/>
      <c r="K94" s="78"/>
      <c r="L94" s="79"/>
    </row>
    <row r="95" spans="1:12" s="38" customFormat="1" ht="24.75" customHeight="1" x14ac:dyDescent="0.2">
      <c r="A95" s="36">
        <f>+A92+1</f>
        <v>32</v>
      </c>
      <c r="B95" s="39" t="s">
        <v>22</v>
      </c>
      <c r="C95" s="39" t="s">
        <v>39</v>
      </c>
      <c r="D95" s="51" t="s">
        <v>91</v>
      </c>
      <c r="E95" s="51" t="s">
        <v>179</v>
      </c>
      <c r="F95" s="29">
        <v>75000</v>
      </c>
      <c r="G95" s="29">
        <v>2152.5</v>
      </c>
      <c r="H95" s="29">
        <v>2280</v>
      </c>
      <c r="I95" s="29">
        <v>6309.38</v>
      </c>
      <c r="J95" s="52">
        <v>25</v>
      </c>
      <c r="K95" s="53">
        <f>SUM(G95:J95)</f>
        <v>10766.880000000001</v>
      </c>
      <c r="L95" s="52">
        <f t="shared" ref="L95:L96" si="39">+F95-K95</f>
        <v>64233.119999999995</v>
      </c>
    </row>
    <row r="96" spans="1:12" s="38" customFormat="1" ht="24.75" customHeight="1" thickBot="1" x14ac:dyDescent="0.25">
      <c r="A96" s="36">
        <f>+A95+1</f>
        <v>33</v>
      </c>
      <c r="B96" s="39" t="s">
        <v>27</v>
      </c>
      <c r="C96" s="39" t="s">
        <v>15</v>
      </c>
      <c r="D96" s="51" t="s">
        <v>93</v>
      </c>
      <c r="E96" s="47" t="s">
        <v>191</v>
      </c>
      <c r="F96" s="69">
        <v>75000</v>
      </c>
      <c r="G96" s="69">
        <v>2152.5</v>
      </c>
      <c r="H96" s="69">
        <v>2280</v>
      </c>
      <c r="I96" s="69">
        <v>6309.38</v>
      </c>
      <c r="J96" s="63">
        <v>25</v>
      </c>
      <c r="K96" s="53">
        <f t="shared" ref="K96" si="40">SUM(G96:J96)</f>
        <v>10766.880000000001</v>
      </c>
      <c r="L96" s="52">
        <f t="shared" si="39"/>
        <v>64233.119999999995</v>
      </c>
    </row>
    <row r="97" spans="1:12" s="25" customFormat="1" ht="24.95" customHeight="1" thickBot="1" x14ac:dyDescent="0.25">
      <c r="A97" s="80" t="s">
        <v>59</v>
      </c>
      <c r="B97" s="80"/>
      <c r="C97" s="80"/>
      <c r="D97" s="80"/>
      <c r="E97" s="84"/>
      <c r="F97" s="32">
        <f>SUM(F95:F96)</f>
        <v>150000</v>
      </c>
      <c r="G97" s="33">
        <f t="shared" ref="G97:L97" si="41">SUM(G95:G96)</f>
        <v>4305</v>
      </c>
      <c r="H97" s="33">
        <f t="shared" si="41"/>
        <v>4560</v>
      </c>
      <c r="I97" s="33">
        <f t="shared" si="41"/>
        <v>12618.76</v>
      </c>
      <c r="J97" s="33">
        <f t="shared" si="41"/>
        <v>50</v>
      </c>
      <c r="K97" s="33">
        <f>SUM(K95:K96)</f>
        <v>21533.760000000002</v>
      </c>
      <c r="L97" s="34">
        <f t="shared" si="41"/>
        <v>128466.23999999999</v>
      </c>
    </row>
    <row r="98" spans="1:12" s="25" customFormat="1" ht="28.5" customHeight="1" thickBot="1" x14ac:dyDescent="0.25">
      <c r="A98" s="31"/>
      <c r="B98" s="31"/>
      <c r="C98" s="31"/>
      <c r="D98" s="31"/>
      <c r="E98" s="31"/>
      <c r="F98"/>
      <c r="G98"/>
      <c r="H98"/>
      <c r="I98"/>
      <c r="J98"/>
      <c r="K98"/>
      <c r="L98"/>
    </row>
    <row r="99" spans="1:12" s="2" customFormat="1" ht="24.95" customHeight="1" thickBot="1" x14ac:dyDescent="0.25">
      <c r="A99" s="81" t="s">
        <v>7</v>
      </c>
      <c r="B99" s="78"/>
      <c r="C99" s="78"/>
      <c r="D99" s="82"/>
      <c r="E99" s="82"/>
      <c r="F99" s="82"/>
      <c r="G99" s="82"/>
      <c r="H99" s="82"/>
      <c r="I99" s="82"/>
      <c r="J99" s="82"/>
      <c r="K99" s="82"/>
      <c r="L99" s="83"/>
    </row>
    <row r="100" spans="1:12" s="38" customFormat="1" ht="24.95" customHeight="1" x14ac:dyDescent="0.2">
      <c r="A100" s="36">
        <f>+A96+1</f>
        <v>34</v>
      </c>
      <c r="B100" s="65" t="s">
        <v>125</v>
      </c>
      <c r="C100" s="66" t="s">
        <v>126</v>
      </c>
      <c r="D100" s="68" t="s">
        <v>147</v>
      </c>
      <c r="E100" s="57" t="s">
        <v>148</v>
      </c>
      <c r="F100" s="70">
        <v>100000</v>
      </c>
      <c r="G100" s="29">
        <f>F100*2.87%</f>
        <v>2870</v>
      </c>
      <c r="H100" s="29">
        <f>+F100*3.04%</f>
        <v>3040</v>
      </c>
      <c r="I100" s="29">
        <v>12105.37</v>
      </c>
      <c r="J100" s="37">
        <v>25</v>
      </c>
      <c r="K100" s="29">
        <f>SUM(G100:J100)</f>
        <v>18040.370000000003</v>
      </c>
      <c r="L100" s="37">
        <f>+F100-K100</f>
        <v>81959.63</v>
      </c>
    </row>
    <row r="101" spans="1:12" s="47" customFormat="1" ht="24.95" customHeight="1" x14ac:dyDescent="0.2">
      <c r="A101" s="49">
        <f>+A100+1</f>
        <v>35</v>
      </c>
      <c r="B101" s="51" t="s">
        <v>23</v>
      </c>
      <c r="C101" s="51" t="s">
        <v>40</v>
      </c>
      <c r="D101" s="51" t="s">
        <v>91</v>
      </c>
      <c r="E101" s="51" t="s">
        <v>179</v>
      </c>
      <c r="F101" s="70">
        <v>45000</v>
      </c>
      <c r="G101" s="29">
        <f>F101*2.87%</f>
        <v>1291.5</v>
      </c>
      <c r="H101" s="29">
        <f>+F101*3.04%</f>
        <v>1368</v>
      </c>
      <c r="I101" s="29">
        <v>1148.25</v>
      </c>
      <c r="J101" s="37">
        <v>25</v>
      </c>
      <c r="K101" s="29">
        <f t="shared" ref="K101:K102" si="42">SUM(G101:J101)</f>
        <v>3832.75</v>
      </c>
      <c r="L101" s="37">
        <f t="shared" ref="L101:L102" si="43">+F101-K101</f>
        <v>41167.25</v>
      </c>
    </row>
    <row r="102" spans="1:12" s="47" customFormat="1" ht="18" customHeight="1" x14ac:dyDescent="0.2">
      <c r="A102" s="49">
        <f>+A101+1</f>
        <v>36</v>
      </c>
      <c r="B102" s="51" t="s">
        <v>167</v>
      </c>
      <c r="C102" s="51" t="s">
        <v>40</v>
      </c>
      <c r="D102" s="51" t="s">
        <v>66</v>
      </c>
      <c r="E102" s="51" t="s">
        <v>142</v>
      </c>
      <c r="F102" s="70">
        <v>35000</v>
      </c>
      <c r="G102" s="29">
        <v>1004.5</v>
      </c>
      <c r="H102" s="29">
        <v>1064</v>
      </c>
      <c r="I102" s="29"/>
      <c r="J102" s="37">
        <v>25</v>
      </c>
      <c r="K102" s="29">
        <f t="shared" si="42"/>
        <v>2093.5</v>
      </c>
      <c r="L102" s="37">
        <f t="shared" si="43"/>
        <v>32906.5</v>
      </c>
    </row>
    <row r="103" spans="1:12" s="2" customFormat="1" ht="24.95" customHeight="1" thickBot="1" x14ac:dyDescent="0.25">
      <c r="A103" s="80" t="s">
        <v>59</v>
      </c>
      <c r="B103" s="80"/>
      <c r="C103" s="80"/>
      <c r="D103" s="80"/>
      <c r="E103" s="80"/>
      <c r="F103" s="45">
        <f>SUM(F100:F102)</f>
        <v>180000</v>
      </c>
      <c r="G103" s="42">
        <f t="shared" ref="G103:L103" si="44">SUM(G100:G102)</f>
        <v>5166</v>
      </c>
      <c r="H103" s="42">
        <f t="shared" si="44"/>
        <v>5472</v>
      </c>
      <c r="I103" s="42">
        <f t="shared" si="44"/>
        <v>13253.62</v>
      </c>
      <c r="J103" s="42">
        <f t="shared" si="44"/>
        <v>75</v>
      </c>
      <c r="K103" s="42">
        <f t="shared" si="44"/>
        <v>23966.620000000003</v>
      </c>
      <c r="L103" s="43">
        <f t="shared" si="44"/>
        <v>156033.38</v>
      </c>
    </row>
    <row r="104" spans="1:12" s="2" customFormat="1" ht="24.95" customHeight="1" thickBot="1" x14ac:dyDescent="0.25">
      <c r="A104" s="31"/>
      <c r="B104" s="31"/>
      <c r="C104" s="31"/>
      <c r="D104" s="31"/>
      <c r="E104" s="31"/>
      <c r="F104" s="40"/>
      <c r="G104" s="40"/>
      <c r="H104" s="40"/>
      <c r="I104" s="40"/>
      <c r="J104" s="40"/>
      <c r="K104" s="40"/>
      <c r="L104" s="41"/>
    </row>
    <row r="105" spans="1:12" s="2" customFormat="1" ht="24.95" customHeight="1" x14ac:dyDescent="0.2">
      <c r="A105" s="81" t="s">
        <v>14</v>
      </c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3"/>
    </row>
    <row r="106" spans="1:12" s="38" customFormat="1" ht="24.95" customHeight="1" x14ac:dyDescent="0.2">
      <c r="A106" s="36">
        <f>+A102+1</f>
        <v>37</v>
      </c>
      <c r="B106" s="39" t="s">
        <v>194</v>
      </c>
      <c r="C106" s="66" t="s">
        <v>195</v>
      </c>
      <c r="D106" s="39" t="s">
        <v>66</v>
      </c>
      <c r="E106" s="39" t="s">
        <v>142</v>
      </c>
      <c r="F106" s="37">
        <v>175000</v>
      </c>
      <c r="G106" s="29">
        <f>F106*2.87%</f>
        <v>5022.5</v>
      </c>
      <c r="H106" s="29">
        <v>4098.5280000000002</v>
      </c>
      <c r="I106" s="29">
        <v>30052.61</v>
      </c>
      <c r="J106" s="37">
        <v>1025</v>
      </c>
      <c r="K106" s="29">
        <f>SUM(G106:J106)</f>
        <v>40198.637999999999</v>
      </c>
      <c r="L106" s="37">
        <f t="shared" ref="L106" si="45">+F106-K106</f>
        <v>134801.36199999999</v>
      </c>
    </row>
    <row r="107" spans="1:12" s="38" customFormat="1" ht="24.95" customHeight="1" x14ac:dyDescent="0.2">
      <c r="A107" s="49">
        <f>+A106+1</f>
        <v>38</v>
      </c>
      <c r="B107" s="51" t="s">
        <v>16</v>
      </c>
      <c r="C107" s="51" t="s">
        <v>37</v>
      </c>
      <c r="D107" s="39" t="s">
        <v>61</v>
      </c>
      <c r="E107" s="39" t="s">
        <v>138</v>
      </c>
      <c r="F107" s="29">
        <v>45000</v>
      </c>
      <c r="G107" s="29">
        <f>F107*2.87%</f>
        <v>1291.5</v>
      </c>
      <c r="H107" s="29">
        <f>+F107*3.04%</f>
        <v>1368</v>
      </c>
      <c r="I107" s="29">
        <v>1148.33</v>
      </c>
      <c r="J107" s="37">
        <v>25</v>
      </c>
      <c r="K107" s="29">
        <f>SUM(G107:J107)</f>
        <v>3832.83</v>
      </c>
      <c r="L107" s="37">
        <f>+F107-K107</f>
        <v>41167.17</v>
      </c>
    </row>
    <row r="108" spans="1:12" s="38" customFormat="1" ht="24.75" customHeight="1" x14ac:dyDescent="0.2">
      <c r="A108" s="49">
        <f>+A107+1</f>
        <v>39</v>
      </c>
      <c r="B108" s="51" t="s">
        <v>168</v>
      </c>
      <c r="C108" s="51" t="s">
        <v>12</v>
      </c>
      <c r="D108" s="39" t="s">
        <v>66</v>
      </c>
      <c r="E108" s="39" t="s">
        <v>142</v>
      </c>
      <c r="F108" s="29">
        <v>31500</v>
      </c>
      <c r="G108" s="29">
        <f>F108*2.87%</f>
        <v>904.05</v>
      </c>
      <c r="H108" s="29">
        <f>+F108*3.04%</f>
        <v>957.6</v>
      </c>
      <c r="I108" s="71"/>
      <c r="J108" s="37">
        <v>25</v>
      </c>
      <c r="K108" s="29">
        <f>SUM(G108:J108)</f>
        <v>1886.65</v>
      </c>
      <c r="L108" s="37">
        <f>+F108-K108</f>
        <v>29613.35</v>
      </c>
    </row>
    <row r="109" spans="1:12" s="2" customFormat="1" ht="24.95" customHeight="1" x14ac:dyDescent="0.2">
      <c r="A109" s="80" t="s">
        <v>59</v>
      </c>
      <c r="B109" s="80"/>
      <c r="C109" s="80"/>
      <c r="D109" s="80"/>
      <c r="E109" s="80"/>
      <c r="F109" s="15">
        <f>SUM(F106:F108)</f>
        <v>251500</v>
      </c>
      <c r="G109" s="15">
        <f t="shared" ref="G109:L109" si="46">SUM(G106:G108)</f>
        <v>7218.05</v>
      </c>
      <c r="H109" s="15">
        <f t="shared" si="46"/>
        <v>6424.1280000000006</v>
      </c>
      <c r="I109" s="15">
        <f t="shared" si="46"/>
        <v>31200.940000000002</v>
      </c>
      <c r="J109" s="15">
        <f t="shared" si="46"/>
        <v>1075</v>
      </c>
      <c r="K109" s="15">
        <f t="shared" si="46"/>
        <v>45918.118000000002</v>
      </c>
      <c r="L109" s="15">
        <f t="shared" si="46"/>
        <v>205581.88200000001</v>
      </c>
    </row>
    <row r="110" spans="1:12" s="2" customFormat="1" ht="24.95" customHeight="1" thickBot="1" x14ac:dyDescent="0.25"/>
    <row r="111" spans="1:12" s="2" customFormat="1" ht="24.95" customHeight="1" thickBot="1" x14ac:dyDescent="0.25">
      <c r="A111" s="77" t="s">
        <v>63</v>
      </c>
      <c r="B111" s="78"/>
      <c r="C111" s="78"/>
      <c r="D111" s="78"/>
      <c r="E111" s="78"/>
      <c r="F111" s="78"/>
      <c r="G111" s="78"/>
      <c r="H111" s="78"/>
      <c r="I111" s="78"/>
      <c r="J111" s="78"/>
      <c r="K111" s="78"/>
      <c r="L111" s="79"/>
    </row>
    <row r="112" spans="1:12" s="38" customFormat="1" ht="24.95" customHeight="1" x14ac:dyDescent="0.2">
      <c r="A112" s="49">
        <f>+A108+1</f>
        <v>40</v>
      </c>
      <c r="B112" s="66" t="s">
        <v>89</v>
      </c>
      <c r="C112" s="66" t="s">
        <v>182</v>
      </c>
      <c r="D112" s="51" t="s">
        <v>92</v>
      </c>
      <c r="E112" s="51" t="s">
        <v>149</v>
      </c>
      <c r="F112" s="53">
        <v>100000</v>
      </c>
      <c r="G112" s="53">
        <f>F112*2.87%</f>
        <v>2870</v>
      </c>
      <c r="H112" s="53">
        <f>+F112*3.04%</f>
        <v>3040</v>
      </c>
      <c r="I112" s="53">
        <v>12105.37</v>
      </c>
      <c r="J112" s="52">
        <v>25</v>
      </c>
      <c r="K112" s="53">
        <f t="shared" ref="K112:K115" si="47">SUM(G112:J112)</f>
        <v>18040.370000000003</v>
      </c>
      <c r="L112" s="52">
        <f t="shared" ref="L112:L114" si="48">+F112-K112</f>
        <v>81959.63</v>
      </c>
    </row>
    <row r="113" spans="1:12" s="38" customFormat="1" ht="24.95" customHeight="1" x14ac:dyDescent="0.2">
      <c r="A113" s="49">
        <f>+A112+1</f>
        <v>41</v>
      </c>
      <c r="B113" s="65" t="s">
        <v>77</v>
      </c>
      <c r="C113" s="65" t="s">
        <v>78</v>
      </c>
      <c r="D113" s="51" t="s">
        <v>94</v>
      </c>
      <c r="E113" s="51" t="s">
        <v>145</v>
      </c>
      <c r="F113" s="53">
        <v>35000</v>
      </c>
      <c r="G113" s="53">
        <f>F113*2.87%</f>
        <v>1004.5</v>
      </c>
      <c r="H113" s="53">
        <f>+F113*3.04%</f>
        <v>1064</v>
      </c>
      <c r="I113" s="53"/>
      <c r="J113" s="52">
        <v>5025</v>
      </c>
      <c r="K113" s="53">
        <f t="shared" si="47"/>
        <v>7093.5</v>
      </c>
      <c r="L113" s="52">
        <f t="shared" si="48"/>
        <v>27906.5</v>
      </c>
    </row>
    <row r="114" spans="1:12" s="38" customFormat="1" ht="24.95" customHeight="1" x14ac:dyDescent="0.2">
      <c r="A114" s="49">
        <f>+A113+1</f>
        <v>42</v>
      </c>
      <c r="B114" s="29" t="s">
        <v>110</v>
      </c>
      <c r="C114" s="65" t="s">
        <v>112</v>
      </c>
      <c r="D114" s="51" t="s">
        <v>91</v>
      </c>
      <c r="E114" s="51" t="s">
        <v>179</v>
      </c>
      <c r="F114" s="37">
        <v>18000</v>
      </c>
      <c r="G114" s="53">
        <f t="shared" ref="G114:G115" si="49">F114*2.87%</f>
        <v>516.6</v>
      </c>
      <c r="H114" s="53">
        <f t="shared" ref="H114:H115" si="50">+F114*3.04%</f>
        <v>547.20000000000005</v>
      </c>
      <c r="I114" s="53"/>
      <c r="J114" s="52">
        <v>25</v>
      </c>
      <c r="K114" s="53">
        <f t="shared" si="47"/>
        <v>1088.8000000000002</v>
      </c>
      <c r="L114" s="52">
        <f t="shared" si="48"/>
        <v>16911.2</v>
      </c>
    </row>
    <row r="115" spans="1:12" s="38" customFormat="1" ht="25.5" customHeight="1" x14ac:dyDescent="0.2">
      <c r="A115" s="49">
        <f>+A114+1</f>
        <v>43</v>
      </c>
      <c r="B115" s="29" t="s">
        <v>111</v>
      </c>
      <c r="C115" s="65" t="s">
        <v>112</v>
      </c>
      <c r="D115" s="51" t="s">
        <v>91</v>
      </c>
      <c r="E115" s="51" t="s">
        <v>179</v>
      </c>
      <c r="F115" s="37">
        <v>18000</v>
      </c>
      <c r="G115" s="53">
        <f t="shared" si="49"/>
        <v>516.6</v>
      </c>
      <c r="H115" s="53">
        <f t="shared" si="50"/>
        <v>547.20000000000005</v>
      </c>
      <c r="I115" s="53"/>
      <c r="J115" s="52">
        <v>25</v>
      </c>
      <c r="K115" s="53">
        <f t="shared" si="47"/>
        <v>1088.8000000000002</v>
      </c>
      <c r="L115" s="52">
        <f>+F115-K115</f>
        <v>16911.2</v>
      </c>
    </row>
    <row r="116" spans="1:12" s="38" customFormat="1" ht="26.25" customHeight="1" x14ac:dyDescent="0.2">
      <c r="A116" s="49">
        <f>+A115+1</f>
        <v>44</v>
      </c>
      <c r="B116" s="29" t="s">
        <v>127</v>
      </c>
      <c r="C116" s="65" t="s">
        <v>112</v>
      </c>
      <c r="D116" s="68" t="s">
        <v>150</v>
      </c>
      <c r="E116" s="47" t="s">
        <v>151</v>
      </c>
      <c r="F116" s="37">
        <v>18000</v>
      </c>
      <c r="G116" s="29">
        <f>F116*2.87%</f>
        <v>516.6</v>
      </c>
      <c r="H116" s="29">
        <f>+F116*3.04%</f>
        <v>547.20000000000005</v>
      </c>
      <c r="I116" s="29"/>
      <c r="J116" s="52">
        <v>1025</v>
      </c>
      <c r="K116" s="53">
        <f>SUM(G116:J116)</f>
        <v>2088.8000000000002</v>
      </c>
      <c r="L116" s="52">
        <f>+F116-K116</f>
        <v>15911.2</v>
      </c>
    </row>
    <row r="117" spans="1:12" s="2" customFormat="1" ht="24.95" customHeight="1" x14ac:dyDescent="0.2">
      <c r="A117" s="80" t="s">
        <v>59</v>
      </c>
      <c r="B117" s="80"/>
      <c r="C117" s="80"/>
      <c r="D117" s="80"/>
      <c r="E117" s="80"/>
      <c r="F117" s="15">
        <f t="shared" ref="F117:L117" si="51">SUM(F112:F116)</f>
        <v>189000</v>
      </c>
      <c r="G117" s="15">
        <f t="shared" si="51"/>
        <v>5424.3000000000011</v>
      </c>
      <c r="H117" s="15">
        <f t="shared" si="51"/>
        <v>5745.5999999999995</v>
      </c>
      <c r="I117" s="15">
        <f t="shared" si="51"/>
        <v>12105.37</v>
      </c>
      <c r="J117" s="15">
        <f t="shared" si="51"/>
        <v>6125</v>
      </c>
      <c r="K117" s="15">
        <f t="shared" si="51"/>
        <v>29400.27</v>
      </c>
      <c r="L117" s="15">
        <f t="shared" si="51"/>
        <v>159599.73000000001</v>
      </c>
    </row>
    <row r="118" spans="1:12" s="2" customFormat="1" ht="3.75" customHeight="1" thickBot="1" x14ac:dyDescent="0.25">
      <c r="A118" s="31"/>
      <c r="B118" s="31"/>
      <c r="C118" s="31"/>
      <c r="D118" s="31"/>
      <c r="E118" s="31"/>
      <c r="F118" s="5"/>
      <c r="G118" s="5"/>
      <c r="H118" s="5"/>
      <c r="I118" s="5"/>
      <c r="J118" s="5"/>
      <c r="K118" s="5"/>
      <c r="L118" s="5"/>
    </row>
    <row r="119" spans="1:12" s="2" customFormat="1" ht="24.95" customHeight="1" thickBot="1" x14ac:dyDescent="0.25">
      <c r="A119" s="91" t="s">
        <v>8</v>
      </c>
      <c r="B119" s="92"/>
      <c r="C119" s="92"/>
      <c r="D119" s="92"/>
      <c r="E119" s="92"/>
      <c r="F119" s="92"/>
      <c r="G119" s="92"/>
      <c r="H119" s="92"/>
      <c r="I119" s="92"/>
      <c r="J119" s="92"/>
      <c r="K119" s="92"/>
      <c r="L119" s="93"/>
    </row>
    <row r="120" spans="1:12" s="38" customFormat="1" ht="24.95" customHeight="1" x14ac:dyDescent="0.2">
      <c r="A120" s="49">
        <f>+A116+1</f>
        <v>45</v>
      </c>
      <c r="B120" s="53" t="s">
        <v>169</v>
      </c>
      <c r="C120" s="51" t="s">
        <v>171</v>
      </c>
      <c r="D120" s="58" t="s">
        <v>174</v>
      </c>
      <c r="E120" s="55" t="s">
        <v>175</v>
      </c>
      <c r="F120" s="53">
        <v>35000</v>
      </c>
      <c r="G120" s="53">
        <v>1004.5</v>
      </c>
      <c r="H120" s="53">
        <v>1064</v>
      </c>
      <c r="I120" s="53"/>
      <c r="J120" s="52">
        <v>1525</v>
      </c>
      <c r="K120" s="53">
        <f>SUM(G120:J120)</f>
        <v>3593.5</v>
      </c>
      <c r="L120" s="52">
        <f>+F120-K120</f>
        <v>31406.5</v>
      </c>
    </row>
    <row r="121" spans="1:12" s="38" customFormat="1" ht="24.95" customHeight="1" x14ac:dyDescent="0.2">
      <c r="A121" s="49">
        <f>+A120+1</f>
        <v>46</v>
      </c>
      <c r="B121" s="29" t="s">
        <v>116</v>
      </c>
      <c r="C121" s="51" t="s">
        <v>117</v>
      </c>
      <c r="D121" s="23" t="s">
        <v>100</v>
      </c>
      <c r="E121" s="23" t="s">
        <v>207</v>
      </c>
      <c r="F121" s="29">
        <v>35000</v>
      </c>
      <c r="G121" s="53">
        <f>F121*2.87%</f>
        <v>1004.5</v>
      </c>
      <c r="H121" s="53">
        <f>+F121*3.04%</f>
        <v>1064</v>
      </c>
      <c r="I121" s="29">
        <v>0</v>
      </c>
      <c r="J121" s="52">
        <v>25</v>
      </c>
      <c r="K121" s="53">
        <f>SUM(G121:J121)</f>
        <v>2093.5</v>
      </c>
      <c r="L121" s="52">
        <f>+F121-K121</f>
        <v>32906.5</v>
      </c>
    </row>
    <row r="122" spans="1:12" s="38" customFormat="1" ht="24.95" customHeight="1" x14ac:dyDescent="0.2">
      <c r="A122" s="49">
        <f t="shared" ref="A122:A123" si="52">+A121+1</f>
        <v>47</v>
      </c>
      <c r="B122" s="29" t="s">
        <v>128</v>
      </c>
      <c r="C122" s="39" t="s">
        <v>9</v>
      </c>
      <c r="D122" s="68" t="s">
        <v>152</v>
      </c>
      <c r="E122" s="57" t="s">
        <v>153</v>
      </c>
      <c r="F122" s="37">
        <v>15000</v>
      </c>
      <c r="G122" s="29">
        <f t="shared" ref="G122:G123" si="53">F122*2.87%</f>
        <v>430.5</v>
      </c>
      <c r="H122" s="29">
        <f t="shared" ref="H122:H123" si="54">+F122*3.04%</f>
        <v>456</v>
      </c>
      <c r="I122" s="29"/>
      <c r="J122" s="52">
        <v>25</v>
      </c>
      <c r="K122" s="53">
        <f>SUM(G122:J122)</f>
        <v>911.5</v>
      </c>
      <c r="L122" s="52">
        <f>+F122-K122</f>
        <v>14088.5</v>
      </c>
    </row>
    <row r="123" spans="1:12" s="38" customFormat="1" ht="23.25" customHeight="1" x14ac:dyDescent="0.2">
      <c r="A123" s="49">
        <f t="shared" si="52"/>
        <v>48</v>
      </c>
      <c r="B123" s="53" t="s">
        <v>170</v>
      </c>
      <c r="C123" s="39" t="s">
        <v>9</v>
      </c>
      <c r="D123" s="39" t="s">
        <v>66</v>
      </c>
      <c r="E123" s="39" t="s">
        <v>142</v>
      </c>
      <c r="F123" s="37">
        <v>15000</v>
      </c>
      <c r="G123" s="29">
        <f t="shared" si="53"/>
        <v>430.5</v>
      </c>
      <c r="H123" s="29">
        <f t="shared" si="54"/>
        <v>456</v>
      </c>
      <c r="I123" s="29"/>
      <c r="J123" s="52">
        <v>25</v>
      </c>
      <c r="K123" s="53">
        <f>SUM(G123:J123)</f>
        <v>911.5</v>
      </c>
      <c r="L123" s="52">
        <f>+F123-K123</f>
        <v>14088.5</v>
      </c>
    </row>
    <row r="124" spans="1:12" s="2" customFormat="1" ht="24.95" customHeight="1" x14ac:dyDescent="0.2">
      <c r="A124" s="80" t="s">
        <v>59</v>
      </c>
      <c r="B124" s="80"/>
      <c r="C124" s="80"/>
      <c r="D124" s="80"/>
      <c r="E124" s="80"/>
      <c r="F124" s="15">
        <f>SUM(F120:F123)</f>
        <v>100000</v>
      </c>
      <c r="G124" s="15">
        <f t="shared" ref="G124:L124" si="55">SUM(G120:G123)</f>
        <v>2870</v>
      </c>
      <c r="H124" s="15">
        <f t="shared" si="55"/>
        <v>3040</v>
      </c>
      <c r="I124" s="15">
        <f t="shared" si="55"/>
        <v>0</v>
      </c>
      <c r="J124" s="15">
        <f t="shared" si="55"/>
        <v>1600</v>
      </c>
      <c r="K124" s="15">
        <f t="shared" si="55"/>
        <v>7510</v>
      </c>
      <c r="L124" s="15">
        <f t="shared" si="55"/>
        <v>92490</v>
      </c>
    </row>
    <row r="125" spans="1:12" s="2" customFormat="1" ht="13.5" thickBot="1" x14ac:dyDescent="0.25">
      <c r="A125" s="31"/>
      <c r="B125" s="31"/>
      <c r="C125" s="31"/>
      <c r="D125" s="31"/>
      <c r="E125" s="31"/>
      <c r="F125"/>
      <c r="G125"/>
      <c r="H125"/>
      <c r="I125"/>
      <c r="J125"/>
      <c r="K125"/>
      <c r="L125"/>
    </row>
    <row r="126" spans="1:12" s="2" customFormat="1" ht="24.95" customHeight="1" thickBot="1" x14ac:dyDescent="0.25">
      <c r="A126" s="77" t="s">
        <v>10</v>
      </c>
      <c r="B126" s="78"/>
      <c r="C126" s="78"/>
      <c r="D126" s="78"/>
      <c r="E126" s="78"/>
      <c r="F126" s="78"/>
      <c r="G126" s="78"/>
      <c r="H126" s="78"/>
      <c r="I126" s="78"/>
      <c r="J126" s="78"/>
      <c r="K126" s="78"/>
      <c r="L126" s="79"/>
    </row>
    <row r="127" spans="1:12" s="38" customFormat="1" ht="24.95" customHeight="1" x14ac:dyDescent="0.2">
      <c r="A127" s="36">
        <f>+A123+1</f>
        <v>49</v>
      </c>
      <c r="B127" s="65" t="s">
        <v>79</v>
      </c>
      <c r="C127" s="65" t="s">
        <v>81</v>
      </c>
      <c r="D127" s="51" t="s">
        <v>94</v>
      </c>
      <c r="E127" s="51" t="s">
        <v>145</v>
      </c>
      <c r="F127" s="70">
        <v>50000</v>
      </c>
      <c r="G127" s="53">
        <f>F127*2.87%</f>
        <v>1435</v>
      </c>
      <c r="H127" s="53">
        <f>+F127*3.04%</f>
        <v>1520</v>
      </c>
      <c r="I127" s="29">
        <v>1854</v>
      </c>
      <c r="J127" s="52">
        <v>25</v>
      </c>
      <c r="K127" s="53">
        <f t="shared" ref="K127" si="56">SUM(G127:J127)</f>
        <v>4834</v>
      </c>
      <c r="L127" s="52">
        <f t="shared" ref="L127" si="57">+F127-K127</f>
        <v>45166</v>
      </c>
    </row>
    <row r="128" spans="1:12" s="38" customFormat="1" ht="24.95" customHeight="1" x14ac:dyDescent="0.2">
      <c r="A128" s="36">
        <f>+A127+1</f>
        <v>50</v>
      </c>
      <c r="B128" s="39" t="s">
        <v>133</v>
      </c>
      <c r="C128" s="65" t="s">
        <v>99</v>
      </c>
      <c r="D128" s="51" t="s">
        <v>150</v>
      </c>
      <c r="E128" s="38" t="s">
        <v>151</v>
      </c>
      <c r="F128" s="70">
        <v>29400</v>
      </c>
      <c r="G128" s="29">
        <v>843.78</v>
      </c>
      <c r="H128" s="29">
        <v>893.76</v>
      </c>
      <c r="I128" s="29"/>
      <c r="J128" s="52">
        <v>25</v>
      </c>
      <c r="K128" s="53">
        <v>1762.54</v>
      </c>
      <c r="L128" s="52">
        <v>27637.46</v>
      </c>
    </row>
    <row r="129" spans="1:12" s="38" customFormat="1" ht="24.95" customHeight="1" x14ac:dyDescent="0.2">
      <c r="A129" s="36">
        <f>+A128+1</f>
        <v>51</v>
      </c>
      <c r="B129" s="65" t="s">
        <v>134</v>
      </c>
      <c r="C129" s="65" t="s">
        <v>99</v>
      </c>
      <c r="D129" s="68" t="s">
        <v>152</v>
      </c>
      <c r="E129" s="57" t="s">
        <v>153</v>
      </c>
      <c r="F129" s="70">
        <v>28000</v>
      </c>
      <c r="G129" s="29">
        <v>803.6</v>
      </c>
      <c r="H129" s="29">
        <v>851.2</v>
      </c>
      <c r="I129" s="29"/>
      <c r="J129" s="52">
        <v>25</v>
      </c>
      <c r="K129" s="53">
        <v>1679.8000000000002</v>
      </c>
      <c r="L129" s="52">
        <v>26320.2</v>
      </c>
    </row>
    <row r="130" spans="1:12" s="38" customFormat="1" ht="24.95" customHeight="1" x14ac:dyDescent="0.2">
      <c r="A130" s="36">
        <f>+A129+1</f>
        <v>52</v>
      </c>
      <c r="B130" s="65" t="s">
        <v>132</v>
      </c>
      <c r="C130" s="65" t="s">
        <v>82</v>
      </c>
      <c r="D130" s="68" t="s">
        <v>154</v>
      </c>
      <c r="E130" s="57" t="s">
        <v>155</v>
      </c>
      <c r="F130" s="70">
        <v>28000</v>
      </c>
      <c r="G130" s="29">
        <v>803.6</v>
      </c>
      <c r="H130" s="29">
        <v>851.2</v>
      </c>
      <c r="I130" s="29"/>
      <c r="J130" s="52">
        <v>25</v>
      </c>
      <c r="K130" s="53">
        <v>1679.8000000000002</v>
      </c>
      <c r="L130" s="52">
        <v>26320.2</v>
      </c>
    </row>
    <row r="131" spans="1:12" s="38" customFormat="1" ht="24.95" customHeight="1" x14ac:dyDescent="0.2">
      <c r="A131" s="36">
        <f>+A130+1</f>
        <v>53</v>
      </c>
      <c r="B131" s="65" t="s">
        <v>80</v>
      </c>
      <c r="C131" s="65" t="s">
        <v>82</v>
      </c>
      <c r="D131" s="72" t="s">
        <v>95</v>
      </c>
      <c r="E131" s="73" t="s">
        <v>156</v>
      </c>
      <c r="F131" s="70">
        <v>28000</v>
      </c>
      <c r="G131" s="29">
        <v>803.6</v>
      </c>
      <c r="H131" s="29">
        <v>851.2</v>
      </c>
      <c r="I131" s="29"/>
      <c r="J131" s="52">
        <v>25</v>
      </c>
      <c r="K131" s="53">
        <v>1679.8000000000002</v>
      </c>
      <c r="L131" s="52">
        <v>26320.2</v>
      </c>
    </row>
    <row r="132" spans="1:12" s="2" customFormat="1" ht="24.95" customHeight="1" x14ac:dyDescent="0.2">
      <c r="A132" s="80" t="s">
        <v>59</v>
      </c>
      <c r="B132" s="80"/>
      <c r="C132" s="80"/>
      <c r="D132" s="80"/>
      <c r="E132" s="80"/>
      <c r="F132" s="15">
        <f t="shared" ref="F132:L132" si="58">SUM(F127:F131)</f>
        <v>163400</v>
      </c>
      <c r="G132" s="15">
        <f t="shared" si="58"/>
        <v>4689.58</v>
      </c>
      <c r="H132" s="15">
        <f t="shared" si="58"/>
        <v>4967.3599999999997</v>
      </c>
      <c r="I132" s="15">
        <f t="shared" si="58"/>
        <v>1854</v>
      </c>
      <c r="J132" s="15">
        <f t="shared" si="58"/>
        <v>125</v>
      </c>
      <c r="K132" s="15">
        <f t="shared" si="58"/>
        <v>11635.939999999999</v>
      </c>
      <c r="L132" s="15">
        <f t="shared" si="58"/>
        <v>151764.06</v>
      </c>
    </row>
    <row r="133" spans="1:12" s="2" customFormat="1" ht="11.25" customHeight="1" thickBot="1" x14ac:dyDescent="0.25">
      <c r="A133" s="31"/>
      <c r="B133" s="31"/>
      <c r="C133" s="31"/>
      <c r="D133" s="31"/>
      <c r="E133" s="31"/>
      <c r="F133"/>
      <c r="G133"/>
      <c r="H133"/>
      <c r="I133"/>
      <c r="J133"/>
      <c r="K133"/>
      <c r="L133"/>
    </row>
    <row r="134" spans="1:12" s="2" customFormat="1" ht="24.95" customHeight="1" thickBot="1" x14ac:dyDescent="0.25">
      <c r="A134" s="77" t="s">
        <v>187</v>
      </c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9"/>
    </row>
    <row r="135" spans="1:12" s="2" customFormat="1" ht="24.95" customHeight="1" x14ac:dyDescent="0.2">
      <c r="A135" s="11">
        <f>+A131+1</f>
        <v>54</v>
      </c>
      <c r="B135" s="27" t="s">
        <v>83</v>
      </c>
      <c r="C135" s="30" t="s">
        <v>84</v>
      </c>
      <c r="D135" s="23" t="s">
        <v>96</v>
      </c>
      <c r="E135" s="23" t="s">
        <v>157</v>
      </c>
      <c r="F135" s="9">
        <v>100000</v>
      </c>
      <c r="G135" s="7">
        <f>F135*2.87%</f>
        <v>2870</v>
      </c>
      <c r="H135" s="7">
        <f>+F135*3.04%</f>
        <v>3040</v>
      </c>
      <c r="I135" s="4">
        <v>12105.37</v>
      </c>
      <c r="J135" s="8">
        <v>25</v>
      </c>
      <c r="K135" s="7">
        <f>SUM(G135:J135)</f>
        <v>18040.370000000003</v>
      </c>
      <c r="L135" s="8">
        <f>+F135-K135</f>
        <v>81959.63</v>
      </c>
    </row>
    <row r="136" spans="1:12" s="38" customFormat="1" ht="24.95" customHeight="1" x14ac:dyDescent="0.2">
      <c r="A136" s="49">
        <f>+A135+1</f>
        <v>55</v>
      </c>
      <c r="B136" s="55" t="s">
        <v>202</v>
      </c>
      <c r="C136" s="30" t="s">
        <v>84</v>
      </c>
      <c r="D136" s="51" t="s">
        <v>205</v>
      </c>
      <c r="E136" s="51" t="s">
        <v>206</v>
      </c>
      <c r="F136" s="70">
        <v>100000</v>
      </c>
      <c r="G136" s="53">
        <f>F136*2.87%</f>
        <v>2870</v>
      </c>
      <c r="H136" s="53">
        <f>+F136*3.04%</f>
        <v>3040</v>
      </c>
      <c r="I136" s="29">
        <v>12105.37</v>
      </c>
      <c r="J136" s="52">
        <v>25</v>
      </c>
      <c r="K136" s="53">
        <f>SUM(G136:J136)</f>
        <v>18040.370000000003</v>
      </c>
      <c r="L136" s="52">
        <f>+F136-K136</f>
        <v>81959.63</v>
      </c>
    </row>
    <row r="137" spans="1:12" s="2" customFormat="1" ht="24.95" customHeight="1" x14ac:dyDescent="0.2">
      <c r="A137" s="80" t="s">
        <v>59</v>
      </c>
      <c r="B137" s="80"/>
      <c r="C137" s="80"/>
      <c r="D137" s="80"/>
      <c r="E137" s="80"/>
      <c r="F137" s="15">
        <f t="shared" ref="F137:L137" si="59">SUM(F135:F136)</f>
        <v>200000</v>
      </c>
      <c r="G137" s="15">
        <f t="shared" si="59"/>
        <v>5740</v>
      </c>
      <c r="H137" s="15">
        <f t="shared" si="59"/>
        <v>6080</v>
      </c>
      <c r="I137" s="15">
        <f t="shared" si="59"/>
        <v>24210.74</v>
      </c>
      <c r="J137" s="15">
        <f t="shared" si="59"/>
        <v>50</v>
      </c>
      <c r="K137" s="15">
        <f t="shared" si="59"/>
        <v>36080.740000000005</v>
      </c>
      <c r="L137" s="15">
        <f t="shared" si="59"/>
        <v>163919.26</v>
      </c>
    </row>
    <row r="138" spans="1:12" ht="24.95" customHeight="1" thickBot="1" x14ac:dyDescent="0.25">
      <c r="F138" s="10"/>
      <c r="G138" s="2"/>
      <c r="H138" s="2"/>
      <c r="I138" s="2"/>
      <c r="J138" s="2"/>
      <c r="K138" s="2"/>
      <c r="L138" s="6"/>
    </row>
    <row r="139" spans="1:12" ht="24.95" customHeight="1" thickBot="1" x14ac:dyDescent="0.25">
      <c r="A139" s="77" t="s">
        <v>13</v>
      </c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9"/>
    </row>
    <row r="140" spans="1:12" s="64" customFormat="1" ht="24.95" customHeight="1" x14ac:dyDescent="0.2">
      <c r="A140" s="49">
        <f>+A136+1</f>
        <v>56</v>
      </c>
      <c r="B140" s="55" t="s">
        <v>172</v>
      </c>
      <c r="C140" s="55" t="s">
        <v>173</v>
      </c>
      <c r="D140" s="51" t="s">
        <v>66</v>
      </c>
      <c r="E140" s="51" t="s">
        <v>142</v>
      </c>
      <c r="F140" s="53">
        <v>35000</v>
      </c>
      <c r="G140" s="53">
        <v>1004.5</v>
      </c>
      <c r="H140" s="53">
        <v>1064</v>
      </c>
      <c r="I140" s="53"/>
      <c r="J140" s="52">
        <v>25</v>
      </c>
      <c r="K140" s="53">
        <f>SUM(G140:J140)</f>
        <v>2093.5</v>
      </c>
      <c r="L140" s="52">
        <f>+F140-K140</f>
        <v>32906.5</v>
      </c>
    </row>
    <row r="141" spans="1:12" s="2" customFormat="1" ht="24.95" customHeight="1" x14ac:dyDescent="0.2">
      <c r="A141" s="80" t="s">
        <v>59</v>
      </c>
      <c r="B141" s="80"/>
      <c r="C141" s="80"/>
      <c r="D141" s="80"/>
      <c r="E141" s="80"/>
      <c r="F141" s="15">
        <f t="shared" ref="F141:L141" si="60">SUM(F140:F140)</f>
        <v>35000</v>
      </c>
      <c r="G141" s="15">
        <f t="shared" si="60"/>
        <v>1004.5</v>
      </c>
      <c r="H141" s="15">
        <f t="shared" si="60"/>
        <v>1064</v>
      </c>
      <c r="I141" s="15">
        <f t="shared" si="60"/>
        <v>0</v>
      </c>
      <c r="J141" s="15">
        <f t="shared" si="60"/>
        <v>25</v>
      </c>
      <c r="K141" s="15">
        <f t="shared" si="60"/>
        <v>2093.5</v>
      </c>
      <c r="L141" s="15">
        <f t="shared" si="60"/>
        <v>32906.5</v>
      </c>
    </row>
    <row r="142" spans="1:12" s="2" customFormat="1" ht="24.95" customHeight="1" thickBot="1" x14ac:dyDescent="0.25">
      <c r="A142" s="31"/>
      <c r="B142" s="31"/>
      <c r="C142" s="31"/>
      <c r="D142" s="31"/>
      <c r="E142" s="31"/>
      <c r="F142" s="5"/>
      <c r="G142" s="5"/>
      <c r="H142" s="5"/>
      <c r="I142" s="5"/>
      <c r="J142" s="5"/>
      <c r="K142" s="5"/>
      <c r="L142" s="5"/>
    </row>
    <row r="143" spans="1:12" s="2" customFormat="1" ht="24.95" customHeight="1" thickBot="1" x14ac:dyDescent="0.25">
      <c r="A143" s="77" t="s">
        <v>113</v>
      </c>
      <c r="B143" s="78"/>
      <c r="C143" s="78"/>
      <c r="D143" s="78"/>
      <c r="E143" s="78"/>
      <c r="F143" s="78"/>
      <c r="G143" s="78"/>
      <c r="H143" s="78"/>
      <c r="I143" s="78"/>
      <c r="J143" s="78"/>
      <c r="K143" s="78"/>
      <c r="L143" s="79"/>
    </row>
    <row r="144" spans="1:12" s="38" customFormat="1" ht="24.95" customHeight="1" x14ac:dyDescent="0.2">
      <c r="A144" s="49">
        <f>+A140+1</f>
        <v>57</v>
      </c>
      <c r="B144" s="66" t="s">
        <v>114</v>
      </c>
      <c r="C144" s="74" t="s">
        <v>115</v>
      </c>
      <c r="D144" s="23" t="s">
        <v>100</v>
      </c>
      <c r="E144" s="23" t="s">
        <v>207</v>
      </c>
      <c r="F144" s="53">
        <v>45000</v>
      </c>
      <c r="G144" s="53">
        <f>F144*2.87%</f>
        <v>1291.5</v>
      </c>
      <c r="H144" s="53">
        <f>+F144*3.04%</f>
        <v>1368</v>
      </c>
      <c r="I144" s="53">
        <v>1148.33</v>
      </c>
      <c r="J144" s="52">
        <v>125</v>
      </c>
      <c r="K144" s="53">
        <f>SUM(G144:J144)</f>
        <v>3932.83</v>
      </c>
      <c r="L144" s="52">
        <f>+F144-K144</f>
        <v>41067.17</v>
      </c>
    </row>
    <row r="145" spans="1:15" s="38" customFormat="1" ht="26.25" customHeight="1" x14ac:dyDescent="0.2">
      <c r="A145" s="49">
        <f>+A144+1</f>
        <v>58</v>
      </c>
      <c r="B145" s="29" t="s">
        <v>129</v>
      </c>
      <c r="C145" s="74" t="s">
        <v>130</v>
      </c>
      <c r="D145" s="68" t="s">
        <v>150</v>
      </c>
      <c r="E145" s="57" t="s">
        <v>151</v>
      </c>
      <c r="F145" s="37">
        <v>25000</v>
      </c>
      <c r="G145" s="29">
        <f t="shared" ref="G145:G146" si="61">F145*2.87%</f>
        <v>717.5</v>
      </c>
      <c r="H145" s="29">
        <f t="shared" ref="H145:H146" si="62">+F145*3.04%</f>
        <v>760</v>
      </c>
      <c r="I145" s="29"/>
      <c r="J145" s="52">
        <v>25</v>
      </c>
      <c r="K145" s="53">
        <f t="shared" ref="K145:K146" si="63">SUM(G145:J145)</f>
        <v>1502.5</v>
      </c>
      <c r="L145" s="52">
        <f t="shared" ref="L145:L146" si="64">+F145-K145</f>
        <v>23497.5</v>
      </c>
    </row>
    <row r="146" spans="1:15" s="64" customFormat="1" ht="32.25" customHeight="1" x14ac:dyDescent="0.2">
      <c r="A146" s="49">
        <f>+A145+1</f>
        <v>59</v>
      </c>
      <c r="B146" s="29" t="s">
        <v>131</v>
      </c>
      <c r="C146" s="74" t="s">
        <v>130</v>
      </c>
      <c r="D146" s="68" t="s">
        <v>152</v>
      </c>
      <c r="E146" s="57" t="s">
        <v>153</v>
      </c>
      <c r="F146" s="37">
        <v>25000</v>
      </c>
      <c r="G146" s="29">
        <f t="shared" si="61"/>
        <v>717.5</v>
      </c>
      <c r="H146" s="29">
        <f t="shared" si="62"/>
        <v>760</v>
      </c>
      <c r="I146" s="29"/>
      <c r="J146" s="52">
        <v>25</v>
      </c>
      <c r="K146" s="53">
        <f t="shared" si="63"/>
        <v>1502.5</v>
      </c>
      <c r="L146" s="52">
        <f t="shared" si="64"/>
        <v>23497.5</v>
      </c>
    </row>
    <row r="147" spans="1:15" ht="23.25" customHeight="1" x14ac:dyDescent="0.2">
      <c r="A147" s="80" t="s">
        <v>59</v>
      </c>
      <c r="B147" s="80"/>
      <c r="C147" s="80"/>
      <c r="D147" s="80"/>
      <c r="E147" s="80"/>
      <c r="F147" s="15">
        <f>SUM(F144:F146)</f>
        <v>95000</v>
      </c>
      <c r="G147" s="15">
        <f t="shared" ref="G147:L147" si="65">SUM(G144:G146)</f>
        <v>2726.5</v>
      </c>
      <c r="H147" s="15">
        <f t="shared" si="65"/>
        <v>2888</v>
      </c>
      <c r="I147" s="15">
        <f t="shared" si="65"/>
        <v>1148.33</v>
      </c>
      <c r="J147" s="15">
        <f t="shared" si="65"/>
        <v>175</v>
      </c>
      <c r="K147" s="15">
        <f t="shared" si="65"/>
        <v>6937.83</v>
      </c>
      <c r="L147" s="15">
        <f t="shared" si="65"/>
        <v>88062.17</v>
      </c>
    </row>
    <row r="148" spans="1:15" ht="23.25" customHeight="1" thickBot="1" x14ac:dyDescent="0.25">
      <c r="A148" s="31"/>
      <c r="B148" s="31"/>
      <c r="C148" s="31"/>
      <c r="D148" s="31"/>
      <c r="E148" s="31"/>
      <c r="F148" s="5"/>
      <c r="G148" s="5"/>
      <c r="H148" s="5"/>
      <c r="I148" s="5"/>
      <c r="J148" s="5"/>
      <c r="K148" s="5"/>
      <c r="L148" s="5"/>
    </row>
    <row r="149" spans="1:15" ht="23.25" customHeight="1" thickBot="1" x14ac:dyDescent="0.25">
      <c r="A149" s="77" t="s">
        <v>188</v>
      </c>
      <c r="B149" s="78"/>
      <c r="C149" s="78"/>
      <c r="D149" s="78"/>
      <c r="E149" s="78"/>
      <c r="F149" s="78"/>
      <c r="G149" s="78"/>
      <c r="H149" s="78"/>
      <c r="I149" s="78"/>
      <c r="J149" s="78"/>
      <c r="K149" s="78"/>
      <c r="L149" s="79"/>
    </row>
    <row r="150" spans="1:15" s="64" customFormat="1" ht="23.25" customHeight="1" x14ac:dyDescent="0.2">
      <c r="A150" s="49">
        <f>+A146+1</f>
        <v>60</v>
      </c>
      <c r="B150" s="65" t="s">
        <v>135</v>
      </c>
      <c r="C150" s="65" t="s">
        <v>136</v>
      </c>
      <c r="D150" s="68" t="s">
        <v>158</v>
      </c>
      <c r="E150" s="75" t="s">
        <v>159</v>
      </c>
      <c r="F150" s="70">
        <v>35000</v>
      </c>
      <c r="G150" s="53">
        <f>F150*2.87%</f>
        <v>1004.5</v>
      </c>
      <c r="H150" s="53">
        <f>+F150*3.04%</f>
        <v>1064</v>
      </c>
      <c r="I150" s="53"/>
      <c r="J150" s="52">
        <v>25</v>
      </c>
      <c r="K150" s="53">
        <f>SUM(G150:J150)</f>
        <v>2093.5</v>
      </c>
      <c r="L150" s="52">
        <f>+F150-K150</f>
        <v>32906.5</v>
      </c>
    </row>
    <row r="151" spans="1:15" ht="23.25" customHeight="1" x14ac:dyDescent="0.2">
      <c r="A151" s="80" t="s">
        <v>59</v>
      </c>
      <c r="B151" s="80"/>
      <c r="C151" s="80"/>
      <c r="D151" s="80"/>
      <c r="E151" s="80"/>
      <c r="F151" s="15">
        <f>SUM(F150)</f>
        <v>35000</v>
      </c>
      <c r="G151" s="15">
        <f t="shared" ref="G151:L151" si="66">SUM(G150)</f>
        <v>1004.5</v>
      </c>
      <c r="H151" s="15">
        <f t="shared" si="66"/>
        <v>1064</v>
      </c>
      <c r="I151" s="15">
        <f t="shared" si="66"/>
        <v>0</v>
      </c>
      <c r="J151" s="15">
        <f t="shared" si="66"/>
        <v>25</v>
      </c>
      <c r="K151" s="15">
        <f t="shared" si="66"/>
        <v>2093.5</v>
      </c>
      <c r="L151" s="15">
        <f t="shared" si="66"/>
        <v>32906.5</v>
      </c>
      <c r="N151" s="6"/>
      <c r="O151" s="6"/>
    </row>
    <row r="152" spans="1:15" ht="23.25" customHeight="1" thickBot="1" x14ac:dyDescent="0.25">
      <c r="C152" s="24"/>
      <c r="D152" s="24"/>
      <c r="E152" s="24"/>
      <c r="G152" s="2"/>
      <c r="H152" s="2"/>
      <c r="I152" s="2"/>
      <c r="J152" s="2"/>
      <c r="K152" s="2"/>
      <c r="L152" s="6"/>
    </row>
    <row r="153" spans="1:15" ht="25.5" customHeight="1" thickBot="1" x14ac:dyDescent="0.25">
      <c r="A153" s="94" t="s">
        <v>62</v>
      </c>
      <c r="B153" s="95"/>
      <c r="C153" s="95"/>
      <c r="D153" s="28"/>
      <c r="E153" s="28"/>
      <c r="F153" s="14">
        <f>+F10+F17+F21+F25+F29+F33+F37+F41+F45+F49+F53+F57+F63+F73+F77+F81+F88+F93+F97+F103+F109+F117+F124+F132+F141+F147+F151+F137+F84</f>
        <v>3823900</v>
      </c>
      <c r="G153" s="14">
        <f t="shared" ref="G153:L153" si="67">+G10+G17+G21+G25+G29+G33+G37+G41+G45+G49+G53+G57+G63+G73+G77+G81+G88+G93+G97+G103+G109+G117+G124+G132+G141+G147+G151+G137+G84</f>
        <v>109745.93000000001</v>
      </c>
      <c r="H153" s="14">
        <f t="shared" si="67"/>
        <v>110133.73000000001</v>
      </c>
      <c r="I153" s="14">
        <f t="shared" si="67"/>
        <v>347967.07</v>
      </c>
      <c r="J153" s="14">
        <f t="shared" si="67"/>
        <v>35158.83</v>
      </c>
      <c r="K153" s="14">
        <f t="shared" si="67"/>
        <v>603005.56000000006</v>
      </c>
      <c r="L153" s="14">
        <f t="shared" si="67"/>
        <v>3220894.4400000009</v>
      </c>
      <c r="N153" s="6"/>
    </row>
    <row r="154" spans="1:15" ht="24.75" customHeight="1" x14ac:dyDescent="0.2">
      <c r="C154" s="24"/>
      <c r="D154" s="24"/>
      <c r="E154" s="24"/>
      <c r="G154" s="38"/>
      <c r="H154" s="2"/>
      <c r="I154" s="2"/>
      <c r="J154" s="2"/>
      <c r="K154" s="2"/>
      <c r="L154" s="6"/>
    </row>
    <row r="155" spans="1:15" x14ac:dyDescent="0.2">
      <c r="C155" s="24"/>
      <c r="D155" s="24"/>
      <c r="E155" s="24"/>
      <c r="F155" s="35"/>
      <c r="G155" s="2"/>
      <c r="H155" s="2"/>
      <c r="I155" s="2"/>
      <c r="J155" s="2"/>
      <c r="K155" s="2"/>
      <c r="L155" s="6"/>
    </row>
    <row r="156" spans="1:15" ht="15.75" x14ac:dyDescent="0.25">
      <c r="B156" s="1"/>
      <c r="C156" s="1"/>
      <c r="D156" s="17"/>
      <c r="E156"/>
      <c r="F156" s="35"/>
    </row>
    <row r="157" spans="1:15" ht="15.75" x14ac:dyDescent="0.25">
      <c r="B157" s="18"/>
      <c r="C157" s="19"/>
      <c r="D157" s="18"/>
    </row>
    <row r="158" spans="1:15" ht="15.75" x14ac:dyDescent="0.25">
      <c r="B158" s="20" t="s">
        <v>97</v>
      </c>
      <c r="C158" s="19"/>
      <c r="D158" s="20" t="s">
        <v>64</v>
      </c>
    </row>
    <row r="159" spans="1:15" ht="15.75" x14ac:dyDescent="0.25">
      <c r="B159" s="20" t="s">
        <v>98</v>
      </c>
      <c r="C159" s="19"/>
      <c r="D159" s="20" t="s">
        <v>178</v>
      </c>
    </row>
    <row r="64756" spans="2:12" x14ac:dyDescent="0.2">
      <c r="G64756" s="3"/>
      <c r="H64756" s="3"/>
    </row>
    <row r="64758" spans="2:12" x14ac:dyDescent="0.2">
      <c r="G64758" s="3"/>
      <c r="H64758" s="3"/>
    </row>
    <row r="64761" spans="2:12" s="3" customFormat="1" x14ac:dyDescent="0.2">
      <c r="B64761" s="22"/>
      <c r="C64761" s="22"/>
      <c r="D64761" s="22"/>
      <c r="E64761" s="22"/>
      <c r="F64761" s="2"/>
      <c r="G64761" s="1"/>
      <c r="H64761" s="1"/>
      <c r="I64761" s="1"/>
      <c r="J64761" s="1"/>
      <c r="K64761" s="1"/>
      <c r="L64761" s="1"/>
    </row>
    <row r="64763" spans="2:12" s="3" customFormat="1" x14ac:dyDescent="0.2">
      <c r="B64763" s="22"/>
      <c r="C64763" s="22"/>
      <c r="D64763" s="22"/>
      <c r="E64763" s="22"/>
      <c r="F64763" s="2"/>
      <c r="G64763" s="1"/>
      <c r="H64763" s="1"/>
      <c r="I64763" s="1"/>
      <c r="J64763" s="1"/>
      <c r="K64763" s="1"/>
      <c r="L64763" s="1"/>
    </row>
    <row r="64768" spans="2:12" x14ac:dyDescent="0.2">
      <c r="B64768" s="22">
        <f>SUM(B7:B64767)</f>
        <v>0</v>
      </c>
      <c r="J64768" s="3"/>
      <c r="K64768" s="3"/>
      <c r="L64768" s="3"/>
    </row>
    <row r="64770" spans="2:12" x14ac:dyDescent="0.2">
      <c r="B64770" s="22">
        <f>SUM(B64768)</f>
        <v>0</v>
      </c>
      <c r="J64770" s="3"/>
      <c r="K64770" s="3"/>
      <c r="L64770" s="3"/>
    </row>
    <row r="64771" spans="2:12" x14ac:dyDescent="0.2">
      <c r="I64771" s="3"/>
    </row>
    <row r="64773" spans="2:12" x14ac:dyDescent="0.2">
      <c r="I64773" s="3"/>
    </row>
    <row r="1048097" spans="11:11" x14ac:dyDescent="0.2">
      <c r="K1048097" s="10" t="e">
        <f>SUM(#REF!)</f>
        <v>#REF!</v>
      </c>
    </row>
  </sheetData>
  <mergeCells count="64">
    <mergeCell ref="A23:L23"/>
    <mergeCell ref="A25:E25"/>
    <mergeCell ref="A31:L31"/>
    <mergeCell ref="A33:E33"/>
    <mergeCell ref="A45:E45"/>
    <mergeCell ref="A27:L27"/>
    <mergeCell ref="A47:L47"/>
    <mergeCell ref="A49:E49"/>
    <mergeCell ref="A153:C153"/>
    <mergeCell ref="A2:L2"/>
    <mergeCell ref="A3:L3"/>
    <mergeCell ref="A4:L4"/>
    <mergeCell ref="A5:B5"/>
    <mergeCell ref="A6:B6"/>
    <mergeCell ref="A55:L55"/>
    <mergeCell ref="A75:L75"/>
    <mergeCell ref="A79:L79"/>
    <mergeCell ref="A65:L65"/>
    <mergeCell ref="G6:H6"/>
    <mergeCell ref="A35:L35"/>
    <mergeCell ref="A141:E141"/>
    <mergeCell ref="A111:L111"/>
    <mergeCell ref="A99:L99"/>
    <mergeCell ref="A105:L105"/>
    <mergeCell ref="A103:E103"/>
    <mergeCell ref="A109:E109"/>
    <mergeCell ref="A132:E132"/>
    <mergeCell ref="A117:E117"/>
    <mergeCell ref="A126:L126"/>
    <mergeCell ref="A119:L119"/>
    <mergeCell ref="A124:E124"/>
    <mergeCell ref="A8:L8"/>
    <mergeCell ref="A10:E10"/>
    <mergeCell ref="A59:L59"/>
    <mergeCell ref="A12:L12"/>
    <mergeCell ref="A63:E63"/>
    <mergeCell ref="A51:L51"/>
    <mergeCell ref="A53:E53"/>
    <mergeCell ref="A17:E17"/>
    <mergeCell ref="A37:E37"/>
    <mergeCell ref="A57:E57"/>
    <mergeCell ref="A19:L19"/>
    <mergeCell ref="A21:E21"/>
    <mergeCell ref="A39:L39"/>
    <mergeCell ref="A41:E41"/>
    <mergeCell ref="A29:E29"/>
    <mergeCell ref="A43:L43"/>
    <mergeCell ref="A90:L90"/>
    <mergeCell ref="A93:E93"/>
    <mergeCell ref="A73:E73"/>
    <mergeCell ref="A88:E88"/>
    <mergeCell ref="A97:E97"/>
    <mergeCell ref="A86:L86"/>
    <mergeCell ref="A94:L94"/>
    <mergeCell ref="A77:E77"/>
    <mergeCell ref="A81:E81"/>
    <mergeCell ref="A84:E84"/>
    <mergeCell ref="A149:L149"/>
    <mergeCell ref="A151:E151"/>
    <mergeCell ref="A139:L139"/>
    <mergeCell ref="A134:L134"/>
    <mergeCell ref="A137:E137"/>
    <mergeCell ref="A143:L143"/>
    <mergeCell ref="A147:E147"/>
  </mergeCells>
  <pageMargins left="0.15748031496062992" right="0.15748031496062992" top="0.15748031496062992" bottom="0.15748031496062992" header="0.15748031496062992" footer="0.15748031496062992"/>
  <pageSetup paperSize="5" scale="72" fitToHeight="0" orientation="landscape" r:id="rId1"/>
  <rowBreaks count="7" manualBreakCount="7">
    <brk id="33" max="11" man="1"/>
    <brk id="58" max="11" man="1"/>
    <brk id="88" max="11" man="1"/>
    <brk id="117" max="11" man="1"/>
    <brk id="147" max="11" man="1"/>
    <brk id="161" max="12" man="1"/>
    <brk id="166" max="12" man="1"/>
  </rowBreaks>
  <ignoredErrors>
    <ignoredError sqref="K95:K96 K140 K24 K20 K102 K12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CONTRATADOS </vt:lpstr>
      <vt:lpstr>'CONTRATADOS '!Área_de_impresión</vt:lpstr>
      <vt:lpstr>'CONTRATADOS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Andres Cabral Rosa</cp:lastModifiedBy>
  <cp:lastPrinted>2021-06-11T14:56:00Z</cp:lastPrinted>
  <dcterms:created xsi:type="dcterms:W3CDTF">2019-01-11T19:06:47Z</dcterms:created>
  <dcterms:modified xsi:type="dcterms:W3CDTF">2021-06-11T19:17:11Z</dcterms:modified>
</cp:coreProperties>
</file>