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\\172.16.14.158\Dpto. RRHH\Registro-Control y Nomina\NOMINA II\NOMINA\NOMINAS PARA PORTAL INSTITUCIONAL\PORTAL 2021\MAYO 2021\"/>
    </mc:Choice>
  </mc:AlternateContent>
  <xr:revisionPtr revIDLastSave="0" documentId="13_ncr:1_{5043544D-E259-4FC8-9D1C-26C904B9AABD}" xr6:coauthVersionLast="46" xr6:coauthVersionMax="46" xr10:uidLastSave="{00000000-0000-0000-0000-000000000000}"/>
  <bookViews>
    <workbookView xWindow="-120" yWindow="-120" windowWidth="29040" windowHeight="15840" tabRatio="599" xr2:uid="{00000000-000D-0000-FFFF-FFFF00000000}"/>
  </bookViews>
  <sheets>
    <sheet name="CONTRATADOS " sheetId="13" r:id="rId1"/>
  </sheets>
  <definedNames>
    <definedName name="_xlnm.Print_Area" localSheetId="0">'CONTRATADOS '!$A$1:$L$157</definedName>
    <definedName name="_xlnm.Print_Titles" localSheetId="0">'CONTRATADOS 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3" i="13" l="1"/>
  <c r="A45" i="13"/>
  <c r="A41" i="13"/>
  <c r="G150" i="13"/>
  <c r="H150" i="13"/>
  <c r="I150" i="13"/>
  <c r="J150" i="13"/>
  <c r="K150" i="13"/>
  <c r="L150" i="13"/>
  <c r="F150" i="13"/>
  <c r="F122" i="13"/>
  <c r="I107" i="13"/>
  <c r="J107" i="13"/>
  <c r="F107" i="13"/>
  <c r="G104" i="13"/>
  <c r="H90" i="13"/>
  <c r="H91" i="13" s="1"/>
  <c r="G90" i="13"/>
  <c r="G89" i="13"/>
  <c r="G85" i="13"/>
  <c r="G81" i="13"/>
  <c r="H81" i="13"/>
  <c r="G24" i="13"/>
  <c r="H24" i="13"/>
  <c r="H20" i="13"/>
  <c r="G20" i="13"/>
  <c r="H16" i="13"/>
  <c r="G16" i="13"/>
  <c r="K93" i="13"/>
  <c r="I91" i="13"/>
  <c r="J91" i="13"/>
  <c r="F91" i="13"/>
  <c r="K90" i="13" l="1"/>
  <c r="K104" i="13"/>
  <c r="L104" i="13" s="1"/>
  <c r="G91" i="13"/>
  <c r="K89" i="13"/>
  <c r="L89" i="13" s="1"/>
  <c r="I38" i="13"/>
  <c r="J38" i="13"/>
  <c r="F38" i="13"/>
  <c r="I34" i="13"/>
  <c r="J34" i="13"/>
  <c r="F34" i="13"/>
  <c r="J25" i="13"/>
  <c r="I25" i="13"/>
  <c r="H25" i="13"/>
  <c r="G25" i="13"/>
  <c r="F25" i="13"/>
  <c r="K24" i="13"/>
  <c r="K25" i="13" s="1"/>
  <c r="L24" i="13" l="1"/>
  <c r="L25" i="13" s="1"/>
  <c r="I138" i="13" l="1"/>
  <c r="J138" i="13"/>
  <c r="F138" i="13"/>
  <c r="F148" i="13"/>
  <c r="I115" i="13"/>
  <c r="J115" i="13"/>
  <c r="F115" i="13"/>
  <c r="F17" i="13"/>
  <c r="F134" i="13"/>
  <c r="F130" i="13"/>
  <c r="F144" i="13"/>
  <c r="F95" i="13"/>
  <c r="F86" i="13"/>
  <c r="F82" i="13"/>
  <c r="F78" i="13"/>
  <c r="F74" i="13"/>
  <c r="I74" i="13"/>
  <c r="J74" i="13"/>
  <c r="F64" i="13"/>
  <c r="F58" i="13"/>
  <c r="F54" i="13"/>
  <c r="F42" i="13"/>
  <c r="F50" i="13"/>
  <c r="F46" i="13"/>
  <c r="F30" i="13"/>
  <c r="F21" i="13"/>
  <c r="F10" i="13"/>
  <c r="K137" i="13"/>
  <c r="L137" i="13" s="1"/>
  <c r="I122" i="13"/>
  <c r="J122" i="13"/>
  <c r="K118" i="13"/>
  <c r="L118" i="13" s="1"/>
  <c r="H121" i="13"/>
  <c r="G121" i="13"/>
  <c r="H119" i="13"/>
  <c r="G119" i="13"/>
  <c r="H106" i="13"/>
  <c r="G106" i="13"/>
  <c r="G105" i="13"/>
  <c r="I101" i="13"/>
  <c r="J101" i="13"/>
  <c r="F101" i="13"/>
  <c r="K100" i="13"/>
  <c r="L100" i="13" s="1"/>
  <c r="H98" i="13"/>
  <c r="G98" i="13"/>
  <c r="G99" i="13"/>
  <c r="H99" i="13"/>
  <c r="H70" i="13"/>
  <c r="G70" i="13"/>
  <c r="H73" i="13"/>
  <c r="G73" i="13"/>
  <c r="J50" i="13"/>
  <c r="I50" i="13"/>
  <c r="H49" i="13"/>
  <c r="H50" i="13" s="1"/>
  <c r="G49" i="13"/>
  <c r="G50" i="13" s="1"/>
  <c r="G107" i="13" l="1"/>
  <c r="L90" i="13"/>
  <c r="L91" i="13" s="1"/>
  <c r="K91" i="13"/>
  <c r="K121" i="13"/>
  <c r="L121" i="13" s="1"/>
  <c r="K119" i="13"/>
  <c r="L119" i="13" s="1"/>
  <c r="K98" i="13"/>
  <c r="L98" i="13" s="1"/>
  <c r="K106" i="13"/>
  <c r="L106" i="13" s="1"/>
  <c r="K99" i="13"/>
  <c r="L99" i="13" s="1"/>
  <c r="H101" i="13"/>
  <c r="G101" i="13"/>
  <c r="K73" i="13"/>
  <c r="L73" i="13" s="1"/>
  <c r="K70" i="13"/>
  <c r="L70" i="13" s="1"/>
  <c r="K49" i="13"/>
  <c r="K50" i="13" s="1"/>
  <c r="L101" i="13" l="1"/>
  <c r="K101" i="13"/>
  <c r="L49" i="13"/>
  <c r="L50" i="13" s="1"/>
  <c r="I30" i="13" l="1"/>
  <c r="J30" i="13"/>
  <c r="J148" i="13"/>
  <c r="I148" i="13"/>
  <c r="H147" i="13"/>
  <c r="H148" i="13" s="1"/>
  <c r="G147" i="13"/>
  <c r="G148" i="13" s="1"/>
  <c r="I130" i="13"/>
  <c r="J130" i="13"/>
  <c r="H128" i="13"/>
  <c r="G128" i="13"/>
  <c r="H129" i="13"/>
  <c r="G129" i="13"/>
  <c r="H127" i="13"/>
  <c r="G127" i="13"/>
  <c r="I144" i="13"/>
  <c r="J144" i="13"/>
  <c r="H143" i="13"/>
  <c r="G143" i="13"/>
  <c r="H142" i="13"/>
  <c r="G142" i="13"/>
  <c r="H120" i="13"/>
  <c r="H122" i="13" s="1"/>
  <c r="G120" i="13"/>
  <c r="G122" i="13" s="1"/>
  <c r="H114" i="13"/>
  <c r="G114" i="13"/>
  <c r="H72" i="13"/>
  <c r="G72" i="13"/>
  <c r="I46" i="13"/>
  <c r="J46" i="13"/>
  <c r="H45" i="13"/>
  <c r="H46" i="13" s="1"/>
  <c r="G45" i="13"/>
  <c r="G46" i="13" s="1"/>
  <c r="G41" i="13"/>
  <c r="K29" i="13"/>
  <c r="G28" i="13"/>
  <c r="G30" i="13" s="1"/>
  <c r="H28" i="13"/>
  <c r="H30" i="13" s="1"/>
  <c r="K114" i="13" l="1"/>
  <c r="L114" i="13" s="1"/>
  <c r="K147" i="13"/>
  <c r="K129" i="13"/>
  <c r="L129" i="13" s="1"/>
  <c r="K127" i="13"/>
  <c r="L127" i="13" s="1"/>
  <c r="K128" i="13"/>
  <c r="L128" i="13" s="1"/>
  <c r="K142" i="13"/>
  <c r="L142" i="13" s="1"/>
  <c r="K143" i="13"/>
  <c r="L143" i="13" s="1"/>
  <c r="K120" i="13"/>
  <c r="K122" i="13" s="1"/>
  <c r="K45" i="13"/>
  <c r="K46" i="13" s="1"/>
  <c r="K72" i="13"/>
  <c r="L72" i="13" s="1"/>
  <c r="K28" i="13"/>
  <c r="L28" i="13" l="1"/>
  <c r="K30" i="13"/>
  <c r="K148" i="13"/>
  <c r="L147" i="13"/>
  <c r="L148" i="13" s="1"/>
  <c r="L120" i="13"/>
  <c r="L122" i="13" s="1"/>
  <c r="L45" i="13"/>
  <c r="L46" i="13" s="1"/>
  <c r="K94" i="13" l="1"/>
  <c r="L94" i="13" s="1"/>
  <c r="K20" i="13"/>
  <c r="L20" i="13" s="1"/>
  <c r="L29" i="13"/>
  <c r="L30" i="13" s="1"/>
  <c r="L93" i="13" l="1"/>
  <c r="K95" i="13"/>
  <c r="J17" i="13" l="1"/>
  <c r="A13" i="13"/>
  <c r="A14" i="13" s="1"/>
  <c r="G112" i="13"/>
  <c r="H112" i="13"/>
  <c r="G113" i="13"/>
  <c r="H113" i="13"/>
  <c r="G69" i="13"/>
  <c r="H69" i="13"/>
  <c r="G71" i="13"/>
  <c r="H71" i="13"/>
  <c r="I58" i="13"/>
  <c r="J58" i="13"/>
  <c r="K71" i="13" l="1"/>
  <c r="L71" i="13" s="1"/>
  <c r="K113" i="13"/>
  <c r="L113" i="13" s="1"/>
  <c r="K69" i="13"/>
  <c r="L69" i="13" s="1"/>
  <c r="K112" i="13"/>
  <c r="L112" i="13" s="1"/>
  <c r="H41" i="13" l="1"/>
  <c r="H42" i="13" s="1"/>
  <c r="G53" i="13"/>
  <c r="J42" i="13"/>
  <c r="I42" i="13"/>
  <c r="I17" i="13"/>
  <c r="G13" i="13"/>
  <c r="H13" i="13"/>
  <c r="H15" i="13"/>
  <c r="G15" i="13"/>
  <c r="H14" i="13"/>
  <c r="G14" i="13"/>
  <c r="L21" i="13"/>
  <c r="K21" i="13"/>
  <c r="J21" i="13"/>
  <c r="I21" i="13"/>
  <c r="H21" i="13"/>
  <c r="G21" i="13"/>
  <c r="H141" i="13"/>
  <c r="H144" i="13" s="1"/>
  <c r="G141" i="13"/>
  <c r="G144" i="13" s="1"/>
  <c r="K14" i="13" l="1"/>
  <c r="L14" i="13" s="1"/>
  <c r="K16" i="13"/>
  <c r="L16" i="13" s="1"/>
  <c r="K15" i="13"/>
  <c r="L15" i="13" s="1"/>
  <c r="K141" i="13"/>
  <c r="K144" i="13" s="1"/>
  <c r="G42" i="13"/>
  <c r="K41" i="13"/>
  <c r="K13" i="13"/>
  <c r="H17" i="13"/>
  <c r="G17" i="13"/>
  <c r="L141" i="13" l="1"/>
  <c r="L144" i="13" s="1"/>
  <c r="L41" i="13"/>
  <c r="L42" i="13" s="1"/>
  <c r="K42" i="13"/>
  <c r="L13" i="13"/>
  <c r="L17" i="13" s="1"/>
  <c r="K17" i="13"/>
  <c r="H126" i="13" l="1"/>
  <c r="G126" i="13"/>
  <c r="H125" i="13"/>
  <c r="G125" i="13"/>
  <c r="H111" i="13"/>
  <c r="G111" i="13"/>
  <c r="H110" i="13"/>
  <c r="G110" i="13"/>
  <c r="H68" i="13"/>
  <c r="H74" i="13" s="1"/>
  <c r="G68" i="13"/>
  <c r="G67" i="13"/>
  <c r="H63" i="13"/>
  <c r="G63" i="13"/>
  <c r="H62" i="13"/>
  <c r="G62" i="13"/>
  <c r="G61" i="13"/>
  <c r="K61" i="13" s="1"/>
  <c r="L61" i="13" s="1"/>
  <c r="H37" i="13"/>
  <c r="H38" i="13" s="1"/>
  <c r="G37" i="13"/>
  <c r="G38" i="13" s="1"/>
  <c r="H33" i="13"/>
  <c r="H34" i="13" s="1"/>
  <c r="G33" i="13"/>
  <c r="G34" i="13" s="1"/>
  <c r="H115" i="13" l="1"/>
  <c r="G115" i="13"/>
  <c r="G74" i="13"/>
  <c r="H130" i="13"/>
  <c r="G130" i="13"/>
  <c r="K33" i="13"/>
  <c r="K126" i="13"/>
  <c r="L126" i="13" s="1"/>
  <c r="K110" i="13"/>
  <c r="K37" i="13"/>
  <c r="K68" i="13"/>
  <c r="K111" i="13"/>
  <c r="L111" i="13" s="1"/>
  <c r="K125" i="13"/>
  <c r="K67" i="13"/>
  <c r="K63" i="13"/>
  <c r="L63" i="13" s="1"/>
  <c r="K62" i="13"/>
  <c r="L62" i="13" s="1"/>
  <c r="L33" i="13" l="1"/>
  <c r="L34" i="13" s="1"/>
  <c r="K34" i="13"/>
  <c r="L37" i="13"/>
  <c r="L38" i="13" s="1"/>
  <c r="K38" i="13"/>
  <c r="L110" i="13"/>
  <c r="L115" i="13" s="1"/>
  <c r="K115" i="13"/>
  <c r="L67" i="13"/>
  <c r="K74" i="13"/>
  <c r="L68" i="13"/>
  <c r="L125" i="13"/>
  <c r="L130" i="13" s="1"/>
  <c r="K130" i="13"/>
  <c r="L74" i="13" l="1"/>
  <c r="I54" i="13"/>
  <c r="L64" i="13" l="1"/>
  <c r="K64" i="13"/>
  <c r="J64" i="13"/>
  <c r="H64" i="13"/>
  <c r="I64" i="13"/>
  <c r="G64" i="13"/>
  <c r="J54" i="13"/>
  <c r="G54" i="13"/>
  <c r="H53" i="13"/>
  <c r="H54" i="13" l="1"/>
  <c r="K53" i="13"/>
  <c r="L53" i="13" l="1"/>
  <c r="L54" i="13" s="1"/>
  <c r="K54" i="13"/>
  <c r="H10" i="13"/>
  <c r="I10" i="13"/>
  <c r="J10" i="13"/>
  <c r="H133" i="13" l="1"/>
  <c r="H134" i="13" s="1"/>
  <c r="G133" i="13"/>
  <c r="J134" i="13"/>
  <c r="I134" i="13"/>
  <c r="G9" i="13"/>
  <c r="G10" i="13" l="1"/>
  <c r="K9" i="13"/>
  <c r="K10" i="13" s="1"/>
  <c r="G134" i="13"/>
  <c r="K133" i="13"/>
  <c r="L9" i="13" l="1"/>
  <c r="L10" i="13" s="1"/>
  <c r="L133" i="13"/>
  <c r="L134" i="13" s="1"/>
  <c r="K134" i="13"/>
  <c r="K1048094" i="13" l="1"/>
  <c r="B64765" i="13"/>
  <c r="B64767" i="13" s="1"/>
  <c r="H138" i="13"/>
  <c r="G138" i="13"/>
  <c r="H105" i="13"/>
  <c r="H107" i="13" s="1"/>
  <c r="L95" i="13"/>
  <c r="J95" i="13"/>
  <c r="I95" i="13"/>
  <c r="I86" i="13"/>
  <c r="H85" i="13"/>
  <c r="H86" i="13" s="1"/>
  <c r="J82" i="13"/>
  <c r="I82" i="13"/>
  <c r="J78" i="13"/>
  <c r="I78" i="13"/>
  <c r="H77" i="13"/>
  <c r="H78" i="13" s="1"/>
  <c r="G77" i="13"/>
  <c r="H57" i="13"/>
  <c r="H58" i="13" s="1"/>
  <c r="G57" i="13"/>
  <c r="A15" i="13"/>
  <c r="A16" i="13" s="1"/>
  <c r="A20" i="13" s="1"/>
  <c r="A24" i="13" s="1"/>
  <c r="A28" i="13" s="1"/>
  <c r="A29" i="13" l="1"/>
  <c r="A33" i="13" s="1"/>
  <c r="K105" i="13"/>
  <c r="K107" i="13" s="1"/>
  <c r="K81" i="13"/>
  <c r="L81" i="13" s="1"/>
  <c r="L82" i="13" s="1"/>
  <c r="K138" i="13"/>
  <c r="G58" i="13"/>
  <c r="K57" i="13"/>
  <c r="G78" i="13"/>
  <c r="K77" i="13"/>
  <c r="G86" i="13"/>
  <c r="K85" i="13"/>
  <c r="H82" i="13"/>
  <c r="G82" i="13"/>
  <c r="H95" i="13"/>
  <c r="G95" i="13"/>
  <c r="A37" i="13" l="1"/>
  <c r="L85" i="13"/>
  <c r="K82" i="13"/>
  <c r="L77" i="13"/>
  <c r="L78" i="13" s="1"/>
  <c r="K78" i="13"/>
  <c r="L138" i="13"/>
  <c r="L57" i="13"/>
  <c r="L58" i="13" s="1"/>
  <c r="K58" i="13"/>
  <c r="L105" i="13"/>
  <c r="L107" i="13" s="1"/>
  <c r="A49" i="13" l="1"/>
  <c r="A57" i="13" s="1"/>
  <c r="A61" i="13" s="1"/>
  <c r="A62" i="13" l="1"/>
  <c r="A63" i="13" s="1"/>
  <c r="A67" i="13" s="1"/>
  <c r="A68" i="13" s="1"/>
  <c r="A69" i="13" s="1"/>
  <c r="A70" i="13" s="1"/>
  <c r="A71" i="13" s="1"/>
  <c r="A72" i="13" s="1"/>
  <c r="A73" i="13" s="1"/>
  <c r="A77" i="13" s="1"/>
  <c r="A81" i="13" l="1"/>
  <c r="A85" i="13" l="1"/>
  <c r="A89" i="13" s="1"/>
  <c r="A90" i="13" s="1"/>
  <c r="A93" i="13" s="1"/>
  <c r="A94" i="13" s="1"/>
  <c r="A98" i="13" l="1"/>
  <c r="A99" i="13" s="1"/>
  <c r="A100" i="13" l="1"/>
  <c r="A104" i="13" l="1"/>
  <c r="A105" i="13" s="1"/>
  <c r="A106" i="13" s="1"/>
  <c r="A110" i="13" s="1"/>
  <c r="A111" i="13" s="1"/>
  <c r="A112" i="13" s="1"/>
  <c r="A113" i="13" s="1"/>
  <c r="A114" i="13" s="1"/>
  <c r="A118" i="13" s="1"/>
  <c r="A119" i="13" s="1"/>
  <c r="A120" i="13" s="1"/>
  <c r="A121" i="13" s="1"/>
  <c r="A141" i="13" s="1"/>
  <c r="A142" i="13" s="1"/>
  <c r="A143" i="13" s="1"/>
  <c r="A125" i="13" s="1"/>
  <c r="A126" i="13" s="1"/>
  <c r="A127" i="13" s="1"/>
  <c r="A128" i="13" l="1"/>
  <c r="A129" i="13" s="1"/>
  <c r="A133" i="13" s="1"/>
  <c r="A137" i="13" l="1"/>
  <c r="A147" i="13" s="1"/>
</calcChain>
</file>

<file path=xl/sharedStrings.xml><?xml version="1.0" encoding="utf-8"?>
<sst xmlns="http://schemas.openxmlformats.org/spreadsheetml/2006/main" count="313" uniqueCount="208">
  <si>
    <t xml:space="preserve">DIRECCION GENERAL DE PRESUPUESTO </t>
  </si>
  <si>
    <t xml:space="preserve">DIRECCION GENERAL </t>
  </si>
  <si>
    <t>NO.</t>
  </si>
  <si>
    <t>AFP (2.87)</t>
  </si>
  <si>
    <t>SFS ( 3.04)</t>
  </si>
  <si>
    <t xml:space="preserve">Total de Descuentos </t>
  </si>
  <si>
    <t xml:space="preserve">DEPARTAMENTO JURIDICO </t>
  </si>
  <si>
    <t xml:space="preserve">DIVISION INFRAESTRUCTURA Y SOPORTE TECNICO </t>
  </si>
  <si>
    <t xml:space="preserve">SECCION MAYORDOMIA </t>
  </si>
  <si>
    <t>CONSERJE</t>
  </si>
  <si>
    <t>SECCION TRANSPORTACION</t>
  </si>
  <si>
    <t xml:space="preserve">ANALISTA SECTORIAL DE PRESUPUESTO </t>
  </si>
  <si>
    <t>SECRETARIA</t>
  </si>
  <si>
    <t xml:space="preserve">DIVISION FINANCIERA </t>
  </si>
  <si>
    <t xml:space="preserve">DEPARTAMENTO ADMINISTRATIVO Y FINANCIERO  </t>
  </si>
  <si>
    <t>DESARROLLADOR DE SISTEMAS</t>
  </si>
  <si>
    <t>ALINA RODRIGUEZ CORDERO</t>
  </si>
  <si>
    <t xml:space="preserve">ROSELI ALEXANDRA ALMONTE SEGURA </t>
  </si>
  <si>
    <t xml:space="preserve">ANTHONY ABREU PERALTA </t>
  </si>
  <si>
    <t xml:space="preserve">JUAN ELIAS PORTALATIN GARCIA </t>
  </si>
  <si>
    <t>LUZ AMANDA DEL CASTILLO MENDEZ</t>
  </si>
  <si>
    <t xml:space="preserve">KIARA ALONDRA RODRIGUEZ LUCIANO </t>
  </si>
  <si>
    <t xml:space="preserve">FRANCIS TOMAS PAULA LUNA </t>
  </si>
  <si>
    <t xml:space="preserve">HECTOR ANTONIO OVALLES ALONZO </t>
  </si>
  <si>
    <t xml:space="preserve">MEDICO </t>
  </si>
  <si>
    <t xml:space="preserve">LESLIE NATHALIE MOLINA AYBAR </t>
  </si>
  <si>
    <t xml:space="preserve">RECEPCIONISTA </t>
  </si>
  <si>
    <t xml:space="preserve">EDDY ANTONIO FIDEL ALEJO </t>
  </si>
  <si>
    <t xml:space="preserve">DIVISION REGISTRO, SERVICIOS Y BENEFICIOS </t>
  </si>
  <si>
    <t xml:space="preserve">DEPARTAMENTO DE ANALISIS Y  ESTUDIOS ECONOMICOS </t>
  </si>
  <si>
    <t xml:space="preserve">DEPARTAMENTO NORMAS Y METODOLOGIAS </t>
  </si>
  <si>
    <t xml:space="preserve">DIVISION DE EVALUACION DEL DESEMPEÑO Y CAPACITACION </t>
  </si>
  <si>
    <t xml:space="preserve">DIVISION DESARROLLO E IMPLEMENTACION DE SISTEMAS 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</si>
  <si>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</si>
  <si>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</si>
  <si>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</si>
  <si>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 xml:space="preserve">SECRETARIA </t>
  </si>
  <si>
    <t xml:space="preserve">TECNICO ADMINISTRATIVO </t>
  </si>
  <si>
    <t xml:space="preserve">ANALISTA DE EVALUACION DEL DESEMPEÑO </t>
  </si>
  <si>
    <t xml:space="preserve">ANALISTA DE SISTEMAS </t>
  </si>
  <si>
    <t xml:space="preserve">SOPORTE TECNICO INFORMATICO </t>
  </si>
  <si>
    <t>ANALISTA ECONOMICO</t>
  </si>
  <si>
    <t xml:space="preserve">JULISSA CASTILLO DE PERALTA </t>
  </si>
  <si>
    <t xml:space="preserve">DIVISION DE PROTOCOLO </t>
  </si>
  <si>
    <t xml:space="preserve">ANALISTA DE NORMAS Y METODOLOGIAS PRESUPUESTARIAS </t>
  </si>
  <si>
    <t>ANALISTA DE EVALUACION DEL DESEMPEÑO DE GESTION PRESUPUESTARIA I</t>
  </si>
  <si>
    <t xml:space="preserve">DIVISION FORMULACION, MONITOREO Y EVALUACION DE PLANES, PROGRAMAS Y PROYECTOS </t>
  </si>
  <si>
    <t>ANALISTA DE PLANIFICACIÓN I</t>
  </si>
  <si>
    <t xml:space="preserve">GISELLE LISELOTTE BERAS VASQUEZ </t>
  </si>
  <si>
    <t xml:space="preserve">Nombre y Apellido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</si>
  <si>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</si>
  <si>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</si>
  <si>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</si>
  <si>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</si>
  <si>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</si>
  <si>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</si>
  <si>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NOMINA DE SUELDOS: EMPLEADOS CONTRATADOS</t>
  </si>
  <si>
    <t>10 DE FEBRERO DEL 2021</t>
  </si>
  <si>
    <t xml:space="preserve"> 01 DE ENERO DEL 2021</t>
  </si>
  <si>
    <t>Ingreso Bruto</t>
  </si>
  <si>
    <t xml:space="preserve">SUBTOTAL </t>
  </si>
  <si>
    <t xml:space="preserve">Funciones </t>
  </si>
  <si>
    <t xml:space="preserve"> 02 DE MARZO DEL 2021</t>
  </si>
  <si>
    <t xml:space="preserve">TOTAL GENERAL  NOMINA PERSONAL CONTRATADOS </t>
  </si>
  <si>
    <t xml:space="preserve">DIVISION DE SERVICIOS GENERALES </t>
  </si>
  <si>
    <t>J.DAVID CANAÁN</t>
  </si>
  <si>
    <t>OMAR ENRIQUE POLANCO MOLINA</t>
  </si>
  <si>
    <t xml:space="preserve"> 01 DE MARZO DEL 2021</t>
  </si>
  <si>
    <t>RAFAEL FRANCISCO JOVINE ZORRILLA</t>
  </si>
  <si>
    <t>DIRECTOR DE ESTUDIOS ECONÓMICOS Y SEGUIMIENTO FINANCIERO</t>
  </si>
  <si>
    <t>24 DE FEBRERO DEL 2021</t>
  </si>
  <si>
    <t>ENCARGADO DEPARTAMENTO JURÍDICO</t>
  </si>
  <si>
    <t>EDDY ROBERT JONES LUCIANO</t>
  </si>
  <si>
    <t>DEPARTAMENTO E RECURSOS HUMANOS</t>
  </si>
  <si>
    <t>YOHANNY ELIZABETH ESTRELLA DURAN</t>
  </si>
  <si>
    <t>COORDINADORA DE RECURSOS HUMANOS</t>
  </si>
  <si>
    <t xml:space="preserve">JORGE DAVID CANAAN </t>
  </si>
  <si>
    <t xml:space="preserve">ENCARGADO DE RECURSOS HUMANOS </t>
  </si>
  <si>
    <t>NICOLAS ZABALA SANTIAGO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</si>
  <si>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</si>
  <si>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</si>
  <si>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</si>
  <si>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</si>
  <si>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</si>
  <si>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</si>
  <si>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>ENCARGADO DIVISIÓN DE COMPRAS Y CONTRARACIONES</t>
  </si>
  <si>
    <t xml:space="preserve">ESTHER YINET LACHAPEL CRUZ </t>
  </si>
  <si>
    <t>FRANCISCO ANTONIO MENDEZ VELAZQUEZ</t>
  </si>
  <si>
    <t xml:space="preserve">JULIO CESAR GOMEZ GARCIA </t>
  </si>
  <si>
    <t>ANALISTA LEGAL</t>
  </si>
  <si>
    <t>VICTOR FRANCISCO JOSE RODRIGUEZ GARCIA</t>
  </si>
  <si>
    <t>21 DE MARZO DEL 2021</t>
  </si>
  <si>
    <t xml:space="preserve"> 05 DE ABRIL DEL 2021</t>
  </si>
  <si>
    <t xml:space="preserve"> 03 DE MARZO DEL 2021</t>
  </si>
  <si>
    <t xml:space="preserve"> 12 DE MAYO DEL 2021</t>
  </si>
  <si>
    <t>17 DE FEBRERO DEL 2021</t>
  </si>
  <si>
    <t>27 DE FEBRERO DEL 2021</t>
  </si>
  <si>
    <t>25 DE FEBRERO DEL 2021</t>
  </si>
  <si>
    <t>GLENNY CONCEPCION</t>
  </si>
  <si>
    <t xml:space="preserve">ANALISTA DE NOMINA  </t>
  </si>
  <si>
    <t xml:space="preserve">CHOFER </t>
  </si>
  <si>
    <t xml:space="preserve"> 01 DE DICIEMBRE DEL 2020</t>
  </si>
  <si>
    <t>01 DE JUNIO DEL 2021</t>
  </si>
  <si>
    <t>ODILL SANTANA NIVAR</t>
  </si>
  <si>
    <t>ANALISTA DE GESTIÓN FINANCIERA Y EJECUCIÓN PRESUPUESTARIA I</t>
  </si>
  <si>
    <t xml:space="preserve"> 09 DE DICIEMBRE DEL 2020</t>
  </si>
  <si>
    <t>09 DE JUNIO DEL 2021</t>
  </si>
  <si>
    <t>MARIA DOLORES MARIÑAS MIGUEZ</t>
  </si>
  <si>
    <t>ENCARGADA DEPARTAMENTO DE ANÁLISIS Y ESTUDIOS ECONÓMICOS</t>
  </si>
  <si>
    <t xml:space="preserve"> 08 DE DICIEMBRE DEL 2020</t>
  </si>
  <si>
    <t>08 DE JUNIO DEL 2021</t>
  </si>
  <si>
    <t>NIURVIS YALIZA ABREU JIMENEZ</t>
  </si>
  <si>
    <t>SINAD DE LOS MILAGROS ESTEVEZ SANTANA</t>
  </si>
  <si>
    <t xml:space="preserve">ANALISTA RECURSOS HUMANOS </t>
  </si>
  <si>
    <t>VICTOR JOSÉ EFRES FÉLIX</t>
  </si>
  <si>
    <t>JOHANNY RAFAEL RODRIGUEZ RODRIGUEZ</t>
  </si>
  <si>
    <t xml:space="preserve">AYUDANTE MANTENIMIENTO </t>
  </si>
  <si>
    <t xml:space="preserve">SECCION ALMACEN Y SUMINISTRO </t>
  </si>
  <si>
    <t>ALICIA FELIZ OGANDO</t>
  </si>
  <si>
    <t xml:space="preserve">ENC. SECCION ALMACEN Y SUMINISTRO </t>
  </si>
  <si>
    <t>DAMASO RAMIREZ MATEO</t>
  </si>
  <si>
    <t>CAMARERO</t>
  </si>
  <si>
    <t xml:space="preserve">SAMANDA MARIELY VELASQUEZ DIAZ </t>
  </si>
  <si>
    <t>01 DE MAYO DEL 2021</t>
  </si>
  <si>
    <t xml:space="preserve"> 01 DE JULIO DEL 2021</t>
  </si>
  <si>
    <t>JENNYFER LOPEZ BATISTA </t>
  </si>
  <si>
    <t>ANALISTA DE DESARROLLO DE CAPACIDADES PRESUPUESTARIAS </t>
  </si>
  <si>
    <t>ALBA DOMINICANA REYES REYES</t>
  </si>
  <si>
    <t>ANALISTA SECTORIAL DE PRESUPUESTO</t>
  </si>
  <si>
    <t>ANDRES CABRAL ROSA</t>
  </si>
  <si>
    <t>AUXILIAR ADMINISTRATIVO</t>
  </si>
  <si>
    <t>AMAURY ANTONIO GONZALEZ DIAS</t>
  </si>
  <si>
    <t xml:space="preserve">ENCARGADO DE LA DIVISION DE OPERACIONES TIC       </t>
  </si>
  <si>
    <t>LUIS ALBERTO VALDEZ PABLU</t>
  </si>
  <si>
    <t>WENDY PATRICIA MONTERO FORTUNA </t>
  </si>
  <si>
    <t>RAFAEL JULIO MADERA MARTINEZ</t>
  </si>
  <si>
    <t>AUXILIAR DE ALMACEN Y SUMINISTRO</t>
  </si>
  <si>
    <t>GERSON ANTONIO LIZARDO PEREZ </t>
  </si>
  <si>
    <t>MANUEL EMILIO PIÓN BERROA</t>
  </si>
  <si>
    <t>MIGUEL ANGEL MATOS DE LA PAZ</t>
  </si>
  <si>
    <t>JUAN CLEMENTE RAMIREZ RINCON</t>
  </si>
  <si>
    <t>CRISTIAN ALEXANDER POLANCO MORENO</t>
  </si>
  <si>
    <t>AUXILIAR  ADMINISTRATIVO</t>
  </si>
  <si>
    <t>24 DE AGOSTO DEL 2021</t>
  </si>
  <si>
    <t xml:space="preserve"> 02 DE SEPTIEMBRE DEL 2021</t>
  </si>
  <si>
    <t>01 DE FEBRERO DEL 2021</t>
  </si>
  <si>
    <t>01 DE AGOSTO DEL 2021</t>
  </si>
  <si>
    <t>21 DE SEPTIEMBRE DEL 2021</t>
  </si>
  <si>
    <t xml:space="preserve"> 01 DE SEPTIEMBRE DEL 2021</t>
  </si>
  <si>
    <t xml:space="preserve"> 09 DE MARZO DEL 2021</t>
  </si>
  <si>
    <t xml:space="preserve"> 09 DE SEPTIEMBRE DEL 2021</t>
  </si>
  <si>
    <t>17 DE AGOSTO DEL 2021</t>
  </si>
  <si>
    <t>10 DE AGOSTO DEL 2021</t>
  </si>
  <si>
    <t>18 DE ENERO DEL 2021</t>
  </si>
  <si>
    <t>18 DE JULIO DEL 2021</t>
  </si>
  <si>
    <t xml:space="preserve"> 03 DE SEPTIEMBRE DEL 2021</t>
  </si>
  <si>
    <t>04 DE FEBRERO DEL 2021</t>
  </si>
  <si>
    <t>04 DE AGOSTO DEL 2021</t>
  </si>
  <si>
    <t>05 DE FEBRERO DEL 2021</t>
  </si>
  <si>
    <t>05 DE AGOSTO DEL 2021</t>
  </si>
  <si>
    <t>12 DE FEBRERO DEL 2021</t>
  </si>
  <si>
    <t>12 DE AGOSTO DEL 2021</t>
  </si>
  <si>
    <t>27 DE AGOSTO DEL 2021</t>
  </si>
  <si>
    <t>25 DE AGOSTO DEL 2021</t>
  </si>
  <si>
    <t>16 DE FEBRERO DEL 2021</t>
  </si>
  <si>
    <t>16 DE AGOSTO DEL 2021</t>
  </si>
  <si>
    <t>DIEGO FERNANDEZ TEZANOS</t>
  </si>
  <si>
    <t>NICOL ISABEL BATISTA VALERA</t>
  </si>
  <si>
    <t>CAROLINA MATEO TERRERO DE VIDAL</t>
  </si>
  <si>
    <t>TECNICO DE RECURSOS HUMANOS</t>
  </si>
  <si>
    <t xml:space="preserve">COORDINADORA DE COMEDOR </t>
  </si>
  <si>
    <t>JHONATAN CARVAJAL ANTIGUA</t>
  </si>
  <si>
    <t>DEPARTAMENTO TECNOLOGIA DE LA INFORMACION Y COMUNICACIÓN</t>
  </si>
  <si>
    <t>JERSON VIRGILIO BATISTA RAMIREZ</t>
  </si>
  <si>
    <t>GLORIA MAGLLORY TERRERO HERNANDEZ</t>
  </si>
  <si>
    <t>VLADIMIR RICHARD TEJEDA VILLAVICENCIO</t>
  </si>
  <si>
    <t>MARIA ELIZABETH MEJIA</t>
  </si>
  <si>
    <t>SUPERVISOR DE MAYORDOMIA</t>
  </si>
  <si>
    <t>VERENICE CAPELLAN</t>
  </si>
  <si>
    <t>TECNICO DE CONTABILIDAD</t>
  </si>
  <si>
    <t>08 DE FEBRERO DEL 2021</t>
  </si>
  <si>
    <t>08 DE AGOSTO DEL 2021</t>
  </si>
  <si>
    <t xml:space="preserve"> 26 DE ENERO DEL 2021</t>
  </si>
  <si>
    <t xml:space="preserve"> 26 DE JULIO DEL 2021</t>
  </si>
  <si>
    <t xml:space="preserve">ENCARGADO  DE RECURSOS HUMANOS </t>
  </si>
  <si>
    <t xml:space="preserve"> 05 DE OCTUBRE DEL 2021</t>
  </si>
  <si>
    <t>FAUSTO MIGUEL ESPAILLAT TAVAREZ</t>
  </si>
  <si>
    <t>COORDINADOR DE TECNOLOGIAS DE LA INFORMACION Y COMUNICACIÓN</t>
  </si>
  <si>
    <t xml:space="preserve">ENCARGADO DE SERVICIOS GENERALES </t>
  </si>
  <si>
    <t>DIVISIÓN DE MINISTERIOS DE EDUCACIÓN Y EDUCACIÓN SUPERIOR, CIENCIA Y TECNOLOGÍA</t>
  </si>
  <si>
    <t>DIVISIÓN DE MINISTERIOS DE HACIENDA, ADMINISTRACIÓN PÚBLICA, ECONOMÍA, PLANIFICACIÓN Y DESARROLLO</t>
  </si>
  <si>
    <t>DIVISIÓN DE PROCURADURÍA GENERAL DE LA REPÚBLICA Y MINISTERIO DE INTERIOR Y POLICÍA</t>
  </si>
  <si>
    <t>Correspondiente al mes de Mayo del año 2021</t>
  </si>
  <si>
    <t xml:space="preserve">DIVISIÓN DE PRESIDENCIA DE LA REPÚBLICA Y MINISTERIO DE RELACIONES EXTERIORES </t>
  </si>
  <si>
    <t xml:space="preserve">DIVISION COMPRAS Y CONTRATACIONES </t>
  </si>
  <si>
    <t xml:space="preserve">DIVISON DE  ARCHIVO CENTRAL </t>
  </si>
  <si>
    <t xml:space="preserve">NEKY BEATRIZ FRIAS GUTIERREZ </t>
  </si>
  <si>
    <t>ENCARGADO  PRESIDENCIA DE LA REPÚBLICA Y MINISTERIO DE RELACIONES EXTERIORES</t>
  </si>
  <si>
    <t>1 DE NOVIEMBRE 2021</t>
  </si>
  <si>
    <t>12  DE NOVIEMBRE 2021</t>
  </si>
  <si>
    <t>FELIX ENRIQUE TERRERO REYES</t>
  </si>
  <si>
    <t>ENC. DEPTO. TECNOLOGIA DE LA INFORMACION Y COMUNICACION</t>
  </si>
  <si>
    <t>RAMON ANTONIO FIGUEROA CORALES</t>
  </si>
  <si>
    <t>ENCARGADO DEPARTAMENTO ADMINISTRATIVO Y FINANCIERO</t>
  </si>
  <si>
    <t>22 DE FEBRERO DEL 2021</t>
  </si>
  <si>
    <t>22 DE AGOSTO DEL 2021</t>
  </si>
  <si>
    <t>22 DE MARZO DEL 2021</t>
  </si>
  <si>
    <t>22 DE SEPTIEMBRE DEL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</si>
</sst>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00\-0000000\-0"/>
    <numFmt numFmtId="165" formatCode="_-* #,##0.00_-;\-* #,##0.00_-;_-* &quot;-&quot;??_-;_-@_-"/>
  </numFmts>
  <fonts count="1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97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43" fontId="3" fillId="2" borderId="1" xfId="1" applyFont="1" applyFill="1" applyBorder="1"/>
    <xf numFmtId="43" fontId="3" fillId="2" borderId="1" xfId="0" applyNumberFormat="1" applyFont="1" applyFill="1" applyBorder="1"/>
    <xf numFmtId="43" fontId="6" fillId="2" borderId="0" xfId="1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left"/>
    </xf>
    <xf numFmtId="43" fontId="3" fillId="2" borderId="0" xfId="0" applyNumberFormat="1" applyFont="1" applyFill="1" applyBorder="1"/>
    <xf numFmtId="0" fontId="3" fillId="2" borderId="1" xfId="0" applyFont="1" applyFill="1" applyBorder="1" applyAlignment="1">
      <alignment horizontal="center"/>
    </xf>
    <xf numFmtId="43" fontId="9" fillId="2" borderId="1" xfId="1" applyFont="1" applyFill="1" applyBorder="1" applyAlignment="1">
      <alignment horizontal="center"/>
    </xf>
    <xf numFmtId="43" fontId="3" fillId="2" borderId="2" xfId="1" applyFont="1" applyFill="1" applyBorder="1"/>
    <xf numFmtId="43" fontId="3" fillId="2" borderId="2" xfId="0" applyNumberFormat="1" applyFont="1" applyFill="1" applyBorder="1"/>
    <xf numFmtId="165" fontId="3" fillId="2" borderId="1" xfId="0" applyNumberFormat="1" applyFont="1" applyFill="1" applyBorder="1"/>
    <xf numFmtId="165" fontId="3" fillId="2" borderId="0" xfId="0" applyNumberFormat="1" applyFont="1" applyFill="1" applyBorder="1"/>
    <xf numFmtId="0" fontId="3" fillId="2" borderId="2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 wrapText="1"/>
    </xf>
    <xf numFmtId="43" fontId="6" fillId="3" borderId="6" xfId="0" applyNumberFormat="1" applyFont="1" applyFill="1" applyBorder="1"/>
    <xf numFmtId="165" fontId="3" fillId="2" borderId="2" xfId="0" applyNumberFormat="1" applyFont="1" applyFill="1" applyBorder="1"/>
    <xf numFmtId="43" fontId="6" fillId="4" borderId="1" xfId="1" applyFont="1" applyFill="1" applyBorder="1"/>
    <xf numFmtId="0" fontId="4" fillId="2" borderId="0" xfId="0" applyFont="1" applyFill="1" applyBorder="1" applyAlignment="1">
      <alignment horizontal="center"/>
    </xf>
    <xf numFmtId="0" fontId="10" fillId="0" borderId="0" xfId="0" applyFont="1" applyAlignment="1">
      <alignment horizontal="right"/>
    </xf>
    <xf numFmtId="0" fontId="11" fillId="0" borderId="11" xfId="0" applyFont="1" applyBorder="1"/>
    <xf numFmtId="0" fontId="11" fillId="0" borderId="0" xfId="0" applyFont="1"/>
    <xf numFmtId="0" fontId="10" fillId="0" borderId="0" xfId="0" applyFont="1"/>
    <xf numFmtId="0" fontId="0" fillId="0" borderId="0" xfId="0" applyAlignment="1">
      <alignment horizontal="left"/>
    </xf>
    <xf numFmtId="43" fontId="3" fillId="2" borderId="1" xfId="1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164" fontId="8" fillId="2" borderId="0" xfId="0" applyNumberFormat="1" applyFont="1" applyFill="1" applyBorder="1" applyAlignment="1">
      <alignment horizontal="left" wrapText="1"/>
    </xf>
    <xf numFmtId="0" fontId="3" fillId="2" borderId="2" xfId="0" applyFont="1" applyFill="1" applyBorder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43" fontId="6" fillId="2" borderId="0" xfId="1" applyFont="1" applyFill="1" applyBorder="1" applyAlignment="1">
      <alignment horizontal="left"/>
    </xf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6" fillId="2" borderId="1" xfId="1" applyFont="1" applyFill="1" applyBorder="1"/>
    <xf numFmtId="43" fontId="3" fillId="0" borderId="1" xfId="1" applyFont="1" applyFill="1" applyBorder="1"/>
    <xf numFmtId="0" fontId="3" fillId="0" borderId="1" xfId="0" applyFont="1" applyFill="1" applyBorder="1"/>
    <xf numFmtId="0" fontId="3" fillId="0" borderId="1" xfId="0" applyFont="1" applyFill="1" applyBorder="1" applyAlignment="1">
      <alignment wrapText="1"/>
    </xf>
    <xf numFmtId="0" fontId="6" fillId="2" borderId="0" xfId="0" applyFont="1" applyFill="1" applyBorder="1" applyAlignment="1">
      <alignment horizontal="center" wrapText="1"/>
    </xf>
    <xf numFmtId="43" fontId="3" fillId="2" borderId="8" xfId="1" applyFont="1" applyFill="1" applyBorder="1"/>
    <xf numFmtId="43" fontId="3" fillId="2" borderId="12" xfId="0" applyNumberFormat="1" applyFont="1" applyFill="1" applyBorder="1"/>
    <xf numFmtId="43" fontId="6" fillId="4" borderId="6" xfId="1" applyFont="1" applyFill="1" applyBorder="1"/>
    <xf numFmtId="43" fontId="6" fillId="4" borderId="7" xfId="1" applyFont="1" applyFill="1" applyBorder="1"/>
    <xf numFmtId="43" fontId="6" fillId="4" borderId="13" xfId="1" applyFont="1" applyFill="1" applyBorder="1"/>
    <xf numFmtId="0" fontId="3" fillId="2" borderId="1" xfId="0" applyFont="1" applyFill="1" applyBorder="1"/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horizontal="center" wrapText="1"/>
    </xf>
    <xf numFmtId="0" fontId="8" fillId="2" borderId="1" xfId="0" applyFont="1" applyFill="1" applyBorder="1"/>
    <xf numFmtId="43" fontId="3" fillId="0" borderId="0" xfId="0" applyNumberFormat="1" applyFont="1"/>
    <xf numFmtId="164" fontId="8" fillId="2" borderId="1" xfId="0" applyNumberFormat="1" applyFont="1" applyFill="1" applyBorder="1" applyAlignment="1">
      <alignment horizontal="left" wrapText="1"/>
    </xf>
    <xf numFmtId="43" fontId="3" fillId="2" borderId="1" xfId="1" applyFont="1" applyFill="1" applyBorder="1" applyAlignment="1"/>
    <xf numFmtId="164" fontId="8" fillId="2" borderId="1" xfId="0" applyNumberFormat="1" applyFont="1" applyFill="1" applyBorder="1" applyAlignment="1">
      <alignment wrapText="1"/>
    </xf>
    <xf numFmtId="164" fontId="8" fillId="2" borderId="2" xfId="0" applyNumberFormat="1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center"/>
    </xf>
    <xf numFmtId="43" fontId="3" fillId="0" borderId="1" xfId="0" applyNumberFormat="1" applyFont="1" applyFill="1" applyBorder="1"/>
    <xf numFmtId="43" fontId="3" fillId="0" borderId="2" xfId="0" applyNumberFormat="1" applyFont="1" applyFill="1" applyBorder="1"/>
    <xf numFmtId="43" fontId="3" fillId="0" borderId="2" xfId="1" applyFont="1" applyFill="1" applyBorder="1"/>
    <xf numFmtId="43" fontId="3" fillId="0" borderId="0" xfId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left" wrapText="1"/>
    </xf>
    <xf numFmtId="43" fontId="6" fillId="2" borderId="3" xfId="1" applyFont="1" applyFill="1" applyBorder="1"/>
    <xf numFmtId="43" fontId="6" fillId="2" borderId="5" xfId="1" applyFont="1" applyFill="1" applyBorder="1"/>
    <xf numFmtId="43" fontId="6" fillId="4" borderId="15" xfId="1" applyFont="1" applyFill="1" applyBorder="1"/>
    <xf numFmtId="43" fontId="6" fillId="4" borderId="19" xfId="1" applyFont="1" applyFill="1" applyBorder="1"/>
    <xf numFmtId="0" fontId="3" fillId="2" borderId="12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left"/>
    </xf>
    <xf numFmtId="43" fontId="3" fillId="2" borderId="12" xfId="1" applyFont="1" applyFill="1" applyBorder="1"/>
    <xf numFmtId="0" fontId="3" fillId="2" borderId="0" xfId="0" applyFont="1" applyFill="1" applyBorder="1" applyAlignment="1">
      <alignment horizontal="left" wrapText="1"/>
    </xf>
    <xf numFmtId="0" fontId="9" fillId="2" borderId="1" xfId="0" applyFont="1" applyFill="1" applyBorder="1" applyAlignment="1">
      <alignment wrapText="1"/>
    </xf>
    <xf numFmtId="43" fontId="6" fillId="4" borderId="16" xfId="1" applyFont="1" applyFill="1" applyBorder="1"/>
    <xf numFmtId="164" fontId="8" fillId="0" borderId="2" xfId="0" applyNumberFormat="1" applyFont="1" applyFill="1" applyBorder="1" applyAlignment="1">
      <alignment horizontal="left" wrapText="1"/>
    </xf>
    <xf numFmtId="43" fontId="3" fillId="0" borderId="2" xfId="1" applyFont="1" applyFill="1" applyBorder="1" applyAlignment="1">
      <alignment horizontal="left"/>
    </xf>
    <xf numFmtId="0" fontId="3" fillId="2" borderId="12" xfId="0" applyFont="1" applyFill="1" applyBorder="1" applyAlignment="1">
      <alignment horizontal="left" wrapText="1"/>
    </xf>
    <xf numFmtId="0" fontId="4" fillId="2" borderId="0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center" wrapText="1"/>
    </xf>
    <xf numFmtId="0" fontId="6" fillId="2" borderId="17" xfId="0" applyFont="1" applyFill="1" applyBorder="1" applyAlignment="1">
      <alignment horizontal="left"/>
    </xf>
    <xf numFmtId="0" fontId="6" fillId="2" borderId="18" xfId="0" applyFont="1" applyFill="1" applyBorder="1" applyAlignment="1">
      <alignment horizontal="left"/>
    </xf>
    <xf numFmtId="0" fontId="6" fillId="2" borderId="14" xfId="0" applyFont="1" applyFill="1" applyBorder="1" applyAlignment="1">
      <alignment horizontal="left"/>
    </xf>
    <xf numFmtId="0" fontId="6" fillId="2" borderId="10" xfId="0" applyFont="1" applyFill="1" applyBorder="1" applyAlignment="1">
      <alignment horizontal="center" wrapText="1"/>
    </xf>
    <xf numFmtId="43" fontId="6" fillId="2" borderId="4" xfId="1" applyFont="1" applyFill="1" applyBorder="1" applyAlignment="1">
      <alignment horizontal="left"/>
    </xf>
    <xf numFmtId="43" fontId="6" fillId="2" borderId="3" xfId="1" applyFont="1" applyFill="1" applyBorder="1" applyAlignment="1">
      <alignment horizontal="left"/>
    </xf>
    <xf numFmtId="43" fontId="6" fillId="2" borderId="5" xfId="1" applyFont="1" applyFill="1" applyBorder="1" applyAlignment="1">
      <alignment horizontal="left"/>
    </xf>
    <xf numFmtId="0" fontId="7" fillId="2" borderId="4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6" fillId="2" borderId="4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188408</xdr:colOff>
      <xdr:row>0</xdr:row>
      <xdr:rowOff>0</xdr:rowOff>
    </xdr:from>
    <xdr:to>
      <xdr:col>1</xdr:col>
      <xdr:colOff>1619251</xdr:colOff>
      <xdr:row>5</xdr:row>
      <xdr:rowOff>174180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408" y="0"/>
          <a:ext cx="1859468" cy="11266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048094"/>
  <sheetViews>
    <sheetView showGridLines="0" tabSelected="1" zoomScale="87" zoomScaleNormal="87" zoomScaleSheetLayoutView="70" workbookViewId="0">
      <selection activeCell="A25" sqref="A25:E25"/>
    </sheetView>
  </sheetViews>
  <sheetFormatPr baseColWidth="10" defaultRowHeight="12.75" x14ac:dyDescent="0.2"/>
  <cols>
    <col min="1" max="1" width="6.42578125" style="3" customWidth="1"/>
    <col min="2" max="2" width="33.85546875" style="29" customWidth="1"/>
    <col min="3" max="3" width="36.28515625" style="29" customWidth="1"/>
    <col min="4" max="4" width="26.5703125" style="29" customWidth="1"/>
    <col min="5" max="5" width="24.7109375" style="29" customWidth="1"/>
    <col min="6" max="6" width="18.140625" style="2" customWidth="1"/>
    <col min="7" max="7" width="14.7109375" style="1" customWidth="1"/>
    <col min="8" max="8" width="14.140625" style="1" customWidth="1"/>
    <col min="9" max="9" width="17.140625" style="1" customWidth="1"/>
    <col min="10" max="10" width="15.42578125" style="1" customWidth="1"/>
    <col min="11" max="11" width="15.7109375" style="1" customWidth="1"/>
    <col min="12" max="12" width="17.85546875" style="1" customWidth="1"/>
    <col min="13" max="13" width="11.42578125" style="1"/>
    <col min="14" max="14" width="12.42578125" style="1" bestFit="1" customWidth="1"/>
    <col min="15" max="15" width="13.28515625" style="1" customWidth="1"/>
    <col min="16" max="16384" width="11.42578125" style="1"/>
  </cols>
  <sheetData>
    <row r="1" spans="1:13" x14ac:dyDescent="0.2">
      <c r="B1" s="27"/>
    </row>
    <row r="2" spans="1:13" ht="18.75" x14ac:dyDescent="0.3">
      <c r="A2" s="77" t="s">
        <v>0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</row>
    <row r="3" spans="1:13" ht="18.75" x14ac:dyDescent="0.3">
      <c r="A3" s="77" t="s">
        <v>56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</row>
    <row r="4" spans="1:13" ht="18.75" x14ac:dyDescent="0.3">
      <c r="A4" s="77" t="s">
        <v>192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</row>
    <row r="5" spans="1:13" ht="6.75" customHeight="1" thickBot="1" x14ac:dyDescent="0.35">
      <c r="A5" s="77"/>
      <c r="B5" s="77"/>
      <c r="C5" s="27"/>
      <c r="D5" s="27"/>
      <c r="E5" s="27"/>
      <c r="F5" s="22"/>
    </row>
    <row r="6" spans="1:13" ht="24.75" customHeight="1" thickBot="1" x14ac:dyDescent="0.3">
      <c r="A6" s="94"/>
      <c r="B6" s="94"/>
      <c r="G6" s="95" t="s">
        <v>55</v>
      </c>
      <c r="H6" s="96"/>
    </row>
    <row r="7" spans="1:13" s="2" customFormat="1" ht="24.95" customHeight="1" thickBot="1" x14ac:dyDescent="0.25">
      <c r="A7" s="17" t="s">
        <v>2</v>
      </c>
      <c r="B7" s="17" t="s">
        <v>49</v>
      </c>
      <c r="C7" s="17" t="s">
        <v>61</v>
      </c>
      <c r="D7" s="17" t="s">
        <v>53</v>
      </c>
      <c r="E7" s="17" t="s">
        <v>54</v>
      </c>
      <c r="F7" s="17" t="s">
        <v>59</v>
      </c>
      <c r="G7" s="17" t="s">
        <v>3</v>
      </c>
      <c r="H7" s="17" t="s">
        <v>4</v>
      </c>
      <c r="I7" s="18" t="s">
        <v>50</v>
      </c>
      <c r="J7" s="18" t="s">
        <v>52</v>
      </c>
      <c r="K7" s="18" t="s">
        <v>5</v>
      </c>
      <c r="L7" s="17" t="s">
        <v>51</v>
      </c>
    </row>
    <row r="8" spans="1:13" s="2" customFormat="1" ht="24.95" customHeight="1" thickBot="1" x14ac:dyDescent="0.25">
      <c r="A8" s="89" t="s">
        <v>29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1"/>
      <c r="M8"/>
    </row>
    <row r="9" spans="1:13" s="2" customFormat="1" ht="24.95" customHeight="1" x14ac:dyDescent="0.2">
      <c r="A9" s="16">
        <v>1</v>
      </c>
      <c r="B9" s="4" t="s">
        <v>68</v>
      </c>
      <c r="C9" s="32" t="s">
        <v>69</v>
      </c>
      <c r="D9" s="30" t="s">
        <v>70</v>
      </c>
      <c r="E9" s="30" t="s">
        <v>143</v>
      </c>
      <c r="F9" s="13">
        <v>175000</v>
      </c>
      <c r="G9" s="12">
        <f>F9*2.87%</f>
        <v>5022.5</v>
      </c>
      <c r="H9" s="12">
        <v>4098.5280000000002</v>
      </c>
      <c r="I9" s="12">
        <v>30052.61</v>
      </c>
      <c r="J9" s="13">
        <v>25</v>
      </c>
      <c r="K9" s="12">
        <f>SUM(G9:J9)</f>
        <v>39198.637999999999</v>
      </c>
      <c r="L9" s="13">
        <f>+F9-K9</f>
        <v>135801.36199999999</v>
      </c>
      <c r="M9"/>
    </row>
    <row r="10" spans="1:13" s="2" customFormat="1" ht="24.95" customHeight="1" x14ac:dyDescent="0.2">
      <c r="A10" s="81" t="s">
        <v>60</v>
      </c>
      <c r="B10" s="81"/>
      <c r="C10" s="81"/>
      <c r="D10" s="81"/>
      <c r="E10" s="81"/>
      <c r="F10" s="21">
        <f>SUM(F9)</f>
        <v>175000</v>
      </c>
      <c r="G10" s="21">
        <f t="shared" ref="G10:L10" si="0">SUM(G9)</f>
        <v>5022.5</v>
      </c>
      <c r="H10" s="21">
        <f t="shared" si="0"/>
        <v>4098.5280000000002</v>
      </c>
      <c r="I10" s="21">
        <f t="shared" si="0"/>
        <v>30052.61</v>
      </c>
      <c r="J10" s="21">
        <f t="shared" si="0"/>
        <v>25</v>
      </c>
      <c r="K10" s="21">
        <f>SUM(K9)</f>
        <v>39198.637999999999</v>
      </c>
      <c r="L10" s="21">
        <f t="shared" si="0"/>
        <v>135801.36199999999</v>
      </c>
      <c r="M10"/>
    </row>
    <row r="11" spans="1:13" s="2" customFormat="1" ht="21" customHeight="1" thickBot="1" x14ac:dyDescent="0.25">
      <c r="A11"/>
      <c r="B11"/>
      <c r="C11"/>
      <c r="D11"/>
      <c r="E11"/>
      <c r="F11"/>
      <c r="G11"/>
      <c r="H11"/>
      <c r="I11"/>
      <c r="J11"/>
      <c r="K11"/>
      <c r="L11"/>
      <c r="M11"/>
    </row>
    <row r="12" spans="1:13" s="34" customFormat="1" ht="24.95" customHeight="1" thickBot="1" x14ac:dyDescent="0.25">
      <c r="A12" s="89" t="s">
        <v>29</v>
      </c>
      <c r="B12" s="90"/>
      <c r="C12" s="90"/>
      <c r="D12" s="90"/>
      <c r="E12" s="90"/>
      <c r="F12" s="90"/>
      <c r="G12" s="90"/>
      <c r="H12" s="90"/>
      <c r="I12" s="90"/>
      <c r="J12" s="90"/>
      <c r="K12" s="90"/>
      <c r="L12" s="91"/>
    </row>
    <row r="13" spans="1:13" s="34" customFormat="1" ht="24.95" customHeight="1" x14ac:dyDescent="0.2">
      <c r="A13" s="16">
        <f>+A9+1</f>
        <v>2</v>
      </c>
      <c r="B13" s="35" t="s">
        <v>107</v>
      </c>
      <c r="C13" s="32" t="s">
        <v>108</v>
      </c>
      <c r="D13" s="30" t="s">
        <v>101</v>
      </c>
      <c r="E13" s="30" t="s">
        <v>102</v>
      </c>
      <c r="F13" s="13">
        <v>120000</v>
      </c>
      <c r="G13" s="12">
        <f>F13*2.87%</f>
        <v>3444</v>
      </c>
      <c r="H13" s="12">
        <f>+F13*3.04%</f>
        <v>3648</v>
      </c>
      <c r="I13" s="12">
        <v>16809.87</v>
      </c>
      <c r="J13" s="13">
        <v>25</v>
      </c>
      <c r="K13" s="12">
        <f t="shared" ref="K13:K16" si="1">SUM(G13:J13)</f>
        <v>23926.87</v>
      </c>
      <c r="L13" s="13">
        <f t="shared" ref="L13:L16" si="2">+F13-K13</f>
        <v>96073.13</v>
      </c>
    </row>
    <row r="14" spans="1:13" s="6" customFormat="1" ht="24.95" customHeight="1" x14ac:dyDescent="0.2">
      <c r="A14" s="16">
        <f>+A13+1</f>
        <v>3</v>
      </c>
      <c r="B14" s="35" t="s">
        <v>19</v>
      </c>
      <c r="C14" s="30" t="s">
        <v>41</v>
      </c>
      <c r="D14" s="30" t="s">
        <v>62</v>
      </c>
      <c r="E14" s="30" t="s">
        <v>144</v>
      </c>
      <c r="F14" s="13">
        <v>60000</v>
      </c>
      <c r="G14" s="12">
        <f>F14*2.87%</f>
        <v>1722</v>
      </c>
      <c r="H14" s="12">
        <f>+F14*3.04%</f>
        <v>1824</v>
      </c>
      <c r="I14" s="12">
        <v>3486.68</v>
      </c>
      <c r="J14" s="13">
        <v>25</v>
      </c>
      <c r="K14" s="12">
        <f t="shared" si="1"/>
        <v>7057.68</v>
      </c>
      <c r="L14" s="13">
        <f t="shared" si="2"/>
        <v>52942.32</v>
      </c>
    </row>
    <row r="15" spans="1:13" s="6" customFormat="1" ht="24.95" customHeight="1" x14ac:dyDescent="0.2">
      <c r="A15" s="10">
        <f>+A14+1</f>
        <v>4</v>
      </c>
      <c r="B15" s="28" t="s">
        <v>20</v>
      </c>
      <c r="C15" s="8" t="s">
        <v>41</v>
      </c>
      <c r="D15" s="30" t="s">
        <v>62</v>
      </c>
      <c r="E15" s="30" t="s">
        <v>144</v>
      </c>
      <c r="F15" s="13">
        <v>60000</v>
      </c>
      <c r="G15" s="12">
        <f t="shared" ref="G15" si="3">F15*2.87%</f>
        <v>1722</v>
      </c>
      <c r="H15" s="12">
        <f t="shared" ref="H15" si="4">+F15*3.04%</f>
        <v>1824</v>
      </c>
      <c r="I15" s="12">
        <v>3486.68</v>
      </c>
      <c r="J15" s="13">
        <v>1833.81</v>
      </c>
      <c r="K15" s="12">
        <f t="shared" si="1"/>
        <v>8866.49</v>
      </c>
      <c r="L15" s="13">
        <f t="shared" si="2"/>
        <v>51133.51</v>
      </c>
    </row>
    <row r="16" spans="1:13" s="6" customFormat="1" ht="24.95" customHeight="1" x14ac:dyDescent="0.2">
      <c r="A16" s="10">
        <f>+A15+1</f>
        <v>5</v>
      </c>
      <c r="B16" s="28" t="s">
        <v>21</v>
      </c>
      <c r="C16" s="8" t="s">
        <v>41</v>
      </c>
      <c r="D16" s="30" t="s">
        <v>62</v>
      </c>
      <c r="E16" s="30" t="s">
        <v>144</v>
      </c>
      <c r="F16" s="13">
        <v>60000</v>
      </c>
      <c r="G16" s="12">
        <f>F16*2.87%</f>
        <v>1722</v>
      </c>
      <c r="H16" s="12">
        <f>+F16*3.04%</f>
        <v>1824</v>
      </c>
      <c r="I16" s="12">
        <v>3486.68</v>
      </c>
      <c r="J16" s="13">
        <v>1833.81</v>
      </c>
      <c r="K16" s="12">
        <f t="shared" si="1"/>
        <v>8866.49</v>
      </c>
      <c r="L16" s="13">
        <f t="shared" si="2"/>
        <v>51133.51</v>
      </c>
    </row>
    <row r="17" spans="1:12" s="2" customFormat="1" ht="24.95" customHeight="1" x14ac:dyDescent="0.2">
      <c r="A17" s="81" t="s">
        <v>60</v>
      </c>
      <c r="B17" s="81"/>
      <c r="C17" s="81"/>
      <c r="D17" s="81"/>
      <c r="E17" s="81"/>
      <c r="F17" s="21">
        <f>SUM(F13:F16)</f>
        <v>300000</v>
      </c>
      <c r="G17" s="21">
        <f t="shared" ref="G17:L17" si="5">SUM(G13:G16)</f>
        <v>8610</v>
      </c>
      <c r="H17" s="21">
        <f t="shared" si="5"/>
        <v>9120</v>
      </c>
      <c r="I17" s="21">
        <f t="shared" si="5"/>
        <v>27269.91</v>
      </c>
      <c r="J17" s="21">
        <f>SUM(J13:J16)</f>
        <v>3717.62</v>
      </c>
      <c r="K17" s="21">
        <f t="shared" si="5"/>
        <v>48717.53</v>
      </c>
      <c r="L17" s="21">
        <f t="shared" si="5"/>
        <v>251282.47000000003</v>
      </c>
    </row>
    <row r="18" spans="1:12" s="2" customFormat="1" ht="20.25" customHeight="1" thickBot="1" x14ac:dyDescent="0.25">
      <c r="A18" s="41"/>
      <c r="B18" s="41"/>
      <c r="C18" s="41"/>
      <c r="D18" s="41"/>
      <c r="E18" s="41"/>
      <c r="F18"/>
      <c r="G18"/>
      <c r="H18"/>
      <c r="I18"/>
      <c r="J18"/>
      <c r="K18"/>
      <c r="L18"/>
    </row>
    <row r="19" spans="1:12" s="2" customFormat="1" ht="24.95" customHeight="1" thickBot="1" x14ac:dyDescent="0.25">
      <c r="A19" s="89" t="s">
        <v>33</v>
      </c>
      <c r="B19" s="90"/>
      <c r="C19" s="90"/>
      <c r="D19" s="90"/>
      <c r="E19" s="90"/>
      <c r="F19" s="90"/>
      <c r="G19" s="90"/>
      <c r="H19" s="90"/>
      <c r="I19" s="90"/>
      <c r="J19" s="90"/>
      <c r="K19" s="90"/>
      <c r="L19" s="91"/>
    </row>
    <row r="20" spans="1:12" s="2" customFormat="1" ht="24.95" customHeight="1" x14ac:dyDescent="0.2">
      <c r="A20" s="16">
        <f>+A16+1</f>
        <v>6</v>
      </c>
      <c r="B20" s="4" t="s">
        <v>103</v>
      </c>
      <c r="C20" s="32" t="s">
        <v>104</v>
      </c>
      <c r="D20" s="30" t="s">
        <v>105</v>
      </c>
      <c r="E20" s="30" t="s">
        <v>106</v>
      </c>
      <c r="F20" s="13">
        <v>60000</v>
      </c>
      <c r="G20" s="12">
        <f>F20*2.87%</f>
        <v>1722</v>
      </c>
      <c r="H20" s="12">
        <f>+F20*3.04%</f>
        <v>1824</v>
      </c>
      <c r="I20" s="12">
        <v>3486.68</v>
      </c>
      <c r="J20" s="13">
        <v>25</v>
      </c>
      <c r="K20" s="12">
        <f>SUM(G20:J20)</f>
        <v>7057.68</v>
      </c>
      <c r="L20" s="13">
        <f>+F20-K20</f>
        <v>52942.32</v>
      </c>
    </row>
    <row r="21" spans="1:12" s="2" customFormat="1" ht="24.95" customHeight="1" x14ac:dyDescent="0.2">
      <c r="A21" s="81" t="s">
        <v>60</v>
      </c>
      <c r="B21" s="81"/>
      <c r="C21" s="81"/>
      <c r="D21" s="81"/>
      <c r="E21" s="81"/>
      <c r="F21" s="21">
        <f>SUM(F20)</f>
        <v>60000</v>
      </c>
      <c r="G21" s="21">
        <f t="shared" ref="G21:L21" si="6">SUM(G20)</f>
        <v>1722</v>
      </c>
      <c r="H21" s="21">
        <f t="shared" si="6"/>
        <v>1824</v>
      </c>
      <c r="I21" s="21">
        <f t="shared" si="6"/>
        <v>3486.68</v>
      </c>
      <c r="J21" s="21">
        <f t="shared" si="6"/>
        <v>25</v>
      </c>
      <c r="K21" s="21">
        <f t="shared" si="6"/>
        <v>7057.68</v>
      </c>
      <c r="L21" s="21">
        <f t="shared" si="6"/>
        <v>52942.32</v>
      </c>
    </row>
    <row r="22" spans="1:12" s="2" customFormat="1" ht="24.95" customHeight="1" thickBot="1" x14ac:dyDescent="0.25">
      <c r="A22" s="41"/>
      <c r="B22" s="41"/>
      <c r="C22" s="41"/>
      <c r="D22" s="41"/>
      <c r="E22" s="41"/>
      <c r="F22" s="6"/>
      <c r="G22" s="6"/>
      <c r="H22" s="6"/>
      <c r="I22" s="6"/>
      <c r="J22" s="6"/>
      <c r="K22" s="6"/>
      <c r="L22" s="6"/>
    </row>
    <row r="23" spans="1:12" s="2" customFormat="1" ht="24.95" customHeight="1" thickBot="1" x14ac:dyDescent="0.25">
      <c r="A23" s="89" t="s">
        <v>34</v>
      </c>
      <c r="B23" s="90"/>
      <c r="C23" s="90"/>
      <c r="D23" s="90"/>
      <c r="E23" s="90"/>
      <c r="F23" s="90"/>
      <c r="G23" s="90"/>
      <c r="H23" s="90"/>
      <c r="I23" s="90"/>
      <c r="J23" s="90"/>
      <c r="K23" s="90"/>
      <c r="L23" s="91"/>
    </row>
    <row r="24" spans="1:12" s="2" customFormat="1" ht="24.95" customHeight="1" x14ac:dyDescent="0.2">
      <c r="A24" s="16">
        <f>+A20+1</f>
        <v>7</v>
      </c>
      <c r="B24" s="4" t="s">
        <v>196</v>
      </c>
      <c r="C24" s="30" t="s">
        <v>36</v>
      </c>
      <c r="D24" s="2" t="s">
        <v>206</v>
      </c>
      <c r="E24" s="30" t="s">
        <v>207</v>
      </c>
      <c r="F24" s="13">
        <v>45000</v>
      </c>
      <c r="G24" s="12">
        <f>F24*2.87%</f>
        <v>1291.5</v>
      </c>
      <c r="H24" s="12">
        <f>+F24*3.04%</f>
        <v>1368</v>
      </c>
      <c r="I24" s="12">
        <v>1148.33</v>
      </c>
      <c r="J24" s="13">
        <v>25</v>
      </c>
      <c r="K24" s="12">
        <f>SUM(G24:J24)</f>
        <v>3832.83</v>
      </c>
      <c r="L24" s="13">
        <f>+F24-K24</f>
        <v>41167.17</v>
      </c>
    </row>
    <row r="25" spans="1:12" s="2" customFormat="1" ht="24.95" customHeight="1" x14ac:dyDescent="0.2">
      <c r="A25" s="81" t="s">
        <v>60</v>
      </c>
      <c r="B25" s="81"/>
      <c r="C25" s="81"/>
      <c r="D25" s="81"/>
      <c r="E25" s="81"/>
      <c r="F25" s="21">
        <f>SUM(F24)</f>
        <v>45000</v>
      </c>
      <c r="G25" s="21">
        <f t="shared" ref="G25:L25" si="7">SUM(G24)</f>
        <v>1291.5</v>
      </c>
      <c r="H25" s="21">
        <f t="shared" si="7"/>
        <v>1368</v>
      </c>
      <c r="I25" s="21">
        <f t="shared" si="7"/>
        <v>1148.33</v>
      </c>
      <c r="J25" s="21">
        <f t="shared" si="7"/>
        <v>25</v>
      </c>
      <c r="K25" s="21">
        <f t="shared" si="7"/>
        <v>3832.83</v>
      </c>
      <c r="L25" s="21">
        <f t="shared" si="7"/>
        <v>41167.17</v>
      </c>
    </row>
    <row r="26" spans="1:12" s="2" customFormat="1" ht="24.95" customHeight="1" thickBot="1" x14ac:dyDescent="0.25">
      <c r="A26" s="41"/>
      <c r="B26" s="41"/>
      <c r="C26" s="41"/>
      <c r="D26" s="41"/>
      <c r="E26" s="41"/>
      <c r="F26" s="6"/>
      <c r="G26" s="6"/>
      <c r="H26" s="6"/>
      <c r="I26" s="6"/>
      <c r="J26" s="6"/>
      <c r="K26" s="6"/>
      <c r="L26" s="6"/>
    </row>
    <row r="27" spans="1:12" s="2" customFormat="1" ht="24.95" customHeight="1" thickBot="1" x14ac:dyDescent="0.25">
      <c r="A27" s="89" t="s">
        <v>30</v>
      </c>
      <c r="B27" s="90"/>
      <c r="C27" s="90"/>
      <c r="D27" s="90"/>
      <c r="E27" s="90"/>
      <c r="F27" s="90"/>
      <c r="G27" s="90"/>
      <c r="H27" s="90"/>
      <c r="I27" s="90"/>
      <c r="J27" s="90"/>
      <c r="K27" s="90"/>
      <c r="L27" s="91"/>
    </row>
    <row r="28" spans="1:12" s="2" customFormat="1" ht="27" customHeight="1" x14ac:dyDescent="0.2">
      <c r="A28" s="16">
        <f>+A24+1</f>
        <v>8</v>
      </c>
      <c r="B28" s="12" t="s">
        <v>125</v>
      </c>
      <c r="C28" s="32" t="s">
        <v>126</v>
      </c>
      <c r="D28" s="55" t="s">
        <v>145</v>
      </c>
      <c r="E28" s="35" t="s">
        <v>146</v>
      </c>
      <c r="F28" s="13">
        <v>80000</v>
      </c>
      <c r="G28" s="12">
        <f>F28*2.87%</f>
        <v>2296</v>
      </c>
      <c r="H28" s="12">
        <f>+F28*3.04%</f>
        <v>2432</v>
      </c>
      <c r="I28" s="12">
        <v>7400.87</v>
      </c>
      <c r="J28" s="13">
        <v>25</v>
      </c>
      <c r="K28" s="12">
        <f>SUM(G28:J28)</f>
        <v>12153.869999999999</v>
      </c>
      <c r="L28" s="13">
        <f>+F28-K28</f>
        <v>67846.13</v>
      </c>
    </row>
    <row r="29" spans="1:12" s="2" customFormat="1" ht="24.95" customHeight="1" x14ac:dyDescent="0.2">
      <c r="A29" s="16">
        <f>+A28+1</f>
        <v>9</v>
      </c>
      <c r="B29" s="50" t="s">
        <v>122</v>
      </c>
      <c r="C29" s="72" t="s">
        <v>44</v>
      </c>
      <c r="D29" s="30" t="s">
        <v>123</v>
      </c>
      <c r="E29" s="2" t="s">
        <v>198</v>
      </c>
      <c r="F29" s="13">
        <v>60000</v>
      </c>
      <c r="G29" s="12">
        <v>1722</v>
      </c>
      <c r="H29" s="12">
        <v>1824</v>
      </c>
      <c r="I29" s="12">
        <v>3486.68</v>
      </c>
      <c r="J29" s="13">
        <v>25</v>
      </c>
      <c r="K29" s="12">
        <f>SUM(G29:J29)</f>
        <v>7057.68</v>
      </c>
      <c r="L29" s="13">
        <f>+F29-K29</f>
        <v>52942.32</v>
      </c>
    </row>
    <row r="30" spans="1:12" s="2" customFormat="1" ht="24.95" customHeight="1" x14ac:dyDescent="0.2">
      <c r="A30" s="81" t="s">
        <v>60</v>
      </c>
      <c r="B30" s="81"/>
      <c r="C30" s="81"/>
      <c r="D30" s="81"/>
      <c r="E30" s="81"/>
      <c r="F30" s="21">
        <f>SUM(F28:F29)</f>
        <v>140000</v>
      </c>
      <c r="G30" s="21">
        <f t="shared" ref="G30:L30" si="8">SUM(G28:G29)</f>
        <v>4018</v>
      </c>
      <c r="H30" s="21">
        <f t="shared" si="8"/>
        <v>4256</v>
      </c>
      <c r="I30" s="21">
        <f t="shared" si="8"/>
        <v>10887.55</v>
      </c>
      <c r="J30" s="21">
        <f t="shared" si="8"/>
        <v>50</v>
      </c>
      <c r="K30" s="21">
        <f t="shared" si="8"/>
        <v>19211.55</v>
      </c>
      <c r="L30" s="21">
        <f t="shared" si="8"/>
        <v>120788.45000000001</v>
      </c>
    </row>
    <row r="31" spans="1:12" s="2" customFormat="1" ht="22.5" customHeight="1" thickBot="1" x14ac:dyDescent="0.25">
      <c r="A31" s="3"/>
      <c r="B31" s="29"/>
      <c r="C31" s="31"/>
      <c r="D31" s="31"/>
      <c r="E31" s="31"/>
      <c r="L31" s="9"/>
    </row>
    <row r="32" spans="1:12" s="2" customFormat="1" ht="24.95" customHeight="1" thickBot="1" x14ac:dyDescent="0.25">
      <c r="A32" s="78" t="s">
        <v>35</v>
      </c>
      <c r="B32" s="79"/>
      <c r="C32" s="79"/>
      <c r="D32" s="79"/>
      <c r="E32" s="79"/>
      <c r="F32" s="79"/>
      <c r="G32" s="79"/>
      <c r="H32" s="79"/>
      <c r="I32" s="79"/>
      <c r="J32" s="79"/>
      <c r="K32" s="79"/>
      <c r="L32" s="80"/>
    </row>
    <row r="33" spans="1:12" s="6" customFormat="1" ht="35.25" customHeight="1" x14ac:dyDescent="0.2">
      <c r="A33" s="68">
        <f>+A29+1</f>
        <v>10</v>
      </c>
      <c r="B33" s="69" t="s">
        <v>48</v>
      </c>
      <c r="C33" s="76" t="s">
        <v>45</v>
      </c>
      <c r="D33" s="69" t="s">
        <v>58</v>
      </c>
      <c r="E33" s="69" t="s">
        <v>124</v>
      </c>
      <c r="F33" s="70">
        <v>65000</v>
      </c>
      <c r="G33" s="70">
        <f>F33*2.87%</f>
        <v>1865.5</v>
      </c>
      <c r="H33" s="70">
        <f>+F33*3.04%</f>
        <v>1976</v>
      </c>
      <c r="I33" s="70">
        <v>4427.58</v>
      </c>
      <c r="J33" s="43">
        <v>25</v>
      </c>
      <c r="K33" s="70">
        <f>SUM(G33:J33)</f>
        <v>8294.08</v>
      </c>
      <c r="L33" s="43">
        <f t="shared" ref="L33:L37" si="9">+F33-K33</f>
        <v>56705.919999999998</v>
      </c>
    </row>
    <row r="34" spans="1:12" s="6" customFormat="1" ht="24.95" customHeight="1" x14ac:dyDescent="0.2">
      <c r="A34" s="81" t="s">
        <v>60</v>
      </c>
      <c r="B34" s="81"/>
      <c r="C34" s="81"/>
      <c r="D34" s="81"/>
      <c r="E34" s="81"/>
      <c r="F34" s="21">
        <f>SUM(F33)</f>
        <v>65000</v>
      </c>
      <c r="G34" s="21">
        <f t="shared" ref="G34:L34" si="10">SUM(G33)</f>
        <v>1865.5</v>
      </c>
      <c r="H34" s="21">
        <f t="shared" si="10"/>
        <v>1976</v>
      </c>
      <c r="I34" s="21">
        <f t="shared" si="10"/>
        <v>4427.58</v>
      </c>
      <c r="J34" s="21">
        <f t="shared" si="10"/>
        <v>25</v>
      </c>
      <c r="K34" s="21">
        <f t="shared" si="10"/>
        <v>8294.08</v>
      </c>
      <c r="L34" s="21">
        <f t="shared" si="10"/>
        <v>56705.919999999998</v>
      </c>
    </row>
    <row r="35" spans="1:12" s="6" customFormat="1" ht="30" customHeight="1" thickBot="1" x14ac:dyDescent="0.25">
      <c r="A35" s="3"/>
      <c r="B35" s="29"/>
      <c r="C35" s="71"/>
      <c r="D35" s="29"/>
      <c r="E35" s="29"/>
      <c r="F35" s="2"/>
      <c r="G35" s="2"/>
      <c r="H35" s="2"/>
      <c r="I35" s="2"/>
      <c r="J35" s="9"/>
      <c r="K35" s="2"/>
      <c r="L35" s="9"/>
    </row>
    <row r="36" spans="1:12" s="2" customFormat="1" ht="24.95" customHeight="1" thickBot="1" x14ac:dyDescent="0.25">
      <c r="A36" s="78" t="s">
        <v>189</v>
      </c>
      <c r="B36" s="79"/>
      <c r="C36" s="79"/>
      <c r="D36" s="79"/>
      <c r="E36" s="79"/>
      <c r="F36" s="79"/>
      <c r="G36" s="79"/>
      <c r="H36" s="79"/>
      <c r="I36" s="79"/>
      <c r="J36" s="79"/>
      <c r="K36" s="79"/>
      <c r="L36" s="80"/>
    </row>
    <row r="37" spans="1:12" s="6" customFormat="1" ht="24.95" customHeight="1" x14ac:dyDescent="0.2">
      <c r="A37" s="16">
        <f>+A33+1</f>
        <v>11</v>
      </c>
      <c r="B37" s="1" t="s">
        <v>66</v>
      </c>
      <c r="C37" s="32" t="s">
        <v>11</v>
      </c>
      <c r="D37" s="30" t="s">
        <v>62</v>
      </c>
      <c r="E37" s="30" t="s">
        <v>144</v>
      </c>
      <c r="F37" s="12">
        <v>60000</v>
      </c>
      <c r="G37" s="12">
        <f>F37*2.87%</f>
        <v>1722</v>
      </c>
      <c r="H37" s="12">
        <f>+F37*3.04%</f>
        <v>1824</v>
      </c>
      <c r="I37" s="12">
        <v>3486.68</v>
      </c>
      <c r="J37" s="13">
        <v>25</v>
      </c>
      <c r="K37" s="12">
        <f t="shared" ref="K37" si="11">SUM(G37:J37)</f>
        <v>7057.68</v>
      </c>
      <c r="L37" s="13">
        <f t="shared" si="9"/>
        <v>52942.32</v>
      </c>
    </row>
    <row r="38" spans="1:12" s="6" customFormat="1" ht="24.95" customHeight="1" x14ac:dyDescent="0.2">
      <c r="A38" s="81" t="s">
        <v>60</v>
      </c>
      <c r="B38" s="81"/>
      <c r="C38" s="81"/>
      <c r="D38" s="81"/>
      <c r="E38" s="81"/>
      <c r="F38" s="21">
        <f>SUM(F37)</f>
        <v>60000</v>
      </c>
      <c r="G38" s="21">
        <f t="shared" ref="G38:L38" si="12">SUM(G37)</f>
        <v>1722</v>
      </c>
      <c r="H38" s="21">
        <f t="shared" si="12"/>
        <v>1824</v>
      </c>
      <c r="I38" s="21">
        <f t="shared" si="12"/>
        <v>3486.68</v>
      </c>
      <c r="J38" s="21">
        <f t="shared" si="12"/>
        <v>25</v>
      </c>
      <c r="K38" s="21">
        <f t="shared" si="12"/>
        <v>7057.68</v>
      </c>
      <c r="L38" s="21">
        <f t="shared" si="12"/>
        <v>52942.32</v>
      </c>
    </row>
    <row r="39" spans="1:12" s="6" customFormat="1" ht="24.95" customHeight="1" thickBot="1" x14ac:dyDescent="0.25">
      <c r="A39" s="41"/>
      <c r="B39" s="41"/>
      <c r="C39" s="41"/>
      <c r="D39" s="41"/>
      <c r="E39" s="41"/>
    </row>
    <row r="40" spans="1:12" s="2" customFormat="1" ht="24.95" customHeight="1" thickBot="1" x14ac:dyDescent="0.25">
      <c r="A40" s="89" t="s">
        <v>193</v>
      </c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1"/>
    </row>
    <row r="41" spans="1:12" s="2" customFormat="1" ht="39" customHeight="1" x14ac:dyDescent="0.2">
      <c r="A41" s="16">
        <f>+A37+1</f>
        <v>12</v>
      </c>
      <c r="B41" s="4" t="s">
        <v>186</v>
      </c>
      <c r="C41" s="32" t="s">
        <v>197</v>
      </c>
      <c r="D41" s="30" t="s">
        <v>109</v>
      </c>
      <c r="E41" s="30" t="s">
        <v>110</v>
      </c>
      <c r="F41" s="13">
        <v>110000</v>
      </c>
      <c r="G41" s="12">
        <f>F41*2.87%</f>
        <v>3157</v>
      </c>
      <c r="H41" s="12">
        <f>+F41*3.04%</f>
        <v>3344</v>
      </c>
      <c r="I41" s="12">
        <v>14457.62</v>
      </c>
      <c r="J41" s="13">
        <v>25</v>
      </c>
      <c r="K41" s="12">
        <f>SUM(G41:J41)</f>
        <v>20983.620000000003</v>
      </c>
      <c r="L41" s="13">
        <f>+F41-K41</f>
        <v>89016.38</v>
      </c>
    </row>
    <row r="42" spans="1:12" s="2" customFormat="1" ht="24.95" customHeight="1" x14ac:dyDescent="0.2">
      <c r="A42" s="81" t="s">
        <v>60</v>
      </c>
      <c r="B42" s="81"/>
      <c r="C42" s="81"/>
      <c r="D42" s="81"/>
      <c r="E42" s="81"/>
      <c r="F42" s="21">
        <f>SUM(F41)</f>
        <v>110000</v>
      </c>
      <c r="G42" s="21">
        <f t="shared" ref="G42:L42" si="13">SUM(G41)</f>
        <v>3157</v>
      </c>
      <c r="H42" s="21">
        <f t="shared" si="13"/>
        <v>3344</v>
      </c>
      <c r="I42" s="21">
        <f t="shared" si="13"/>
        <v>14457.62</v>
      </c>
      <c r="J42" s="21">
        <f t="shared" si="13"/>
        <v>25</v>
      </c>
      <c r="K42" s="21">
        <f t="shared" si="13"/>
        <v>20983.620000000003</v>
      </c>
      <c r="L42" s="21">
        <f t="shared" si="13"/>
        <v>89016.38</v>
      </c>
    </row>
    <row r="43" spans="1:12" s="2" customFormat="1" ht="30" customHeight="1" thickBot="1" x14ac:dyDescent="0.25">
      <c r="A43" s="41"/>
      <c r="B43" s="41"/>
      <c r="C43" s="41"/>
      <c r="D43" s="41"/>
      <c r="E43" s="41"/>
      <c r="F43" s="6"/>
      <c r="G43" s="6"/>
      <c r="H43" s="6"/>
      <c r="I43" s="6"/>
      <c r="J43" s="6"/>
      <c r="K43" s="6"/>
      <c r="L43" s="6"/>
    </row>
    <row r="44" spans="1:12" s="6" customFormat="1" ht="24.75" customHeight="1" thickBot="1" x14ac:dyDescent="0.25">
      <c r="A44" s="89" t="s">
        <v>190</v>
      </c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1"/>
    </row>
    <row r="45" spans="1:12" s="6" customFormat="1" ht="24.95" customHeight="1" x14ac:dyDescent="0.2">
      <c r="A45" s="16">
        <f>+A41+1</f>
        <v>13</v>
      </c>
      <c r="B45" s="4" t="s">
        <v>127</v>
      </c>
      <c r="C45" s="32" t="s">
        <v>128</v>
      </c>
      <c r="D45" s="30" t="s">
        <v>145</v>
      </c>
      <c r="E45" s="2" t="s">
        <v>146</v>
      </c>
      <c r="F45" s="13">
        <v>60000</v>
      </c>
      <c r="G45" s="12">
        <f>F45*2.87%</f>
        <v>1722</v>
      </c>
      <c r="H45" s="12">
        <f>+F45*3.04%</f>
        <v>1824</v>
      </c>
      <c r="I45" s="13">
        <v>3486.68</v>
      </c>
      <c r="J45" s="13">
        <v>25</v>
      </c>
      <c r="K45" s="12">
        <f>SUM(G45:J45)</f>
        <v>7057.68</v>
      </c>
      <c r="L45" s="13">
        <f>+F45-K45</f>
        <v>52942.32</v>
      </c>
    </row>
    <row r="46" spans="1:12" s="6" customFormat="1" ht="27" customHeight="1" x14ac:dyDescent="0.2">
      <c r="A46" s="81" t="s">
        <v>60</v>
      </c>
      <c r="B46" s="81"/>
      <c r="C46" s="81"/>
      <c r="D46" s="81"/>
      <c r="E46" s="81"/>
      <c r="F46" s="21">
        <f>SUM(F45)</f>
        <v>60000</v>
      </c>
      <c r="G46" s="21">
        <f t="shared" ref="G46:L46" si="14">SUM(G45)</f>
        <v>1722</v>
      </c>
      <c r="H46" s="21">
        <f t="shared" si="14"/>
        <v>1824</v>
      </c>
      <c r="I46" s="21">
        <f t="shared" si="14"/>
        <v>3486.68</v>
      </c>
      <c r="J46" s="21">
        <f t="shared" si="14"/>
        <v>25</v>
      </c>
      <c r="K46" s="21">
        <f t="shared" si="14"/>
        <v>7057.68</v>
      </c>
      <c r="L46" s="21">
        <f t="shared" si="14"/>
        <v>52942.32</v>
      </c>
    </row>
    <row r="47" spans="1:12" s="6" customFormat="1" ht="26.25" customHeight="1" thickBot="1" x14ac:dyDescent="0.25">
      <c r="A47" s="41"/>
      <c r="B47" s="41"/>
      <c r="C47" s="41"/>
      <c r="D47" s="41"/>
      <c r="E47" s="41"/>
    </row>
    <row r="48" spans="1:12" s="6" customFormat="1" ht="24.75" customHeight="1" thickBot="1" x14ac:dyDescent="0.25">
      <c r="A48" s="89" t="s">
        <v>191</v>
      </c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1"/>
    </row>
    <row r="49" spans="1:12" s="6" customFormat="1" ht="24.95" customHeight="1" x14ac:dyDescent="0.2">
      <c r="A49" s="16">
        <f>+A45+1</f>
        <v>14</v>
      </c>
      <c r="B49" s="38" t="s">
        <v>166</v>
      </c>
      <c r="C49" s="63" t="s">
        <v>128</v>
      </c>
      <c r="D49" s="61" t="s">
        <v>67</v>
      </c>
      <c r="E49" s="61" t="s">
        <v>148</v>
      </c>
      <c r="F49" s="13">
        <v>60000</v>
      </c>
      <c r="G49" s="12">
        <f>F49*2.87%</f>
        <v>1722</v>
      </c>
      <c r="H49" s="12">
        <f>+F49*3.04%</f>
        <v>1824</v>
      </c>
      <c r="I49" s="13">
        <v>3486.68</v>
      </c>
      <c r="J49" s="13">
        <v>3020</v>
      </c>
      <c r="K49" s="12">
        <f>SUM(G49:J49)</f>
        <v>10052.68</v>
      </c>
      <c r="L49" s="13">
        <f>+F49-K49</f>
        <v>49947.32</v>
      </c>
    </row>
    <row r="50" spans="1:12" s="6" customFormat="1" ht="34.5" customHeight="1" x14ac:dyDescent="0.2">
      <c r="A50" s="81" t="s">
        <v>60</v>
      </c>
      <c r="B50" s="81"/>
      <c r="C50" s="81"/>
      <c r="D50" s="81"/>
      <c r="E50" s="81"/>
      <c r="F50" s="21">
        <f>SUM(F49)</f>
        <v>60000</v>
      </c>
      <c r="G50" s="21">
        <f t="shared" ref="G50:L50" si="15">SUM(G49)</f>
        <v>1722</v>
      </c>
      <c r="H50" s="21">
        <f t="shared" si="15"/>
        <v>1824</v>
      </c>
      <c r="I50" s="21">
        <f t="shared" si="15"/>
        <v>3486.68</v>
      </c>
      <c r="J50" s="21">
        <f t="shared" si="15"/>
        <v>3020</v>
      </c>
      <c r="K50" s="21">
        <f t="shared" si="15"/>
        <v>10052.68</v>
      </c>
      <c r="L50" s="21">
        <f t="shared" si="15"/>
        <v>49947.32</v>
      </c>
    </row>
    <row r="51" spans="1:12" s="6" customFormat="1" ht="27.75" customHeight="1" thickBot="1" x14ac:dyDescent="0.25"/>
    <row r="52" spans="1:12" s="6" customFormat="1" ht="24.95" customHeight="1" thickBot="1" x14ac:dyDescent="0.25">
      <c r="A52" s="78" t="s">
        <v>1</v>
      </c>
      <c r="B52" s="79"/>
      <c r="C52" s="79"/>
      <c r="D52" s="79"/>
      <c r="E52" s="79"/>
      <c r="F52" s="79"/>
      <c r="G52" s="79"/>
      <c r="H52" s="79"/>
      <c r="I52" s="79"/>
      <c r="J52" s="79"/>
      <c r="K52" s="79"/>
      <c r="L52" s="80"/>
    </row>
    <row r="53" spans="1:12" s="6" customFormat="1" ht="24.95" customHeight="1" x14ac:dyDescent="0.2">
      <c r="A53" s="16">
        <f>+A49+1</f>
        <v>15</v>
      </c>
      <c r="B53" s="39" t="s">
        <v>86</v>
      </c>
      <c r="C53" s="39" t="s">
        <v>36</v>
      </c>
      <c r="D53" s="30" t="s">
        <v>91</v>
      </c>
      <c r="E53" s="30" t="s">
        <v>147</v>
      </c>
      <c r="F53" s="12">
        <v>45000</v>
      </c>
      <c r="G53" s="12">
        <f>F53*2.87%</f>
        <v>1291.5</v>
      </c>
      <c r="H53" s="12">
        <f>+F53*3.04%</f>
        <v>1368</v>
      </c>
      <c r="I53" s="12">
        <v>1148.33</v>
      </c>
      <c r="J53" s="13">
        <v>25</v>
      </c>
      <c r="K53" s="12">
        <f>SUM(G53:J53)</f>
        <v>3832.83</v>
      </c>
      <c r="L53" s="13">
        <f>+F53-K53</f>
        <v>41167.17</v>
      </c>
    </row>
    <row r="54" spans="1:12" s="2" customFormat="1" ht="24.95" customHeight="1" x14ac:dyDescent="0.2">
      <c r="A54" s="81" t="s">
        <v>60</v>
      </c>
      <c r="B54" s="81"/>
      <c r="C54" s="81"/>
      <c r="D54" s="81"/>
      <c r="E54" s="81"/>
      <c r="F54" s="21">
        <f>SUM(F53)</f>
        <v>45000</v>
      </c>
      <c r="G54" s="21">
        <f t="shared" ref="G54:H54" si="16">SUM(G53)</f>
        <v>1291.5</v>
      </c>
      <c r="H54" s="21">
        <f t="shared" si="16"/>
        <v>1368</v>
      </c>
      <c r="I54" s="21">
        <f>SUM(I53)</f>
        <v>1148.33</v>
      </c>
      <c r="J54" s="21">
        <f>SUM(J53)</f>
        <v>25</v>
      </c>
      <c r="K54" s="21">
        <f t="shared" ref="K54:L54" si="17">SUM(K53)</f>
        <v>3832.83</v>
      </c>
      <c r="L54" s="21">
        <f t="shared" si="17"/>
        <v>41167.17</v>
      </c>
    </row>
    <row r="55" spans="1:12" s="2" customFormat="1" ht="29.25" customHeight="1" thickBot="1" x14ac:dyDescent="0.25">
      <c r="A55" s="41"/>
      <c r="B55" s="41"/>
      <c r="C55" s="41"/>
      <c r="D55" s="41"/>
      <c r="E55" s="41"/>
      <c r="F55"/>
      <c r="G55"/>
      <c r="H55"/>
      <c r="I55"/>
      <c r="J55"/>
      <c r="K55"/>
      <c r="L55"/>
    </row>
    <row r="56" spans="1:12" s="2" customFormat="1" ht="29.25" customHeight="1" thickBot="1" x14ac:dyDescent="0.25">
      <c r="A56" s="78" t="s">
        <v>46</v>
      </c>
      <c r="B56" s="79"/>
      <c r="C56" s="79"/>
      <c r="D56" s="79"/>
      <c r="E56" s="79"/>
      <c r="F56" s="79"/>
      <c r="G56" s="79"/>
      <c r="H56" s="79"/>
      <c r="I56" s="79"/>
      <c r="J56" s="79"/>
      <c r="K56" s="79"/>
      <c r="L56" s="80"/>
    </row>
    <row r="57" spans="1:12" s="6" customFormat="1" ht="24.95" customHeight="1" x14ac:dyDescent="0.2">
      <c r="A57" s="16">
        <f>+A53+1</f>
        <v>16</v>
      </c>
      <c r="B57" s="30" t="s">
        <v>17</v>
      </c>
      <c r="C57" s="30" t="s">
        <v>47</v>
      </c>
      <c r="D57" s="30" t="s">
        <v>62</v>
      </c>
      <c r="E57" s="30" t="s">
        <v>144</v>
      </c>
      <c r="F57" s="12">
        <v>60000</v>
      </c>
      <c r="G57" s="12">
        <f>F57*2.87%</f>
        <v>1722</v>
      </c>
      <c r="H57" s="12">
        <f>+F57*3.04%</f>
        <v>1824</v>
      </c>
      <c r="I57" s="12">
        <v>3248.45</v>
      </c>
      <c r="J57" s="13">
        <v>4832.74</v>
      </c>
      <c r="K57" s="12">
        <f>SUM(G57:J57)</f>
        <v>11627.189999999999</v>
      </c>
      <c r="L57" s="13">
        <f>+F57-K57</f>
        <v>48372.81</v>
      </c>
    </row>
    <row r="58" spans="1:12" s="6" customFormat="1" ht="24.95" customHeight="1" x14ac:dyDescent="0.2">
      <c r="A58" s="81" t="s">
        <v>60</v>
      </c>
      <c r="B58" s="81"/>
      <c r="C58" s="81"/>
      <c r="D58" s="81"/>
      <c r="E58" s="81"/>
      <c r="F58" s="21">
        <f>SUM(F57)</f>
        <v>60000</v>
      </c>
      <c r="G58" s="21">
        <f t="shared" ref="G58:L58" si="18">SUM(G57)</f>
        <v>1722</v>
      </c>
      <c r="H58" s="21">
        <f t="shared" si="18"/>
        <v>1824</v>
      </c>
      <c r="I58" s="21">
        <f t="shared" si="18"/>
        <v>3248.45</v>
      </c>
      <c r="J58" s="21">
        <f t="shared" si="18"/>
        <v>4832.74</v>
      </c>
      <c r="K58" s="21">
        <f t="shared" si="18"/>
        <v>11627.189999999999</v>
      </c>
      <c r="L58" s="21">
        <f t="shared" si="18"/>
        <v>48372.81</v>
      </c>
    </row>
    <row r="59" spans="1:12" s="6" customFormat="1" ht="29.25" customHeight="1" thickBot="1" x14ac:dyDescent="0.25">
      <c r="A59" s="41"/>
      <c r="B59" s="41"/>
      <c r="C59" s="41"/>
      <c r="D59" s="41"/>
      <c r="E59" s="41"/>
      <c r="F59"/>
      <c r="G59"/>
      <c r="H59"/>
      <c r="I59"/>
      <c r="J59"/>
      <c r="K59"/>
      <c r="L59"/>
    </row>
    <row r="60" spans="1:12" s="2" customFormat="1" ht="24.95" customHeight="1" thickBot="1" x14ac:dyDescent="0.25">
      <c r="A60" s="78" t="s">
        <v>6</v>
      </c>
      <c r="B60" s="79"/>
      <c r="C60" s="79"/>
      <c r="D60" s="79"/>
      <c r="E60" s="79"/>
      <c r="F60" s="79"/>
      <c r="G60" s="79"/>
      <c r="H60" s="79"/>
      <c r="I60" s="79"/>
      <c r="J60" s="79"/>
      <c r="K60" s="79"/>
      <c r="L60" s="80"/>
    </row>
    <row r="61" spans="1:12" s="2" customFormat="1" ht="24.95" customHeight="1" x14ac:dyDescent="0.2">
      <c r="A61" s="16">
        <f>+A57+1</f>
        <v>17</v>
      </c>
      <c r="B61" s="30" t="s">
        <v>72</v>
      </c>
      <c r="C61" s="32" t="s">
        <v>71</v>
      </c>
      <c r="D61" s="30" t="s">
        <v>67</v>
      </c>
      <c r="E61" s="30" t="s">
        <v>148</v>
      </c>
      <c r="F61" s="13">
        <v>175000</v>
      </c>
      <c r="G61" s="12">
        <f>F61*2.87%</f>
        <v>5022.5</v>
      </c>
      <c r="H61" s="12">
        <v>4098.53</v>
      </c>
      <c r="I61" s="12">
        <v>30052.61</v>
      </c>
      <c r="J61" s="13">
        <v>25</v>
      </c>
      <c r="K61" s="12">
        <f t="shared" ref="K61:K63" si="19">SUM(G61:J61)</f>
        <v>39198.639999999999</v>
      </c>
      <c r="L61" s="13">
        <f t="shared" ref="L61:L63" si="20">+F61-K61</f>
        <v>135801.35999999999</v>
      </c>
    </row>
    <row r="62" spans="1:12" s="2" customFormat="1" ht="26.25" customHeight="1" x14ac:dyDescent="0.2">
      <c r="A62" s="16">
        <f>+A61+1</f>
        <v>18</v>
      </c>
      <c r="B62" s="39" t="s">
        <v>87</v>
      </c>
      <c r="C62" s="47" t="s">
        <v>89</v>
      </c>
      <c r="D62" s="30" t="s">
        <v>149</v>
      </c>
      <c r="E62" s="30" t="s">
        <v>150</v>
      </c>
      <c r="F62" s="13">
        <v>65000</v>
      </c>
      <c r="G62" s="12">
        <f>F62*2.87%</f>
        <v>1865.5</v>
      </c>
      <c r="H62" s="12">
        <f>+F62*3.04%</f>
        <v>1976</v>
      </c>
      <c r="I62" s="38">
        <v>4427.58</v>
      </c>
      <c r="J62" s="13">
        <v>25</v>
      </c>
      <c r="K62" s="12">
        <f t="shared" si="19"/>
        <v>8294.08</v>
      </c>
      <c r="L62" s="13">
        <f t="shared" si="20"/>
        <v>56705.919999999998</v>
      </c>
    </row>
    <row r="63" spans="1:12" s="2" customFormat="1" ht="24.95" customHeight="1" x14ac:dyDescent="0.2">
      <c r="A63" s="16">
        <f>+A62+1</f>
        <v>19</v>
      </c>
      <c r="B63" s="39" t="s">
        <v>88</v>
      </c>
      <c r="C63" s="47" t="s">
        <v>89</v>
      </c>
      <c r="D63" s="61" t="s">
        <v>92</v>
      </c>
      <c r="E63" s="61" t="s">
        <v>185</v>
      </c>
      <c r="F63" s="13">
        <v>50000</v>
      </c>
      <c r="G63" s="12">
        <f>F63*2.87%</f>
        <v>1435</v>
      </c>
      <c r="H63" s="12">
        <f>+F63*3.04%</f>
        <v>1520</v>
      </c>
      <c r="I63" s="38">
        <v>1854</v>
      </c>
      <c r="J63" s="13">
        <v>25</v>
      </c>
      <c r="K63" s="12">
        <f t="shared" si="19"/>
        <v>4834</v>
      </c>
      <c r="L63" s="13">
        <f t="shared" si="20"/>
        <v>45166</v>
      </c>
    </row>
    <row r="64" spans="1:12" s="2" customFormat="1" ht="24.95" customHeight="1" x14ac:dyDescent="0.2">
      <c r="A64" s="81" t="s">
        <v>60</v>
      </c>
      <c r="B64" s="81"/>
      <c r="C64" s="81"/>
      <c r="D64" s="81"/>
      <c r="E64" s="81"/>
      <c r="F64" s="21">
        <f>SUM(F61:F63)</f>
        <v>290000</v>
      </c>
      <c r="G64" s="21">
        <f t="shared" ref="G64:I64" si="21">SUM(G61:G63)</f>
        <v>8323</v>
      </c>
      <c r="H64" s="21">
        <f>SUM(H61:H63)</f>
        <v>7594.53</v>
      </c>
      <c r="I64" s="21">
        <f t="shared" si="21"/>
        <v>36334.19</v>
      </c>
      <c r="J64" s="21">
        <f>SUM(J61:J63)</f>
        <v>75</v>
      </c>
      <c r="K64" s="21">
        <f>SUM(K61:K63)</f>
        <v>52326.720000000001</v>
      </c>
      <c r="L64" s="21">
        <f>SUM(L61:L63)</f>
        <v>237673.27999999997</v>
      </c>
    </row>
    <row r="65" spans="1:12" s="2" customFormat="1" ht="24.95" customHeight="1" thickBot="1" x14ac:dyDescent="0.25">
      <c r="A65" s="41"/>
      <c r="B65" s="41"/>
      <c r="C65" s="41"/>
      <c r="D65" s="41"/>
      <c r="E65" s="41"/>
      <c r="F65"/>
      <c r="G65"/>
      <c r="H65"/>
      <c r="I65"/>
      <c r="J65"/>
      <c r="K65"/>
      <c r="L65"/>
    </row>
    <row r="66" spans="1:12" s="2" customFormat="1" ht="24.95" customHeight="1" thickBot="1" x14ac:dyDescent="0.25">
      <c r="A66" s="78" t="s">
        <v>73</v>
      </c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80"/>
    </row>
    <row r="67" spans="1:12" ht="25.5" customHeight="1" x14ac:dyDescent="0.2">
      <c r="A67" s="10">
        <f>+A63+1</f>
        <v>20</v>
      </c>
      <c r="B67" s="47" t="s">
        <v>76</v>
      </c>
      <c r="C67" s="7" t="s">
        <v>77</v>
      </c>
      <c r="D67" s="30" t="s">
        <v>95</v>
      </c>
      <c r="E67" s="30" t="s">
        <v>151</v>
      </c>
      <c r="F67" s="5">
        <v>175000</v>
      </c>
      <c r="G67" s="12">
        <f>F67*2.87%</f>
        <v>5022.5</v>
      </c>
      <c r="H67" s="12">
        <v>4098.5280000000002</v>
      </c>
      <c r="I67" s="4">
        <v>29457.55</v>
      </c>
      <c r="J67" s="13">
        <v>2405.2399999999998</v>
      </c>
      <c r="K67" s="12">
        <f>SUM(G67:J67)</f>
        <v>40983.817999999999</v>
      </c>
      <c r="L67" s="13">
        <f t="shared" ref="L67:L71" si="22">+F67-K67</f>
        <v>134016.182</v>
      </c>
    </row>
    <row r="68" spans="1:12" s="2" customFormat="1" ht="23.25" customHeight="1" x14ac:dyDescent="0.2">
      <c r="A68" s="10">
        <f>+A67+1</f>
        <v>21</v>
      </c>
      <c r="B68" s="47" t="s">
        <v>74</v>
      </c>
      <c r="C68" s="48" t="s">
        <v>75</v>
      </c>
      <c r="D68" s="30" t="s">
        <v>67</v>
      </c>
      <c r="E68" s="30" t="s">
        <v>148</v>
      </c>
      <c r="F68" s="20">
        <v>100000</v>
      </c>
      <c r="G68" s="12">
        <f>F68*2.87%</f>
        <v>2870</v>
      </c>
      <c r="H68" s="12">
        <f>+F68*3.04%</f>
        <v>3040</v>
      </c>
      <c r="I68" s="12">
        <v>12105.44</v>
      </c>
      <c r="J68" s="13">
        <v>25</v>
      </c>
      <c r="K68" s="12">
        <f t="shared" ref="K68:K71" si="23">SUM(G68:J68)</f>
        <v>18040.440000000002</v>
      </c>
      <c r="L68" s="13">
        <f t="shared" si="22"/>
        <v>81959.56</v>
      </c>
    </row>
    <row r="69" spans="1:12" s="6" customFormat="1" ht="24.95" customHeight="1" x14ac:dyDescent="0.2">
      <c r="A69" s="10">
        <f>+A68+1</f>
        <v>22</v>
      </c>
      <c r="B69" s="4" t="s">
        <v>111</v>
      </c>
      <c r="C69" s="10" t="s">
        <v>113</v>
      </c>
      <c r="D69" s="61" t="s">
        <v>92</v>
      </c>
      <c r="E69" s="61" t="s">
        <v>185</v>
      </c>
      <c r="F69" s="5">
        <v>45000</v>
      </c>
      <c r="G69" s="12">
        <f t="shared" ref="G69:G71" si="24">F69*2.87%</f>
        <v>1291.5</v>
      </c>
      <c r="H69" s="12">
        <f t="shared" ref="H69:H71" si="25">+F69*3.04%</f>
        <v>1368</v>
      </c>
      <c r="I69" s="12">
        <v>1148.33</v>
      </c>
      <c r="J69" s="13">
        <v>25</v>
      </c>
      <c r="K69" s="12">
        <f t="shared" si="23"/>
        <v>3832.83</v>
      </c>
      <c r="L69" s="13">
        <f t="shared" si="22"/>
        <v>41167.17</v>
      </c>
    </row>
    <row r="70" spans="1:12" s="2" customFormat="1" ht="24.95" customHeight="1" x14ac:dyDescent="0.2">
      <c r="A70" s="10">
        <f t="shared" ref="A70:A73" si="26">+A69+1</f>
        <v>23</v>
      </c>
      <c r="B70" s="38" t="s">
        <v>168</v>
      </c>
      <c r="C70" s="10" t="s">
        <v>170</v>
      </c>
      <c r="D70" s="30" t="s">
        <v>67</v>
      </c>
      <c r="E70" s="30" t="s">
        <v>148</v>
      </c>
      <c r="F70" s="5">
        <v>45000</v>
      </c>
      <c r="G70" s="4">
        <f>F70*2.87%</f>
        <v>1291.5</v>
      </c>
      <c r="H70" s="4">
        <f>+F70*3.04%</f>
        <v>1368</v>
      </c>
      <c r="I70" s="4">
        <v>1148.33</v>
      </c>
      <c r="J70" s="13">
        <v>4025</v>
      </c>
      <c r="K70" s="12">
        <f>SUM(G70:J70)</f>
        <v>7832.83</v>
      </c>
      <c r="L70" s="13">
        <f>+F70-K70</f>
        <v>37167.17</v>
      </c>
    </row>
    <row r="71" spans="1:12" s="33" customFormat="1" ht="24.95" customHeight="1" x14ac:dyDescent="0.2">
      <c r="A71" s="10">
        <f t="shared" si="26"/>
        <v>24</v>
      </c>
      <c r="B71" s="4" t="s">
        <v>112</v>
      </c>
      <c r="C71" s="10" t="s">
        <v>113</v>
      </c>
      <c r="D71" s="61" t="s">
        <v>92</v>
      </c>
      <c r="E71" s="61" t="s">
        <v>185</v>
      </c>
      <c r="F71" s="5">
        <v>40000</v>
      </c>
      <c r="G71" s="12">
        <f t="shared" si="24"/>
        <v>1148</v>
      </c>
      <c r="H71" s="12">
        <f t="shared" si="25"/>
        <v>1216</v>
      </c>
      <c r="I71" s="12">
        <v>442.65</v>
      </c>
      <c r="J71" s="13">
        <v>25</v>
      </c>
      <c r="K71" s="12">
        <f t="shared" si="23"/>
        <v>2831.65</v>
      </c>
      <c r="L71" s="13">
        <f t="shared" si="22"/>
        <v>37168.35</v>
      </c>
    </row>
    <row r="72" spans="1:12" s="2" customFormat="1" ht="24.95" customHeight="1" x14ac:dyDescent="0.2">
      <c r="A72" s="10">
        <f t="shared" si="26"/>
        <v>25</v>
      </c>
      <c r="B72" s="4" t="s">
        <v>129</v>
      </c>
      <c r="C72" s="10" t="s">
        <v>130</v>
      </c>
      <c r="D72" s="52" t="s">
        <v>145</v>
      </c>
      <c r="E72" s="28" t="s">
        <v>146</v>
      </c>
      <c r="F72" s="5">
        <v>35000</v>
      </c>
      <c r="G72" s="4">
        <f>F72*2.87%</f>
        <v>1004.5</v>
      </c>
      <c r="H72" s="4">
        <f>+F72*3.04%</f>
        <v>1064</v>
      </c>
      <c r="I72" s="4"/>
      <c r="J72" s="13">
        <v>25</v>
      </c>
      <c r="K72" s="12">
        <f>SUM(G72:J72)</f>
        <v>2093.5</v>
      </c>
      <c r="L72" s="13">
        <f>+F72-K72</f>
        <v>32906.5</v>
      </c>
    </row>
    <row r="73" spans="1:12" s="60" customFormat="1" ht="24.95" customHeight="1" x14ac:dyDescent="0.2">
      <c r="A73" s="10">
        <f t="shared" si="26"/>
        <v>26</v>
      </c>
      <c r="B73" s="38" t="s">
        <v>167</v>
      </c>
      <c r="C73" s="56" t="s">
        <v>169</v>
      </c>
      <c r="D73" s="8" t="s">
        <v>67</v>
      </c>
      <c r="E73" s="8" t="s">
        <v>148</v>
      </c>
      <c r="F73" s="57">
        <v>35000</v>
      </c>
      <c r="G73" s="4">
        <f t="shared" ref="G73" si="27">F73*2.87%</f>
        <v>1004.5</v>
      </c>
      <c r="H73" s="4">
        <f t="shared" ref="H73" si="28">+F73*3.04%</f>
        <v>1064</v>
      </c>
      <c r="I73" s="38"/>
      <c r="J73" s="58">
        <v>525</v>
      </c>
      <c r="K73" s="59">
        <f>SUM(G73:J73)</f>
        <v>2593.5</v>
      </c>
      <c r="L73" s="58">
        <f>+F73-K73</f>
        <v>32406.5</v>
      </c>
    </row>
    <row r="74" spans="1:12" s="2" customFormat="1" ht="24.95" customHeight="1" x14ac:dyDescent="0.2">
      <c r="A74" s="81" t="s">
        <v>60</v>
      </c>
      <c r="B74" s="81"/>
      <c r="C74" s="81"/>
      <c r="D74" s="81"/>
      <c r="E74" s="81"/>
      <c r="F74" s="21">
        <f t="shared" ref="F74:L74" si="29">SUM(F67:F73)</f>
        <v>475000</v>
      </c>
      <c r="G74" s="21">
        <f t="shared" si="29"/>
        <v>13632.5</v>
      </c>
      <c r="H74" s="21">
        <f t="shared" si="29"/>
        <v>13218.528</v>
      </c>
      <c r="I74" s="21">
        <f t="shared" si="29"/>
        <v>44302.3</v>
      </c>
      <c r="J74" s="21">
        <f t="shared" si="29"/>
        <v>7055.24</v>
      </c>
      <c r="K74" s="21">
        <f t="shared" si="29"/>
        <v>78208.567999999999</v>
      </c>
      <c r="L74" s="21">
        <f t="shared" si="29"/>
        <v>396791.43199999997</v>
      </c>
    </row>
    <row r="75" spans="1:12" s="2" customFormat="1" ht="24.95" customHeight="1" thickBot="1" x14ac:dyDescent="0.25">
      <c r="A75" s="41"/>
      <c r="B75" s="41"/>
      <c r="C75" s="41"/>
      <c r="D75" s="41"/>
      <c r="E75" s="41"/>
      <c r="F75" s="6"/>
      <c r="G75" s="6"/>
      <c r="H75" s="6"/>
      <c r="I75" s="6"/>
      <c r="J75" s="6"/>
      <c r="K75" s="6"/>
      <c r="L75" s="6"/>
    </row>
    <row r="76" spans="1:12" s="2" customFormat="1" ht="24.95" customHeight="1" thickBot="1" x14ac:dyDescent="0.25">
      <c r="A76" s="78" t="s">
        <v>31</v>
      </c>
      <c r="B76" s="79"/>
      <c r="C76" s="79"/>
      <c r="D76" s="79"/>
      <c r="E76" s="79"/>
      <c r="F76" s="79"/>
      <c r="G76" s="79"/>
      <c r="H76" s="79"/>
      <c r="I76" s="79"/>
      <c r="J76" s="79"/>
      <c r="K76" s="79"/>
      <c r="L76" s="80"/>
    </row>
    <row r="77" spans="1:12" s="33" customFormat="1" ht="27.75" customHeight="1" x14ac:dyDescent="0.2">
      <c r="A77" s="16">
        <f>+A73+1</f>
        <v>27</v>
      </c>
      <c r="B77" s="30" t="s">
        <v>18</v>
      </c>
      <c r="C77" s="32" t="s">
        <v>38</v>
      </c>
      <c r="D77" s="30" t="s">
        <v>62</v>
      </c>
      <c r="E77" s="30" t="s">
        <v>144</v>
      </c>
      <c r="F77" s="12">
        <v>50000</v>
      </c>
      <c r="G77" s="12">
        <f>F77*2.87%</f>
        <v>1435</v>
      </c>
      <c r="H77" s="12">
        <f>+F77*3.04%</f>
        <v>1520</v>
      </c>
      <c r="I77" s="12">
        <v>1854</v>
      </c>
      <c r="J77" s="13">
        <v>25</v>
      </c>
      <c r="K77" s="12">
        <f>SUM(G77:J77)</f>
        <v>4834</v>
      </c>
      <c r="L77" s="13">
        <f>+F77-K77</f>
        <v>45166</v>
      </c>
    </row>
    <row r="78" spans="1:12" s="33" customFormat="1" ht="27.75" customHeight="1" x14ac:dyDescent="0.2">
      <c r="A78" s="81" t="s">
        <v>60</v>
      </c>
      <c r="B78" s="81"/>
      <c r="C78" s="81"/>
      <c r="D78" s="81"/>
      <c r="E78" s="81"/>
      <c r="F78" s="21">
        <f>SUM(F77)</f>
        <v>50000</v>
      </c>
      <c r="G78" s="21">
        <f t="shared" ref="G78:L78" si="30">SUM(G77)</f>
        <v>1435</v>
      </c>
      <c r="H78" s="21">
        <f t="shared" si="30"/>
        <v>1520</v>
      </c>
      <c r="I78" s="21">
        <f t="shared" si="30"/>
        <v>1854</v>
      </c>
      <c r="J78" s="21">
        <f t="shared" si="30"/>
        <v>25</v>
      </c>
      <c r="K78" s="21">
        <f t="shared" si="30"/>
        <v>4834</v>
      </c>
      <c r="L78" s="21">
        <f t="shared" si="30"/>
        <v>45166</v>
      </c>
    </row>
    <row r="79" spans="1:12" s="2" customFormat="1" ht="24.95" customHeight="1" thickBot="1" x14ac:dyDescent="0.25"/>
    <row r="80" spans="1:12" s="2" customFormat="1" ht="24.95" customHeight="1" thickBot="1" x14ac:dyDescent="0.25">
      <c r="A80" s="78" t="s">
        <v>28</v>
      </c>
      <c r="B80" s="79"/>
      <c r="C80" s="79"/>
      <c r="D80" s="79"/>
      <c r="E80" s="79"/>
      <c r="F80" s="79"/>
      <c r="G80" s="79"/>
      <c r="H80" s="79"/>
      <c r="I80" s="79"/>
      <c r="J80" s="79"/>
      <c r="K80" s="79"/>
      <c r="L80" s="80"/>
    </row>
    <row r="81" spans="1:12" s="6" customFormat="1" ht="24.95" customHeight="1" x14ac:dyDescent="0.2">
      <c r="A81" s="10">
        <f>+A77+1</f>
        <v>28</v>
      </c>
      <c r="B81" s="8" t="s">
        <v>42</v>
      </c>
      <c r="C81" s="8" t="s">
        <v>24</v>
      </c>
      <c r="D81" s="30" t="s">
        <v>57</v>
      </c>
      <c r="E81" s="30" t="s">
        <v>152</v>
      </c>
      <c r="F81" s="11">
        <v>60000</v>
      </c>
      <c r="G81" s="4">
        <f>F81*2.87%</f>
        <v>1722</v>
      </c>
      <c r="H81" s="4">
        <f>+F81*3.04%</f>
        <v>1824</v>
      </c>
      <c r="I81" s="4">
        <v>3486.56</v>
      </c>
      <c r="J81" s="13">
        <v>25</v>
      </c>
      <c r="K81" s="12">
        <f>SUM(G81:J81)</f>
        <v>7057.5599999999995</v>
      </c>
      <c r="L81" s="13">
        <f>+F81-K81</f>
        <v>52942.44</v>
      </c>
    </row>
    <row r="82" spans="1:12" s="6" customFormat="1" ht="24.95" customHeight="1" x14ac:dyDescent="0.2">
      <c r="A82" s="81" t="s">
        <v>60</v>
      </c>
      <c r="B82" s="81"/>
      <c r="C82" s="81"/>
      <c r="D82" s="81"/>
      <c r="E82" s="81"/>
      <c r="F82" s="21">
        <f>SUM(F81:F81)</f>
        <v>60000</v>
      </c>
      <c r="G82" s="21">
        <f t="shared" ref="G82:L82" si="31">SUM(G81:G81)</f>
        <v>1722</v>
      </c>
      <c r="H82" s="21">
        <f t="shared" si="31"/>
        <v>1824</v>
      </c>
      <c r="I82" s="21">
        <f t="shared" si="31"/>
        <v>3486.56</v>
      </c>
      <c r="J82" s="21">
        <f t="shared" si="31"/>
        <v>25</v>
      </c>
      <c r="K82" s="21">
        <f t="shared" si="31"/>
        <v>7057.5599999999995</v>
      </c>
      <c r="L82" s="21">
        <f t="shared" si="31"/>
        <v>52942.44</v>
      </c>
    </row>
    <row r="83" spans="1:12" s="33" customFormat="1" ht="16.5" customHeight="1" thickBot="1" x14ac:dyDescent="0.25">
      <c r="A83" s="41"/>
      <c r="B83" s="41"/>
      <c r="C83" s="41"/>
      <c r="D83" s="41"/>
      <c r="E83" s="41"/>
      <c r="F83"/>
      <c r="G83"/>
      <c r="H83"/>
      <c r="I83"/>
      <c r="J83"/>
      <c r="K83"/>
      <c r="L83"/>
    </row>
    <row r="84" spans="1:12" s="33" customFormat="1" ht="24.95" customHeight="1" thickBot="1" x14ac:dyDescent="0.25">
      <c r="A84" s="86" t="s">
        <v>43</v>
      </c>
      <c r="B84" s="87"/>
      <c r="C84" s="87"/>
      <c r="D84" s="87"/>
      <c r="E84" s="87"/>
      <c r="F84" s="87"/>
      <c r="G84" s="87"/>
      <c r="H84" s="87"/>
      <c r="I84" s="87"/>
      <c r="J84" s="87"/>
      <c r="K84" s="87"/>
      <c r="L84" s="88"/>
    </row>
    <row r="85" spans="1:12" s="33" customFormat="1" ht="24.95" customHeight="1" x14ac:dyDescent="0.2">
      <c r="A85" s="16">
        <f>+A81+1</f>
        <v>29</v>
      </c>
      <c r="B85" s="30" t="s">
        <v>25</v>
      </c>
      <c r="C85" s="30" t="s">
        <v>26</v>
      </c>
      <c r="D85" s="30" t="s">
        <v>94</v>
      </c>
      <c r="E85" s="33" t="s">
        <v>199</v>
      </c>
      <c r="F85" s="12">
        <v>20000</v>
      </c>
      <c r="G85" s="12">
        <f>F85*2.87%</f>
        <v>574</v>
      </c>
      <c r="H85" s="12">
        <f>+F85*3.04%</f>
        <v>608</v>
      </c>
      <c r="I85" s="4">
        <v>0</v>
      </c>
      <c r="J85" s="13">
        <v>25</v>
      </c>
      <c r="K85" s="12">
        <f>SUM(G85:J85)</f>
        <v>1207</v>
      </c>
      <c r="L85" s="13">
        <f>+F85-K85</f>
        <v>18793</v>
      </c>
    </row>
    <row r="86" spans="1:12" s="2" customFormat="1" ht="24.95" customHeight="1" x14ac:dyDescent="0.2">
      <c r="A86" s="81" t="s">
        <v>60</v>
      </c>
      <c r="B86" s="81"/>
      <c r="C86" s="81"/>
      <c r="D86" s="81"/>
      <c r="E86" s="81"/>
      <c r="F86" s="21">
        <f>SUM(F85)</f>
        <v>20000</v>
      </c>
      <c r="G86" s="21">
        <f t="shared" ref="G86:I86" si="32">SUM(G85)</f>
        <v>574</v>
      </c>
      <c r="H86" s="21">
        <f t="shared" si="32"/>
        <v>608</v>
      </c>
      <c r="I86" s="21">
        <f t="shared" si="32"/>
        <v>0</v>
      </c>
      <c r="J86" s="21">
        <v>25</v>
      </c>
      <c r="K86" s="21">
        <v>1207</v>
      </c>
      <c r="L86" s="21">
        <v>18793</v>
      </c>
    </row>
    <row r="87" spans="1:12" s="2" customFormat="1" ht="14.25" customHeight="1" thickBot="1" x14ac:dyDescent="0.25">
      <c r="A87" s="3"/>
      <c r="B87" s="29"/>
      <c r="C87" s="31"/>
      <c r="D87" s="31"/>
      <c r="E87" s="31"/>
      <c r="L87" s="9"/>
    </row>
    <row r="88" spans="1:12" s="2" customFormat="1" ht="24.95" customHeight="1" x14ac:dyDescent="0.2">
      <c r="A88" s="82" t="s">
        <v>172</v>
      </c>
      <c r="B88" s="83"/>
      <c r="C88" s="83"/>
      <c r="D88" s="83"/>
      <c r="E88" s="83"/>
      <c r="F88" s="83"/>
      <c r="G88" s="83"/>
      <c r="H88" s="83"/>
      <c r="I88" s="83"/>
      <c r="J88" s="83"/>
      <c r="K88" s="83"/>
      <c r="L88" s="84"/>
    </row>
    <row r="89" spans="1:12" s="2" customFormat="1" ht="28.5" customHeight="1" x14ac:dyDescent="0.2">
      <c r="A89" s="10">
        <f>+A85+1</f>
        <v>30</v>
      </c>
      <c r="B89" s="8" t="s">
        <v>200</v>
      </c>
      <c r="C89" s="7" t="s">
        <v>201</v>
      </c>
      <c r="D89" s="8" t="s">
        <v>204</v>
      </c>
      <c r="E89" s="8" t="s">
        <v>205</v>
      </c>
      <c r="F89" s="4">
        <v>155000</v>
      </c>
      <c r="G89" s="4">
        <f t="shared" ref="G89:G90" si="33">F89*2.87%</f>
        <v>4448.5</v>
      </c>
      <c r="H89" s="4">
        <v>4098.5280000000002</v>
      </c>
      <c r="I89" s="4">
        <v>25196.11</v>
      </c>
      <c r="J89" s="5">
        <v>25</v>
      </c>
      <c r="K89" s="4">
        <f>SUM(G89:J89)</f>
        <v>33768.137999999999</v>
      </c>
      <c r="L89" s="5">
        <f t="shared" ref="L89" si="34">+F89-K89</f>
        <v>121231.86199999999</v>
      </c>
    </row>
    <row r="90" spans="1:12" s="2" customFormat="1" ht="32.25" customHeight="1" thickBot="1" x14ac:dyDescent="0.25">
      <c r="A90" s="16">
        <f>+A89+1</f>
        <v>31</v>
      </c>
      <c r="B90" s="61" t="s">
        <v>171</v>
      </c>
      <c r="C90" s="63" t="s">
        <v>187</v>
      </c>
      <c r="D90" s="61" t="s">
        <v>182</v>
      </c>
      <c r="E90" s="61" t="s">
        <v>183</v>
      </c>
      <c r="F90" s="12">
        <v>100000</v>
      </c>
      <c r="G90" s="12">
        <f t="shared" si="33"/>
        <v>2870</v>
      </c>
      <c r="H90" s="12">
        <f t="shared" ref="H90" si="35">+F90*3.04%</f>
        <v>3040</v>
      </c>
      <c r="I90" s="12">
        <v>12105.37</v>
      </c>
      <c r="J90" s="13">
        <v>5025</v>
      </c>
      <c r="K90" s="12">
        <f>SUM(G90:J90)</f>
        <v>23040.370000000003</v>
      </c>
      <c r="L90" s="13">
        <f t="shared" ref="L90" si="36">+F90-K90</f>
        <v>76959.63</v>
      </c>
    </row>
    <row r="91" spans="1:12" s="2" customFormat="1" ht="24.95" customHeight="1" thickBot="1" x14ac:dyDescent="0.25">
      <c r="A91" s="81" t="s">
        <v>60</v>
      </c>
      <c r="B91" s="81"/>
      <c r="C91" s="81"/>
      <c r="D91" s="81"/>
      <c r="E91" s="85"/>
      <c r="F91" s="44">
        <f>SUM(F89:F90)</f>
        <v>255000</v>
      </c>
      <c r="G91" s="44">
        <f t="shared" ref="G91:L91" si="37">SUM(G89:G90)</f>
        <v>7318.5</v>
      </c>
      <c r="H91" s="44">
        <f t="shared" si="37"/>
        <v>7138.5280000000002</v>
      </c>
      <c r="I91" s="44">
        <f t="shared" si="37"/>
        <v>37301.480000000003</v>
      </c>
      <c r="J91" s="44">
        <f t="shared" si="37"/>
        <v>5050</v>
      </c>
      <c r="K91" s="44">
        <f t="shared" si="37"/>
        <v>56808.508000000002</v>
      </c>
      <c r="L91" s="44">
        <f t="shared" si="37"/>
        <v>198191.492</v>
      </c>
    </row>
    <row r="92" spans="1:12" s="2" customFormat="1" ht="24.95" customHeight="1" thickBot="1" x14ac:dyDescent="0.25">
      <c r="A92" s="78" t="s">
        <v>32</v>
      </c>
      <c r="B92" s="79"/>
      <c r="C92" s="79"/>
      <c r="D92" s="79"/>
      <c r="E92" s="79"/>
      <c r="F92" s="79"/>
      <c r="G92" s="79"/>
      <c r="H92" s="79"/>
      <c r="I92" s="79"/>
      <c r="J92" s="79"/>
      <c r="K92" s="79"/>
      <c r="L92" s="80"/>
    </row>
    <row r="93" spans="1:12" s="2" customFormat="1" ht="24.95" customHeight="1" x14ac:dyDescent="0.2">
      <c r="A93" s="10">
        <f>+A90+1</f>
        <v>32</v>
      </c>
      <c r="B93" s="8" t="s">
        <v>22</v>
      </c>
      <c r="C93" s="8" t="s">
        <v>39</v>
      </c>
      <c r="D93" s="61" t="s">
        <v>92</v>
      </c>
      <c r="E93" s="61" t="s">
        <v>185</v>
      </c>
      <c r="F93" s="4">
        <v>75000</v>
      </c>
      <c r="G93" s="4">
        <v>2152.5</v>
      </c>
      <c r="H93" s="4">
        <v>2280</v>
      </c>
      <c r="I93" s="4">
        <v>6309.38</v>
      </c>
      <c r="J93" s="13">
        <v>25</v>
      </c>
      <c r="K93" s="12">
        <f>SUM(G93:J93)</f>
        <v>10766.880000000001</v>
      </c>
      <c r="L93" s="13">
        <f t="shared" ref="L93:L94" si="38">+F93-K93</f>
        <v>64233.119999999995</v>
      </c>
    </row>
    <row r="94" spans="1:12" s="2" customFormat="1" ht="24.95" customHeight="1" thickBot="1" x14ac:dyDescent="0.25">
      <c r="A94" s="10">
        <f>+A93+1</f>
        <v>33</v>
      </c>
      <c r="B94" s="8" t="s">
        <v>27</v>
      </c>
      <c r="C94" s="8" t="s">
        <v>15</v>
      </c>
      <c r="D94" s="30" t="s">
        <v>94</v>
      </c>
      <c r="E94" s="33" t="s">
        <v>199</v>
      </c>
      <c r="F94" s="42">
        <v>75000</v>
      </c>
      <c r="G94" s="42">
        <v>2152.5</v>
      </c>
      <c r="H94" s="42">
        <v>2280</v>
      </c>
      <c r="I94" s="42">
        <v>6309.38</v>
      </c>
      <c r="J94" s="43">
        <v>25</v>
      </c>
      <c r="K94" s="12">
        <f t="shared" ref="K94" si="39">SUM(G94:J94)</f>
        <v>10766.880000000001</v>
      </c>
      <c r="L94" s="13">
        <f t="shared" si="38"/>
        <v>64233.119999999995</v>
      </c>
    </row>
    <row r="95" spans="1:12" s="2" customFormat="1" ht="24.95" customHeight="1" thickBot="1" x14ac:dyDescent="0.25">
      <c r="A95" s="81" t="s">
        <v>60</v>
      </c>
      <c r="B95" s="81"/>
      <c r="C95" s="81"/>
      <c r="D95" s="81"/>
      <c r="E95" s="85"/>
      <c r="F95" s="44">
        <f>SUM(F93:F94)</f>
        <v>150000</v>
      </c>
      <c r="G95" s="45">
        <f t="shared" ref="G95:L95" si="40">SUM(G93:G94)</f>
        <v>4305</v>
      </c>
      <c r="H95" s="45">
        <f t="shared" si="40"/>
        <v>4560</v>
      </c>
      <c r="I95" s="45">
        <f t="shared" si="40"/>
        <v>12618.76</v>
      </c>
      <c r="J95" s="45">
        <f t="shared" si="40"/>
        <v>50</v>
      </c>
      <c r="K95" s="45">
        <f>SUM(K93:K94)</f>
        <v>21533.760000000002</v>
      </c>
      <c r="L95" s="46">
        <f t="shared" si="40"/>
        <v>128466.23999999999</v>
      </c>
    </row>
    <row r="96" spans="1:12" s="2" customFormat="1" ht="15" customHeight="1" thickBot="1" x14ac:dyDescent="0.25">
      <c r="A96" s="41"/>
      <c r="B96" s="41"/>
      <c r="C96" s="41"/>
      <c r="D96" s="41"/>
      <c r="E96" s="41"/>
      <c r="F96"/>
      <c r="G96"/>
      <c r="H96"/>
      <c r="I96"/>
      <c r="J96"/>
      <c r="K96"/>
      <c r="L96"/>
    </row>
    <row r="97" spans="1:12" s="33" customFormat="1" ht="24.95" customHeight="1" thickBot="1" x14ac:dyDescent="0.25">
      <c r="A97" s="82" t="s">
        <v>7</v>
      </c>
      <c r="B97" s="79"/>
      <c r="C97" s="79"/>
      <c r="D97" s="83"/>
      <c r="E97" s="83"/>
      <c r="F97" s="83"/>
      <c r="G97" s="83"/>
      <c r="H97" s="83"/>
      <c r="I97" s="83"/>
      <c r="J97" s="83"/>
      <c r="K97" s="83"/>
      <c r="L97" s="84"/>
    </row>
    <row r="98" spans="1:12" s="33" customFormat="1" ht="28.5" customHeight="1" x14ac:dyDescent="0.2">
      <c r="A98" s="10">
        <f>+A94+1</f>
        <v>34</v>
      </c>
      <c r="B98" s="47" t="s">
        <v>131</v>
      </c>
      <c r="C98" s="7" t="s">
        <v>132</v>
      </c>
      <c r="D98" s="52" t="s">
        <v>153</v>
      </c>
      <c r="E98" s="28" t="s">
        <v>154</v>
      </c>
      <c r="F98" s="14">
        <v>100000</v>
      </c>
      <c r="G98" s="4">
        <f>F98*2.87%</f>
        <v>2870</v>
      </c>
      <c r="H98" s="4">
        <f>+F98*3.04%</f>
        <v>3040</v>
      </c>
      <c r="I98" s="4">
        <v>12105.37</v>
      </c>
      <c r="J98" s="5">
        <v>25</v>
      </c>
      <c r="K98" s="4">
        <f>SUM(G98:J98)</f>
        <v>18040.370000000003</v>
      </c>
      <c r="L98" s="5">
        <f>+F98-K98</f>
        <v>81959.63</v>
      </c>
    </row>
    <row r="99" spans="1:12" s="2" customFormat="1" ht="24.95" customHeight="1" x14ac:dyDescent="0.2">
      <c r="A99" s="16">
        <f>+A98+1</f>
        <v>35</v>
      </c>
      <c r="B99" s="30" t="s">
        <v>23</v>
      </c>
      <c r="C99" s="30" t="s">
        <v>40</v>
      </c>
      <c r="D99" s="61" t="s">
        <v>92</v>
      </c>
      <c r="E99" s="61" t="s">
        <v>185</v>
      </c>
      <c r="F99" s="14">
        <v>45000</v>
      </c>
      <c r="G99" s="4">
        <f>F99*2.87%</f>
        <v>1291.5</v>
      </c>
      <c r="H99" s="4">
        <f>+F99*3.04%</f>
        <v>1368</v>
      </c>
      <c r="I99" s="4">
        <v>1148.25</v>
      </c>
      <c r="J99" s="5">
        <v>25</v>
      </c>
      <c r="K99" s="4">
        <f t="shared" ref="K99:K100" si="41">SUM(G99:J99)</f>
        <v>3832.75</v>
      </c>
      <c r="L99" s="5">
        <f t="shared" ref="L99:L100" si="42">+F99-K99</f>
        <v>41167.25</v>
      </c>
    </row>
    <row r="100" spans="1:12" s="2" customFormat="1" ht="24.95" customHeight="1" x14ac:dyDescent="0.2">
      <c r="A100" s="16">
        <f>+A99+1</f>
        <v>36</v>
      </c>
      <c r="B100" s="30" t="s">
        <v>173</v>
      </c>
      <c r="C100" s="30" t="s">
        <v>40</v>
      </c>
      <c r="D100" s="61" t="s">
        <v>67</v>
      </c>
      <c r="E100" s="61" t="s">
        <v>148</v>
      </c>
      <c r="F100" s="14">
        <v>35000</v>
      </c>
      <c r="G100" s="4">
        <v>1004.5</v>
      </c>
      <c r="H100" s="4">
        <v>1064</v>
      </c>
      <c r="I100" s="4"/>
      <c r="J100" s="5">
        <v>25</v>
      </c>
      <c r="K100" s="4">
        <f t="shared" si="41"/>
        <v>2093.5</v>
      </c>
      <c r="L100" s="5">
        <f t="shared" si="42"/>
        <v>32906.5</v>
      </c>
    </row>
    <row r="101" spans="1:12" s="33" customFormat="1" ht="24.95" customHeight="1" thickBot="1" x14ac:dyDescent="0.25">
      <c r="A101" s="81" t="s">
        <v>60</v>
      </c>
      <c r="B101" s="81"/>
      <c r="C101" s="81"/>
      <c r="D101" s="81"/>
      <c r="E101" s="81"/>
      <c r="F101" s="73">
        <f>SUM(F98:F100)</f>
        <v>180000</v>
      </c>
      <c r="G101" s="66">
        <f t="shared" ref="G101:L101" si="43">SUM(G98:G100)</f>
        <v>5166</v>
      </c>
      <c r="H101" s="66">
        <f t="shared" si="43"/>
        <v>5472</v>
      </c>
      <c r="I101" s="66">
        <f t="shared" si="43"/>
        <v>13253.62</v>
      </c>
      <c r="J101" s="66">
        <f t="shared" si="43"/>
        <v>75</v>
      </c>
      <c r="K101" s="66">
        <f t="shared" si="43"/>
        <v>23966.620000000003</v>
      </c>
      <c r="L101" s="67">
        <f t="shared" si="43"/>
        <v>156033.38</v>
      </c>
    </row>
    <row r="102" spans="1:12" s="33" customFormat="1" ht="18" customHeight="1" thickBot="1" x14ac:dyDescent="0.25">
      <c r="A102" s="41"/>
      <c r="B102" s="41"/>
      <c r="C102" s="41"/>
      <c r="D102" s="41"/>
      <c r="E102" s="41"/>
      <c r="F102" s="64"/>
      <c r="G102" s="64"/>
      <c r="H102" s="64"/>
      <c r="I102" s="64"/>
      <c r="J102" s="64"/>
      <c r="K102" s="64"/>
      <c r="L102" s="65"/>
    </row>
    <row r="103" spans="1:12" s="2" customFormat="1" ht="24.95" customHeight="1" x14ac:dyDescent="0.2">
      <c r="A103" s="82" t="s">
        <v>14</v>
      </c>
      <c r="B103" s="83"/>
      <c r="C103" s="83"/>
      <c r="D103" s="83"/>
      <c r="E103" s="83"/>
      <c r="F103" s="83"/>
      <c r="G103" s="83"/>
      <c r="H103" s="83"/>
      <c r="I103" s="83"/>
      <c r="J103" s="83"/>
      <c r="K103" s="83"/>
      <c r="L103" s="84"/>
    </row>
    <row r="104" spans="1:12" s="2" customFormat="1" ht="24.95" customHeight="1" x14ac:dyDescent="0.2">
      <c r="A104" s="10">
        <f>+A100+1</f>
        <v>37</v>
      </c>
      <c r="B104" s="8" t="s">
        <v>202</v>
      </c>
      <c r="C104" s="7" t="s">
        <v>203</v>
      </c>
      <c r="D104" s="62" t="s">
        <v>67</v>
      </c>
      <c r="E104" s="62" t="s">
        <v>148</v>
      </c>
      <c r="F104" s="5">
        <v>175000</v>
      </c>
      <c r="G104" s="4">
        <f>F104*2.87%</f>
        <v>5022.5</v>
      </c>
      <c r="H104" s="4">
        <v>4098.5280000000002</v>
      </c>
      <c r="I104" s="4">
        <v>30052.61</v>
      </c>
      <c r="J104" s="5">
        <v>2225</v>
      </c>
      <c r="K104" s="4">
        <f>SUM(G104:J104)</f>
        <v>41398.637999999999</v>
      </c>
      <c r="L104" s="5">
        <f t="shared" ref="L104" si="44">+F104-K104</f>
        <v>133601.36199999999</v>
      </c>
    </row>
    <row r="105" spans="1:12" s="2" customFormat="1" ht="24.95" customHeight="1" x14ac:dyDescent="0.2">
      <c r="A105" s="16">
        <f>+A104+1</f>
        <v>38</v>
      </c>
      <c r="B105" s="30" t="s">
        <v>16</v>
      </c>
      <c r="C105" s="30" t="s">
        <v>37</v>
      </c>
      <c r="D105" s="8" t="s">
        <v>62</v>
      </c>
      <c r="E105" s="8" t="s">
        <v>144</v>
      </c>
      <c r="F105" s="4">
        <v>45000</v>
      </c>
      <c r="G105" s="4">
        <f>F105*2.87%</f>
        <v>1291.5</v>
      </c>
      <c r="H105" s="4">
        <f>+F105*3.04%</f>
        <v>1368</v>
      </c>
      <c r="I105" s="4">
        <v>819.57</v>
      </c>
      <c r="J105" s="5">
        <v>25</v>
      </c>
      <c r="K105" s="4">
        <f>SUM(G105:J105)</f>
        <v>3504.07</v>
      </c>
      <c r="L105" s="5">
        <f>+F105-K105</f>
        <v>41495.93</v>
      </c>
    </row>
    <row r="106" spans="1:12" s="2" customFormat="1" ht="24.95" customHeight="1" x14ac:dyDescent="0.2">
      <c r="A106" s="16">
        <f>+A105+1</f>
        <v>39</v>
      </c>
      <c r="B106" s="61" t="s">
        <v>174</v>
      </c>
      <c r="C106" s="61" t="s">
        <v>12</v>
      </c>
      <c r="D106" s="62" t="s">
        <v>67</v>
      </c>
      <c r="E106" s="62" t="s">
        <v>148</v>
      </c>
      <c r="F106" s="4">
        <v>31500</v>
      </c>
      <c r="G106" s="4">
        <f>F106*2.87%</f>
        <v>904.05</v>
      </c>
      <c r="H106" s="4">
        <f>+F106*3.04%</f>
        <v>957.6</v>
      </c>
      <c r="I106" s="37"/>
      <c r="J106" s="5">
        <v>25</v>
      </c>
      <c r="K106" s="4">
        <f>SUM(G106:J106)</f>
        <v>1886.65</v>
      </c>
      <c r="L106" s="5">
        <f>+F106-K106</f>
        <v>29613.35</v>
      </c>
    </row>
    <row r="107" spans="1:12" s="2" customFormat="1" ht="24.95" customHeight="1" x14ac:dyDescent="0.2">
      <c r="A107" s="81" t="s">
        <v>60</v>
      </c>
      <c r="B107" s="81"/>
      <c r="C107" s="81"/>
      <c r="D107" s="81"/>
      <c r="E107" s="81"/>
      <c r="F107" s="21">
        <f>SUM(F104:F106)</f>
        <v>251500</v>
      </c>
      <c r="G107" s="21">
        <f t="shared" ref="G107:L107" si="45">SUM(G104:G106)</f>
        <v>7218.05</v>
      </c>
      <c r="H107" s="21">
        <f t="shared" si="45"/>
        <v>6424.1280000000006</v>
      </c>
      <c r="I107" s="21">
        <f t="shared" si="45"/>
        <v>30872.18</v>
      </c>
      <c r="J107" s="21">
        <f t="shared" si="45"/>
        <v>2275</v>
      </c>
      <c r="K107" s="21">
        <f t="shared" si="45"/>
        <v>46789.358</v>
      </c>
      <c r="L107" s="21">
        <f t="shared" si="45"/>
        <v>204710.64199999999</v>
      </c>
    </row>
    <row r="108" spans="1:12" s="2" customFormat="1" ht="12" customHeight="1" thickBot="1" x14ac:dyDescent="0.25"/>
    <row r="109" spans="1:12" s="2" customFormat="1" ht="24.95" customHeight="1" thickBot="1" x14ac:dyDescent="0.25">
      <c r="A109" s="78" t="s">
        <v>64</v>
      </c>
      <c r="B109" s="79"/>
      <c r="C109" s="79"/>
      <c r="D109" s="79"/>
      <c r="E109" s="79"/>
      <c r="F109" s="79"/>
      <c r="G109" s="79"/>
      <c r="H109" s="79"/>
      <c r="I109" s="79"/>
      <c r="J109" s="79"/>
      <c r="K109" s="79"/>
      <c r="L109" s="80"/>
    </row>
    <row r="110" spans="1:12" s="2" customFormat="1" ht="24.95" customHeight="1" x14ac:dyDescent="0.2">
      <c r="A110" s="16">
        <f>+A106+1</f>
        <v>40</v>
      </c>
      <c r="B110" s="7" t="s">
        <v>90</v>
      </c>
      <c r="C110" s="7" t="s">
        <v>188</v>
      </c>
      <c r="D110" s="30" t="s">
        <v>93</v>
      </c>
      <c r="E110" s="30" t="s">
        <v>155</v>
      </c>
      <c r="F110" s="12">
        <v>100000</v>
      </c>
      <c r="G110" s="12">
        <f>F110*2.87%</f>
        <v>2870</v>
      </c>
      <c r="H110" s="12">
        <f>+F110*3.04%</f>
        <v>3040</v>
      </c>
      <c r="I110" s="12">
        <v>12105.37</v>
      </c>
      <c r="J110" s="13">
        <v>25</v>
      </c>
      <c r="K110" s="12">
        <f t="shared" ref="K110:K113" si="46">SUM(G110:J110)</f>
        <v>18040.370000000003</v>
      </c>
      <c r="L110" s="13">
        <f t="shared" ref="L110:L112" si="47">+F110-K110</f>
        <v>81959.63</v>
      </c>
    </row>
    <row r="111" spans="1:12" s="2" customFormat="1" ht="24.95" customHeight="1" x14ac:dyDescent="0.2">
      <c r="A111" s="16">
        <f>+A110+1</f>
        <v>41</v>
      </c>
      <c r="B111" s="47" t="s">
        <v>78</v>
      </c>
      <c r="C111" s="47" t="s">
        <v>79</v>
      </c>
      <c r="D111" s="30" t="s">
        <v>95</v>
      </c>
      <c r="E111" s="30" t="s">
        <v>151</v>
      </c>
      <c r="F111" s="12">
        <v>35000</v>
      </c>
      <c r="G111" s="12">
        <f>F111*2.87%</f>
        <v>1004.5</v>
      </c>
      <c r="H111" s="12">
        <f>+F111*3.04%</f>
        <v>1064</v>
      </c>
      <c r="I111" s="12"/>
      <c r="J111" s="13">
        <v>5025</v>
      </c>
      <c r="K111" s="12">
        <f t="shared" si="46"/>
        <v>7093.5</v>
      </c>
      <c r="L111" s="13">
        <f t="shared" si="47"/>
        <v>27906.5</v>
      </c>
    </row>
    <row r="112" spans="1:12" s="2" customFormat="1" ht="24.95" customHeight="1" x14ac:dyDescent="0.2">
      <c r="A112" s="16">
        <f>+A111+1</f>
        <v>42</v>
      </c>
      <c r="B112" s="4" t="s">
        <v>114</v>
      </c>
      <c r="C112" s="47" t="s">
        <v>116</v>
      </c>
      <c r="D112" s="61" t="s">
        <v>92</v>
      </c>
      <c r="E112" s="61" t="s">
        <v>185</v>
      </c>
      <c r="F112" s="5">
        <v>18000</v>
      </c>
      <c r="G112" s="12">
        <f t="shared" ref="G112:G113" si="48">F112*2.87%</f>
        <v>516.6</v>
      </c>
      <c r="H112" s="12">
        <f t="shared" ref="H112:H113" si="49">+F112*3.04%</f>
        <v>547.20000000000005</v>
      </c>
      <c r="I112" s="12"/>
      <c r="J112" s="13">
        <v>25</v>
      </c>
      <c r="K112" s="12">
        <f t="shared" si="46"/>
        <v>1088.8000000000002</v>
      </c>
      <c r="L112" s="13">
        <f t="shared" si="47"/>
        <v>16911.2</v>
      </c>
    </row>
    <row r="113" spans="1:12" s="2" customFormat="1" ht="24.95" customHeight="1" x14ac:dyDescent="0.2">
      <c r="A113" s="16">
        <f>+A112+1</f>
        <v>43</v>
      </c>
      <c r="B113" s="4" t="s">
        <v>115</v>
      </c>
      <c r="C113" s="47" t="s">
        <v>116</v>
      </c>
      <c r="D113" s="61" t="s">
        <v>92</v>
      </c>
      <c r="E113" s="61" t="s">
        <v>185</v>
      </c>
      <c r="F113" s="5">
        <v>18000</v>
      </c>
      <c r="G113" s="12">
        <f t="shared" si="48"/>
        <v>516.6</v>
      </c>
      <c r="H113" s="12">
        <f t="shared" si="49"/>
        <v>547.20000000000005</v>
      </c>
      <c r="I113" s="12"/>
      <c r="J113" s="13">
        <v>25</v>
      </c>
      <c r="K113" s="12">
        <f t="shared" si="46"/>
        <v>1088.8000000000002</v>
      </c>
      <c r="L113" s="13">
        <f>+F113-K113</f>
        <v>16911.2</v>
      </c>
    </row>
    <row r="114" spans="1:12" s="2" customFormat="1" ht="24.95" customHeight="1" x14ac:dyDescent="0.2">
      <c r="A114" s="16">
        <f>+A113+1</f>
        <v>44</v>
      </c>
      <c r="B114" s="4" t="s">
        <v>133</v>
      </c>
      <c r="C114" s="47" t="s">
        <v>116</v>
      </c>
      <c r="D114" s="52" t="s">
        <v>156</v>
      </c>
      <c r="E114" s="33" t="s">
        <v>157</v>
      </c>
      <c r="F114" s="5">
        <v>18000</v>
      </c>
      <c r="G114" s="4">
        <f>F114*2.87%</f>
        <v>516.6</v>
      </c>
      <c r="H114" s="4">
        <f>+F114*3.04%</f>
        <v>547.20000000000005</v>
      </c>
      <c r="I114" s="4"/>
      <c r="J114" s="13">
        <v>1025</v>
      </c>
      <c r="K114" s="12">
        <f>SUM(G114:J114)</f>
        <v>2088.8000000000002</v>
      </c>
      <c r="L114" s="13">
        <f>+F114-K114</f>
        <v>15911.2</v>
      </c>
    </row>
    <row r="115" spans="1:12" s="2" customFormat="1" ht="24.95" customHeight="1" x14ac:dyDescent="0.2">
      <c r="A115" s="81" t="s">
        <v>60</v>
      </c>
      <c r="B115" s="81"/>
      <c r="C115" s="81"/>
      <c r="D115" s="81"/>
      <c r="E115" s="81"/>
      <c r="F115" s="21">
        <f t="shared" ref="F115:L115" si="50">SUM(F110:F114)</f>
        <v>189000</v>
      </c>
      <c r="G115" s="21">
        <f t="shared" si="50"/>
        <v>5424.3000000000011</v>
      </c>
      <c r="H115" s="21">
        <f t="shared" si="50"/>
        <v>5745.5999999999995</v>
      </c>
      <c r="I115" s="21">
        <f t="shared" si="50"/>
        <v>12105.37</v>
      </c>
      <c r="J115" s="21">
        <f t="shared" si="50"/>
        <v>6125</v>
      </c>
      <c r="K115" s="21">
        <f t="shared" si="50"/>
        <v>29400.27</v>
      </c>
      <c r="L115" s="21">
        <f t="shared" si="50"/>
        <v>159599.73000000001</v>
      </c>
    </row>
    <row r="116" spans="1:12" s="2" customFormat="1" ht="9.75" customHeight="1" thickBot="1" x14ac:dyDescent="0.25">
      <c r="A116" s="41"/>
      <c r="B116" s="41"/>
      <c r="C116" s="41"/>
      <c r="D116" s="41"/>
      <c r="E116" s="41"/>
      <c r="F116" s="6"/>
      <c r="G116" s="6"/>
      <c r="H116" s="6"/>
      <c r="I116" s="6"/>
      <c r="J116" s="6"/>
      <c r="K116" s="6"/>
      <c r="L116" s="6"/>
    </row>
    <row r="117" spans="1:12" s="2" customFormat="1" ht="24.95" customHeight="1" thickBot="1" x14ac:dyDescent="0.25">
      <c r="A117" s="86" t="s">
        <v>8</v>
      </c>
      <c r="B117" s="87"/>
      <c r="C117" s="87"/>
      <c r="D117" s="87"/>
      <c r="E117" s="87"/>
      <c r="F117" s="87"/>
      <c r="G117" s="87"/>
      <c r="H117" s="87"/>
      <c r="I117" s="87"/>
      <c r="J117" s="87"/>
      <c r="K117" s="87"/>
      <c r="L117" s="88"/>
    </row>
    <row r="118" spans="1:12" s="2" customFormat="1" ht="24.95" customHeight="1" x14ac:dyDescent="0.2">
      <c r="A118" s="16">
        <f>+A114+1</f>
        <v>45</v>
      </c>
      <c r="B118" s="12" t="s">
        <v>175</v>
      </c>
      <c r="C118" s="30" t="s">
        <v>177</v>
      </c>
      <c r="D118" s="74" t="s">
        <v>180</v>
      </c>
      <c r="E118" s="75" t="s">
        <v>181</v>
      </c>
      <c r="F118" s="12">
        <v>35000</v>
      </c>
      <c r="G118" s="12">
        <v>1004.5</v>
      </c>
      <c r="H118" s="12">
        <v>1064</v>
      </c>
      <c r="I118" s="12"/>
      <c r="J118" s="13">
        <v>1525</v>
      </c>
      <c r="K118" s="12">
        <f>SUM(G118:J118)</f>
        <v>3593.5</v>
      </c>
      <c r="L118" s="13">
        <f>+F118-K118</f>
        <v>31406.5</v>
      </c>
    </row>
    <row r="119" spans="1:12" s="2" customFormat="1" ht="24.95" customHeight="1" x14ac:dyDescent="0.2">
      <c r="A119" s="16">
        <f>+A118+1</f>
        <v>46</v>
      </c>
      <c r="B119" s="4" t="s">
        <v>120</v>
      </c>
      <c r="C119" s="30" t="s">
        <v>121</v>
      </c>
      <c r="D119" s="8" t="s">
        <v>101</v>
      </c>
      <c r="E119" s="8" t="s">
        <v>102</v>
      </c>
      <c r="F119" s="4">
        <v>35000</v>
      </c>
      <c r="G119" s="12">
        <f>F119*2.87%</f>
        <v>1004.5</v>
      </c>
      <c r="H119" s="12">
        <f>+F119*3.04%</f>
        <v>1064</v>
      </c>
      <c r="I119" s="4">
        <v>0</v>
      </c>
      <c r="J119" s="13">
        <v>25</v>
      </c>
      <c r="K119" s="12">
        <f>SUM(G119:J119)</f>
        <v>2093.5</v>
      </c>
      <c r="L119" s="13">
        <f>+F119-K119</f>
        <v>32906.5</v>
      </c>
    </row>
    <row r="120" spans="1:12" s="2" customFormat="1" ht="24.95" customHeight="1" x14ac:dyDescent="0.2">
      <c r="A120" s="16">
        <f t="shared" ref="A120:A121" si="51">+A119+1</f>
        <v>47</v>
      </c>
      <c r="B120" s="4" t="s">
        <v>134</v>
      </c>
      <c r="C120" s="8" t="s">
        <v>9</v>
      </c>
      <c r="D120" s="52" t="s">
        <v>158</v>
      </c>
      <c r="E120" s="28" t="s">
        <v>159</v>
      </c>
      <c r="F120" s="5">
        <v>15000</v>
      </c>
      <c r="G120" s="4">
        <f t="shared" ref="G120:G121" si="52">F120*2.87%</f>
        <v>430.5</v>
      </c>
      <c r="H120" s="4">
        <f t="shared" ref="H120:H121" si="53">+F120*3.04%</f>
        <v>456</v>
      </c>
      <c r="I120" s="4"/>
      <c r="J120" s="13">
        <v>25</v>
      </c>
      <c r="K120" s="12">
        <f>SUM(G120:J120)</f>
        <v>911.5</v>
      </c>
      <c r="L120" s="13">
        <f>+F120-K120</f>
        <v>14088.5</v>
      </c>
    </row>
    <row r="121" spans="1:12" s="2" customFormat="1" ht="24.95" customHeight="1" x14ac:dyDescent="0.2">
      <c r="A121" s="16">
        <f t="shared" si="51"/>
        <v>48</v>
      </c>
      <c r="B121" s="12" t="s">
        <v>176</v>
      </c>
      <c r="C121" s="8" t="s">
        <v>9</v>
      </c>
      <c r="D121" s="62" t="s">
        <v>67</v>
      </c>
      <c r="E121" s="62" t="s">
        <v>148</v>
      </c>
      <c r="F121" s="5">
        <v>15000</v>
      </c>
      <c r="G121" s="4">
        <f t="shared" si="52"/>
        <v>430.5</v>
      </c>
      <c r="H121" s="4">
        <f t="shared" si="53"/>
        <v>456</v>
      </c>
      <c r="I121" s="4"/>
      <c r="J121" s="13">
        <v>25</v>
      </c>
      <c r="K121" s="12">
        <f>SUM(G121:J121)</f>
        <v>911.5</v>
      </c>
      <c r="L121" s="13">
        <f>+F121-K121</f>
        <v>14088.5</v>
      </c>
    </row>
    <row r="122" spans="1:12" s="2" customFormat="1" ht="24.95" customHeight="1" x14ac:dyDescent="0.2">
      <c r="A122" s="81" t="s">
        <v>60</v>
      </c>
      <c r="B122" s="81"/>
      <c r="C122" s="81"/>
      <c r="D122" s="81"/>
      <c r="E122" s="81"/>
      <c r="F122" s="21">
        <f>SUM(F118:F121)</f>
        <v>100000</v>
      </c>
      <c r="G122" s="21">
        <f t="shared" ref="G122:L122" si="54">SUM(G118:G121)</f>
        <v>2870</v>
      </c>
      <c r="H122" s="21">
        <f t="shared" si="54"/>
        <v>3040</v>
      </c>
      <c r="I122" s="21">
        <f t="shared" si="54"/>
        <v>0</v>
      </c>
      <c r="J122" s="21">
        <f t="shared" si="54"/>
        <v>1600</v>
      </c>
      <c r="K122" s="21">
        <f t="shared" si="54"/>
        <v>7510</v>
      </c>
      <c r="L122" s="21">
        <f t="shared" si="54"/>
        <v>92490</v>
      </c>
    </row>
    <row r="123" spans="1:12" s="2" customFormat="1" ht="15" customHeight="1" thickBot="1" x14ac:dyDescent="0.25">
      <c r="A123" s="41"/>
      <c r="B123" s="41"/>
      <c r="C123" s="41"/>
      <c r="D123" s="41"/>
      <c r="E123" s="41"/>
      <c r="F123"/>
      <c r="G123"/>
      <c r="H123"/>
      <c r="I123"/>
      <c r="J123"/>
      <c r="K123"/>
      <c r="L123"/>
    </row>
    <row r="124" spans="1:12" s="2" customFormat="1" ht="24.95" customHeight="1" thickBot="1" x14ac:dyDescent="0.25">
      <c r="A124" s="78" t="s">
        <v>10</v>
      </c>
      <c r="B124" s="79"/>
      <c r="C124" s="79"/>
      <c r="D124" s="79"/>
      <c r="E124" s="79"/>
      <c r="F124" s="79"/>
      <c r="G124" s="79"/>
      <c r="H124" s="79"/>
      <c r="I124" s="79"/>
      <c r="J124" s="79"/>
      <c r="K124" s="79"/>
      <c r="L124" s="80"/>
    </row>
    <row r="125" spans="1:12" s="2" customFormat="1" ht="24.95" customHeight="1" x14ac:dyDescent="0.2">
      <c r="A125" s="10">
        <f>+A143+1</f>
        <v>52</v>
      </c>
      <c r="B125" s="47" t="s">
        <v>80</v>
      </c>
      <c r="C125" s="47" t="s">
        <v>82</v>
      </c>
      <c r="D125" s="30" t="s">
        <v>95</v>
      </c>
      <c r="E125" s="30" t="s">
        <v>151</v>
      </c>
      <c r="F125" s="14">
        <v>50000</v>
      </c>
      <c r="G125" s="12">
        <f>F125*2.87%</f>
        <v>1435</v>
      </c>
      <c r="H125" s="12">
        <f>+F125*3.04%</f>
        <v>1520</v>
      </c>
      <c r="I125" s="38">
        <v>1854</v>
      </c>
      <c r="J125" s="13">
        <v>25</v>
      </c>
      <c r="K125" s="12">
        <f t="shared" ref="K125:K126" si="55">SUM(G125:J125)</f>
        <v>4834</v>
      </c>
      <c r="L125" s="13">
        <f t="shared" ref="L125:L126" si="56">+F125-K125</f>
        <v>45166</v>
      </c>
    </row>
    <row r="126" spans="1:12" s="2" customFormat="1" ht="24.95" customHeight="1" x14ac:dyDescent="0.2">
      <c r="A126" s="10">
        <f>+A125+1</f>
        <v>53</v>
      </c>
      <c r="B126" s="8" t="s">
        <v>81</v>
      </c>
      <c r="C126" s="47" t="s">
        <v>83</v>
      </c>
      <c r="D126" s="30" t="s">
        <v>96</v>
      </c>
      <c r="E126" s="2" t="s">
        <v>162</v>
      </c>
      <c r="F126" s="14">
        <v>28000</v>
      </c>
      <c r="G126" s="4">
        <f>F126*2.87%</f>
        <v>803.6</v>
      </c>
      <c r="H126" s="4">
        <f>+F126*3.04%</f>
        <v>851.2</v>
      </c>
      <c r="I126" s="38"/>
      <c r="J126" s="13">
        <v>25</v>
      </c>
      <c r="K126" s="12">
        <f t="shared" si="55"/>
        <v>1679.8000000000002</v>
      </c>
      <c r="L126" s="13">
        <f t="shared" si="56"/>
        <v>26320.2</v>
      </c>
    </row>
    <row r="127" spans="1:12" s="2" customFormat="1" ht="24.95" customHeight="1" x14ac:dyDescent="0.2">
      <c r="A127" s="10">
        <f>+A126+1</f>
        <v>54</v>
      </c>
      <c r="B127" s="47" t="s">
        <v>138</v>
      </c>
      <c r="C127" s="47" t="s">
        <v>83</v>
      </c>
      <c r="D127" s="52" t="s">
        <v>160</v>
      </c>
      <c r="E127" s="28" t="s">
        <v>161</v>
      </c>
      <c r="F127" s="14">
        <v>28000</v>
      </c>
      <c r="G127" s="4">
        <f t="shared" ref="G127:G129" si="57">F127*2.87%</f>
        <v>803.6</v>
      </c>
      <c r="H127" s="4">
        <f t="shared" ref="H127:H129" si="58">+F127*3.04%</f>
        <v>851.2</v>
      </c>
      <c r="I127" s="4"/>
      <c r="J127" s="13">
        <v>25</v>
      </c>
      <c r="K127" s="12">
        <f t="shared" ref="K127:K129" si="59">SUM(G127:J127)</f>
        <v>1679.8000000000002</v>
      </c>
      <c r="L127" s="13">
        <f t="shared" ref="L127:L129" si="60">+F127-K127</f>
        <v>26320.2</v>
      </c>
    </row>
    <row r="128" spans="1:12" s="2" customFormat="1" ht="24.95" customHeight="1" x14ac:dyDescent="0.2">
      <c r="A128" s="10">
        <f>+A127+1</f>
        <v>55</v>
      </c>
      <c r="B128" s="47" t="s">
        <v>140</v>
      </c>
      <c r="C128" s="47" t="s">
        <v>100</v>
      </c>
      <c r="D128" s="52" t="s">
        <v>158</v>
      </c>
      <c r="E128" s="28" t="s">
        <v>159</v>
      </c>
      <c r="F128" s="14">
        <v>28000</v>
      </c>
      <c r="G128" s="4">
        <f>F128*2.87%</f>
        <v>803.6</v>
      </c>
      <c r="H128" s="4">
        <f>+F128*3.04%</f>
        <v>851.2</v>
      </c>
      <c r="I128" s="4"/>
      <c r="J128" s="13">
        <v>25</v>
      </c>
      <c r="K128" s="12">
        <f>SUM(G128:J128)</f>
        <v>1679.8000000000002</v>
      </c>
      <c r="L128" s="13">
        <f>+F128-K128</f>
        <v>26320.2</v>
      </c>
    </row>
    <row r="129" spans="1:12" s="2" customFormat="1" ht="24.95" customHeight="1" x14ac:dyDescent="0.2">
      <c r="A129" s="10">
        <f>+A128+1</f>
        <v>56</v>
      </c>
      <c r="B129" s="47" t="s">
        <v>139</v>
      </c>
      <c r="C129" s="47" t="s">
        <v>100</v>
      </c>
      <c r="D129" s="54" t="s">
        <v>156</v>
      </c>
      <c r="E129" s="53" t="s">
        <v>157</v>
      </c>
      <c r="F129" s="14">
        <v>20000</v>
      </c>
      <c r="G129" s="4">
        <f t="shared" si="57"/>
        <v>574</v>
      </c>
      <c r="H129" s="4">
        <f t="shared" si="58"/>
        <v>608</v>
      </c>
      <c r="I129" s="4"/>
      <c r="J129" s="13">
        <v>25</v>
      </c>
      <c r="K129" s="12">
        <f t="shared" si="59"/>
        <v>1207</v>
      </c>
      <c r="L129" s="13">
        <f t="shared" si="60"/>
        <v>18793</v>
      </c>
    </row>
    <row r="130" spans="1:12" s="2" customFormat="1" ht="24.95" customHeight="1" x14ac:dyDescent="0.2">
      <c r="A130" s="81" t="s">
        <v>60</v>
      </c>
      <c r="B130" s="81"/>
      <c r="C130" s="81"/>
      <c r="D130" s="81"/>
      <c r="E130" s="81"/>
      <c r="F130" s="21">
        <f t="shared" ref="F130:L130" si="61">SUM(F125:F129)</f>
        <v>154000</v>
      </c>
      <c r="G130" s="21">
        <f t="shared" si="61"/>
        <v>4419.7999999999993</v>
      </c>
      <c r="H130" s="21">
        <f t="shared" si="61"/>
        <v>4681.5999999999995</v>
      </c>
      <c r="I130" s="21">
        <f t="shared" si="61"/>
        <v>1854</v>
      </c>
      <c r="J130" s="21">
        <f t="shared" si="61"/>
        <v>125</v>
      </c>
      <c r="K130" s="21">
        <f t="shared" si="61"/>
        <v>11080.400000000001</v>
      </c>
      <c r="L130" s="21">
        <f t="shared" si="61"/>
        <v>142919.59999999998</v>
      </c>
    </row>
    <row r="131" spans="1:12" s="2" customFormat="1" ht="24.95" customHeight="1" thickBot="1" x14ac:dyDescent="0.25">
      <c r="A131" s="41"/>
      <c r="B131" s="41"/>
      <c r="C131" s="41"/>
      <c r="D131" s="41"/>
      <c r="E131" s="41"/>
      <c r="F131"/>
      <c r="G131"/>
      <c r="H131"/>
      <c r="I131"/>
      <c r="J131"/>
      <c r="K131"/>
      <c r="L131"/>
    </row>
    <row r="132" spans="1:12" s="2" customFormat="1" ht="24.95" customHeight="1" thickBot="1" x14ac:dyDescent="0.25">
      <c r="A132" s="78" t="s">
        <v>194</v>
      </c>
      <c r="B132" s="79"/>
      <c r="C132" s="79"/>
      <c r="D132" s="79"/>
      <c r="E132" s="79"/>
      <c r="F132" s="79"/>
      <c r="G132" s="79"/>
      <c r="H132" s="79"/>
      <c r="I132" s="79"/>
      <c r="J132" s="79"/>
      <c r="K132" s="79"/>
      <c r="L132" s="80"/>
    </row>
    <row r="133" spans="1:12" s="2" customFormat="1" ht="24.95" customHeight="1" x14ac:dyDescent="0.2">
      <c r="A133" s="16">
        <f>+A129+1</f>
        <v>57</v>
      </c>
      <c r="B133" s="35" t="s">
        <v>84</v>
      </c>
      <c r="C133" s="40" t="s">
        <v>85</v>
      </c>
      <c r="D133" s="30" t="s">
        <v>97</v>
      </c>
      <c r="E133" s="30" t="s">
        <v>163</v>
      </c>
      <c r="F133" s="14">
        <v>100000</v>
      </c>
      <c r="G133" s="12">
        <f>F133*2.87%</f>
        <v>2870</v>
      </c>
      <c r="H133" s="12">
        <f>+F133*3.04%</f>
        <v>3040</v>
      </c>
      <c r="I133" s="4">
        <v>12105.37</v>
      </c>
      <c r="J133" s="13">
        <v>25</v>
      </c>
      <c r="K133" s="12">
        <f>SUM(G133:J133)</f>
        <v>18040.370000000003</v>
      </c>
      <c r="L133" s="13">
        <f>+F133-K133</f>
        <v>81959.63</v>
      </c>
    </row>
    <row r="134" spans="1:12" s="2" customFormat="1" ht="24.95" customHeight="1" x14ac:dyDescent="0.2">
      <c r="A134" s="81" t="s">
        <v>60</v>
      </c>
      <c r="B134" s="81"/>
      <c r="C134" s="81"/>
      <c r="D134" s="81"/>
      <c r="E134" s="81"/>
      <c r="F134" s="21">
        <f>SUM(F133)</f>
        <v>100000</v>
      </c>
      <c r="G134" s="21">
        <f t="shared" ref="G134:L134" si="62">SUM(G133)</f>
        <v>2870</v>
      </c>
      <c r="H134" s="21">
        <f t="shared" si="62"/>
        <v>3040</v>
      </c>
      <c r="I134" s="21">
        <f t="shared" si="62"/>
        <v>12105.37</v>
      </c>
      <c r="J134" s="21">
        <f t="shared" si="62"/>
        <v>25</v>
      </c>
      <c r="K134" s="21">
        <f t="shared" si="62"/>
        <v>18040.370000000003</v>
      </c>
      <c r="L134" s="21">
        <f t="shared" si="62"/>
        <v>81959.63</v>
      </c>
    </row>
    <row r="135" spans="1:12" s="2" customFormat="1" ht="24.95" customHeight="1" thickBot="1" x14ac:dyDescent="0.25">
      <c r="A135" s="3"/>
      <c r="B135" s="29"/>
      <c r="C135" s="29"/>
      <c r="D135" s="29"/>
      <c r="E135" s="29"/>
      <c r="F135" s="15"/>
      <c r="L135" s="9"/>
    </row>
    <row r="136" spans="1:12" s="2" customFormat="1" ht="24.95" customHeight="1" thickBot="1" x14ac:dyDescent="0.25">
      <c r="A136" s="78" t="s">
        <v>13</v>
      </c>
      <c r="B136" s="79"/>
      <c r="C136" s="79"/>
      <c r="D136" s="79"/>
      <c r="E136" s="79"/>
      <c r="F136" s="79"/>
      <c r="G136" s="79"/>
      <c r="H136" s="79"/>
      <c r="I136" s="79"/>
      <c r="J136" s="79"/>
      <c r="K136" s="79"/>
      <c r="L136" s="80"/>
    </row>
    <row r="137" spans="1:12" ht="24.95" customHeight="1" x14ac:dyDescent="0.2">
      <c r="A137" s="16">
        <f>+A133+1</f>
        <v>58</v>
      </c>
      <c r="B137" s="35" t="s">
        <v>178</v>
      </c>
      <c r="C137" s="35" t="s">
        <v>179</v>
      </c>
      <c r="D137" s="61" t="s">
        <v>67</v>
      </c>
      <c r="E137" s="61" t="s">
        <v>148</v>
      </c>
      <c r="F137" s="12">
        <v>35000</v>
      </c>
      <c r="G137" s="12">
        <v>1004.5</v>
      </c>
      <c r="H137" s="12">
        <v>1064</v>
      </c>
      <c r="I137" s="12"/>
      <c r="J137" s="13">
        <v>25</v>
      </c>
      <c r="K137" s="12">
        <f>SUM(G137:J137)</f>
        <v>2093.5</v>
      </c>
      <c r="L137" s="13">
        <f>+F137-K137</f>
        <v>32906.5</v>
      </c>
    </row>
    <row r="138" spans="1:12" ht="24.95" customHeight="1" x14ac:dyDescent="0.2">
      <c r="A138" s="81" t="s">
        <v>60</v>
      </c>
      <c r="B138" s="81"/>
      <c r="C138" s="81"/>
      <c r="D138" s="81"/>
      <c r="E138" s="81"/>
      <c r="F138" s="21">
        <f t="shared" ref="F138:L138" si="63">SUM(F137:F137)</f>
        <v>35000</v>
      </c>
      <c r="G138" s="21">
        <f t="shared" si="63"/>
        <v>1004.5</v>
      </c>
      <c r="H138" s="21">
        <f t="shared" si="63"/>
        <v>1064</v>
      </c>
      <c r="I138" s="21">
        <f t="shared" si="63"/>
        <v>0</v>
      </c>
      <c r="J138" s="21">
        <f t="shared" si="63"/>
        <v>25</v>
      </c>
      <c r="K138" s="21">
        <f t="shared" si="63"/>
        <v>2093.5</v>
      </c>
      <c r="L138" s="21">
        <f t="shared" si="63"/>
        <v>32906.5</v>
      </c>
    </row>
    <row r="139" spans="1:12" ht="24.95" customHeight="1" thickBot="1" x14ac:dyDescent="0.25">
      <c r="A139" s="41"/>
      <c r="B139" s="41"/>
      <c r="C139" s="41"/>
      <c r="D139" s="41"/>
      <c r="E139" s="41"/>
      <c r="F139" s="6"/>
      <c r="G139" s="6"/>
      <c r="H139" s="6"/>
      <c r="I139" s="6"/>
      <c r="J139" s="6"/>
      <c r="K139" s="6"/>
      <c r="L139" s="6"/>
    </row>
    <row r="140" spans="1:12" s="2" customFormat="1" ht="24.95" customHeight="1" thickBot="1" x14ac:dyDescent="0.25">
      <c r="A140" s="78" t="s">
        <v>117</v>
      </c>
      <c r="B140" s="79"/>
      <c r="C140" s="79"/>
      <c r="D140" s="79"/>
      <c r="E140" s="79"/>
      <c r="F140" s="79"/>
      <c r="G140" s="79"/>
      <c r="H140" s="79"/>
      <c r="I140" s="79"/>
      <c r="J140" s="79"/>
      <c r="K140" s="79"/>
      <c r="L140" s="80"/>
    </row>
    <row r="141" spans="1:12" s="2" customFormat="1" ht="24.95" customHeight="1" x14ac:dyDescent="0.2">
      <c r="A141" s="16">
        <f>+A121+1</f>
        <v>49</v>
      </c>
      <c r="B141" s="7" t="s">
        <v>118</v>
      </c>
      <c r="C141" s="49" t="s">
        <v>119</v>
      </c>
      <c r="D141" s="30" t="s">
        <v>101</v>
      </c>
      <c r="E141" s="30" t="s">
        <v>102</v>
      </c>
      <c r="F141" s="12">
        <v>45000</v>
      </c>
      <c r="G141" s="12">
        <f>F141*2.87%</f>
        <v>1291.5</v>
      </c>
      <c r="H141" s="12">
        <f>+F141*3.04%</f>
        <v>1368</v>
      </c>
      <c r="I141" s="12">
        <v>1148.33</v>
      </c>
      <c r="J141" s="13">
        <v>125</v>
      </c>
      <c r="K141" s="12">
        <f>SUM(G141:J141)</f>
        <v>3932.83</v>
      </c>
      <c r="L141" s="13">
        <f>+F141-K141</f>
        <v>41067.17</v>
      </c>
    </row>
    <row r="142" spans="1:12" s="2" customFormat="1" ht="24.95" customHeight="1" x14ac:dyDescent="0.2">
      <c r="A142" s="16">
        <f>+A141+1</f>
        <v>50</v>
      </c>
      <c r="B142" s="4" t="s">
        <v>135</v>
      </c>
      <c r="C142" s="49" t="s">
        <v>136</v>
      </c>
      <c r="D142" s="52" t="s">
        <v>156</v>
      </c>
      <c r="E142" s="28" t="s">
        <v>157</v>
      </c>
      <c r="F142" s="5">
        <v>25000</v>
      </c>
      <c r="G142" s="4">
        <f t="shared" ref="G142:G143" si="64">F142*2.87%</f>
        <v>717.5</v>
      </c>
      <c r="H142" s="4">
        <f t="shared" ref="H142:H143" si="65">+F142*3.04%</f>
        <v>760</v>
      </c>
      <c r="I142" s="4"/>
      <c r="J142" s="13">
        <v>25</v>
      </c>
      <c r="K142" s="12">
        <f t="shared" ref="K142:K143" si="66">SUM(G142:J142)</f>
        <v>1502.5</v>
      </c>
      <c r="L142" s="13">
        <f t="shared" ref="L142:L143" si="67">+F142-K142</f>
        <v>23497.5</v>
      </c>
    </row>
    <row r="143" spans="1:12" s="2" customFormat="1" ht="24.95" customHeight="1" x14ac:dyDescent="0.2">
      <c r="A143" s="16">
        <f>+A142+1</f>
        <v>51</v>
      </c>
      <c r="B143" s="4" t="s">
        <v>137</v>
      </c>
      <c r="C143" s="49" t="s">
        <v>136</v>
      </c>
      <c r="D143" s="52" t="s">
        <v>158</v>
      </c>
      <c r="E143" s="28" t="s">
        <v>159</v>
      </c>
      <c r="F143" s="5">
        <v>25000</v>
      </c>
      <c r="G143" s="4">
        <f t="shared" si="64"/>
        <v>717.5</v>
      </c>
      <c r="H143" s="4">
        <f t="shared" si="65"/>
        <v>760</v>
      </c>
      <c r="I143" s="4"/>
      <c r="J143" s="13">
        <v>25</v>
      </c>
      <c r="K143" s="12">
        <f t="shared" si="66"/>
        <v>1502.5</v>
      </c>
      <c r="L143" s="13">
        <f t="shared" si="67"/>
        <v>23497.5</v>
      </c>
    </row>
    <row r="144" spans="1:12" s="2" customFormat="1" ht="24.95" customHeight="1" x14ac:dyDescent="0.2">
      <c r="A144" s="81" t="s">
        <v>60</v>
      </c>
      <c r="B144" s="81"/>
      <c r="C144" s="81"/>
      <c r="D144" s="81"/>
      <c r="E144" s="81"/>
      <c r="F144" s="21">
        <f>SUM(F141:F143)</f>
        <v>95000</v>
      </c>
      <c r="G144" s="21">
        <f t="shared" ref="G144:L144" si="68">SUM(G141:G143)</f>
        <v>2726.5</v>
      </c>
      <c r="H144" s="21">
        <f t="shared" si="68"/>
        <v>2888</v>
      </c>
      <c r="I144" s="21">
        <f t="shared" si="68"/>
        <v>1148.33</v>
      </c>
      <c r="J144" s="21">
        <f t="shared" si="68"/>
        <v>175</v>
      </c>
      <c r="K144" s="21">
        <f t="shared" si="68"/>
        <v>6937.83</v>
      </c>
      <c r="L144" s="21">
        <f t="shared" si="68"/>
        <v>88062.17</v>
      </c>
    </row>
    <row r="145" spans="1:15" ht="32.25" customHeight="1" thickBot="1" x14ac:dyDescent="0.25">
      <c r="A145" s="41"/>
      <c r="B145" s="41"/>
      <c r="C145" s="41"/>
      <c r="D145" s="41"/>
      <c r="E145" s="41"/>
      <c r="F145" s="6"/>
      <c r="G145" s="6"/>
      <c r="H145" s="6"/>
      <c r="I145" s="6"/>
      <c r="J145" s="6"/>
      <c r="K145" s="6"/>
      <c r="L145" s="6"/>
    </row>
    <row r="146" spans="1:15" ht="23.25" customHeight="1" thickBot="1" x14ac:dyDescent="0.25">
      <c r="A146" s="78" t="s">
        <v>195</v>
      </c>
      <c r="B146" s="79"/>
      <c r="C146" s="79"/>
      <c r="D146" s="79"/>
      <c r="E146" s="79"/>
      <c r="F146" s="79"/>
      <c r="G146" s="79"/>
      <c r="H146" s="79"/>
      <c r="I146" s="79"/>
      <c r="J146" s="79"/>
      <c r="K146" s="79"/>
      <c r="L146" s="80"/>
    </row>
    <row r="147" spans="1:15" ht="23.25" customHeight="1" x14ac:dyDescent="0.2">
      <c r="A147" s="16">
        <f>+A137+1</f>
        <v>59</v>
      </c>
      <c r="B147" s="47" t="s">
        <v>141</v>
      </c>
      <c r="C147" s="47" t="s">
        <v>142</v>
      </c>
      <c r="D147" s="52" t="s">
        <v>164</v>
      </c>
      <c r="E147" s="29" t="s">
        <v>165</v>
      </c>
      <c r="F147" s="14">
        <v>35000</v>
      </c>
      <c r="G147" s="12">
        <f>F147*2.87%</f>
        <v>1004.5</v>
      </c>
      <c r="H147" s="12">
        <f>+F147*3.04%</f>
        <v>1064</v>
      </c>
      <c r="I147" s="12"/>
      <c r="J147" s="13">
        <v>25</v>
      </c>
      <c r="K147" s="12">
        <f>SUM(G147:J147)</f>
        <v>2093.5</v>
      </c>
      <c r="L147" s="13">
        <f>+F147-K147</f>
        <v>32906.5</v>
      </c>
    </row>
    <row r="148" spans="1:15" ht="23.25" customHeight="1" x14ac:dyDescent="0.2">
      <c r="A148" s="81" t="s">
        <v>60</v>
      </c>
      <c r="B148" s="81"/>
      <c r="C148" s="81"/>
      <c r="D148" s="81"/>
      <c r="E148" s="81"/>
      <c r="F148" s="21">
        <f>SUM(F147)</f>
        <v>35000</v>
      </c>
      <c r="G148" s="21">
        <f t="shared" ref="G148:L148" si="69">SUM(G147)</f>
        <v>1004.5</v>
      </c>
      <c r="H148" s="21">
        <f t="shared" si="69"/>
        <v>1064</v>
      </c>
      <c r="I148" s="21">
        <f t="shared" si="69"/>
        <v>0</v>
      </c>
      <c r="J148" s="21">
        <f t="shared" si="69"/>
        <v>25</v>
      </c>
      <c r="K148" s="21">
        <f t="shared" si="69"/>
        <v>2093.5</v>
      </c>
      <c r="L148" s="21">
        <f t="shared" si="69"/>
        <v>32906.5</v>
      </c>
    </row>
    <row r="149" spans="1:15" ht="23.25" customHeight="1" thickBot="1" x14ac:dyDescent="0.25">
      <c r="C149" s="31"/>
      <c r="D149" s="31"/>
      <c r="E149" s="31"/>
      <c r="G149" s="2"/>
      <c r="H149" s="2"/>
      <c r="I149" s="2"/>
      <c r="J149" s="2"/>
      <c r="K149" s="2"/>
      <c r="L149" s="9"/>
    </row>
    <row r="150" spans="1:15" ht="23.25" customHeight="1" thickBot="1" x14ac:dyDescent="0.25">
      <c r="A150" s="92" t="s">
        <v>63</v>
      </c>
      <c r="B150" s="93"/>
      <c r="C150" s="93"/>
      <c r="D150" s="36"/>
      <c r="E150" s="36"/>
      <c r="F150" s="19">
        <f>+F10+F17+F21+F25+F30+F34+F38+F42+F46+F50+F54+F58+F64+F74+F78+F82+F86+F91+F95+F101+F107+F115+F122+F130+F138+F144+F148+F134</f>
        <v>3619500</v>
      </c>
      <c r="G150" s="19">
        <f t="shared" ref="G150:L150" si="70">+G10+G17+G21+G25+G30+G34+G38+G42+G46+G50+G54+G58+G64+G74+G78+G82+G86+G91+G95+G101+G107+G115+G122+G130+G138+G144+G148+G134</f>
        <v>103879.65000000001</v>
      </c>
      <c r="H150" s="19">
        <f t="shared" si="70"/>
        <v>104533.44200000001</v>
      </c>
      <c r="I150" s="19">
        <f t="shared" si="70"/>
        <v>313823.26</v>
      </c>
      <c r="J150" s="19">
        <f t="shared" si="70"/>
        <v>34575.599999999999</v>
      </c>
      <c r="K150" s="19">
        <f t="shared" si="70"/>
        <v>556811.95199999993</v>
      </c>
      <c r="L150" s="19">
        <f t="shared" si="70"/>
        <v>3062688.048</v>
      </c>
      <c r="N150" s="9"/>
      <c r="O150" s="9"/>
    </row>
    <row r="151" spans="1:15" ht="23.25" customHeight="1" x14ac:dyDescent="0.2">
      <c r="C151" s="31"/>
      <c r="D151" s="31"/>
      <c r="E151" s="31"/>
      <c r="G151" s="2"/>
      <c r="H151" s="2"/>
      <c r="I151" s="2"/>
      <c r="J151" s="2"/>
      <c r="K151" s="2"/>
      <c r="L151" s="9"/>
    </row>
    <row r="152" spans="1:15" x14ac:dyDescent="0.2">
      <c r="C152" s="31"/>
      <c r="D152" s="31"/>
      <c r="E152" s="31"/>
      <c r="F152" s="51"/>
      <c r="G152" s="2"/>
      <c r="H152" s="2"/>
      <c r="I152" s="2"/>
      <c r="J152" s="2"/>
      <c r="K152" s="2"/>
      <c r="L152" s="9"/>
      <c r="N152" s="9"/>
    </row>
    <row r="153" spans="1:15" ht="24.75" customHeight="1" x14ac:dyDescent="0.25">
      <c r="B153" s="1"/>
      <c r="C153" s="1"/>
      <c r="D153" s="23"/>
      <c r="E153"/>
      <c r="F153" s="51"/>
    </row>
    <row r="154" spans="1:15" ht="15.75" x14ac:dyDescent="0.25">
      <c r="B154" s="24"/>
      <c r="C154" s="25"/>
      <c r="D154" s="24"/>
    </row>
    <row r="155" spans="1:15" ht="15.75" x14ac:dyDescent="0.25">
      <c r="B155" s="26" t="s">
        <v>98</v>
      </c>
      <c r="C155" s="25"/>
      <c r="D155" s="26" t="s">
        <v>65</v>
      </c>
    </row>
    <row r="156" spans="1:15" ht="15.75" x14ac:dyDescent="0.25">
      <c r="B156" s="26" t="s">
        <v>99</v>
      </c>
      <c r="C156" s="25"/>
      <c r="D156" s="26" t="s">
        <v>184</v>
      </c>
    </row>
    <row r="64753" spans="2:12" x14ac:dyDescent="0.2">
      <c r="G64753" s="3"/>
      <c r="H64753" s="3"/>
    </row>
    <row r="64755" spans="2:12" x14ac:dyDescent="0.2">
      <c r="G64755" s="3"/>
      <c r="H64755" s="3"/>
    </row>
    <row r="64760" spans="2:12" s="3" customFormat="1" x14ac:dyDescent="0.2">
      <c r="B64760" s="29"/>
      <c r="C64760" s="29"/>
      <c r="D64760" s="29"/>
      <c r="E64760" s="29"/>
      <c r="F64760" s="2"/>
      <c r="G64760" s="1"/>
      <c r="H64760" s="1"/>
      <c r="I64760" s="1"/>
      <c r="J64760" s="1"/>
      <c r="K64760" s="1"/>
      <c r="L64760" s="1"/>
    </row>
    <row r="64762" spans="2:12" s="3" customFormat="1" x14ac:dyDescent="0.2">
      <c r="B64762" s="29"/>
      <c r="C64762" s="29"/>
      <c r="D64762" s="29"/>
      <c r="E64762" s="29"/>
      <c r="F64762" s="2"/>
      <c r="G64762" s="1"/>
      <c r="H64762" s="1"/>
      <c r="I64762" s="1"/>
      <c r="J64762" s="1"/>
      <c r="K64762" s="1"/>
      <c r="L64762" s="1"/>
    </row>
    <row r="64765" spans="2:12" x14ac:dyDescent="0.2">
      <c r="B64765" s="29">
        <f>SUM(B7:B64764)</f>
        <v>0</v>
      </c>
      <c r="J64765" s="3"/>
      <c r="K64765" s="3"/>
      <c r="L64765" s="3"/>
    </row>
    <row r="64767" spans="2:12" x14ac:dyDescent="0.2">
      <c r="B64767" s="29">
        <f>SUM(B64765)</f>
        <v>0</v>
      </c>
      <c r="J64767" s="3"/>
      <c r="K64767" s="3"/>
      <c r="L64767" s="3"/>
    </row>
    <row r="64768" spans="2:12" x14ac:dyDescent="0.2">
      <c r="I64768" s="3"/>
    </row>
    <row r="64770" spans="9:9" x14ac:dyDescent="0.2">
      <c r="I64770" s="3"/>
    </row>
    <row r="1048094" spans="11:11" x14ac:dyDescent="0.2">
      <c r="K1048094" s="15" t="e">
        <f>SUM(#REF!)</f>
        <v>#REF!</v>
      </c>
    </row>
  </sheetData>
  <mergeCells count="63">
    <mergeCell ref="A23:L23"/>
    <mergeCell ref="A25:E25"/>
    <mergeCell ref="A32:L32"/>
    <mergeCell ref="A34:E34"/>
    <mergeCell ref="A46:E46"/>
    <mergeCell ref="A27:L27"/>
    <mergeCell ref="A48:L48"/>
    <mergeCell ref="A50:E50"/>
    <mergeCell ref="A150:C150"/>
    <mergeCell ref="A2:L2"/>
    <mergeCell ref="A3:L3"/>
    <mergeCell ref="A4:L4"/>
    <mergeCell ref="A5:B5"/>
    <mergeCell ref="A6:B6"/>
    <mergeCell ref="A56:L56"/>
    <mergeCell ref="A76:L76"/>
    <mergeCell ref="A80:L80"/>
    <mergeCell ref="A66:L66"/>
    <mergeCell ref="G6:H6"/>
    <mergeCell ref="A36:L36"/>
    <mergeCell ref="A138:E138"/>
    <mergeCell ref="A109:L109"/>
    <mergeCell ref="A97:L97"/>
    <mergeCell ref="A103:L103"/>
    <mergeCell ref="A101:E101"/>
    <mergeCell ref="A107:E107"/>
    <mergeCell ref="A130:E130"/>
    <mergeCell ref="A115:E115"/>
    <mergeCell ref="A124:L124"/>
    <mergeCell ref="A117:L117"/>
    <mergeCell ref="A122:E122"/>
    <mergeCell ref="A8:L8"/>
    <mergeCell ref="A10:E10"/>
    <mergeCell ref="A60:L60"/>
    <mergeCell ref="A12:L12"/>
    <mergeCell ref="A64:E64"/>
    <mergeCell ref="A52:L52"/>
    <mergeCell ref="A54:E54"/>
    <mergeCell ref="A17:E17"/>
    <mergeCell ref="A38:E38"/>
    <mergeCell ref="A58:E58"/>
    <mergeCell ref="A19:L19"/>
    <mergeCell ref="A21:E21"/>
    <mergeCell ref="A40:L40"/>
    <mergeCell ref="A42:E42"/>
    <mergeCell ref="A30:E30"/>
    <mergeCell ref="A44:L44"/>
    <mergeCell ref="A88:L88"/>
    <mergeCell ref="A91:E91"/>
    <mergeCell ref="A74:E74"/>
    <mergeCell ref="A86:E86"/>
    <mergeCell ref="A95:E95"/>
    <mergeCell ref="A84:L84"/>
    <mergeCell ref="A92:L92"/>
    <mergeCell ref="A78:E78"/>
    <mergeCell ref="A82:E82"/>
    <mergeCell ref="A146:L146"/>
    <mergeCell ref="A148:E148"/>
    <mergeCell ref="A136:L136"/>
    <mergeCell ref="A132:L132"/>
    <mergeCell ref="A134:E134"/>
    <mergeCell ref="A140:L140"/>
    <mergeCell ref="A144:E144"/>
  </mergeCells>
  <pageMargins left="0.15748031496062992" right="0.15748031496062992" top="0.15748031496062992" bottom="0.15748031496062992" header="0.15748031496062992" footer="0.15748031496062992"/>
  <pageSetup paperSize="5" scale="73" fitToHeight="0" orientation="landscape" r:id="rId1"/>
  <rowBreaks count="7" manualBreakCount="7">
    <brk id="34" max="11" man="1"/>
    <brk id="59" max="11" man="1"/>
    <brk id="86" max="11" man="1"/>
    <brk id="115" max="11" man="1"/>
    <brk id="144" max="11" man="1"/>
    <brk id="160" max="12" man="1"/>
    <brk id="165" max="12" man="1"/>
  </rowBreaks>
  <ignoredErrors>
    <ignoredError sqref="K93:K94 K29 K137 K24 K20 K100 K118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CONTRATADOS </vt:lpstr>
      <vt:lpstr>'CONTRATADOS '!Área_de_impresión</vt:lpstr>
      <vt:lpstr>'CONTRATADOS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Glenny Concepci∩┐╜n Cruz</cp:lastModifiedBy>
  <cp:lastPrinted>2021-05-25T13:45:20Z</cp:lastPrinted>
  <dcterms:created xsi:type="dcterms:W3CDTF">2019-01-11T19:06:47Z</dcterms:created>
  <dcterms:modified xsi:type="dcterms:W3CDTF">2021-05-26T15:41:39Z</dcterms:modified>
</cp:coreProperties>
</file>