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gconcepcion\AppData\Local\Microsoft\Windows\INetCache\Content.Outlook\63NFD2WC\"/>
    </mc:Choice>
  </mc:AlternateContent>
  <xr:revisionPtr revIDLastSave="0" documentId="13_ncr:1_{71A63ACC-C171-43BB-B7EA-6C3182EA719D}" xr6:coauthVersionLast="47" xr6:coauthVersionMax="47" xr10:uidLastSave="{00000000-0000-0000-0000-000000000000}"/>
  <bookViews>
    <workbookView xWindow="-120" yWindow="-120" windowWidth="29040" windowHeight="15840" tabRatio="599" activeTab="1" xr2:uid="{00000000-000D-0000-FFFF-FFFF00000000}"/>
  </bookViews>
  <sheets>
    <sheet name="NOMINA FIJOS " sheetId="4" r:id="rId1"/>
    <sheet name="CONTRATADOS " sheetId="13" r:id="rId2"/>
    <sheet name="TRAMITE PENSION " sheetId="14" r:id="rId3"/>
  </sheets>
  <definedNames>
    <definedName name="_xlnm.Print_Area" localSheetId="1">'CONTRATADOS '!$A$1:$M$165</definedName>
    <definedName name="_xlnm.Print_Area" localSheetId="0">'NOMINA FIJOS '!$A$1:$L$1000230</definedName>
    <definedName name="_xlnm.Print_Area" localSheetId="2">'TRAMITE PENSION '!$A$1:$L$38</definedName>
    <definedName name="_xlnm.Print_Titles" localSheetId="1">'CONTRATADOS '!$1:$7</definedName>
    <definedName name="_xlnm.Print_Titles" localSheetId="0">'NOMINA FIJOS 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1" i="13" l="1"/>
  <c r="G37" i="13"/>
  <c r="G33" i="13"/>
  <c r="G29" i="13"/>
  <c r="G25" i="13"/>
  <c r="G21" i="13"/>
  <c r="G17" i="13"/>
  <c r="G10" i="13"/>
  <c r="J123" i="13" l="1"/>
  <c r="K123" i="13"/>
  <c r="G123" i="13"/>
  <c r="H122" i="13"/>
  <c r="L122" i="13" s="1"/>
  <c r="M122" i="13" s="1"/>
  <c r="I122" i="13"/>
  <c r="I56" i="13"/>
  <c r="H56" i="13"/>
  <c r="J57" i="13"/>
  <c r="K57" i="13"/>
  <c r="G57" i="13"/>
  <c r="K53" i="13"/>
  <c r="J53" i="13"/>
  <c r="G53" i="13"/>
  <c r="I52" i="13"/>
  <c r="I53" i="13" s="1"/>
  <c r="H52" i="13"/>
  <c r="H53" i="13" s="1"/>
  <c r="J46" i="13"/>
  <c r="K46" i="13"/>
  <c r="G46" i="13"/>
  <c r="H45" i="13"/>
  <c r="I45" i="13"/>
  <c r="K50" i="4"/>
  <c r="L50" i="4" s="1"/>
  <c r="L56" i="13" l="1"/>
  <c r="M56" i="13" s="1"/>
  <c r="L52" i="13"/>
  <c r="L45" i="13"/>
  <c r="M45" i="13" s="1"/>
  <c r="M52" i="13" l="1"/>
  <c r="M53" i="13" s="1"/>
  <c r="L53" i="13"/>
  <c r="F52" i="4" l="1"/>
  <c r="H30" i="14"/>
  <c r="I59" i="4" l="1"/>
  <c r="J59" i="4"/>
  <c r="F380" i="4"/>
  <c r="F365" i="4"/>
  <c r="F360" i="4"/>
  <c r="F351" i="4"/>
  <c r="F344" i="4"/>
  <c r="F322" i="4"/>
  <c r="F301" i="4"/>
  <c r="F293" i="4"/>
  <c r="F284" i="4"/>
  <c r="F274" i="4"/>
  <c r="F269" i="4"/>
  <c r="F259" i="4"/>
  <c r="F253" i="4"/>
  <c r="F248" i="4"/>
  <c r="F242" i="4"/>
  <c r="F237" i="4"/>
  <c r="F231" i="4"/>
  <c r="F228" i="4"/>
  <c r="F222" i="4"/>
  <c r="F217" i="4"/>
  <c r="F213" i="4"/>
  <c r="F203" i="4"/>
  <c r="F191" i="4"/>
  <c r="F186" i="4"/>
  <c r="F180" i="4"/>
  <c r="F173" i="4"/>
  <c r="F168" i="4"/>
  <c r="F164" i="4"/>
  <c r="F155" i="4"/>
  <c r="F149" i="4"/>
  <c r="F142" i="4"/>
  <c r="F134" i="4"/>
  <c r="F126" i="4"/>
  <c r="F120" i="4"/>
  <c r="F112" i="4"/>
  <c r="F107" i="4"/>
  <c r="F103" i="4"/>
  <c r="F98" i="4"/>
  <c r="F91" i="4"/>
  <c r="F84" i="4"/>
  <c r="F78" i="4"/>
  <c r="F73" i="4"/>
  <c r="F64" i="4"/>
  <c r="F59" i="4"/>
  <c r="F47" i="4"/>
  <c r="F40" i="4"/>
  <c r="F34" i="4"/>
  <c r="F28" i="4"/>
  <c r="F24" i="4"/>
  <c r="F20" i="4"/>
  <c r="I380" i="4"/>
  <c r="J380" i="4"/>
  <c r="G379" i="4"/>
  <c r="H379" i="4"/>
  <c r="K379" i="4" l="1"/>
  <c r="L379" i="4" s="1"/>
  <c r="I259" i="4"/>
  <c r="J259" i="4"/>
  <c r="G258" i="4"/>
  <c r="K258" i="4" s="1"/>
  <c r="H258" i="4"/>
  <c r="I269" i="4"/>
  <c r="J269" i="4"/>
  <c r="G234" i="4"/>
  <c r="K234" i="4" s="1"/>
  <c r="H234" i="4"/>
  <c r="I237" i="4"/>
  <c r="J237" i="4"/>
  <c r="J168" i="4"/>
  <c r="I168" i="4"/>
  <c r="G140" i="4"/>
  <c r="H140" i="4"/>
  <c r="I31" i="14"/>
  <c r="J31" i="14"/>
  <c r="F31" i="14"/>
  <c r="G30" i="14"/>
  <c r="K30" i="14" s="1"/>
  <c r="L30" i="14" s="1"/>
  <c r="I20" i="4"/>
  <c r="J20" i="4"/>
  <c r="L258" i="4" l="1"/>
  <c r="L234" i="4"/>
  <c r="K140" i="4"/>
  <c r="L140" i="4" s="1"/>
  <c r="I89" i="13" l="1"/>
  <c r="J228" i="4"/>
  <c r="I228" i="4"/>
  <c r="K142" i="13"/>
  <c r="J142" i="13"/>
  <c r="G142" i="13"/>
  <c r="I141" i="13"/>
  <c r="H141" i="13"/>
  <c r="K89" i="13"/>
  <c r="J89" i="13"/>
  <c r="H88" i="13"/>
  <c r="H89" i="13" s="1"/>
  <c r="G89" i="13"/>
  <c r="H92" i="13"/>
  <c r="H93" i="13" s="1"/>
  <c r="I92" i="13"/>
  <c r="G93" i="13"/>
  <c r="J93" i="13"/>
  <c r="G316" i="4"/>
  <c r="H316" i="4"/>
  <c r="G162" i="4"/>
  <c r="H162" i="4"/>
  <c r="G201" i="4"/>
  <c r="H201" i="4"/>
  <c r="G202" i="4"/>
  <c r="H202" i="4"/>
  <c r="I203" i="4"/>
  <c r="J203" i="4"/>
  <c r="L141" i="13" l="1"/>
  <c r="M141" i="13" s="1"/>
  <c r="L92" i="13"/>
  <c r="M92" i="13" s="1"/>
  <c r="L88" i="13"/>
  <c r="I93" i="13"/>
  <c r="K202" i="4"/>
  <c r="L202" i="4" s="1"/>
  <c r="K201" i="4"/>
  <c r="L201" i="4" s="1"/>
  <c r="K162" i="4"/>
  <c r="L162" i="4" s="1"/>
  <c r="K316" i="4"/>
  <c r="L316" i="4" s="1"/>
  <c r="G153" i="4"/>
  <c r="H153" i="4"/>
  <c r="G154" i="4"/>
  <c r="H154" i="4"/>
  <c r="I149" i="4"/>
  <c r="K154" i="4" l="1"/>
  <c r="L154" i="4" s="1"/>
  <c r="L89" i="13"/>
  <c r="M88" i="13"/>
  <c r="M89" i="13" s="1"/>
  <c r="K153" i="4"/>
  <c r="L153" i="4" s="1"/>
  <c r="G137" i="4"/>
  <c r="G51" i="4"/>
  <c r="G130" i="13" l="1"/>
  <c r="J114" i="13"/>
  <c r="K114" i="13"/>
  <c r="G114" i="13"/>
  <c r="H111" i="13"/>
  <c r="I97" i="13"/>
  <c r="I98" i="13" s="1"/>
  <c r="H97" i="13"/>
  <c r="H96" i="13"/>
  <c r="H84" i="13"/>
  <c r="I84" i="13"/>
  <c r="H24" i="13"/>
  <c r="I24" i="13"/>
  <c r="I20" i="13"/>
  <c r="H20" i="13"/>
  <c r="I16" i="13"/>
  <c r="H16" i="13"/>
  <c r="L100" i="13"/>
  <c r="J98" i="13"/>
  <c r="K98" i="13"/>
  <c r="G98" i="13"/>
  <c r="L97" i="13" l="1"/>
  <c r="L111" i="13"/>
  <c r="M111" i="13" s="1"/>
  <c r="H98" i="13"/>
  <c r="L96" i="13"/>
  <c r="M96" i="13" s="1"/>
  <c r="J37" i="13"/>
  <c r="K37" i="13"/>
  <c r="J33" i="13"/>
  <c r="K33" i="13"/>
  <c r="K25" i="13"/>
  <c r="J25" i="13"/>
  <c r="I25" i="13"/>
  <c r="H25" i="13"/>
  <c r="L24" i="13"/>
  <c r="L25" i="13" s="1"/>
  <c r="I365" i="4"/>
  <c r="J365" i="4"/>
  <c r="I360" i="4"/>
  <c r="J360" i="4"/>
  <c r="I351" i="4"/>
  <c r="J351" i="4"/>
  <c r="I344" i="4"/>
  <c r="J344" i="4"/>
  <c r="I322" i="4"/>
  <c r="J322" i="4"/>
  <c r="I301" i="4"/>
  <c r="J301" i="4"/>
  <c r="I293" i="4"/>
  <c r="J293" i="4"/>
  <c r="I284" i="4"/>
  <c r="J284" i="4"/>
  <c r="I274" i="4"/>
  <c r="J274" i="4"/>
  <c r="I253" i="4"/>
  <c r="J253" i="4"/>
  <c r="I248" i="4"/>
  <c r="J248" i="4"/>
  <c r="I242" i="4"/>
  <c r="J242" i="4"/>
  <c r="I231" i="4"/>
  <c r="J231" i="4"/>
  <c r="I222" i="4"/>
  <c r="J222" i="4"/>
  <c r="I217" i="4"/>
  <c r="J217" i="4"/>
  <c r="I213" i="4"/>
  <c r="J213" i="4"/>
  <c r="I196" i="4"/>
  <c r="J196" i="4"/>
  <c r="I191" i="4"/>
  <c r="J191" i="4"/>
  <c r="I186" i="4"/>
  <c r="J186" i="4"/>
  <c r="I180" i="4"/>
  <c r="J180" i="4"/>
  <c r="I173" i="4"/>
  <c r="J173" i="4"/>
  <c r="I164" i="4"/>
  <c r="J164" i="4"/>
  <c r="I155" i="4"/>
  <c r="J155" i="4"/>
  <c r="J149" i="4"/>
  <c r="I142" i="4"/>
  <c r="J142" i="4"/>
  <c r="I134" i="4"/>
  <c r="J134" i="4"/>
  <c r="I126" i="4"/>
  <c r="J126" i="4"/>
  <c r="I120" i="4"/>
  <c r="J120" i="4"/>
  <c r="I112" i="4"/>
  <c r="J112" i="4"/>
  <c r="I107" i="4"/>
  <c r="J107" i="4"/>
  <c r="I103" i="4"/>
  <c r="J103" i="4"/>
  <c r="I98" i="4"/>
  <c r="J98" i="4"/>
  <c r="I91" i="4"/>
  <c r="J91" i="4"/>
  <c r="I84" i="4"/>
  <c r="J84" i="4"/>
  <c r="I78" i="4"/>
  <c r="J78" i="4"/>
  <c r="I73" i="4"/>
  <c r="J73" i="4"/>
  <c r="I64" i="4"/>
  <c r="J64" i="4"/>
  <c r="I52" i="4"/>
  <c r="J52" i="4"/>
  <c r="I47" i="4"/>
  <c r="J47" i="4"/>
  <c r="I40" i="4"/>
  <c r="J40" i="4"/>
  <c r="I34" i="4"/>
  <c r="J34" i="4"/>
  <c r="I28" i="4"/>
  <c r="J28" i="4"/>
  <c r="I24" i="4"/>
  <c r="J24" i="4"/>
  <c r="M24" i="13" l="1"/>
  <c r="M25" i="13" s="1"/>
  <c r="K189" i="4"/>
  <c r="L189" i="4" s="1"/>
  <c r="H177" i="4"/>
  <c r="H178" i="4" l="1"/>
  <c r="G141" i="4" l="1"/>
  <c r="H141" i="4"/>
  <c r="G132" i="4"/>
  <c r="H132" i="4"/>
  <c r="K132" i="4" l="1"/>
  <c r="L132" i="4" s="1"/>
  <c r="K141" i="4"/>
  <c r="L141" i="4" s="1"/>
  <c r="J146" i="13" l="1"/>
  <c r="K146" i="13"/>
  <c r="G146" i="13"/>
  <c r="G156" i="13"/>
  <c r="G138" i="13"/>
  <c r="G152" i="13"/>
  <c r="G102" i="13"/>
  <c r="G85" i="13"/>
  <c r="G81" i="13"/>
  <c r="G77" i="13"/>
  <c r="J77" i="13"/>
  <c r="K77" i="13"/>
  <c r="G67" i="13"/>
  <c r="G61" i="13"/>
  <c r="G50" i="13"/>
  <c r="L145" i="13"/>
  <c r="M145" i="13" s="1"/>
  <c r="J130" i="13"/>
  <c r="K130" i="13"/>
  <c r="L126" i="13"/>
  <c r="M126" i="13" s="1"/>
  <c r="I129" i="13"/>
  <c r="H129" i="13"/>
  <c r="I127" i="13"/>
  <c r="H127" i="13"/>
  <c r="I113" i="13"/>
  <c r="H113" i="13"/>
  <c r="H112" i="13"/>
  <c r="J108" i="13"/>
  <c r="K108" i="13"/>
  <c r="G108" i="13"/>
  <c r="L107" i="13"/>
  <c r="M107" i="13" s="1"/>
  <c r="H106" i="13"/>
  <c r="I106" i="13"/>
  <c r="I73" i="13"/>
  <c r="H73" i="13"/>
  <c r="I76" i="13"/>
  <c r="H76" i="13"/>
  <c r="K50" i="13"/>
  <c r="J50" i="13"/>
  <c r="I49" i="13"/>
  <c r="I50" i="13" s="1"/>
  <c r="H49" i="13"/>
  <c r="H50" i="13" s="1"/>
  <c r="G333" i="4"/>
  <c r="H333" i="4"/>
  <c r="G117" i="4"/>
  <c r="H117" i="4"/>
  <c r="G110" i="4"/>
  <c r="H110" i="4"/>
  <c r="H115" i="4"/>
  <c r="G115" i="4"/>
  <c r="G118" i="4"/>
  <c r="H145" i="4"/>
  <c r="G178" i="4"/>
  <c r="K178" i="4" s="1"/>
  <c r="G145" i="4"/>
  <c r="G69" i="4"/>
  <c r="H69" i="4"/>
  <c r="G70" i="4"/>
  <c r="H70" i="4"/>
  <c r="G179" i="4"/>
  <c r="H9" i="4"/>
  <c r="G9" i="4"/>
  <c r="H37" i="4"/>
  <c r="H123" i="4"/>
  <c r="G123" i="4"/>
  <c r="G171" i="4"/>
  <c r="H171" i="4"/>
  <c r="G38" i="4"/>
  <c r="H38" i="4"/>
  <c r="G37" i="4"/>
  <c r="H62" i="4"/>
  <c r="G62" i="4"/>
  <c r="H57" i="4"/>
  <c r="G57" i="4"/>
  <c r="G10" i="4"/>
  <c r="H10" i="4"/>
  <c r="G11" i="4"/>
  <c r="H11" i="4"/>
  <c r="G12" i="4"/>
  <c r="H12" i="4"/>
  <c r="G13" i="4"/>
  <c r="H13" i="4"/>
  <c r="G14" i="4"/>
  <c r="H14" i="4"/>
  <c r="G15" i="4"/>
  <c r="H15" i="4"/>
  <c r="G16" i="4"/>
  <c r="H16" i="4"/>
  <c r="H51" i="4"/>
  <c r="G89" i="4"/>
  <c r="H89" i="4"/>
  <c r="H179" i="4"/>
  <c r="G32" i="4"/>
  <c r="H32" i="4"/>
  <c r="G43" i="4"/>
  <c r="H43" i="4"/>
  <c r="G46" i="4"/>
  <c r="H46" i="4"/>
  <c r="G97" i="4"/>
  <c r="H97" i="4"/>
  <c r="G158" i="13" l="1"/>
  <c r="K97" i="4"/>
  <c r="K15" i="4"/>
  <c r="K179" i="4"/>
  <c r="H114" i="13"/>
  <c r="M97" i="13"/>
  <c r="M98" i="13" s="1"/>
  <c r="L98" i="13"/>
  <c r="L129" i="13"/>
  <c r="M129" i="13" s="1"/>
  <c r="L127" i="13"/>
  <c r="M127" i="13" s="1"/>
  <c r="L113" i="13"/>
  <c r="M113" i="13" s="1"/>
  <c r="L106" i="13"/>
  <c r="M106" i="13" s="1"/>
  <c r="I108" i="13"/>
  <c r="H108" i="13"/>
  <c r="L76" i="13"/>
  <c r="M76" i="13" s="1"/>
  <c r="L73" i="13"/>
  <c r="M73" i="13" s="1"/>
  <c r="L49" i="13"/>
  <c r="L50" i="13" s="1"/>
  <c r="K333" i="4"/>
  <c r="K117" i="4"/>
  <c r="L117" i="4" s="1"/>
  <c r="K115" i="4"/>
  <c r="K11" i="4"/>
  <c r="L115" i="4" l="1"/>
  <c r="M108" i="13"/>
  <c r="L108" i="13"/>
  <c r="M49" i="13"/>
  <c r="M50" i="13" s="1"/>
  <c r="J29" i="13" l="1"/>
  <c r="K29" i="13"/>
  <c r="K10" i="4"/>
  <c r="L11" i="4"/>
  <c r="K12" i="4"/>
  <c r="L12" i="4" s="1"/>
  <c r="K13" i="4"/>
  <c r="L13" i="4" s="1"/>
  <c r="K14" i="4"/>
  <c r="L14" i="4" s="1"/>
  <c r="L15" i="4"/>
  <c r="K16" i="4"/>
  <c r="L16" i="4" s="1"/>
  <c r="K9" i="4"/>
  <c r="F196" i="4"/>
  <c r="F382" i="4" s="1"/>
  <c r="G194" i="4"/>
  <c r="H194" i="4"/>
  <c r="H111" i="4"/>
  <c r="H112" i="4" s="1"/>
  <c r="G111" i="4"/>
  <c r="G112" i="4" s="1"/>
  <c r="K156" i="13"/>
  <c r="J156" i="13"/>
  <c r="I155" i="13"/>
  <c r="I156" i="13" s="1"/>
  <c r="H155" i="13"/>
  <c r="H156" i="13" s="1"/>
  <c r="J138" i="13"/>
  <c r="K138" i="13"/>
  <c r="J152" i="13"/>
  <c r="K152" i="13"/>
  <c r="I151" i="13"/>
  <c r="H151" i="13"/>
  <c r="I150" i="13"/>
  <c r="H150" i="13"/>
  <c r="I128" i="13"/>
  <c r="I130" i="13" s="1"/>
  <c r="H128" i="13"/>
  <c r="H130" i="13" s="1"/>
  <c r="I121" i="13"/>
  <c r="H121" i="13"/>
  <c r="I75" i="13"/>
  <c r="H75" i="13"/>
  <c r="I44" i="13"/>
  <c r="I46" i="13" s="1"/>
  <c r="H44" i="13"/>
  <c r="H46" i="13" s="1"/>
  <c r="H40" i="13"/>
  <c r="H28" i="13"/>
  <c r="H29" i="13" s="1"/>
  <c r="I28" i="13"/>
  <c r="I29" i="13" s="1"/>
  <c r="H9" i="14"/>
  <c r="G12" i="14"/>
  <c r="K12" i="14" s="1"/>
  <c r="L12" i="14" s="1"/>
  <c r="H23" i="14"/>
  <c r="G23" i="14"/>
  <c r="H14" i="14"/>
  <c r="K23" i="14" l="1"/>
  <c r="L23" i="14" s="1"/>
  <c r="L9" i="4"/>
  <c r="L10" i="4"/>
  <c r="L121" i="13"/>
  <c r="K194" i="4"/>
  <c r="L194" i="4" s="1"/>
  <c r="L155" i="13"/>
  <c r="L150" i="13"/>
  <c r="M150" i="13" s="1"/>
  <c r="L151" i="13"/>
  <c r="M151" i="13" s="1"/>
  <c r="L128" i="13"/>
  <c r="L130" i="13" s="1"/>
  <c r="L44" i="13"/>
  <c r="L46" i="13" s="1"/>
  <c r="L75" i="13"/>
  <c r="M75" i="13" s="1"/>
  <c r="L28" i="13"/>
  <c r="M121" i="13" l="1"/>
  <c r="M28" i="13"/>
  <c r="L29" i="13"/>
  <c r="L156" i="13"/>
  <c r="M155" i="13"/>
  <c r="M156" i="13" s="1"/>
  <c r="M128" i="13"/>
  <c r="M130" i="13" s="1"/>
  <c r="M44" i="13"/>
  <c r="M46" i="13" s="1"/>
  <c r="L101" i="13" l="1"/>
  <c r="M101" i="13" s="1"/>
  <c r="L20" i="13"/>
  <c r="M20" i="13" s="1"/>
  <c r="M29" i="13"/>
  <c r="M100" i="13" l="1"/>
  <c r="L102" i="13"/>
  <c r="K110" i="4" l="1"/>
  <c r="L110" i="4" l="1"/>
  <c r="K69" i="4"/>
  <c r="L69" i="4" s="1"/>
  <c r="K70" i="4"/>
  <c r="L70" i="4" s="1"/>
  <c r="K38" i="4"/>
  <c r="L38" i="4" s="1"/>
  <c r="K171" i="4"/>
  <c r="K37" i="4"/>
  <c r="L171" i="4" l="1"/>
  <c r="L37" i="4"/>
  <c r="K17" i="13"/>
  <c r="A13" i="13"/>
  <c r="A14" i="13" s="1"/>
  <c r="H119" i="13"/>
  <c r="I119" i="13"/>
  <c r="H120" i="13"/>
  <c r="I120" i="13"/>
  <c r="H72" i="13"/>
  <c r="I72" i="13"/>
  <c r="H74" i="13"/>
  <c r="I74" i="13"/>
  <c r="J61" i="13"/>
  <c r="K61" i="13"/>
  <c r="L74" i="13" l="1"/>
  <c r="M74" i="13" s="1"/>
  <c r="L120" i="13"/>
  <c r="M120" i="13" s="1"/>
  <c r="L72" i="13"/>
  <c r="M72" i="13" s="1"/>
  <c r="L119" i="13"/>
  <c r="M119" i="13" s="1"/>
  <c r="G14" i="14"/>
  <c r="K14" i="14" s="1"/>
  <c r="L14" i="14" s="1"/>
  <c r="H168" i="4"/>
  <c r="I40" i="13" l="1"/>
  <c r="I41" i="13" s="1"/>
  <c r="H55" i="13"/>
  <c r="H57" i="13" s="1"/>
  <c r="K41" i="13"/>
  <c r="J41" i="13"/>
  <c r="J17" i="13"/>
  <c r="H13" i="13"/>
  <c r="I13" i="13"/>
  <c r="I15" i="13"/>
  <c r="H15" i="13"/>
  <c r="I14" i="13"/>
  <c r="H14" i="13"/>
  <c r="M21" i="13"/>
  <c r="L21" i="13"/>
  <c r="K21" i="13"/>
  <c r="J21" i="13"/>
  <c r="I21" i="13"/>
  <c r="H21" i="13"/>
  <c r="I149" i="13"/>
  <c r="I152" i="13" s="1"/>
  <c r="H149" i="13"/>
  <c r="H152" i="13" s="1"/>
  <c r="L14" i="13" l="1"/>
  <c r="M14" i="13" s="1"/>
  <c r="L16" i="13"/>
  <c r="M16" i="13" s="1"/>
  <c r="L15" i="13"/>
  <c r="M15" i="13" s="1"/>
  <c r="L149" i="13"/>
  <c r="L152" i="13" s="1"/>
  <c r="H41" i="13"/>
  <c r="L40" i="13"/>
  <c r="L13" i="13"/>
  <c r="I17" i="13"/>
  <c r="H17" i="13"/>
  <c r="M149" i="13" l="1"/>
  <c r="M152" i="13" s="1"/>
  <c r="M40" i="13"/>
  <c r="M41" i="13" s="1"/>
  <c r="L41" i="13"/>
  <c r="M13" i="13"/>
  <c r="M17" i="13" s="1"/>
  <c r="L17" i="13"/>
  <c r="H209" i="4"/>
  <c r="H208" i="4"/>
  <c r="H210" i="4"/>
  <c r="H211" i="4"/>
  <c r="H212" i="4"/>
  <c r="H130" i="4"/>
  <c r="H207" i="4"/>
  <c r="H206" i="4"/>
  <c r="G130" i="4"/>
  <c r="G207" i="4"/>
  <c r="G209" i="4"/>
  <c r="G208" i="4"/>
  <c r="G210" i="4"/>
  <c r="G211" i="4"/>
  <c r="G212" i="4"/>
  <c r="G206" i="4"/>
  <c r="G213" i="4" l="1"/>
  <c r="H213" i="4"/>
  <c r="K207" i="4"/>
  <c r="L207" i="4" s="1"/>
  <c r="K130" i="4"/>
  <c r="K209" i="4"/>
  <c r="L209" i="4" s="1"/>
  <c r="K212" i="4"/>
  <c r="L212" i="4" s="1"/>
  <c r="K211" i="4"/>
  <c r="L211" i="4" s="1"/>
  <c r="K210" i="4"/>
  <c r="L210" i="4" s="1"/>
  <c r="K206" i="4"/>
  <c r="K208" i="4"/>
  <c r="L208" i="4" s="1"/>
  <c r="H190" i="4"/>
  <c r="H191" i="4" s="1"/>
  <c r="G190" i="4"/>
  <c r="G191" i="4" s="1"/>
  <c r="K213" i="4" l="1"/>
  <c r="L130" i="4"/>
  <c r="L206" i="4"/>
  <c r="L213" i="4" s="1"/>
  <c r="L97" i="4"/>
  <c r="K190" i="4"/>
  <c r="L190" i="4" l="1"/>
  <c r="K191" i="4"/>
  <c r="I133" i="13" l="1"/>
  <c r="H133" i="13"/>
  <c r="I118" i="13"/>
  <c r="H118" i="13"/>
  <c r="I117" i="13"/>
  <c r="H117" i="13"/>
  <c r="I71" i="13"/>
  <c r="I77" i="13" s="1"/>
  <c r="H71" i="13"/>
  <c r="H70" i="13"/>
  <c r="I66" i="13"/>
  <c r="H66" i="13"/>
  <c r="I65" i="13"/>
  <c r="H65" i="13"/>
  <c r="H64" i="13"/>
  <c r="L64" i="13" s="1"/>
  <c r="M64" i="13" s="1"/>
  <c r="I36" i="13"/>
  <c r="I37" i="13" s="1"/>
  <c r="H36" i="13"/>
  <c r="H37" i="13" s="1"/>
  <c r="I32" i="13"/>
  <c r="I33" i="13" s="1"/>
  <c r="H32" i="13"/>
  <c r="H33" i="13" s="1"/>
  <c r="G354" i="4"/>
  <c r="H354" i="4"/>
  <c r="G355" i="4"/>
  <c r="H355" i="4"/>
  <c r="G358" i="4"/>
  <c r="H358" i="4"/>
  <c r="H378" i="4"/>
  <c r="G378" i="4"/>
  <c r="H377" i="4"/>
  <c r="G377" i="4"/>
  <c r="H376" i="4"/>
  <c r="G376" i="4"/>
  <c r="H375" i="4"/>
  <c r="G375" i="4"/>
  <c r="H374" i="4"/>
  <c r="G374" i="4"/>
  <c r="H357" i="4"/>
  <c r="G357" i="4"/>
  <c r="H373" i="4"/>
  <c r="G373" i="4"/>
  <c r="H372" i="4"/>
  <c r="G372" i="4"/>
  <c r="H371" i="4"/>
  <c r="G371" i="4"/>
  <c r="H369" i="4"/>
  <c r="G369" i="4"/>
  <c r="H368" i="4"/>
  <c r="G368" i="4"/>
  <c r="H350" i="4"/>
  <c r="G350" i="4"/>
  <c r="H349" i="4"/>
  <c r="G349" i="4"/>
  <c r="H348" i="4"/>
  <c r="G348" i="4"/>
  <c r="H356" i="4"/>
  <c r="G356" i="4"/>
  <c r="H347" i="4"/>
  <c r="G347" i="4"/>
  <c r="K356" i="4" l="1"/>
  <c r="L118" i="13"/>
  <c r="M118" i="13" s="1"/>
  <c r="L117" i="13"/>
  <c r="H123" i="13"/>
  <c r="I123" i="13"/>
  <c r="G351" i="4"/>
  <c r="H351" i="4"/>
  <c r="K350" i="4"/>
  <c r="L350" i="4" s="1"/>
  <c r="H77" i="13"/>
  <c r="K355" i="4"/>
  <c r="L355" i="4" s="1"/>
  <c r="K354" i="4"/>
  <c r="K347" i="4"/>
  <c r="K348" i="4"/>
  <c r="L348" i="4" s="1"/>
  <c r="K369" i="4"/>
  <c r="L369" i="4" s="1"/>
  <c r="K373" i="4"/>
  <c r="L373" i="4" s="1"/>
  <c r="K374" i="4"/>
  <c r="L374" i="4" s="1"/>
  <c r="K377" i="4"/>
  <c r="L377" i="4" s="1"/>
  <c r="L356" i="4"/>
  <c r="K349" i="4"/>
  <c r="L349" i="4" s="1"/>
  <c r="K368" i="4"/>
  <c r="K371" i="4"/>
  <c r="L371" i="4" s="1"/>
  <c r="K372" i="4"/>
  <c r="L372" i="4" s="1"/>
  <c r="K357" i="4"/>
  <c r="L357" i="4" s="1"/>
  <c r="K375" i="4"/>
  <c r="L375" i="4" s="1"/>
  <c r="K376" i="4"/>
  <c r="L376" i="4" s="1"/>
  <c r="K378" i="4"/>
  <c r="L378" i="4" s="1"/>
  <c r="K358" i="4"/>
  <c r="L358" i="4" s="1"/>
  <c r="I138" i="13"/>
  <c r="H138" i="13"/>
  <c r="L32" i="13"/>
  <c r="L123" i="13"/>
  <c r="L36" i="13"/>
  <c r="L71" i="13"/>
  <c r="L133" i="13"/>
  <c r="L70" i="13"/>
  <c r="L66" i="13"/>
  <c r="M66" i="13" s="1"/>
  <c r="L65" i="13"/>
  <c r="M65" i="13" s="1"/>
  <c r="G329" i="4"/>
  <c r="H329" i="4"/>
  <c r="G330" i="4"/>
  <c r="H330" i="4"/>
  <c r="G334" i="4"/>
  <c r="H334" i="4"/>
  <c r="G336" i="4"/>
  <c r="H336" i="4"/>
  <c r="G337" i="4"/>
  <c r="H337" i="4"/>
  <c r="G338" i="4"/>
  <c r="H338" i="4"/>
  <c r="G339" i="4"/>
  <c r="H339" i="4"/>
  <c r="G340" i="4"/>
  <c r="H340" i="4"/>
  <c r="G341" i="4"/>
  <c r="H341" i="4"/>
  <c r="G342" i="4"/>
  <c r="H342" i="4"/>
  <c r="G343" i="4"/>
  <c r="H343" i="4"/>
  <c r="G331" i="4"/>
  <c r="H331" i="4"/>
  <c r="G332" i="4"/>
  <c r="H332" i="4"/>
  <c r="G325" i="4"/>
  <c r="H325" i="4"/>
  <c r="G326" i="4"/>
  <c r="H326" i="4"/>
  <c r="G327" i="4"/>
  <c r="H327" i="4"/>
  <c r="G328" i="4"/>
  <c r="H328" i="4"/>
  <c r="H364" i="4"/>
  <c r="G364" i="4"/>
  <c r="H363" i="4"/>
  <c r="G363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315" i="4"/>
  <c r="H315" i="4"/>
  <c r="G318" i="4"/>
  <c r="H318" i="4"/>
  <c r="G319" i="4"/>
  <c r="H319" i="4"/>
  <c r="G320" i="4"/>
  <c r="H320" i="4"/>
  <c r="G321" i="4"/>
  <c r="H321" i="4"/>
  <c r="G317" i="4"/>
  <c r="H317" i="4"/>
  <c r="G304" i="4"/>
  <c r="H304" i="4"/>
  <c r="G305" i="4"/>
  <c r="H305" i="4"/>
  <c r="G306" i="4"/>
  <c r="H306" i="4"/>
  <c r="G307" i="4"/>
  <c r="H307" i="4"/>
  <c r="G297" i="4"/>
  <c r="H297" i="4"/>
  <c r="G335" i="4"/>
  <c r="H335" i="4"/>
  <c r="G298" i="4"/>
  <c r="H298" i="4"/>
  <c r="G299" i="4"/>
  <c r="H299" i="4"/>
  <c r="G300" i="4"/>
  <c r="H300" i="4"/>
  <c r="H292" i="4"/>
  <c r="G292" i="4"/>
  <c r="H291" i="4"/>
  <c r="G291" i="4"/>
  <c r="H290" i="4"/>
  <c r="G290" i="4"/>
  <c r="H289" i="4"/>
  <c r="G289" i="4"/>
  <c r="H288" i="4"/>
  <c r="G288" i="4"/>
  <c r="H287" i="4"/>
  <c r="G287" i="4"/>
  <c r="G277" i="4"/>
  <c r="H277" i="4"/>
  <c r="G278" i="4"/>
  <c r="H278" i="4"/>
  <c r="G279" i="4"/>
  <c r="H279" i="4"/>
  <c r="G280" i="4"/>
  <c r="H280" i="4"/>
  <c r="G281" i="4"/>
  <c r="H281" i="4"/>
  <c r="G282" i="4"/>
  <c r="H282" i="4"/>
  <c r="G283" i="4"/>
  <c r="H283" i="4"/>
  <c r="H273" i="4"/>
  <c r="G273" i="4"/>
  <c r="H272" i="4"/>
  <c r="G272" i="4"/>
  <c r="H17" i="4"/>
  <c r="H20" i="4" s="1"/>
  <c r="G17" i="4"/>
  <c r="G20" i="4" s="1"/>
  <c r="G265" i="4"/>
  <c r="H265" i="4"/>
  <c r="G266" i="4"/>
  <c r="H266" i="4"/>
  <c r="G267" i="4"/>
  <c r="H267" i="4"/>
  <c r="G268" i="4"/>
  <c r="H268" i="4"/>
  <c r="G263" i="4"/>
  <c r="H263" i="4"/>
  <c r="G264" i="4"/>
  <c r="H264" i="4"/>
  <c r="H257" i="4"/>
  <c r="G257" i="4"/>
  <c r="H256" i="4"/>
  <c r="G256" i="4"/>
  <c r="H262" i="4"/>
  <c r="G262" i="4"/>
  <c r="H247" i="4"/>
  <c r="G247" i="4"/>
  <c r="H246" i="4"/>
  <c r="G246" i="4"/>
  <c r="H245" i="4"/>
  <c r="G245" i="4"/>
  <c r="H241" i="4"/>
  <c r="G241" i="4"/>
  <c r="H240" i="4"/>
  <c r="G240" i="4"/>
  <c r="H236" i="4"/>
  <c r="G236" i="4"/>
  <c r="H235" i="4"/>
  <c r="G235" i="4"/>
  <c r="H230" i="4"/>
  <c r="H231" i="4" s="1"/>
  <c r="G230" i="4"/>
  <c r="G231" i="4" s="1"/>
  <c r="H200" i="4"/>
  <c r="G200" i="4"/>
  <c r="H227" i="4"/>
  <c r="G227" i="4"/>
  <c r="H226" i="4"/>
  <c r="G226" i="4"/>
  <c r="H225" i="4"/>
  <c r="G225" i="4"/>
  <c r="H221" i="4"/>
  <c r="G221" i="4"/>
  <c r="H220" i="4"/>
  <c r="G220" i="4"/>
  <c r="H370" i="4"/>
  <c r="H380" i="4" s="1"/>
  <c r="G370" i="4"/>
  <c r="G380" i="4" s="1"/>
  <c r="H216" i="4"/>
  <c r="H217" i="4" s="1"/>
  <c r="G216" i="4"/>
  <c r="G217" i="4" s="1"/>
  <c r="G199" i="4"/>
  <c r="H199" i="4"/>
  <c r="H195" i="4"/>
  <c r="H196" i="4" s="1"/>
  <c r="G195" i="4"/>
  <c r="G168" i="4"/>
  <c r="H185" i="4"/>
  <c r="G185" i="4"/>
  <c r="H147" i="4"/>
  <c r="G147" i="4"/>
  <c r="H159" i="4"/>
  <c r="G159" i="4"/>
  <c r="H160" i="4"/>
  <c r="G160" i="4"/>
  <c r="H138" i="4"/>
  <c r="G138" i="4"/>
  <c r="H129" i="4"/>
  <c r="G129" i="4"/>
  <c r="H94" i="4"/>
  <c r="G94" i="4"/>
  <c r="H133" i="4"/>
  <c r="G133" i="4"/>
  <c r="H148" i="4"/>
  <c r="G148" i="4"/>
  <c r="H163" i="4"/>
  <c r="G163" i="4"/>
  <c r="H146" i="4"/>
  <c r="G146" i="4"/>
  <c r="H131" i="4"/>
  <c r="G131" i="4"/>
  <c r="H137" i="4"/>
  <c r="H152" i="4"/>
  <c r="H155" i="4" s="1"/>
  <c r="G152" i="4"/>
  <c r="G155" i="4" s="1"/>
  <c r="H119" i="4"/>
  <c r="G119" i="4"/>
  <c r="H95" i="4"/>
  <c r="G95" i="4"/>
  <c r="H139" i="4"/>
  <c r="G139" i="4"/>
  <c r="H45" i="4"/>
  <c r="G45" i="4"/>
  <c r="H116" i="4"/>
  <c r="G116" i="4"/>
  <c r="G120" i="4" s="1"/>
  <c r="H158" i="4"/>
  <c r="G158" i="4"/>
  <c r="H118" i="4"/>
  <c r="H71" i="4"/>
  <c r="G71" i="4"/>
  <c r="H161" i="4"/>
  <c r="G161" i="4"/>
  <c r="H176" i="4"/>
  <c r="H180" i="4" s="1"/>
  <c r="G176" i="4"/>
  <c r="H125" i="4"/>
  <c r="G125" i="4"/>
  <c r="H124" i="4"/>
  <c r="G124" i="4"/>
  <c r="H107" i="4"/>
  <c r="G107" i="4"/>
  <c r="G67" i="4"/>
  <c r="H67" i="4"/>
  <c r="G87" i="4"/>
  <c r="H87" i="4"/>
  <c r="G88" i="4"/>
  <c r="H88" i="4"/>
  <c r="G81" i="4"/>
  <c r="H81" i="4"/>
  <c r="G55" i="4"/>
  <c r="H55" i="4"/>
  <c r="G90" i="4"/>
  <c r="H90" i="4"/>
  <c r="G44" i="4"/>
  <c r="G47" i="4" s="1"/>
  <c r="H44" i="4"/>
  <c r="H47" i="4" s="1"/>
  <c r="G83" i="4"/>
  <c r="H83" i="4"/>
  <c r="G23" i="4"/>
  <c r="G24" i="4" s="1"/>
  <c r="H23" i="4"/>
  <c r="H24" i="4" s="1"/>
  <c r="G27" i="4"/>
  <c r="G28" i="4" s="1"/>
  <c r="H27" i="4"/>
  <c r="H28" i="4" s="1"/>
  <c r="G172" i="4"/>
  <c r="G173" i="4" s="1"/>
  <c r="H172" i="4"/>
  <c r="H173" i="4" s="1"/>
  <c r="G77" i="4"/>
  <c r="H77" i="4"/>
  <c r="G102" i="4"/>
  <c r="H102" i="4"/>
  <c r="G33" i="4"/>
  <c r="H33" i="4"/>
  <c r="G39" i="4"/>
  <c r="G40" i="4" s="1"/>
  <c r="H39" i="4"/>
  <c r="H40" i="4" s="1"/>
  <c r="G52" i="4"/>
  <c r="H52" i="4"/>
  <c r="G63" i="4"/>
  <c r="G64" i="4" s="1"/>
  <c r="H63" i="4"/>
  <c r="H64" i="4" s="1"/>
  <c r="G68" i="4"/>
  <c r="H68" i="4"/>
  <c r="G101" i="4"/>
  <c r="H101" i="4"/>
  <c r="H103" i="4" s="1"/>
  <c r="G177" i="4"/>
  <c r="K177" i="4" s="1"/>
  <c r="H96" i="4"/>
  <c r="G96" i="4"/>
  <c r="H72" i="4"/>
  <c r="G72" i="4"/>
  <c r="H82" i="4"/>
  <c r="G82" i="4"/>
  <c r="H58" i="4"/>
  <c r="G58" i="4"/>
  <c r="H56" i="4"/>
  <c r="G56" i="4"/>
  <c r="H31" i="4"/>
  <c r="G31" i="4"/>
  <c r="G34" i="4" s="1"/>
  <c r="K321" i="4" l="1"/>
  <c r="G59" i="4"/>
  <c r="H59" i="4"/>
  <c r="K320" i="4"/>
  <c r="G237" i="4"/>
  <c r="G259" i="4"/>
  <c r="H237" i="4"/>
  <c r="H259" i="4"/>
  <c r="G269" i="4"/>
  <c r="H269" i="4"/>
  <c r="H242" i="4"/>
  <c r="H248" i="4"/>
  <c r="H274" i="4"/>
  <c r="H34" i="4"/>
  <c r="H126" i="4"/>
  <c r="G248" i="4"/>
  <c r="G274" i="4"/>
  <c r="H293" i="4"/>
  <c r="H365" i="4"/>
  <c r="G203" i="4"/>
  <c r="G222" i="4"/>
  <c r="G126" i="4"/>
  <c r="G149" i="4"/>
  <c r="H222" i="4"/>
  <c r="H228" i="4"/>
  <c r="G103" i="4"/>
  <c r="H149" i="4"/>
  <c r="G242" i="4"/>
  <c r="G228" i="4"/>
  <c r="G293" i="4"/>
  <c r="G365" i="4"/>
  <c r="K315" i="4"/>
  <c r="L315" i="4" s="1"/>
  <c r="H164" i="4"/>
  <c r="H203" i="4"/>
  <c r="G84" i="4"/>
  <c r="K81" i="4"/>
  <c r="G78" i="4"/>
  <c r="G91" i="4"/>
  <c r="G164" i="4"/>
  <c r="K137" i="4"/>
  <c r="H142" i="4"/>
  <c r="H98" i="4"/>
  <c r="H134" i="4"/>
  <c r="K265" i="4"/>
  <c r="H284" i="4"/>
  <c r="G301" i="4"/>
  <c r="G322" i="4"/>
  <c r="G344" i="4"/>
  <c r="L368" i="4"/>
  <c r="H84" i="4"/>
  <c r="H78" i="4"/>
  <c r="H91" i="4"/>
  <c r="H73" i="4"/>
  <c r="G180" i="4"/>
  <c r="K176" i="4"/>
  <c r="K180" i="4" s="1"/>
  <c r="H120" i="4"/>
  <c r="G98" i="4"/>
  <c r="G134" i="4"/>
  <c r="K138" i="4"/>
  <c r="G142" i="4"/>
  <c r="K167" i="4"/>
  <c r="L167" i="4" s="1"/>
  <c r="G196" i="4"/>
  <c r="G284" i="4"/>
  <c r="H301" i="4"/>
  <c r="H322" i="4"/>
  <c r="H344" i="4"/>
  <c r="L347" i="4"/>
  <c r="L351" i="4" s="1"/>
  <c r="K351" i="4"/>
  <c r="G73" i="4"/>
  <c r="M32" i="13"/>
  <c r="M33" i="13" s="1"/>
  <c r="L33" i="13"/>
  <c r="M36" i="13"/>
  <c r="M37" i="13" s="1"/>
  <c r="L37" i="13"/>
  <c r="M117" i="13"/>
  <c r="M123" i="13" s="1"/>
  <c r="M70" i="13"/>
  <c r="L77" i="13"/>
  <c r="M71" i="13"/>
  <c r="K325" i="4"/>
  <c r="K332" i="4"/>
  <c r="L332" i="4" s="1"/>
  <c r="K226" i="4"/>
  <c r="L226" i="4" s="1"/>
  <c r="K230" i="4"/>
  <c r="K225" i="4"/>
  <c r="L191" i="4"/>
  <c r="K195" i="4"/>
  <c r="K163" i="4"/>
  <c r="L163" i="4" s="1"/>
  <c r="K116" i="4"/>
  <c r="K139" i="4"/>
  <c r="L139" i="4" s="1"/>
  <c r="K119" i="4"/>
  <c r="L119" i="4" s="1"/>
  <c r="K199" i="4"/>
  <c r="K158" i="4"/>
  <c r="K45" i="4"/>
  <c r="L45" i="4" s="1"/>
  <c r="K95" i="4"/>
  <c r="K152" i="4"/>
  <c r="K155" i="4" s="1"/>
  <c r="K131" i="4"/>
  <c r="L131" i="4" s="1"/>
  <c r="K133" i="4"/>
  <c r="K129" i="4"/>
  <c r="K160" i="4"/>
  <c r="L160" i="4" s="1"/>
  <c r="K159" i="4"/>
  <c r="K272" i="4"/>
  <c r="K123" i="4"/>
  <c r="L123" i="4" s="1"/>
  <c r="K31" i="4"/>
  <c r="K58" i="4"/>
  <c r="L58" i="4" s="1"/>
  <c r="K145" i="4"/>
  <c r="K72" i="4"/>
  <c r="K287" i="4"/>
  <c r="K289" i="4"/>
  <c r="L289" i="4" s="1"/>
  <c r="K291" i="4"/>
  <c r="L291" i="4" s="1"/>
  <c r="K364" i="4"/>
  <c r="L364" i="4" s="1"/>
  <c r="K83" i="4"/>
  <c r="K90" i="4"/>
  <c r="L90" i="4" s="1"/>
  <c r="K55" i="4"/>
  <c r="K76" i="4"/>
  <c r="L76" i="4" s="1"/>
  <c r="K146" i="4"/>
  <c r="K148" i="4"/>
  <c r="L148" i="4" s="1"/>
  <c r="K94" i="4"/>
  <c r="K147" i="4"/>
  <c r="L147" i="4" s="1"/>
  <c r="K185" i="4"/>
  <c r="L185" i="4" s="1"/>
  <c r="K273" i="4"/>
  <c r="L273" i="4" s="1"/>
  <c r="K51" i="4"/>
  <c r="K56" i="4"/>
  <c r="K82" i="4"/>
  <c r="L178" i="4"/>
  <c r="K96" i="4"/>
  <c r="L96" i="4" s="1"/>
  <c r="K44" i="4"/>
  <c r="K288" i="4"/>
  <c r="L288" i="4" s="1"/>
  <c r="K290" i="4"/>
  <c r="L290" i="4" s="1"/>
  <c r="K292" i="4"/>
  <c r="L292" i="4" s="1"/>
  <c r="K363" i="4"/>
  <c r="K57" i="4"/>
  <c r="L179" i="4"/>
  <c r="K43" i="4"/>
  <c r="K101" i="4"/>
  <c r="K63" i="4"/>
  <c r="L63" i="4" s="1"/>
  <c r="K39" i="4"/>
  <c r="K40" i="4" s="1"/>
  <c r="K102" i="4"/>
  <c r="L102" i="4" s="1"/>
  <c r="K172" i="4"/>
  <c r="K173" i="4" s="1"/>
  <c r="K23" i="4"/>
  <c r="K24" i="4" s="1"/>
  <c r="K87" i="4"/>
  <c r="K106" i="4"/>
  <c r="L106" i="4" s="1"/>
  <c r="K125" i="4"/>
  <c r="K71" i="4"/>
  <c r="L71" i="4" s="1"/>
  <c r="K216" i="4"/>
  <c r="K217" i="4" s="1"/>
  <c r="K220" i="4"/>
  <c r="K200" i="4"/>
  <c r="K203" i="4" s="1"/>
  <c r="K236" i="4"/>
  <c r="L236" i="4" s="1"/>
  <c r="K241" i="4"/>
  <c r="L241" i="4" s="1"/>
  <c r="K246" i="4"/>
  <c r="L246" i="4" s="1"/>
  <c r="K262" i="4"/>
  <c r="K257" i="4"/>
  <c r="L257" i="4" s="1"/>
  <c r="K263" i="4"/>
  <c r="K268" i="4"/>
  <c r="L268" i="4" s="1"/>
  <c r="K266" i="4"/>
  <c r="L266" i="4" s="1"/>
  <c r="K282" i="4"/>
  <c r="L282" i="4" s="1"/>
  <c r="K280" i="4"/>
  <c r="L280" i="4" s="1"/>
  <c r="K278" i="4"/>
  <c r="L278" i="4" s="1"/>
  <c r="K300" i="4"/>
  <c r="L300" i="4" s="1"/>
  <c r="K298" i="4"/>
  <c r="L298" i="4" s="1"/>
  <c r="K297" i="4"/>
  <c r="K306" i="4"/>
  <c r="L306" i="4" s="1"/>
  <c r="K305" i="4"/>
  <c r="L305" i="4" s="1"/>
  <c r="K317" i="4"/>
  <c r="L317" i="4" s="1"/>
  <c r="L320" i="4"/>
  <c r="K318" i="4"/>
  <c r="L318" i="4" s="1"/>
  <c r="K314" i="4"/>
  <c r="L314" i="4" s="1"/>
  <c r="K312" i="4"/>
  <c r="L312" i="4" s="1"/>
  <c r="K309" i="4"/>
  <c r="L309" i="4" s="1"/>
  <c r="K328" i="4"/>
  <c r="L328" i="4" s="1"/>
  <c r="K331" i="4"/>
  <c r="L331" i="4" s="1"/>
  <c r="K342" i="4"/>
  <c r="L342" i="4" s="1"/>
  <c r="K340" i="4"/>
  <c r="L340" i="4" s="1"/>
  <c r="K338" i="4"/>
  <c r="L338" i="4" s="1"/>
  <c r="K336" i="4"/>
  <c r="L336" i="4" s="1"/>
  <c r="L333" i="4"/>
  <c r="K329" i="4"/>
  <c r="L329" i="4" s="1"/>
  <c r="K62" i="4"/>
  <c r="K89" i="4"/>
  <c r="L89" i="4" s="1"/>
  <c r="K32" i="4"/>
  <c r="K46" i="4"/>
  <c r="L177" i="4"/>
  <c r="K68" i="4"/>
  <c r="L68" i="4" s="1"/>
  <c r="K33" i="4"/>
  <c r="L33" i="4" s="1"/>
  <c r="K77" i="4"/>
  <c r="L77" i="4" s="1"/>
  <c r="K27" i="4"/>
  <c r="K28" i="4" s="1"/>
  <c r="K88" i="4"/>
  <c r="K67" i="4"/>
  <c r="K124" i="4"/>
  <c r="L124" i="4" s="1"/>
  <c r="K111" i="4"/>
  <c r="K112" i="4" s="1"/>
  <c r="K161" i="4"/>
  <c r="L161" i="4" s="1"/>
  <c r="K118" i="4"/>
  <c r="L118" i="4" s="1"/>
  <c r="K370" i="4"/>
  <c r="L370" i="4" s="1"/>
  <c r="K221" i="4"/>
  <c r="L221" i="4" s="1"/>
  <c r="K227" i="4"/>
  <c r="L227" i="4" s="1"/>
  <c r="K235" i="4"/>
  <c r="K237" i="4" s="1"/>
  <c r="K240" i="4"/>
  <c r="K245" i="4"/>
  <c r="K247" i="4"/>
  <c r="L247" i="4" s="1"/>
  <c r="K256" i="4"/>
  <c r="K264" i="4"/>
  <c r="L264" i="4" s="1"/>
  <c r="K267" i="4"/>
  <c r="L267" i="4" s="1"/>
  <c r="K17" i="4"/>
  <c r="K20" i="4" s="1"/>
  <c r="K283" i="4"/>
  <c r="L283" i="4" s="1"/>
  <c r="K281" i="4"/>
  <c r="L281" i="4" s="1"/>
  <c r="K279" i="4"/>
  <c r="L279" i="4" s="1"/>
  <c r="K277" i="4"/>
  <c r="K299" i="4"/>
  <c r="L299" i="4" s="1"/>
  <c r="K335" i="4"/>
  <c r="L335" i="4" s="1"/>
  <c r="K307" i="4"/>
  <c r="L307" i="4" s="1"/>
  <c r="K304" i="4"/>
  <c r="L321" i="4"/>
  <c r="K319" i="4"/>
  <c r="L319" i="4" s="1"/>
  <c r="K313" i="4"/>
  <c r="L313" i="4" s="1"/>
  <c r="K311" i="4"/>
  <c r="L311" i="4" s="1"/>
  <c r="K310" i="4"/>
  <c r="L310" i="4" s="1"/>
  <c r="K308" i="4"/>
  <c r="L308" i="4" s="1"/>
  <c r="K327" i="4"/>
  <c r="L327" i="4" s="1"/>
  <c r="K326" i="4"/>
  <c r="L326" i="4" s="1"/>
  <c r="K343" i="4"/>
  <c r="L343" i="4" s="1"/>
  <c r="K341" i="4"/>
  <c r="L341" i="4" s="1"/>
  <c r="K339" i="4"/>
  <c r="L339" i="4" s="1"/>
  <c r="K337" i="4"/>
  <c r="L337" i="4" s="1"/>
  <c r="K334" i="4"/>
  <c r="L334" i="4" s="1"/>
  <c r="K330" i="4"/>
  <c r="L330" i="4" s="1"/>
  <c r="L354" i="4"/>
  <c r="M133" i="13"/>
  <c r="M138" i="13" s="1"/>
  <c r="L138" i="13"/>
  <c r="G29" i="14"/>
  <c r="H29" i="14"/>
  <c r="G28" i="14"/>
  <c r="H28" i="14"/>
  <c r="G27" i="14"/>
  <c r="H27" i="14"/>
  <c r="G26" i="14"/>
  <c r="H26" i="14"/>
  <c r="G25" i="14"/>
  <c r="H25" i="14"/>
  <c r="G24" i="14"/>
  <c r="H24" i="14"/>
  <c r="G22" i="14"/>
  <c r="H22" i="14"/>
  <c r="G21" i="14"/>
  <c r="H21" i="14"/>
  <c r="G20" i="14"/>
  <c r="H20" i="14"/>
  <c r="G19" i="14"/>
  <c r="H19" i="14"/>
  <c r="G18" i="14"/>
  <c r="H18" i="14"/>
  <c r="G17" i="14"/>
  <c r="H17" i="14"/>
  <c r="G16" i="14"/>
  <c r="H16" i="14"/>
  <c r="G15" i="14"/>
  <c r="H15" i="14"/>
  <c r="G13" i="14"/>
  <c r="H13" i="14"/>
  <c r="G11" i="14"/>
  <c r="H11" i="14"/>
  <c r="G9" i="14"/>
  <c r="K9" i="14" s="1"/>
  <c r="L9" i="14" s="1"/>
  <c r="G10" i="14"/>
  <c r="H10" i="14"/>
  <c r="G7" i="14"/>
  <c r="G31" i="14" s="1"/>
  <c r="H7" i="14"/>
  <c r="G8" i="14"/>
  <c r="H8" i="14"/>
  <c r="H31" i="14" l="1"/>
  <c r="L56" i="4"/>
  <c r="K59" i="4"/>
  <c r="L380" i="4"/>
  <c r="K380" i="4"/>
  <c r="L256" i="4"/>
  <c r="L259" i="4" s="1"/>
  <c r="K259" i="4"/>
  <c r="K269" i="4"/>
  <c r="L168" i="4"/>
  <c r="K168" i="4"/>
  <c r="K64" i="4"/>
  <c r="K228" i="4"/>
  <c r="K11" i="14"/>
  <c r="L11" i="14" s="1"/>
  <c r="K13" i="14"/>
  <c r="L13" i="14" s="1"/>
  <c r="K16" i="14"/>
  <c r="L16" i="14" s="1"/>
  <c r="K18" i="14"/>
  <c r="L18" i="14" s="1"/>
  <c r="K20" i="14"/>
  <c r="L20" i="14" s="1"/>
  <c r="K22" i="14"/>
  <c r="L22" i="14" s="1"/>
  <c r="K25" i="14"/>
  <c r="L25" i="14" s="1"/>
  <c r="K26" i="14"/>
  <c r="L26" i="14" s="1"/>
  <c r="K28" i="14"/>
  <c r="L28" i="14" s="1"/>
  <c r="K134" i="4"/>
  <c r="K284" i="4"/>
  <c r="K301" i="4"/>
  <c r="L17" i="4"/>
  <c r="L20" i="4" s="1"/>
  <c r="L245" i="4"/>
  <c r="L248" i="4" s="1"/>
  <c r="K248" i="4"/>
  <c r="L235" i="4"/>
  <c r="L237" i="4" s="1"/>
  <c r="K103" i="4"/>
  <c r="L363" i="4"/>
  <c r="L365" i="4" s="1"/>
  <c r="K365" i="4"/>
  <c r="L287" i="4"/>
  <c r="L293" i="4" s="1"/>
  <c r="K293" i="4"/>
  <c r="L272" i="4"/>
  <c r="L274" i="4" s="1"/>
  <c r="K274" i="4"/>
  <c r="L225" i="4"/>
  <c r="L228" i="4" s="1"/>
  <c r="K344" i="4"/>
  <c r="K322" i="4"/>
  <c r="L240" i="4"/>
  <c r="L242" i="4" s="1"/>
  <c r="K242" i="4"/>
  <c r="L263" i="4"/>
  <c r="L262" i="4"/>
  <c r="L220" i="4"/>
  <c r="L222" i="4" s="1"/>
  <c r="K222" i="4"/>
  <c r="K78" i="4"/>
  <c r="K164" i="4"/>
  <c r="K120" i="4"/>
  <c r="L230" i="4"/>
  <c r="L231" i="4" s="1"/>
  <c r="K231" i="4"/>
  <c r="K142" i="4"/>
  <c r="L199" i="4"/>
  <c r="L195" i="4"/>
  <c r="L196" i="4" s="1"/>
  <c r="K196" i="4"/>
  <c r="K149" i="4"/>
  <c r="L125" i="4"/>
  <c r="L126" i="4" s="1"/>
  <c r="K126" i="4"/>
  <c r="L107" i="4"/>
  <c r="K107" i="4"/>
  <c r="K91" i="4"/>
  <c r="L83" i="4"/>
  <c r="K84" i="4"/>
  <c r="L72" i="4"/>
  <c r="K73" i="4"/>
  <c r="L57" i="4"/>
  <c r="L51" i="4"/>
  <c r="K52" i="4"/>
  <c r="L44" i="4"/>
  <c r="K47" i="4"/>
  <c r="L32" i="4"/>
  <c r="K34" i="4"/>
  <c r="L95" i="4"/>
  <c r="K98" i="4"/>
  <c r="L145" i="4"/>
  <c r="L137" i="4"/>
  <c r="L129" i="4"/>
  <c r="L87" i="4"/>
  <c r="L81" i="4"/>
  <c r="L43" i="4"/>
  <c r="L176" i="4"/>
  <c r="L180" i="4" s="1"/>
  <c r="L158" i="4"/>
  <c r="L172" i="4"/>
  <c r="L173" i="4" s="1"/>
  <c r="L101" i="4"/>
  <c r="L103" i="4" s="1"/>
  <c r="L138" i="4"/>
  <c r="L152" i="4"/>
  <c r="L155" i="4" s="1"/>
  <c r="L116" i="4"/>
  <c r="L120" i="4" s="1"/>
  <c r="L111" i="4"/>
  <c r="L112" i="4" s="1"/>
  <c r="L133" i="4"/>
  <c r="L146" i="4"/>
  <c r="L159" i="4"/>
  <c r="L94" i="4"/>
  <c r="L88" i="4"/>
  <c r="L82" i="4"/>
  <c r="L78" i="4"/>
  <c r="L55" i="4"/>
  <c r="L46" i="4"/>
  <c r="L39" i="4"/>
  <c r="L40" i="4" s="1"/>
  <c r="L31" i="4"/>
  <c r="L27" i="4"/>
  <c r="L28" i="4" s="1"/>
  <c r="K17" i="14"/>
  <c r="L17" i="14" s="1"/>
  <c r="K21" i="14"/>
  <c r="L21" i="14" s="1"/>
  <c r="K29" i="14"/>
  <c r="L29" i="14" s="1"/>
  <c r="K19" i="14"/>
  <c r="K24" i="14"/>
  <c r="L24" i="14" s="1"/>
  <c r="K27" i="14"/>
  <c r="L27" i="14" s="1"/>
  <c r="K7" i="14"/>
  <c r="K15" i="14"/>
  <c r="L15" i="14" s="1"/>
  <c r="K10" i="14"/>
  <c r="L10" i="14" s="1"/>
  <c r="K8" i="14"/>
  <c r="L8" i="14" s="1"/>
  <c r="M77" i="13"/>
  <c r="L200" i="4"/>
  <c r="L216" i="4"/>
  <c r="L304" i="4"/>
  <c r="L322" i="4" s="1"/>
  <c r="L67" i="4"/>
  <c r="L62" i="4"/>
  <c r="L64" i="4" s="1"/>
  <c r="L325" i="4"/>
  <c r="L344" i="4" s="1"/>
  <c r="L297" i="4"/>
  <c r="L301" i="4" s="1"/>
  <c r="L265" i="4"/>
  <c r="L277" i="4"/>
  <c r="L284" i="4" s="1"/>
  <c r="L23" i="4"/>
  <c r="L24" i="4" s="1"/>
  <c r="K31" i="14" l="1"/>
  <c r="L59" i="4"/>
  <c r="L269" i="4"/>
  <c r="L203" i="4"/>
  <c r="L164" i="4"/>
  <c r="L91" i="4"/>
  <c r="L134" i="4"/>
  <c r="L34" i="4"/>
  <c r="L52" i="4"/>
  <c r="L217" i="4"/>
  <c r="L73" i="4"/>
  <c r="L149" i="4"/>
  <c r="L142" i="4"/>
  <c r="L84" i="4"/>
  <c r="L47" i="4"/>
  <c r="L19" i="14"/>
  <c r="L98" i="4"/>
  <c r="L7" i="14"/>
  <c r="M67" i="13"/>
  <c r="L67" i="13"/>
  <c r="K67" i="13"/>
  <c r="I67" i="13"/>
  <c r="J67" i="13"/>
  <c r="H67" i="13"/>
  <c r="I55" i="13"/>
  <c r="I57" i="13" s="1"/>
  <c r="L31" i="14" l="1"/>
  <c r="L55" i="13"/>
  <c r="L57" i="13" s="1"/>
  <c r="M55" i="13" l="1"/>
  <c r="M57" i="13" s="1"/>
  <c r="I10" i="13"/>
  <c r="J10" i="13"/>
  <c r="K10" i="13"/>
  <c r="I142" i="13" l="1"/>
  <c r="H142" i="13"/>
  <c r="H9" i="13"/>
  <c r="H10" i="13" l="1"/>
  <c r="L9" i="13"/>
  <c r="L10" i="13" s="1"/>
  <c r="L142" i="13"/>
  <c r="M9" i="13" l="1"/>
  <c r="M10" i="13" s="1"/>
  <c r="M142" i="13"/>
  <c r="L1048102" i="13" l="1"/>
  <c r="B64773" i="13"/>
  <c r="B64775" i="13" s="1"/>
  <c r="I146" i="13"/>
  <c r="H146" i="13"/>
  <c r="I112" i="13"/>
  <c r="I114" i="13" s="1"/>
  <c r="M102" i="13"/>
  <c r="K102" i="13"/>
  <c r="J102" i="13"/>
  <c r="K85" i="13"/>
  <c r="J85" i="13"/>
  <c r="K81" i="13"/>
  <c r="K158" i="13" s="1"/>
  <c r="J81" i="13"/>
  <c r="I80" i="13"/>
  <c r="I81" i="13" s="1"/>
  <c r="H80" i="13"/>
  <c r="I60" i="13"/>
  <c r="I61" i="13" s="1"/>
  <c r="H60" i="13"/>
  <c r="A15" i="13"/>
  <c r="A16" i="13" s="1"/>
  <c r="A20" i="13" s="1"/>
  <c r="A24" i="13" s="1"/>
  <c r="A28" i="13" s="1"/>
  <c r="A32" i="13" s="1"/>
  <c r="J158" i="13" l="1"/>
  <c r="L112" i="13"/>
  <c r="L114" i="13" s="1"/>
  <c r="L84" i="13"/>
  <c r="M84" i="13" s="1"/>
  <c r="M85" i="13" s="1"/>
  <c r="L146" i="13"/>
  <c r="H61" i="13"/>
  <c r="L60" i="13"/>
  <c r="H81" i="13"/>
  <c r="L80" i="13"/>
  <c r="I85" i="13"/>
  <c r="I158" i="13" s="1"/>
  <c r="H85" i="13"/>
  <c r="I102" i="13"/>
  <c r="H102" i="13"/>
  <c r="H158" i="13" l="1"/>
  <c r="A36" i="13"/>
  <c r="A40" i="13" s="1"/>
  <c r="A44" i="13" s="1"/>
  <c r="A45" i="13" s="1"/>
  <c r="A49" i="13" s="1"/>
  <c r="A52" i="13" s="1"/>
  <c r="A55" i="13" s="1"/>
  <c r="A56" i="13" s="1"/>
  <c r="A60" i="13" s="1"/>
  <c r="L85" i="13"/>
  <c r="M80" i="13"/>
  <c r="M81" i="13" s="1"/>
  <c r="L81" i="13"/>
  <c r="M146" i="13"/>
  <c r="M60" i="13"/>
  <c r="M61" i="13" s="1"/>
  <c r="M158" i="13" s="1"/>
  <c r="L61" i="13"/>
  <c r="M112" i="13"/>
  <c r="M114" i="13" s="1"/>
  <c r="K1000230" i="4"/>
  <c r="B16905" i="4"/>
  <c r="B16907" i="4" s="1"/>
  <c r="H359" i="4"/>
  <c r="H360" i="4" s="1"/>
  <c r="G359" i="4"/>
  <c r="H252" i="4"/>
  <c r="H253" i="4" s="1"/>
  <c r="G252" i="4"/>
  <c r="G253" i="4" s="1"/>
  <c r="H184" i="4"/>
  <c r="H186" i="4" s="1"/>
  <c r="G184" i="4"/>
  <c r="G186" i="4" s="1"/>
  <c r="A11" i="4"/>
  <c r="A12" i="4" s="1"/>
  <c r="A13" i="4" s="1"/>
  <c r="A14" i="4" s="1"/>
  <c r="A15" i="4" s="1"/>
  <c r="G360" i="4" l="1"/>
  <c r="K359" i="4"/>
  <c r="K360" i="4" s="1"/>
  <c r="L158" i="13"/>
  <c r="K184" i="4"/>
  <c r="K186" i="4" s="1"/>
  <c r="K252" i="4"/>
  <c r="A16" i="4"/>
  <c r="A17" i="4" l="1"/>
  <c r="A18" i="4" s="1"/>
  <c r="A19" i="4" s="1"/>
  <c r="A23" i="4" s="1"/>
  <c r="A64" i="13"/>
  <c r="A65" i="13" s="1"/>
  <c r="A66" i="13" s="1"/>
  <c r="A70" i="13" s="1"/>
  <c r="A71" i="13" s="1"/>
  <c r="A72" i="13" s="1"/>
  <c r="A73" i="13" s="1"/>
  <c r="A74" i="13" s="1"/>
  <c r="A75" i="13" s="1"/>
  <c r="A76" i="13" s="1"/>
  <c r="A80" i="13" s="1"/>
  <c r="L252" i="4"/>
  <c r="L253" i="4" s="1"/>
  <c r="K253" i="4"/>
  <c r="L184" i="4"/>
  <c r="L186" i="4" s="1"/>
  <c r="L359" i="4"/>
  <c r="L360" i="4" s="1"/>
  <c r="A84" i="13" l="1"/>
  <c r="A88" i="13" s="1"/>
  <c r="A92" i="13" s="1"/>
  <c r="K877159" i="14"/>
  <c r="A8" i="14"/>
  <c r="A9" i="14" s="1"/>
  <c r="A10" i="14" s="1"/>
  <c r="A11" i="14" s="1"/>
  <c r="A96" i="13" l="1"/>
  <c r="A97" i="13" s="1"/>
  <c r="A100" i="13" s="1"/>
  <c r="A101" i="13" s="1"/>
  <c r="A105" i="13" l="1"/>
  <c r="A106" i="13" s="1"/>
  <c r="A107" i="13" l="1"/>
  <c r="A111" i="13" l="1"/>
  <c r="A112" i="13" s="1"/>
  <c r="A113" i="13" s="1"/>
  <c r="A117" i="13" s="1"/>
  <c r="A118" i="13" s="1"/>
  <c r="A119" i="13" s="1"/>
  <c r="A120" i="13" s="1"/>
  <c r="A121" i="13" s="1"/>
  <c r="A122" i="13" l="1"/>
  <c r="A126" i="13" s="1"/>
  <c r="A127" i="13" s="1"/>
  <c r="A128" i="13" s="1"/>
  <c r="A129" i="13" s="1"/>
  <c r="A133" i="13" s="1"/>
  <c r="A12" i="14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27" i="4" l="1"/>
  <c r="A31" i="4" s="1"/>
  <c r="A32" i="4" s="1"/>
  <c r="A33" i="4" s="1"/>
  <c r="A37" i="4" s="1"/>
  <c r="A38" i="4" l="1"/>
  <c r="A39" i="4" l="1"/>
  <c r="A43" i="4" s="1"/>
  <c r="A44" i="4" l="1"/>
  <c r="A45" i="4" l="1"/>
  <c r="A46" i="4" l="1"/>
  <c r="A50" i="4" l="1"/>
  <c r="A51" i="4" l="1"/>
  <c r="A55" i="4" s="1"/>
  <c r="A56" i="4" l="1"/>
  <c r="A57" i="4" s="1"/>
  <c r="A58" i="4" s="1"/>
  <c r="A63" i="4" l="1"/>
  <c r="A67" i="4" s="1"/>
  <c r="A68" i="4" s="1"/>
  <c r="A69" i="4" s="1"/>
  <c r="A70" i="4" s="1"/>
  <c r="A71" i="4" s="1"/>
  <c r="A72" i="4" s="1"/>
  <c r="A76" i="4" s="1"/>
  <c r="A77" i="4" s="1"/>
  <c r="A81" i="4" s="1"/>
  <c r="A62" i="4"/>
  <c r="A83" i="4" l="1"/>
  <c r="A87" i="4" s="1"/>
  <c r="A88" i="4" s="1"/>
  <c r="A89" i="4" s="1"/>
  <c r="A90" i="4" s="1"/>
  <c r="A94" i="4" s="1"/>
  <c r="A95" i="4" s="1"/>
  <c r="A96" i="4" s="1"/>
  <c r="A97" i="4" s="1"/>
  <c r="A101" i="4" s="1"/>
  <c r="A102" i="4" s="1"/>
  <c r="A106" i="4" s="1"/>
  <c r="A110" i="4" s="1"/>
  <c r="A111" i="4" s="1"/>
  <c r="A115" i="4" s="1"/>
  <c r="A116" i="4" s="1"/>
  <c r="A117" i="4" s="1"/>
  <c r="A118" i="4" s="1"/>
  <c r="A119" i="4" s="1"/>
  <c r="A123" i="4" s="1"/>
  <c r="A124" i="4" s="1"/>
  <c r="A125" i="4" s="1"/>
  <c r="A129" i="4" s="1"/>
  <c r="A130" i="4" s="1"/>
  <c r="A131" i="4" s="1"/>
  <c r="A132" i="4" s="1"/>
  <c r="A133" i="4" s="1"/>
  <c r="A137" i="4" s="1"/>
  <c r="A138" i="4" s="1"/>
  <c r="A139" i="4" s="1"/>
  <c r="A140" i="4" s="1"/>
  <c r="A141" i="4" s="1"/>
  <c r="A145" i="4" s="1"/>
  <c r="A146" i="4" s="1"/>
  <c r="A147" i="4" s="1"/>
  <c r="A148" i="4" s="1"/>
  <c r="A152" i="4" s="1"/>
  <c r="A153" i="4" s="1"/>
  <c r="A154" i="4" s="1"/>
  <c r="A158" i="4" s="1"/>
  <c r="A159" i="4" s="1"/>
  <c r="A82" i="4"/>
  <c r="A160" i="4" l="1"/>
  <c r="A161" i="4" s="1"/>
  <c r="A162" i="4" s="1"/>
  <c r="A163" i="4" s="1"/>
  <c r="A167" i="4" s="1"/>
  <c r="A171" i="4" s="1"/>
  <c r="A172" i="4" s="1"/>
  <c r="A176" i="4" s="1"/>
  <c r="A177" i="4" s="1"/>
  <c r="A178" i="4" s="1"/>
  <c r="A179" i="4" s="1"/>
  <c r="A184" i="4" s="1"/>
  <c r="A185" i="4" s="1"/>
  <c r="A189" i="4" s="1"/>
  <c r="A190" i="4" s="1"/>
  <c r="A194" i="4" s="1"/>
  <c r="A199" i="4" l="1"/>
  <c r="A200" i="4" s="1"/>
  <c r="A201" i="4" s="1"/>
  <c r="A202" i="4" s="1"/>
  <c r="A206" i="4" s="1"/>
  <c r="A207" i="4" s="1"/>
  <c r="A195" i="4"/>
  <c r="A211" i="4" l="1"/>
  <c r="A212" i="4" s="1"/>
  <c r="A216" i="4" s="1"/>
  <c r="A220" i="4" s="1"/>
  <c r="A221" i="4" s="1"/>
  <c r="A225" i="4" s="1"/>
  <c r="A226" i="4" s="1"/>
  <c r="A227" i="4" s="1"/>
  <c r="A208" i="4"/>
  <c r="A209" i="4" s="1"/>
  <c r="A210" i="4" s="1"/>
  <c r="A236" i="4" l="1"/>
  <c r="A240" i="4" s="1"/>
  <c r="A241" i="4" s="1"/>
  <c r="A245" i="4" s="1"/>
  <c r="A246" i="4" s="1"/>
  <c r="A247" i="4" s="1"/>
  <c r="A230" i="4"/>
  <c r="A234" i="4" s="1"/>
  <c r="A235" i="4" s="1"/>
  <c r="A257" i="4" l="1"/>
  <c r="A252" i="4"/>
  <c r="A256" i="4" s="1"/>
  <c r="A134" i="13"/>
  <c r="A135" i="13" s="1"/>
  <c r="A136" i="13" s="1"/>
  <c r="A137" i="13" s="1"/>
  <c r="A264" i="4" l="1"/>
  <c r="A265" i="4" s="1"/>
  <c r="A266" i="4" s="1"/>
  <c r="A267" i="4" s="1"/>
  <c r="A268" i="4" s="1"/>
  <c r="A272" i="4" s="1"/>
  <c r="A273" i="4" s="1"/>
  <c r="A277" i="4" s="1"/>
  <c r="A278" i="4" s="1"/>
  <c r="A279" i="4" s="1"/>
  <c r="A280" i="4" s="1"/>
  <c r="A281" i="4" s="1"/>
  <c r="A282" i="4" s="1"/>
  <c r="A283" i="4" s="1"/>
  <c r="A287" i="4" s="1"/>
  <c r="A288" i="4" s="1"/>
  <c r="A289" i="4" s="1"/>
  <c r="A290" i="4" s="1"/>
  <c r="A291" i="4" s="1"/>
  <c r="A292" i="4" s="1"/>
  <c r="A297" i="4" s="1"/>
  <c r="A298" i="4" s="1"/>
  <c r="A299" i="4" s="1"/>
  <c r="A300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7" i="4" s="1"/>
  <c r="A348" i="4" s="1"/>
  <c r="A349" i="4" s="1"/>
  <c r="A350" i="4" s="1"/>
  <c r="A354" i="4" s="1"/>
  <c r="A355" i="4" s="1"/>
  <c r="A356" i="4" s="1"/>
  <c r="A357" i="4" s="1"/>
  <c r="A358" i="4" s="1"/>
  <c r="A359" i="4" s="1"/>
  <c r="A363" i="4" s="1"/>
  <c r="A364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258" i="4"/>
  <c r="A262" i="4" s="1"/>
  <c r="A263" i="4" s="1"/>
  <c r="A141" i="13"/>
  <c r="A145" i="13" s="1"/>
  <c r="A149" i="13" s="1"/>
  <c r="A150" i="13" s="1"/>
  <c r="A151" i="13" s="1"/>
  <c r="A155" i="13" s="1"/>
  <c r="G382" i="4"/>
  <c r="I382" i="4"/>
  <c r="J382" i="4"/>
  <c r="H382" i="4"/>
  <c r="L382" i="4"/>
  <c r="K382" i="4"/>
</calcChain>
</file>

<file path=xl/sharedStrings.xml><?xml version="1.0" encoding="utf-8"?>
<sst xmlns="http://schemas.openxmlformats.org/spreadsheetml/2006/main" count="1503" uniqueCount="624">
  <si>
    <t xml:space="preserve">DIRECCION GENERAL DE PRESUPUESTO </t>
  </si>
  <si>
    <t xml:space="preserve">DEPARTAMENTO DE RECURSOS HUMANOS </t>
  </si>
  <si>
    <t xml:space="preserve">DIRECCION GENERAL </t>
  </si>
  <si>
    <t>NO.</t>
  </si>
  <si>
    <t>AFP (2.87)</t>
  </si>
  <si>
    <t>SFS ( 3.04)</t>
  </si>
  <si>
    <t xml:space="preserve">Total de Descuentos </t>
  </si>
  <si>
    <t>ROSA LOURDES SANCHEZ</t>
  </si>
  <si>
    <t xml:space="preserve">ANALISTA DE DESARROLLO ORGANIZACIONAL </t>
  </si>
  <si>
    <t xml:space="preserve">SOCORRO HERNANDEZ VALDEZ </t>
  </si>
  <si>
    <t xml:space="preserve">ANALISTA CENTAL DE PRESUPUESTO </t>
  </si>
  <si>
    <t xml:space="preserve">MANUEL ANTONIO MARTE SUAZO </t>
  </si>
  <si>
    <t xml:space="preserve">ENCARGADO DE DEPARTAMENTO </t>
  </si>
  <si>
    <t xml:space="preserve">RAMONA IBELISSE LEONOR CARBUCCIA </t>
  </si>
  <si>
    <t xml:space="preserve">MARGARET YOVEIRI GARCIA TAVERAZ </t>
  </si>
  <si>
    <t>ANALISTA DE PRESUPUESTO I</t>
  </si>
  <si>
    <t xml:space="preserve">MARIA DEL CARMEN FRANCO GALAN </t>
  </si>
  <si>
    <t xml:space="preserve">SECRETARIA EJECUTIVA </t>
  </si>
  <si>
    <t xml:space="preserve">ALTAGRACIA JIMENEZ DE CASIMIRO </t>
  </si>
  <si>
    <t xml:space="preserve">RESPONSABLE DE ACCESO A LA INFORMACION 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</si>
  <si>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</si>
  <si>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</si>
  <si>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</si>
  <si>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</si>
  <si>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</si>
  <si>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</si>
  <si>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</si>
  <si>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</si>
  <si>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</si>
  <si>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</si>
  <si>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</si>
  <si>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</si>
  <si>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</si>
  <si>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</si>
  <si>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</si>
  <si>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</si>
  <si>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 xml:space="preserve">SUB-DIRECTOR INSTITUCIONES DESCENTRALIZADAS </t>
  </si>
  <si>
    <t xml:space="preserve">JUAN JOSE SANCHEZ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</si>
  <si>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</si>
  <si>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</si>
  <si>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</si>
  <si>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</si>
  <si>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>CLARIBEL CID UREÑA</t>
  </si>
  <si>
    <t xml:space="preserve">SORIBEL MEDINA LAGRANGE </t>
  </si>
  <si>
    <t xml:space="preserve">DEPARTAMENTO DE PLANIFICACION Y DESARROLLO </t>
  </si>
  <si>
    <t xml:space="preserve">PATRICIA MARIEL CASTILLO CEDEÑO </t>
  </si>
  <si>
    <t xml:space="preserve">DIVISION FORMULACION, MONITOREO Y EVALUACION DE PLANES DE PROGRAMAS Y PROYECTOS </t>
  </si>
  <si>
    <t xml:space="preserve">JESUS MANUEL PAYANO REYES </t>
  </si>
  <si>
    <t>KARLA MARIEL UREÑA GIL</t>
  </si>
  <si>
    <t>CARLOS RAFAEL OVALLE OSORIO</t>
  </si>
  <si>
    <t xml:space="preserve">JEREMY ELIAM BISONO SENA </t>
  </si>
  <si>
    <t>GELLMNS KEEMSIOLY GIL BISONO</t>
  </si>
  <si>
    <t xml:space="preserve">DEPARTAMENTO JURIDICO </t>
  </si>
  <si>
    <t>DAYANA ALEXANDRA CRESPO VARGAS</t>
  </si>
  <si>
    <t>DANIA ALCANTARA GUTIERREZ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</si>
  <si>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</si>
  <si>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</si>
  <si>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</si>
  <si>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</si>
  <si>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>PAMELA MARIA ABREU MATOS</t>
  </si>
  <si>
    <t xml:space="preserve">RAMON ANTONIO TEJEDA LUGO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</si>
  <si>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</si>
  <si>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</si>
  <si>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</si>
  <si>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</si>
  <si>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 xml:space="preserve">DIVISION INFRAESTRUCTURA Y SOPORTE TECNICO </t>
  </si>
  <si>
    <t xml:space="preserve">DOMINGO DE LOS SANTOS R. </t>
  </si>
  <si>
    <t>SOPORTE TECNICO INFORMATICO</t>
  </si>
  <si>
    <t xml:space="preserve">JORGE ANTONIO SERRA GOMEZ </t>
  </si>
  <si>
    <t xml:space="preserve">RAYMUNDO SANTANA SAVIÑON </t>
  </si>
  <si>
    <t xml:space="preserve">ELIO DE JESUS BRITO FLORIAN </t>
  </si>
  <si>
    <t xml:space="preserve">DEPARTAMENTO ADMINISTRATIVO Y FINANCIERO </t>
  </si>
  <si>
    <t xml:space="preserve">DIVISION SERVICIOS GENERALES </t>
  </si>
  <si>
    <t>DANIEL EDUARDO PORTORREAL LUNA</t>
  </si>
  <si>
    <t xml:space="preserve">AUXILIAR ADMINISTRATIVO </t>
  </si>
  <si>
    <t>CLAUDIO RAMON MATEO MORA</t>
  </si>
  <si>
    <t xml:space="preserve">CARLOS JOSE HEREDIA MEDINA </t>
  </si>
  <si>
    <t xml:space="preserve">MARTA FELICIA DIAZ CASTILLO </t>
  </si>
  <si>
    <t xml:space="preserve">MEIBY ESPERANZA GUILLEN BELTRE </t>
  </si>
  <si>
    <t xml:space="preserve">AQUILINA DEL SOCORRO RUIZ </t>
  </si>
  <si>
    <t xml:space="preserve">CRECENCIA BELLIARD MELENCIANO </t>
  </si>
  <si>
    <t xml:space="preserve">SECCION MAYORDOMIA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</si>
  <si>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</si>
  <si>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</si>
  <si>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</si>
  <si>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</si>
  <si>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</si>
  <si>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</si>
  <si>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>ALEJANDRINA JIMENEZ ENCARNACION</t>
  </si>
  <si>
    <t xml:space="preserve">ROSAGNA ALTAGRACIA ADAMES CUELLO </t>
  </si>
  <si>
    <t>MIGUEL ANGEL DE LOS SANTOS SANCHEZ</t>
  </si>
  <si>
    <t>MARIA LEE SOTO</t>
  </si>
  <si>
    <t>VICTOR MANUEL DIAZ CASTILLO</t>
  </si>
  <si>
    <t>PATRICIO ROSARIO ADAMES</t>
  </si>
  <si>
    <t>CONSERJE</t>
  </si>
  <si>
    <t>SECCION ALMACEN Y SUMINISTRO</t>
  </si>
  <si>
    <t xml:space="preserve">JOSE JUNIOR ABREU TAVERAS </t>
  </si>
  <si>
    <t>SECCION TRANSPORTACION</t>
  </si>
  <si>
    <t xml:space="preserve">ISIDRO FRUCTUOSO FROMETA </t>
  </si>
  <si>
    <t xml:space="preserve">BELKIS LUISA FIGUEROA BATISTA </t>
  </si>
  <si>
    <t>DINO LOPEZ MATEO</t>
  </si>
  <si>
    <t xml:space="preserve">DOMINGO ANTONIO MOREL MARTINEZ </t>
  </si>
  <si>
    <t xml:space="preserve">CHOFER II </t>
  </si>
  <si>
    <t xml:space="preserve">MAXIMO PEÑA MONTERO </t>
  </si>
  <si>
    <t xml:space="preserve">PATRICIO MOREL BLANCO </t>
  </si>
  <si>
    <t>JOSE RAMON FERREIRA INOA</t>
  </si>
  <si>
    <t xml:space="preserve">GUILLERMO ZAYAS BURGOS </t>
  </si>
  <si>
    <t xml:space="preserve">CESAR AUGUSTO PEREZ FELIZ </t>
  </si>
  <si>
    <t xml:space="preserve">FRANCISCO ALBERTO BLANCO RAMOS </t>
  </si>
  <si>
    <t xml:space="preserve">FELIX VARGAS </t>
  </si>
  <si>
    <t>FRANCISCO PAULINO DE LA CRUZ</t>
  </si>
  <si>
    <t xml:space="preserve">YSAIAS MORILLO FERREIRA </t>
  </si>
  <si>
    <t xml:space="preserve">MAXIMO FLORIAN MERCEDES CORDERO </t>
  </si>
  <si>
    <t xml:space="preserve">RAMON ANTONIO FLORENTINO JIMENEZ </t>
  </si>
  <si>
    <t xml:space="preserve">RAFAEL MERCEDES AQUINO </t>
  </si>
  <si>
    <t>DIVISION FINANCIERA</t>
  </si>
  <si>
    <t xml:space="preserve">CECILIO LOPEZ </t>
  </si>
  <si>
    <t xml:space="preserve">EDWIN AMADO MEJIA </t>
  </si>
  <si>
    <t xml:space="preserve">MARIA EUGENIA MONTERO SORIANO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</si>
  <si>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</si>
  <si>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</si>
  <si>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</si>
  <si>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</si>
  <si>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</si>
  <si>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 xml:space="preserve">ZACARIAS SANTANA </t>
  </si>
  <si>
    <t xml:space="preserve">AUXILIAR DE DOCUMENTACION </t>
  </si>
  <si>
    <t xml:space="preserve">FRANCISCO MORETA GARCIA </t>
  </si>
  <si>
    <t xml:space="preserve">SONIA  ORTIZ REYES </t>
  </si>
  <si>
    <t xml:space="preserve">MARIANELA  MONTILLA </t>
  </si>
  <si>
    <t>ROSA YANIRIS MATEO MOJICA</t>
  </si>
  <si>
    <t>KAREN MARGARITA GONZALEZ RODRIGUEZ</t>
  </si>
  <si>
    <t xml:space="preserve">JESUS SANTANA PEPEN </t>
  </si>
  <si>
    <t>KATHERINE MERCEDES PEGUERO FERMIN</t>
  </si>
  <si>
    <t xml:space="preserve">NORVIN DARINEL BERGES 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</si>
  <si>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</si>
  <si>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</si>
  <si>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</si>
  <si>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</si>
  <si>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</si>
  <si>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</si>
  <si>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</si>
  <si>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</si>
  <si>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</si>
  <si>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</si>
  <si>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REYNA IRIS POLANCO CAPELLAN </t>
  </si>
  <si>
    <t xml:space="preserve">YADEL CORNELIA ALICIA HERRERA DE JESUS </t>
  </si>
  <si>
    <t xml:space="preserve">PATRICIA ALTAGRACIA FERNADEZ DEL ROSARIO  </t>
  </si>
  <si>
    <t>TELMA LUISA DIAZ MORETA</t>
  </si>
  <si>
    <t xml:space="preserve">MARIA VICTORIA ORTIZ SANCHEZ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</si>
  <si>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</si>
  <si>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</si>
  <si>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</si>
  <si>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</si>
  <si>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>ANDOLI MARTINEZ DECENA</t>
  </si>
  <si>
    <t xml:space="preserve">JOSE ISMAEL PEÑA PERALTA </t>
  </si>
  <si>
    <t xml:space="preserve">CESAR FELIX BUENO RODRIGUEZ </t>
  </si>
  <si>
    <t xml:space="preserve">PATRICIA ACEVEDO ROSARIO </t>
  </si>
  <si>
    <t xml:space="preserve">LIDIA ALTAGRACIA CASTILLO ROJAS </t>
  </si>
  <si>
    <t xml:space="preserve">ANA MARIA BIERD DE JESUS </t>
  </si>
  <si>
    <t xml:space="preserve">MARCIA SUAREZ LOPEZ </t>
  </si>
  <si>
    <t xml:space="preserve">DANIEL ALBERTO BATISTA </t>
  </si>
  <si>
    <t xml:space="preserve">SAILEN QUIROZ </t>
  </si>
  <si>
    <t xml:space="preserve">HECTOR JOSE MANCEBO </t>
  </si>
  <si>
    <t>PATRICIA CAROLINA PERDOMO GARCIA</t>
  </si>
  <si>
    <t xml:space="preserve">ANA LUCIA BURGOS </t>
  </si>
  <si>
    <t>SECRETARIA</t>
  </si>
  <si>
    <t xml:space="preserve">PATRIA  SENCION SANTANA </t>
  </si>
  <si>
    <t>YANELLI SANTANA GATON</t>
  </si>
  <si>
    <t>ROSA IRIS PICHARDO PEREZ</t>
  </si>
  <si>
    <t>MARIA SOLEDAD MIRANDA AHUMADA</t>
  </si>
  <si>
    <t xml:space="preserve">MANUEL DE JESUS BURGOS </t>
  </si>
  <si>
    <t xml:space="preserve">SANTA ROSA BAEZ RODRIGUEZ </t>
  </si>
  <si>
    <t>MILDRED OVALLE RIVERA</t>
  </si>
  <si>
    <t xml:space="preserve">MARIEL ALTAGRACIA MUÑOZ ALVAREZ </t>
  </si>
  <si>
    <t xml:space="preserve">TERESA MILAGROS DE LEON PEREZ </t>
  </si>
  <si>
    <t xml:space="preserve">EUSEBIA PEREZ AGRAMONTE </t>
  </si>
  <si>
    <t xml:space="preserve">SONIA FELIZ FELIZ </t>
  </si>
  <si>
    <t xml:space="preserve">MARIANA VALDEZ </t>
  </si>
  <si>
    <t xml:space="preserve">WINDER REYES ARIAS </t>
  </si>
  <si>
    <t xml:space="preserve">NATIVIDAD SANCHEZ </t>
  </si>
  <si>
    <t xml:space="preserve">MILAGROS PANIAGUA </t>
  </si>
  <si>
    <t xml:space="preserve">ALEJANDRINA RODRIGUEZ DUVAL </t>
  </si>
  <si>
    <t xml:space="preserve">JOEL ANTONIO MARTINEZ BARREIRO </t>
  </si>
  <si>
    <t xml:space="preserve">LAURA CID SANCHEZ </t>
  </si>
  <si>
    <t xml:space="preserve">NIVIS LETICIA LEON VILLEGAS </t>
  </si>
  <si>
    <t xml:space="preserve">DELIO OMAR CESPEDES MEDINA </t>
  </si>
  <si>
    <t xml:space="preserve">YURIDYS ALTAGRACIA RODRIGUEZ DILONE </t>
  </si>
  <si>
    <t xml:space="preserve">JOSEFINA GONZALEZ SILFA </t>
  </si>
  <si>
    <t xml:space="preserve">ERELY MARTINEZ PEREZ </t>
  </si>
  <si>
    <t>ARNOLD FRANCISCO ALMANZAR JOSEPH</t>
  </si>
  <si>
    <t>GRISELDA GOMEZ</t>
  </si>
  <si>
    <t xml:space="preserve">JAQUELINE BELLO PUJOLS </t>
  </si>
  <si>
    <t>VICTOR ELADIO MONTERO SOTO</t>
  </si>
  <si>
    <t>CESAR AUGUSTO DE LA CRUZ DYER</t>
  </si>
  <si>
    <t>IRANNA LARITZA BRITO TAVAREZ</t>
  </si>
  <si>
    <t xml:space="preserve">ADRI HELEN MATEO BETANCES </t>
  </si>
  <si>
    <t xml:space="preserve">HIPOLITO DIAZ PEÑA </t>
  </si>
  <si>
    <t xml:space="preserve">ALBERTO VILLANUEVA POLANCO </t>
  </si>
  <si>
    <t>JENNIFER ORTIZ RAMIREZ</t>
  </si>
  <si>
    <t xml:space="preserve">PARALEGAL </t>
  </si>
  <si>
    <t xml:space="preserve">DIVISION FINANCIERA </t>
  </si>
  <si>
    <t>SHEILA CAMILA TAVAREZ ESCAÑO</t>
  </si>
  <si>
    <t xml:space="preserve">SAMUEL ENRIQUE ESPINAL ALCANTARA </t>
  </si>
  <si>
    <t xml:space="preserve">LAURA VIRGINIA DE LA CRUZ DUVERGE </t>
  </si>
  <si>
    <t xml:space="preserve">ANA MARIA LORENZO SILIE </t>
  </si>
  <si>
    <t xml:space="preserve">AIDA SANTOS SANCHEZ </t>
  </si>
  <si>
    <t xml:space="preserve">GRISELDA COLLADO </t>
  </si>
  <si>
    <t xml:space="preserve">JUANA RAMIREZ JACINTO </t>
  </si>
  <si>
    <t xml:space="preserve">ANGELICA ALTAGRACIA RAMIREZ DIAZ </t>
  </si>
  <si>
    <t xml:space="preserve">GREGORIO SUERO </t>
  </si>
  <si>
    <t xml:space="preserve">ESTANISLAO MERCEDES RODRIGUEZ </t>
  </si>
  <si>
    <t xml:space="preserve">EDUARDO FULCAR </t>
  </si>
  <si>
    <t>DULCE M. PADILLA</t>
  </si>
  <si>
    <t xml:space="preserve">TOTAL GENERAL NOMINA TRAMITE DE PENSION </t>
  </si>
  <si>
    <t>GILBERTO OLMEDO ACOSTA VICTORIO</t>
  </si>
  <si>
    <t xml:space="preserve">CONSERJE </t>
  </si>
  <si>
    <t xml:space="preserve">PASCUAL ALBERTO DE LOS SANTOS </t>
  </si>
  <si>
    <t xml:space="preserve">TECNICO ARCHIVISTA </t>
  </si>
  <si>
    <t xml:space="preserve">WILKIN ALEXANDER VASQUEZ MATOS </t>
  </si>
  <si>
    <t xml:space="preserve">DEPARTAMENTO ADMINISTRATIVO Y FINANCIERO  </t>
  </si>
  <si>
    <t xml:space="preserve">ALAM DARWIN MARTINEZ GARCIA </t>
  </si>
  <si>
    <t xml:space="preserve">RAYNEL BRESNE SORIANO </t>
  </si>
  <si>
    <t xml:space="preserve">ARIEL BENJAMIN MARINEZ ZABALA </t>
  </si>
  <si>
    <t>DESARROLLADOR DE SISTEMAS</t>
  </si>
  <si>
    <t xml:space="preserve">CARLOS PICHARDO </t>
  </si>
  <si>
    <t xml:space="preserve">ANALISTA FINANCIERO </t>
  </si>
  <si>
    <t xml:space="preserve">TERESA VALDEZ MARTE </t>
  </si>
  <si>
    <t xml:space="preserve">WILLIAM BELLO </t>
  </si>
  <si>
    <t xml:space="preserve">DEPARTAMENTO DE COMUNICACIONES </t>
  </si>
  <si>
    <t xml:space="preserve">RAFAEL ANTONIO  ROMERO SEGURA </t>
  </si>
  <si>
    <t xml:space="preserve">NICOLE MARIEL ESPAILLAT ACOSTA </t>
  </si>
  <si>
    <t xml:space="preserve">GRACIELA MARIA BURGOS PIMENTEL </t>
  </si>
  <si>
    <t>TAIRY IVENNY RAMIREZ RAMIREZ</t>
  </si>
  <si>
    <t>AWILDA POLANCO HERNANDEZ</t>
  </si>
  <si>
    <t xml:space="preserve">ANGEL MAGDIEL VILORIO ALBUERME 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</si>
  <si>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</si>
  <si>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</si>
  <si>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</si>
  <si>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</si>
  <si>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</si>
  <si>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</si>
  <si>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</si>
  <si>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</si>
  <si>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MARIA VENTURA BONILLA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</si>
  <si>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</si>
  <si>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</si>
  <si>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</si>
  <si>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</si>
  <si>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</si>
  <si>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LAURA LOPEZ LARA DE VENTURA</t>
  </si>
  <si>
    <t>DAMARIS SOLINDA MEDINA RAMIREZ</t>
  </si>
  <si>
    <t xml:space="preserve">DIRECCION DE PRESUPUESTOS DE  SERVICIOS ECONOMICOS </t>
  </si>
  <si>
    <t xml:space="preserve">DIRECCION ESTUDIOS ECONOMICOS Y SEGUIMIENTO FINANCIERO 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</si>
  <si>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</si>
  <si>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</si>
  <si>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</si>
  <si>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 REGISTRO, CONTROL Y NOMINA </t>
  </si>
  <si>
    <t>DEPARTAMENTO TECNOLOGIA DE LA INFORMACION Y COMUNICACION</t>
  </si>
  <si>
    <t xml:space="preserve">DIVISION DESARROLLO E IMPLEMENTACION DE SISTEMAS </t>
  </si>
  <si>
    <t xml:space="preserve">DIVISION DE COMPRAS Y CONTRATACIONES 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</si>
  <si>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</si>
  <si>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</si>
  <si>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</si>
  <si>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 xml:space="preserve">DEPARTAMENTO DE PRESUPUESTOS DE  EMPRESAS PUBLICAS </t>
  </si>
  <si>
    <t>ANALISTA DE PLANIFICACION I</t>
  </si>
  <si>
    <t>ANALISTA DE DESARROLLO INSTITUCIONAL II</t>
  </si>
  <si>
    <t xml:space="preserve">TECNICO DE RECURSOS HUMANOS </t>
  </si>
  <si>
    <t>ANALISTA DE CAPACITACION Y DESARROLLO I</t>
  </si>
  <si>
    <t xml:space="preserve">ANALISTA DE REGISTRO Y CONTROL </t>
  </si>
  <si>
    <t xml:space="preserve">TECNICO BIBLIOTECARIO </t>
  </si>
  <si>
    <t xml:space="preserve">SECRETARIA </t>
  </si>
  <si>
    <t xml:space="preserve">AUXILIAR DE ALMACEN Y SUMINISTRO </t>
  </si>
  <si>
    <t>COORDINADORA ENLACE DIGEPRES-DAFI</t>
  </si>
  <si>
    <t xml:space="preserve">ADMINISTRADOR DE BASE DE DATOS </t>
  </si>
  <si>
    <t xml:space="preserve">ENCARGADO DE DIVISION DE DESARROLLO E IMPLEMENTACION DE SISTEMAS </t>
  </si>
  <si>
    <t xml:space="preserve">ADMINISTRADOR DE SISTEMAS </t>
  </si>
  <si>
    <t>COORDINADOR DE SERVICIOS TIC</t>
  </si>
  <si>
    <t xml:space="preserve">TECNICO DE CONTROL DE BIENES </t>
  </si>
  <si>
    <t xml:space="preserve">TECNICO ELECTRICISTA </t>
  </si>
  <si>
    <t xml:space="preserve">CAMARERA </t>
  </si>
  <si>
    <t>SUPERVISOR DE TRANSPORTACION</t>
  </si>
  <si>
    <t xml:space="preserve">PARQUEADOR </t>
  </si>
  <si>
    <t xml:space="preserve">ENCARGADA DIVISION FINANCIERA </t>
  </si>
  <si>
    <t xml:space="preserve">ENCARGADA DIVISION ARCHIVO CENTRAL </t>
  </si>
  <si>
    <t xml:space="preserve">ENCARGADO (A) SECCION DE CORRESPONDENCIA </t>
  </si>
  <si>
    <t xml:space="preserve">MENSAJERO INTERNO </t>
  </si>
  <si>
    <t xml:space="preserve">TECNICO ADMINISTRATIVO </t>
  </si>
  <si>
    <t xml:space="preserve">ANALISTA DE EVALUACION DEL DESEMPEÑO </t>
  </si>
  <si>
    <t>AUXILIAR DE ENFERMERIA</t>
  </si>
  <si>
    <t xml:space="preserve">ANALISTA DE SISTEMAS </t>
  </si>
  <si>
    <t xml:space="preserve">SOPORTE TECNICO INFORMATICO </t>
  </si>
  <si>
    <t>ANALISTA ECONOMICO</t>
  </si>
  <si>
    <t xml:space="preserve">EDWIN ARMANDO COSS TERRERO </t>
  </si>
  <si>
    <t xml:space="preserve">MARIA LUISA MENDEZ FELIZ </t>
  </si>
  <si>
    <t xml:space="preserve">JOHANNA FRANCHESCA SANTOS SANTOS </t>
  </si>
  <si>
    <t>LUIS LEONARDO AMIAMA  GOMEZ</t>
  </si>
  <si>
    <t xml:space="preserve">JULISSA CASTILLO DE PERALTA </t>
  </si>
  <si>
    <t>COORDINADORA DE DESPACHO</t>
  </si>
  <si>
    <t xml:space="preserve">DIVISION DE PROTOCOLO </t>
  </si>
  <si>
    <t>SOPORTE TECNICO DE PRUEBA Y DOCUMENTACION</t>
  </si>
  <si>
    <t>TECNICO DE COMPRAS</t>
  </si>
  <si>
    <t xml:space="preserve">CONTADOR </t>
  </si>
  <si>
    <t>ISABEL MARTINEZ ALONZO</t>
  </si>
  <si>
    <t xml:space="preserve">TAMAR ESTHER PEÑA RODRIGUEZ </t>
  </si>
  <si>
    <t xml:space="preserve">CARMEN ROSAURA  REGALADO </t>
  </si>
  <si>
    <t xml:space="preserve">DIRECTORIA DE PRESUPUESTOS DE SERVICIOS GENERALES </t>
  </si>
  <si>
    <t xml:space="preserve">ENCARGADA DE DEPARTAMENTO </t>
  </si>
  <si>
    <t xml:space="preserve">MARIA MAGDALENA CABRERA FRANCO </t>
  </si>
  <si>
    <t>ENCARGADA</t>
  </si>
  <si>
    <t xml:space="preserve">SUBDIRECTORA AYUNTAMIENTOS </t>
  </si>
  <si>
    <t xml:space="preserve">ENCARGADO DEPARTAMENTO DE NORMAS Y METODOLOGIAS </t>
  </si>
  <si>
    <t xml:space="preserve">ANALISTA DE NORMAS Y METODOLOGIAS PRESUPUESTARIAS </t>
  </si>
  <si>
    <t xml:space="preserve">ENCARGADO DEPARTAMENTO DE EVALUACION DEL DESEMPEÑO PRESUPUESTARIO </t>
  </si>
  <si>
    <t>ANALISTA DE EVALUACION DEL DESEMPEÑO DE GESTION PRESUPUESTARIA I</t>
  </si>
  <si>
    <t xml:space="preserve">ANALISTA </t>
  </si>
  <si>
    <t xml:space="preserve">DIVISION  ARCHIVO CENTRAL </t>
  </si>
  <si>
    <t xml:space="preserve">DIVISION FORMULACION, MONITOREO Y EVALUACION DE PLANES, PROGRAMAS Y PROYECTOS </t>
  </si>
  <si>
    <t xml:space="preserve">AUXILIAR ALMACEN Y SUMINISTRO </t>
  </si>
  <si>
    <t xml:space="preserve">ENCARGADA DIVISION EVALUACIÓN DEL DESEMPEÑO Y CAPACITACIÓN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</si>
  <si>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</si>
  <si>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</si>
  <si>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</si>
  <si>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TECNICO DE PLANIFICACIÓN Y DESARROLLO </t>
  </si>
  <si>
    <t xml:space="preserve">ENCARGADA DIVISIÓN DE FORMULACIÓN, MONITOREO Y EVALUACIÓN DE PLANES PROGRAMAS Y PROYECTOS </t>
  </si>
  <si>
    <t>ANALISTA DE CALIDAD EN LA GESTIÓN I</t>
  </si>
  <si>
    <t>ANALISTA DE PLANIFICACIÓN I</t>
  </si>
  <si>
    <t xml:space="preserve">GISELLE LISELOTTE BERAS VASQUEZ </t>
  </si>
  <si>
    <t xml:space="preserve">ANALISTA ECONOMICO </t>
  </si>
  <si>
    <t xml:space="preserve">Nombre y Apellido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</si>
  <si>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</si>
  <si>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</si>
  <si>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</si>
  <si>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</si>
  <si>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</si>
  <si>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</si>
  <si>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</si>
  <si>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</si>
  <si>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</si>
  <si>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NOMINA DE SUELDOS: EMPLEADOS CONTRATADOS</t>
  </si>
  <si>
    <t xml:space="preserve">NOMINA DE SUELDOS: EMPLEADOS FIJOS </t>
  </si>
  <si>
    <t>NOMINA DE SUELDOS: EMPLEADOS EN TRAMITE DE PENSIÓN</t>
  </si>
  <si>
    <t>SECRETARIA III</t>
  </si>
  <si>
    <t>AUXILIAR III</t>
  </si>
  <si>
    <t xml:space="preserve">TECNICO CENTRAL DE PRESUPUESTO </t>
  </si>
  <si>
    <t xml:space="preserve">ANALISTA CENTRAL DE PRESUPUESTO </t>
  </si>
  <si>
    <t xml:space="preserve">TECNICO DE COMPRAS </t>
  </si>
  <si>
    <t>Ingreso Bruto</t>
  </si>
  <si>
    <t xml:space="preserve">SUBTOTAL </t>
  </si>
  <si>
    <t>IVAN JOSE  RAMIREZ VARGAS</t>
  </si>
  <si>
    <t xml:space="preserve">SUB-DIRECTOR GENERAL </t>
  </si>
  <si>
    <t xml:space="preserve">Lugar de Trabajo </t>
  </si>
  <si>
    <t xml:space="preserve">Funciones </t>
  </si>
  <si>
    <t xml:space="preserve"> 02 DE MARZO DEL 2021</t>
  </si>
  <si>
    <t xml:space="preserve">TOTAL GENERAL NOMINA PERSONAL FIJO </t>
  </si>
  <si>
    <t xml:space="preserve">TOTAL GENERAL  NOMINA PERSONAL CONTRATADOS </t>
  </si>
  <si>
    <t>SECCION MAYORDOMIA</t>
  </si>
  <si>
    <t>DIVISION DE COMPRAS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</si>
  <si>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</si>
  <si>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</si>
  <si>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</si>
  <si>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</si>
  <si>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</si>
  <si>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</si>
  <si>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</si>
  <si>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</si>
  <si>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</si>
  <si>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</si>
  <si>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>J.DAVID CANAÁN</t>
  </si>
  <si>
    <t>OMAR ENRIQUE POLANCO MOLINA</t>
  </si>
  <si>
    <t xml:space="preserve"> 01 DE MARZO DEL 2021</t>
  </si>
  <si>
    <t>RAFAEL FRANCISCO JOVINE ZORRILLA</t>
  </si>
  <si>
    <t>DIRECTOR DE ESTUDIOS ECONÓMICOS Y SEGUIMIENTO FINANCIERO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</si>
  <si>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</si>
  <si>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</si>
  <si>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</si>
  <si>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</si>
  <si>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</si>
  <si>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</si>
  <si>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</si>
  <si>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</si>
  <si>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</si>
  <si>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</si>
  <si>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</si>
  <si>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</si>
  <si>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</si>
  <si>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</si>
  <si>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>ENCARGADO DIVISIÓN DE COMPRAS Y CONTRARACIONES</t>
  </si>
  <si>
    <t xml:space="preserve">DIVISION OPERACIONES TIC 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</si>
  <si>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</si>
  <si>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</si>
  <si>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</si>
  <si>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</si>
  <si>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</si>
  <si>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21 DE MARZO DEL 2021</t>
  </si>
  <si>
    <t xml:space="preserve"> 05 DE ABRIL DEL 2021</t>
  </si>
  <si>
    <t xml:space="preserve"> 03 DE MARZO DEL 2021</t>
  </si>
  <si>
    <t xml:space="preserve"> 12 DE MAYO DEL 2021</t>
  </si>
  <si>
    <t>JENNY DEL CARMEN BATISTA FLORES</t>
  </si>
  <si>
    <t>AMBAR CHANEL PERALTA GEORGE</t>
  </si>
  <si>
    <t xml:space="preserve">BIANCA CAROLINA ALCANTARA YNOA </t>
  </si>
  <si>
    <t xml:space="preserve">ROSSMERY ALTAGRACIA TORIBIO </t>
  </si>
  <si>
    <t>BETHANIA DEL CARMEN FERNANDEZ PICHARDO</t>
  </si>
  <si>
    <t xml:space="preserve">MARGARITO ANGULO DE LA CRUZ </t>
  </si>
  <si>
    <t xml:space="preserve">MARIA ALTAGRACIA POLANCO FLORENTINO </t>
  </si>
  <si>
    <t xml:space="preserve">CHOFER </t>
  </si>
  <si>
    <t xml:space="preserve">BENNY GALAN RODRIGUEZ </t>
  </si>
  <si>
    <t>01 DE JUNIO DEL 2021</t>
  </si>
  <si>
    <t>ODILL SANTANA NIVAR</t>
  </si>
  <si>
    <t>ANALISTA DE GESTIÓN FINANCIERA Y EJECUCIÓN PRESUPUESTARIA I</t>
  </si>
  <si>
    <t>09 DE JUNIO DEL 2021</t>
  </si>
  <si>
    <t>MARIA DOLORES MARIÑAS MIGUEZ</t>
  </si>
  <si>
    <t>ENCARGADA DEPARTAMENTO DE ANÁLISIS Y ESTUDIOS ECONÓMICOS</t>
  </si>
  <si>
    <t>08 DE JUNIO DEL 2021</t>
  </si>
  <si>
    <t>NIURVIS YALIZA ABREU JIMENEZ</t>
  </si>
  <si>
    <t>SINAD DE LOS MILAGROS ESTEVEZ SANTANA</t>
  </si>
  <si>
    <t xml:space="preserve">ANALISTA RECURSOS HUMANOS </t>
  </si>
  <si>
    <t>VICTOR JOSÉ EFRES FÉLIX</t>
  </si>
  <si>
    <t>JOHANNY RAFAEL RODRIGUEZ RODRIGUEZ</t>
  </si>
  <si>
    <t xml:space="preserve">AYUDANTE MANTENIMIENTO </t>
  </si>
  <si>
    <t xml:space="preserve">SECCION ALMACEN Y SUMINISTRO </t>
  </si>
  <si>
    <t>ALICIA FELIZ OGANDO</t>
  </si>
  <si>
    <t xml:space="preserve">ENC. SECCION ALMACEN Y SUMINISTRO </t>
  </si>
  <si>
    <t>DAMASO RAMIREZ MATEO</t>
  </si>
  <si>
    <t xml:space="preserve"> 01 DE JULIO DEL 2021</t>
  </si>
  <si>
    <t>JENNYFER LOPEZ BATISTA </t>
  </si>
  <si>
    <t>ANALISTA DE DESARROLLO DE CAPACIDADES PRESUPUESTARIAS </t>
  </si>
  <si>
    <t>ALBA DOMINICANA REYES REYES</t>
  </si>
  <si>
    <t>ANALISTA SECTORIAL DE PRESUPUESTO</t>
  </si>
  <si>
    <t>ANDRES CABRAL ROSA</t>
  </si>
  <si>
    <t>AUXILIAR ADMINISTRATIVO</t>
  </si>
  <si>
    <t>AMAURY ANTONIO GONZALEZ DIAS</t>
  </si>
  <si>
    <t xml:space="preserve">ENCARGADO DE LA DIVISION DE OPERACIONES TIC       </t>
  </si>
  <si>
    <t>LUIS ALBERTO VALDEZ PABLU</t>
  </si>
  <si>
    <t>WENDY PATRICIA MONTERO FORTUNA </t>
  </si>
  <si>
    <t>RAFAEL JULIO MADERA MARTINEZ</t>
  </si>
  <si>
    <t>AUXILIAR DE ALMACEN Y SUMINISTRO</t>
  </si>
  <si>
    <t>GERSON ANTONIO LIZARDO PEREZ </t>
  </si>
  <si>
    <t>MANUEL EMILIO PIÓN BERROA</t>
  </si>
  <si>
    <t>MIGUEL ANGEL MATOS DE LA PAZ</t>
  </si>
  <si>
    <t>JUAN CLEMENTE RAMIREZ RINCON</t>
  </si>
  <si>
    <t>CRISTIAN ALEXANDER POLANCO MORENO</t>
  </si>
  <si>
    <t>AUXILIAR  ADMINISTRATIVO</t>
  </si>
  <si>
    <t>24 DE AGOSTO DEL 2021</t>
  </si>
  <si>
    <t xml:space="preserve"> 02 DE SEPTIEMBRE DEL 2021</t>
  </si>
  <si>
    <t>01 DE AGOSTO DEL 2021</t>
  </si>
  <si>
    <t>21 DE SEPTIEMBRE DEL 2021</t>
  </si>
  <si>
    <t xml:space="preserve"> 01 DE SEPTIEMBRE DEL 2021</t>
  </si>
  <si>
    <t xml:space="preserve"> 09 DE MARZO DEL 2021</t>
  </si>
  <si>
    <t xml:space="preserve"> 09 DE SEPTIEMBRE DEL 2021</t>
  </si>
  <si>
    <t>17 DE AGOSTO DEL 2021</t>
  </si>
  <si>
    <t>10 DE AGOSTO DEL 2021</t>
  </si>
  <si>
    <t>18 DE JULIO DEL 2021</t>
  </si>
  <si>
    <t xml:space="preserve"> 03 DE SEPTIEMBRE DEL 2021</t>
  </si>
  <si>
    <t>04 DE AGOSTO DEL 2021</t>
  </si>
  <si>
    <t>05 DE FEBRERO DEL 2021</t>
  </si>
  <si>
    <t>05 DE AGOSTO DEL 2021</t>
  </si>
  <si>
    <t>12 DE AGOSTO DEL 2021</t>
  </si>
  <si>
    <t>27 DE AGOSTO DEL 2021</t>
  </si>
  <si>
    <t>25 DE AGOSTO DEL 2021</t>
  </si>
  <si>
    <t>16 DE AGOSTO DEL 2021</t>
  </si>
  <si>
    <t xml:space="preserve">LIZAMAVEL MERCEDES COLLADO VARGAS </t>
  </si>
  <si>
    <t>ANALISTA DE ANALISIS DE ESTUDIOS ECONOMICOS II</t>
  </si>
  <si>
    <t>LUISA MANUELA VASQUEZ GONZALEZ  DE MELLA</t>
  </si>
  <si>
    <t xml:space="preserve">ANGELA BALENTINA PORTORREAL CAPELLAN </t>
  </si>
  <si>
    <t>J. DAVID CANAÁN</t>
  </si>
  <si>
    <t>DIEGO FERNANDEZ TEZANOS</t>
  </si>
  <si>
    <t>NICOL ISABEL BATISTA VALERA</t>
  </si>
  <si>
    <t>CAROLINA MATEO TERRERO DE VIDAL</t>
  </si>
  <si>
    <t>TECNICO DE RECURSOS HUMANOS</t>
  </si>
  <si>
    <t xml:space="preserve">COORDINADORA DE COMEDOR </t>
  </si>
  <si>
    <t>JHONATAN CARVAJAL ANTIGUA</t>
  </si>
  <si>
    <t>DEPARTAMENTO TECNOLOGIA DE LA INFORMACION Y COMUNICACIÓN</t>
  </si>
  <si>
    <t>JERSON VIRGILIO BATISTA RAMIREZ</t>
  </si>
  <si>
    <t>GLORIA MAGLLORY TERRERO HERNANDEZ</t>
  </si>
  <si>
    <t>VLADIMIR RICHARD TEJEDA VILLAVICENCIO</t>
  </si>
  <si>
    <t>MARIA ELIZABETH MEJIA</t>
  </si>
  <si>
    <t>SUPERVISOR DE MAYORDOMIA</t>
  </si>
  <si>
    <t>VERENICE CAPELLAN</t>
  </si>
  <si>
    <t>TECNICO DE CONTABILIDAD</t>
  </si>
  <si>
    <t>08 DE AGOSTO DEL 2021</t>
  </si>
  <si>
    <t xml:space="preserve"> 26 DE JULIO DEL 2021</t>
  </si>
  <si>
    <t xml:space="preserve">ENCARGADO  DE RECURSOS HUMANOS </t>
  </si>
  <si>
    <t xml:space="preserve"> 05 DE OCTUBRE DEL 2021</t>
  </si>
  <si>
    <t xml:space="preserve">ANALISTA DEPARTAMENTO DE NORMAS Y METODOLOGIAS </t>
  </si>
  <si>
    <t>FAUSTO MIGUEL ESPAILLAT TAVAREZ</t>
  </si>
  <si>
    <t>COORDINADOR DE TECNOLOGIAS DE LA INFORMACION Y COMUNICACIÓN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</si>
  <si>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</si>
  <si>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</si>
  <si>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</si>
  <si>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</si>
  <si>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</si>
  <si>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</si>
  <si>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</si>
  <si>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</si>
  <si>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</si>
  <si>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BELKIS ADALGISA MAÑON HIDALGO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</si>
  <si>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</si>
  <si>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</si>
  <si>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</si>
  <si>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</si>
  <si>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</si>
  <si>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</si>
  <si>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</si>
  <si>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</si>
  <si>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</si>
  <si>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</si>
  <si>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</si>
  <si>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</si>
  <si>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</si>
  <si>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</si>
  <si>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 DE PODER JUDICIAL, CÁMARA DE DIPUTADOS Y SENADO DE LA REPÚBLICA</t>
  </si>
  <si>
    <t>DIVISIÓN DE JUNTA CENTRAL ELECTORAL, CÁMARA DE CUENTAS, TRIBUNAL CONSTITUCIONAL, DEFENSOR DEL PUEBLO Y TRIBUNAL SUPERIOR ELECTORAL</t>
  </si>
  <si>
    <t>DIVISION DESARROLLO INSTITUCIONAL</t>
  </si>
  <si>
    <t>DIVISIÓN DE COMUNICACIÓN INSTITUCIONAL</t>
  </si>
  <si>
    <t>DIVISIÓN DE PRODUCCIÓN GRÁFICA Y DIGITAL</t>
  </si>
  <si>
    <t>SECCIÓN DE DOCUMENTACIÓN</t>
  </si>
  <si>
    <t>DANIRDA JACQUELINE PATRICIO RAMIREZ</t>
  </si>
  <si>
    <t xml:space="preserve">FRANCISCO GERARDO ABREU PINEDA  </t>
  </si>
  <si>
    <t xml:space="preserve">ENCARGADA DEPTO SERVICIOS SOCIALES </t>
  </si>
  <si>
    <t xml:space="preserve">DEPARTAMENTO DE SERVICIOS SOCIALES </t>
  </si>
  <si>
    <t>ENCARGADA DE DIVISION DE MINISTERIOS DE EDUCACIÓN Y EDUCACIÓN SUPERIOR, CIENCIA Y TECNOLOGÍA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</si>
  <si>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</si>
  <si>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</si>
  <si>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</si>
  <si>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</si>
  <si>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</si>
  <si>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ENCARGADA DIVISIÓN  DE MINISTERIOS DE TURISMO E INDUSTRIA, COMERCIO Y MIPYMES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</si>
  <si>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</si>
  <si>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</si>
  <si>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</si>
  <si>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</si>
  <si>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ENCARGADA DE DIVISION PRESUPUESTOS EMPRESAS PUBLICAS NO FINANCIERAS </t>
  </si>
  <si>
    <t xml:space="preserve">ENCARGADO DEPARTAMENTO DE  DE SERVICIOS A LOS GOBIERNOS LOCALES </t>
  </si>
  <si>
    <t>ESTHER MIGUELINA TORRES BERNAL</t>
  </si>
  <si>
    <t>ANA MIGUELINA ALTAGRACIA TERRERO DE LEON</t>
  </si>
  <si>
    <t>MILDRED STERLING SANTANA</t>
  </si>
  <si>
    <t xml:space="preserve">FRANCIS ERNESTO JUSTO HORTON </t>
  </si>
  <si>
    <t xml:space="preserve">SAGRARIO ELENA DOMINIGUEZ DOMINGUEZ </t>
  </si>
  <si>
    <t xml:space="preserve">ENCARGADO DIVISIÓN DE LA REGION SUROESTE  </t>
  </si>
  <si>
    <t xml:space="preserve">LAURA RHINA TERRERO MOQUETE </t>
  </si>
  <si>
    <t xml:space="preserve">FELIX ANTONIO FABIAN MERCEDES </t>
  </si>
  <si>
    <t xml:space="preserve">IVETTE GRISELLE  MELO NUÑEZ </t>
  </si>
  <si>
    <t xml:space="preserve">ENCARGADO DEPARTAMENTO DE GESTIÓN FINANCIERA DE FORMULACIÓN Y EJECUCIÓN </t>
  </si>
  <si>
    <t xml:space="preserve">DIRECTORA DE CALIDAD Y EVALUACION DE GESTION PRESUPUESTARIA </t>
  </si>
  <si>
    <t>ENCARGADA DIVISIÓN DESARROLLO INSTITUCIONAL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</si>
  <si>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</si>
  <si>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</si>
  <si>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</si>
  <si>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</si>
  <si>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>ROSA IVELISSE DURAN SANCHEZ</t>
  </si>
  <si>
    <t xml:space="preserve">JOAQUIN ENRIQUE DIAZ FLORIAN </t>
  </si>
  <si>
    <t xml:space="preserve">BIAGIO FELIPE DI FRANCO RODRIGUEZ </t>
  </si>
  <si>
    <t>LUCRECIA SANCHEZ BIVIECA</t>
  </si>
  <si>
    <t xml:space="preserve">ELENA AUDORA RAMIREZ </t>
  </si>
  <si>
    <t xml:space="preserve">ANGELA ROSA SANCHEZ GONZALEZ </t>
  </si>
  <si>
    <t>EDIGEN MANUEL FLORIAN FLORIAN</t>
  </si>
  <si>
    <t xml:space="preserve">DIVISIÓN DE PRESIDENCIA DE LA REPÚBLICA Y MINISTERIO DE RELACIONES EXTERIORES </t>
  </si>
  <si>
    <t xml:space="preserve">DIVISION COMPRAS Y CONTRATACIONES </t>
  </si>
  <si>
    <t xml:space="preserve">DIVISON DE  ARCHIVO CENTRAL </t>
  </si>
  <si>
    <t xml:space="preserve">NEKY BEATRIZ FRIAS GUTIERREZ </t>
  </si>
  <si>
    <t>ENCARGADO  PRESIDENCIA DE LA REPÚBLICA Y MINISTERIO DE RELACIONES EXTERIORES</t>
  </si>
  <si>
    <t>12  DE NOVIEMBRE 2021</t>
  </si>
  <si>
    <t>FELIX ENRIQUE TERRERO REYES</t>
  </si>
  <si>
    <t>ENC. DEPTO. TECNOLOGIA DE LA INFORMACION Y COMUNICACION</t>
  </si>
  <si>
    <t>RAMON ANTONIO FIGUEROA CORALES</t>
  </si>
  <si>
    <t>ENCARGADO DEPARTAMENTO ADMINISTRATIVO Y FINANCIERO</t>
  </si>
  <si>
    <t>22 DE AGOSTO DEL 2021</t>
  </si>
  <si>
    <t>22 DE MARZO DEL 2021</t>
  </si>
  <si>
    <t>22 DE SEPTIEMBRE DEL 2021</t>
  </si>
  <si>
    <t>SAMANDA MARIELY VELASQUEZ DIAZ</t>
  </si>
  <si>
    <t>JUANA RODRIGUEZ DE LOS SANTOS</t>
  </si>
  <si>
    <t>RONALD ANTONIO MORALES CABRAL</t>
  </si>
  <si>
    <t xml:space="preserve">ENC. DEPTO. DE COMUNICACIONES </t>
  </si>
  <si>
    <t>JULISSA MERCEDES ROSA FRANCO</t>
  </si>
  <si>
    <t>1 DE ABRIL DEL 2021</t>
  </si>
  <si>
    <t>1 DE OCTUBRE DEL 2021</t>
  </si>
  <si>
    <t>13 DE ABRIL DEL 2021</t>
  </si>
  <si>
    <t>13 DE OCTUBRE DEL 2021</t>
  </si>
  <si>
    <t xml:space="preserve"> 01 DE DICIEMBRE DEL 2021</t>
  </si>
  <si>
    <t xml:space="preserve"> 09 DE DICIEMBRE DEL 2021</t>
  </si>
  <si>
    <t xml:space="preserve"> 08 DE DICIEMBRE DEL 2021</t>
  </si>
  <si>
    <t>LIBRE NOMBRAMIENTO</t>
  </si>
  <si>
    <t xml:space="preserve">WASCAR RHADAMES VENTURA GUEVARA </t>
  </si>
  <si>
    <t>YOSENIA ALTAGRACIA TAVERAS</t>
  </si>
  <si>
    <t>JUAN DIEGO DE LEÓN MERCEDES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</si>
  <si>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</si>
  <si>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</si>
  <si>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</si>
  <si>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</si>
  <si>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</si>
  <si>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 xml:space="preserve">ENCARGADA DE REGISTRO, CONTROL Y NOMINA </t>
  </si>
  <si>
    <t>ENCARGADA DEPARTAMENTO DE SERVICIOS A PODERES Y ÓRGANOS CONSTITUCIONALES</t>
  </si>
  <si>
    <t>Correspondiente al mes de Julio del año 2021</t>
  </si>
  <si>
    <t>ENCARGADO DIVISIÓN DE PRODUCCIÓN GRÁFICA Y DIGITAL</t>
  </si>
  <si>
    <t>SASHA ESTEFANY SOTO SÁNCHEZ</t>
  </si>
  <si>
    <t>DIDIVISIÓN DE REGIÓN ESTE</t>
  </si>
  <si>
    <t>ENCARGADO DIVISIÓN DE REGIÓN ESTE</t>
  </si>
  <si>
    <t>LAURA ROSA MORILLO SOCIAS</t>
  </si>
  <si>
    <t xml:space="preserve">GESTOR PROTOCOLO </t>
  </si>
  <si>
    <t>LICENCIA SIN DISFRUTE DE SALARIO 30 DÍAS</t>
  </si>
  <si>
    <t>LUIS MIGUEL SANTO CONTRERAS</t>
  </si>
  <si>
    <t>24 DE FEBRERO DEL 2022</t>
  </si>
  <si>
    <t>01 DE FEBRERO DEL 2022</t>
  </si>
  <si>
    <t xml:space="preserve"> 01 DE ENERO DEL 2022</t>
  </si>
  <si>
    <t>25 DE FEBRERO DEL 2022</t>
  </si>
  <si>
    <t>17 DE FEBRERO DEL 2022</t>
  </si>
  <si>
    <t>10 DE FEBRERO DEL 2022</t>
  </si>
  <si>
    <t>22 DE FEBRERO DEL 2022</t>
  </si>
  <si>
    <t xml:space="preserve"> 26 DE ENERO DEL 2022</t>
  </si>
  <si>
    <t>18  DE ENERO DEL 2022</t>
  </si>
  <si>
    <t>04 DE FEBRERO DEL 2022</t>
  </si>
  <si>
    <t>08 DE FEBRERO DEL 2022</t>
  </si>
  <si>
    <t>05 DE FEBRERO DEL 2022</t>
  </si>
  <si>
    <t>12 DE FEBRERO DEL 2022</t>
  </si>
  <si>
    <t>27 DE FEBRERO DEL 2022</t>
  </si>
  <si>
    <t>16  DE FEBRERO DEL 2022</t>
  </si>
  <si>
    <t xml:space="preserve"> 01 DE MAYO DEL 2021</t>
  </si>
  <si>
    <t xml:space="preserve"> 01 DE NOVIEMBRE DEL 2022</t>
  </si>
  <si>
    <t>DEPARTAMENTO DE COMUNICACIONES</t>
  </si>
  <si>
    <t xml:space="preserve">DIVISION REGISTRO, CONTROL Y NOMINA </t>
  </si>
  <si>
    <t xml:space="preserve">Sexo </t>
  </si>
  <si>
    <t>Sexo</t>
  </si>
  <si>
    <t>F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</si>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</sst>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245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 applyBorder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 applyBorder="1"/>
    <xf numFmtId="0" fontId="4" fillId="2" borderId="2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 wrapText="1"/>
    </xf>
    <xf numFmtId="43" fontId="7" fillId="3" borderId="6" xfId="0" applyNumberFormat="1" applyFont="1" applyFill="1" applyBorder="1"/>
    <xf numFmtId="0" fontId="5" fillId="2" borderId="0" xfId="0" applyFont="1" applyFill="1" applyBorder="1" applyAlignment="1"/>
    <xf numFmtId="43" fontId="7" fillId="4" borderId="1" xfId="1" applyFont="1" applyFill="1" applyBorder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 applyBorder="1"/>
    <xf numFmtId="0" fontId="12" fillId="0" borderId="0" xfId="0" applyFont="1" applyAlignment="1">
      <alignment horizontal="right"/>
    </xf>
    <xf numFmtId="0" fontId="13" fillId="0" borderId="14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Border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43" fontId="7" fillId="2" borderId="0" xfId="1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 applyBorder="1"/>
    <xf numFmtId="0" fontId="15" fillId="3" borderId="9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 applyBorder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165" fontId="13" fillId="2" borderId="0" xfId="0" applyNumberFormat="1" applyFont="1" applyFill="1" applyBorder="1" applyAlignment="1">
      <alignment horizontal="left" wrapText="1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Border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5" xfId="0" applyFont="1" applyFill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4" fillId="0" borderId="1" xfId="0" applyFont="1" applyFill="1" applyBorder="1" applyAlignment="1">
      <alignment wrapText="1"/>
    </xf>
    <xf numFmtId="0" fontId="7" fillId="2" borderId="0" xfId="0" applyFont="1" applyFill="1" applyBorder="1" applyAlignment="1">
      <alignment horizontal="center" wrapText="1"/>
    </xf>
    <xf numFmtId="43" fontId="7" fillId="4" borderId="6" xfId="1" applyFont="1" applyFill="1" applyBorder="1"/>
    <xf numFmtId="43" fontId="7" fillId="4" borderId="7" xfId="1" applyFont="1" applyFill="1" applyBorder="1"/>
    <xf numFmtId="43" fontId="7" fillId="4" borderId="16" xfId="1" applyFont="1" applyFill="1" applyBorder="1"/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Fill="1" applyBorder="1" applyAlignment="1">
      <alignment horizontal="center"/>
    </xf>
    <xf numFmtId="43" fontId="4" fillId="0" borderId="1" xfId="0" applyNumberFormat="1" applyFont="1" applyFill="1" applyBorder="1"/>
    <xf numFmtId="43" fontId="4" fillId="0" borderId="0" xfId="1" applyFont="1" applyFill="1" applyBorder="1"/>
    <xf numFmtId="0" fontId="4" fillId="0" borderId="1" xfId="0" applyFont="1" applyFill="1" applyBorder="1" applyAlignment="1">
      <alignment horizontal="left"/>
    </xf>
    <xf numFmtId="43" fontId="6" fillId="0" borderId="1" xfId="1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43" fontId="6" fillId="3" borderId="1" xfId="0" applyNumberFormat="1" applyFont="1" applyFill="1" applyBorder="1"/>
    <xf numFmtId="0" fontId="15" fillId="2" borderId="0" xfId="0" applyFont="1" applyFill="1" applyBorder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2" borderId="5" xfId="1" applyFont="1" applyFill="1" applyBorder="1"/>
    <xf numFmtId="43" fontId="7" fillId="4" borderId="18" xfId="1" applyFont="1" applyFill="1" applyBorder="1"/>
    <xf numFmtId="43" fontId="7" fillId="4" borderId="22" xfId="1" applyFont="1" applyFill="1" applyBorder="1"/>
    <xf numFmtId="0" fontId="4" fillId="2" borderId="0" xfId="0" applyFont="1" applyFill="1" applyBorder="1" applyAlignment="1">
      <alignment horizontal="left" wrapText="1"/>
    </xf>
    <xf numFmtId="43" fontId="7" fillId="4" borderId="19" xfId="1" applyFont="1" applyFill="1" applyBorder="1"/>
    <xf numFmtId="43" fontId="10" fillId="0" borderId="1" xfId="1" applyFont="1" applyFill="1" applyBorder="1" applyAlignment="1">
      <alignment horizontal="center"/>
    </xf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Fill="1" applyBorder="1"/>
    <xf numFmtId="0" fontId="16" fillId="0" borderId="0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43" fontId="16" fillId="0" borderId="1" xfId="1" applyFont="1" applyFill="1" applyBorder="1"/>
    <xf numFmtId="43" fontId="16" fillId="0" borderId="8" xfId="1" applyFont="1" applyFill="1" applyBorder="1"/>
    <xf numFmtId="165" fontId="13" fillId="0" borderId="2" xfId="0" applyNumberFormat="1" applyFont="1" applyFill="1" applyBorder="1" applyAlignment="1">
      <alignment horizontal="left" wrapText="1"/>
    </xf>
    <xf numFmtId="43" fontId="16" fillId="0" borderId="1" xfId="0" applyNumberFormat="1" applyFont="1" applyFill="1" applyBorder="1"/>
    <xf numFmtId="165" fontId="13" fillId="0" borderId="1" xfId="0" applyNumberFormat="1" applyFont="1" applyFill="1" applyBorder="1" applyAlignment="1">
      <alignment horizontal="left" wrapText="1"/>
    </xf>
    <xf numFmtId="43" fontId="17" fillId="0" borderId="0" xfId="1" applyFont="1" applyFill="1" applyBorder="1"/>
    <xf numFmtId="0" fontId="14" fillId="0" borderId="0" xfId="0" applyFont="1" applyFill="1"/>
    <xf numFmtId="43" fontId="16" fillId="0" borderId="0" xfId="1" applyFont="1" applyFill="1" applyBorder="1" applyAlignment="1">
      <alignment horizontal="left"/>
    </xf>
    <xf numFmtId="0" fontId="16" fillId="0" borderId="2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horizontal="left" wrapText="1"/>
    </xf>
    <xf numFmtId="0" fontId="18" fillId="0" borderId="1" xfId="0" applyFont="1" applyFill="1" applyBorder="1" applyAlignment="1">
      <alignment horizontal="left"/>
    </xf>
    <xf numFmtId="43" fontId="18" fillId="0" borderId="1" xfId="1" applyFont="1" applyFill="1" applyBorder="1" applyAlignment="1">
      <alignment horizontal="center"/>
    </xf>
    <xf numFmtId="165" fontId="13" fillId="0" borderId="1" xfId="0" applyNumberFormat="1" applyFont="1" applyFill="1" applyBorder="1" applyAlignment="1">
      <alignment wrapText="1"/>
    </xf>
    <xf numFmtId="0" fontId="17" fillId="0" borderId="0" xfId="0" applyFont="1" applyFill="1" applyBorder="1"/>
    <xf numFmtId="0" fontId="13" fillId="0" borderId="1" xfId="0" applyFont="1" applyFill="1" applyBorder="1" applyAlignment="1">
      <alignment horizontal="left"/>
    </xf>
    <xf numFmtId="0" fontId="13" fillId="0" borderId="13" xfId="0" applyFont="1" applyFill="1" applyBorder="1" applyAlignment="1">
      <alignment horizontal="left"/>
    </xf>
    <xf numFmtId="0" fontId="16" fillId="0" borderId="12" xfId="0" applyFont="1" applyFill="1" applyBorder="1" applyAlignment="1">
      <alignment horizontal="left"/>
    </xf>
    <xf numFmtId="0" fontId="16" fillId="0" borderId="1" xfId="0" applyFont="1" applyFill="1" applyBorder="1" applyAlignment="1"/>
    <xf numFmtId="43" fontId="16" fillId="0" borderId="1" xfId="1" applyFont="1" applyFill="1" applyBorder="1" applyAlignment="1"/>
    <xf numFmtId="43" fontId="16" fillId="0" borderId="2" xfId="0" applyNumberFormat="1" applyFont="1" applyFill="1" applyBorder="1" applyAlignment="1"/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0" fontId="16" fillId="0" borderId="1" xfId="0" applyFont="1" applyFill="1" applyBorder="1"/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 applyAlignment="1"/>
    <xf numFmtId="43" fontId="11" fillId="0" borderId="1" xfId="1" applyFont="1" applyFill="1" applyBorder="1"/>
    <xf numFmtId="43" fontId="11" fillId="0" borderId="1" xfId="0" applyNumberFormat="1" applyFont="1" applyFill="1" applyBorder="1"/>
    <xf numFmtId="43" fontId="11" fillId="0" borderId="0" xfId="1" applyFont="1" applyFill="1" applyBorder="1"/>
    <xf numFmtId="0" fontId="11" fillId="0" borderId="0" xfId="0" applyFont="1" applyFill="1" applyBorder="1"/>
    <xf numFmtId="43" fontId="11" fillId="0" borderId="1" xfId="1" applyFont="1" applyFill="1" applyBorder="1" applyAlignment="1"/>
    <xf numFmtId="165" fontId="1" fillId="0" borderId="1" xfId="0" applyNumberFormat="1" applyFont="1" applyFill="1" applyBorder="1" applyAlignment="1">
      <alignment horizontal="left" wrapText="1"/>
    </xf>
    <xf numFmtId="0" fontId="11" fillId="0" borderId="1" xfId="0" applyFont="1" applyFill="1" applyBorder="1"/>
    <xf numFmtId="43" fontId="6" fillId="0" borderId="0" xfId="1" applyFont="1" applyFill="1" applyBorder="1"/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/>
    </xf>
    <xf numFmtId="43" fontId="4" fillId="0" borderId="2" xfId="0" applyNumberFormat="1" applyFont="1" applyFill="1" applyBorder="1"/>
    <xf numFmtId="43" fontId="4" fillId="0" borderId="2" xfId="1" applyFont="1" applyFill="1" applyBorder="1"/>
    <xf numFmtId="43" fontId="4" fillId="0" borderId="2" xfId="1" applyFont="1" applyFill="1" applyBorder="1" applyAlignment="1">
      <alignment horizontal="left"/>
    </xf>
    <xf numFmtId="43" fontId="7" fillId="0" borderId="0" xfId="1" applyFont="1" applyFill="1" applyBorder="1" applyAlignment="1">
      <alignment horizontal="left"/>
    </xf>
    <xf numFmtId="43" fontId="4" fillId="0" borderId="1" xfId="1" applyFont="1" applyFill="1" applyBorder="1" applyAlignment="1">
      <alignment horizontal="left"/>
    </xf>
    <xf numFmtId="0" fontId="4" fillId="0" borderId="15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left"/>
    </xf>
    <xf numFmtId="0" fontId="4" fillId="0" borderId="15" xfId="0" applyFont="1" applyFill="1" applyBorder="1" applyAlignment="1">
      <alignment horizontal="left" wrapText="1"/>
    </xf>
    <xf numFmtId="43" fontId="4" fillId="0" borderId="15" xfId="1" applyFont="1" applyFill="1" applyBorder="1"/>
    <xf numFmtId="43" fontId="4" fillId="0" borderId="15" xfId="0" applyNumberFormat="1" applyFont="1" applyFill="1" applyBorder="1"/>
    <xf numFmtId="0" fontId="4" fillId="0" borderId="0" xfId="0" applyFont="1" applyFill="1" applyBorder="1"/>
    <xf numFmtId="0" fontId="4" fillId="0" borderId="1" xfId="0" applyFont="1" applyFill="1" applyBorder="1"/>
    <xf numFmtId="0" fontId="4" fillId="0" borderId="1" xfId="0" applyFont="1" applyFill="1" applyBorder="1" applyAlignment="1">
      <alignment horizontal="left" wrapText="1"/>
    </xf>
    <xf numFmtId="164" fontId="4" fillId="0" borderId="2" xfId="0" applyNumberFormat="1" applyFont="1" applyFill="1" applyBorder="1"/>
    <xf numFmtId="43" fontId="4" fillId="0" borderId="8" xfId="1" applyFont="1" applyFill="1" applyBorder="1"/>
    <xf numFmtId="164" fontId="4" fillId="0" borderId="1" xfId="0" applyNumberFormat="1" applyFont="1" applyFill="1" applyBorder="1"/>
    <xf numFmtId="43" fontId="7" fillId="0" borderId="1" xfId="1" applyFont="1" applyFill="1" applyBorder="1"/>
    <xf numFmtId="0" fontId="4" fillId="0" borderId="1" xfId="0" applyFont="1" applyFill="1" applyBorder="1" applyAlignment="1">
      <alignment horizontal="center" wrapText="1"/>
    </xf>
    <xf numFmtId="0" fontId="11" fillId="0" borderId="11" xfId="0" applyFont="1" applyFill="1" applyBorder="1" applyAlignment="1">
      <alignment horizontal="center"/>
    </xf>
    <xf numFmtId="43" fontId="11" fillId="2" borderId="1" xfId="1" applyFont="1" applyFill="1" applyBorder="1"/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43" fontId="16" fillId="2" borderId="1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left" wrapText="1"/>
    </xf>
    <xf numFmtId="0" fontId="16" fillId="2" borderId="13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 wrapText="1"/>
    </xf>
    <xf numFmtId="0" fontId="4" fillId="2" borderId="15" xfId="0" applyFont="1" applyFill="1" applyBorder="1" applyAlignment="1">
      <alignment horizontal="left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165" fontId="9" fillId="2" borderId="1" xfId="0" applyNumberFormat="1" applyFont="1" applyFill="1" applyBorder="1" applyAlignment="1">
      <alignment horizontal="left" wrapText="1"/>
    </xf>
    <xf numFmtId="165" fontId="9" fillId="2" borderId="2" xfId="0" applyNumberFormat="1" applyFont="1" applyFill="1" applyBorder="1" applyAlignment="1">
      <alignment horizontal="left" wrapText="1"/>
    </xf>
    <xf numFmtId="43" fontId="4" fillId="2" borderId="1" xfId="1" applyFont="1" applyFill="1" applyBorder="1" applyAlignment="1">
      <alignment horizontal="left"/>
    </xf>
    <xf numFmtId="0" fontId="0" fillId="2" borderId="0" xfId="0" applyFill="1"/>
    <xf numFmtId="0" fontId="5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5" fillId="2" borderId="0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0" fontId="16" fillId="2" borderId="13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43" fontId="4" fillId="0" borderId="2" xfId="1" applyFont="1" applyFill="1" applyBorder="1" applyAlignment="1">
      <alignment horizontal="center"/>
    </xf>
    <xf numFmtId="43" fontId="4" fillId="0" borderId="1" xfId="1" applyFont="1" applyFill="1" applyBorder="1" applyAlignment="1">
      <alignment horizontal="center"/>
    </xf>
    <xf numFmtId="43" fontId="4" fillId="2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center"/>
    </xf>
    <xf numFmtId="43" fontId="4" fillId="2" borderId="0" xfId="1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7" fillId="2" borderId="11" xfId="0" applyFont="1" applyFill="1" applyBorder="1" applyAlignment="1">
      <alignment horizontal="center"/>
    </xf>
    <xf numFmtId="0" fontId="17" fillId="2" borderId="13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3" borderId="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11" xfId="0" applyFont="1" applyFill="1" applyBorder="1" applyAlignment="1">
      <alignment horizontal="left"/>
    </xf>
    <xf numFmtId="0" fontId="17" fillId="2" borderId="12" xfId="0" applyFont="1" applyFill="1" applyBorder="1" applyAlignment="1">
      <alignment horizontal="left"/>
    </xf>
    <xf numFmtId="0" fontId="17" fillId="2" borderId="17" xfId="0" applyFont="1" applyFill="1" applyBorder="1" applyAlignment="1">
      <alignment horizontal="left"/>
    </xf>
    <xf numFmtId="0" fontId="15" fillId="2" borderId="20" xfId="0" applyFont="1" applyFill="1" applyBorder="1" applyAlignment="1">
      <alignment horizontal="left"/>
    </xf>
    <xf numFmtId="0" fontId="15" fillId="2" borderId="21" xfId="0" applyFont="1" applyFill="1" applyBorder="1" applyAlignment="1">
      <alignment horizontal="left"/>
    </xf>
    <xf numFmtId="0" fontId="15" fillId="2" borderId="17" xfId="0" applyFont="1" applyFill="1" applyBorder="1" applyAlignment="1">
      <alignment horizontal="left"/>
    </xf>
    <xf numFmtId="0" fontId="15" fillId="2" borderId="4" xfId="0" applyFont="1" applyFill="1" applyBorder="1" applyAlignment="1"/>
    <xf numFmtId="0" fontId="15" fillId="2" borderId="3" xfId="0" applyFont="1" applyFill="1" applyBorder="1" applyAlignment="1"/>
    <xf numFmtId="0" fontId="15" fillId="2" borderId="5" xfId="0" applyFont="1" applyFill="1" applyBorder="1" applyAlignment="1"/>
    <xf numFmtId="0" fontId="8" fillId="2" borderId="4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wrapText="1"/>
    </xf>
    <xf numFmtId="0" fontId="7" fillId="2" borderId="20" xfId="0" applyFont="1" applyFill="1" applyBorder="1" applyAlignment="1">
      <alignment horizontal="left"/>
    </xf>
    <xf numFmtId="0" fontId="7" fillId="2" borderId="17" xfId="0" applyFont="1" applyFill="1" applyBorder="1" applyAlignment="1">
      <alignment horizontal="left"/>
    </xf>
    <xf numFmtId="43" fontId="7" fillId="2" borderId="4" xfId="1" applyFont="1" applyFill="1" applyBorder="1" applyAlignment="1">
      <alignment horizontal="left"/>
    </xf>
    <xf numFmtId="43" fontId="7" fillId="2" borderId="3" xfId="1" applyFont="1" applyFill="1" applyBorder="1" applyAlignment="1">
      <alignment horizontal="left"/>
    </xf>
    <xf numFmtId="43" fontId="7" fillId="2" borderId="5" xfId="1" applyFont="1" applyFill="1" applyBorder="1" applyAlignment="1">
      <alignment horizontal="left"/>
    </xf>
    <xf numFmtId="0" fontId="7" fillId="2" borderId="11" xfId="0" applyFont="1" applyFill="1" applyBorder="1" applyAlignment="1">
      <alignment horizontal="center" wrapText="1"/>
    </xf>
    <xf numFmtId="43" fontId="7" fillId="2" borderId="23" xfId="1" applyFont="1" applyFill="1" applyBorder="1" applyAlignment="1">
      <alignment horizontal="left"/>
    </xf>
    <xf numFmtId="43" fontId="7" fillId="2" borderId="24" xfId="1" applyFont="1" applyFill="1" applyBorder="1" applyAlignment="1">
      <alignment horizontal="left"/>
    </xf>
    <xf numFmtId="43" fontId="7" fillId="2" borderId="25" xfId="1" applyFont="1" applyFill="1" applyBorder="1" applyAlignment="1">
      <alignment horizontal="left"/>
    </xf>
    <xf numFmtId="0" fontId="8" fillId="3" borderId="3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316442</xdr:colOff>
      <xdr:row>0</xdr:row>
      <xdr:rowOff>127000</xdr:rowOff>
    </xdr:from>
    <xdr:to>
      <xdr:col>1</xdr:col>
      <xdr:colOff>1702395</xdr:colOff>
      <xdr:row>5</xdr:row>
      <xdr:rowOff>116416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127000"/>
          <a:ext cx="1819870" cy="11218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1619251</xdr:colOff>
      <xdr:row>5</xdr:row>
      <xdr:rowOff>174180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859468" cy="11266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164281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230"/>
  <sheetViews>
    <sheetView showGridLines="0" zoomScale="90" zoomScaleNormal="90" zoomScaleSheetLayoutView="50" workbookViewId="0">
      <pane xSplit="2" ySplit="8" topLeftCell="I396" activePane="bottomRight" state="frozen"/>
      <selection pane="topRight" activeCell="C1" sqref="C1"/>
      <selection pane="bottomLeft" activeCell="A9" sqref="A9"/>
      <selection pane="bottomRight" activeCell="M1" sqref="M1:W1048576"/>
    </sheetView>
  </sheetViews>
  <sheetFormatPr baseColWidth="10" defaultColWidth="11.42578125" defaultRowHeight="12.75" x14ac:dyDescent="0.2"/>
  <cols>
    <col min="1" max="1" width="6.42578125" style="4" customWidth="1"/>
    <col min="2" max="2" width="46.42578125" style="27" customWidth="1"/>
    <col min="3" max="3" width="11.28515625" style="4" customWidth="1"/>
    <col min="4" max="4" width="47.85546875" style="27" customWidth="1"/>
    <col min="5" max="5" width="32.5703125" style="27" customWidth="1"/>
    <col min="6" max="6" width="22.140625" style="2" customWidth="1"/>
    <col min="7" max="7" width="20.28515625" style="1" customWidth="1"/>
    <col min="8" max="8" width="24" style="1" customWidth="1"/>
    <col min="9" max="9" width="24.42578125" style="1" customWidth="1"/>
    <col min="10" max="10" width="19" style="1" customWidth="1"/>
    <col min="11" max="12" width="22.85546875" style="1" customWidth="1"/>
    <col min="13" max="16384" width="11.42578125" style="1"/>
  </cols>
  <sheetData>
    <row r="2" spans="1:12" ht="18.75" x14ac:dyDescent="0.3">
      <c r="A2" s="204" t="s">
        <v>0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2" ht="18.75" x14ac:dyDescent="0.3">
      <c r="A3" s="204" t="s">
        <v>339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</row>
    <row r="4" spans="1:12" ht="18.75" x14ac:dyDescent="0.3">
      <c r="A4" s="204" t="s">
        <v>592</v>
      </c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</row>
    <row r="5" spans="1:12" ht="19.5" thickBot="1" x14ac:dyDescent="0.35">
      <c r="A5" s="204"/>
      <c r="B5" s="204"/>
      <c r="C5" s="178"/>
      <c r="D5" s="26"/>
      <c r="E5" s="26"/>
      <c r="F5" s="19"/>
    </row>
    <row r="6" spans="1:12" ht="30" customHeight="1" thickBot="1" x14ac:dyDescent="0.3">
      <c r="A6" s="34"/>
      <c r="B6" s="35"/>
      <c r="C6" s="34"/>
      <c r="D6" s="35"/>
      <c r="E6" s="35"/>
      <c r="F6" s="36"/>
      <c r="G6" s="208" t="s">
        <v>335</v>
      </c>
      <c r="H6" s="209"/>
      <c r="I6" s="37"/>
      <c r="J6" s="37"/>
      <c r="K6" s="37"/>
      <c r="L6" s="37"/>
    </row>
    <row r="7" spans="1:12" s="20" customFormat="1" ht="30" customHeight="1" thickBot="1" x14ac:dyDescent="0.3">
      <c r="A7" s="38" t="s">
        <v>3</v>
      </c>
      <c r="B7" s="38" t="s">
        <v>328</v>
      </c>
      <c r="C7" s="38" t="s">
        <v>620</v>
      </c>
      <c r="D7" s="38" t="s">
        <v>351</v>
      </c>
      <c r="E7" s="38" t="s">
        <v>329</v>
      </c>
      <c r="F7" s="38" t="s">
        <v>346</v>
      </c>
      <c r="G7" s="39" t="s">
        <v>4</v>
      </c>
      <c r="H7" s="39" t="s">
        <v>5</v>
      </c>
      <c r="I7" s="40" t="s">
        <v>330</v>
      </c>
      <c r="J7" s="40" t="s">
        <v>332</v>
      </c>
      <c r="K7" s="40" t="s">
        <v>6</v>
      </c>
      <c r="L7" s="40" t="s">
        <v>331</v>
      </c>
    </row>
    <row r="8" spans="1:12" s="35" customFormat="1" ht="30" customHeight="1" thickBot="1" x14ac:dyDescent="0.3">
      <c r="A8" s="205" t="s">
        <v>2</v>
      </c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7"/>
    </row>
    <row r="9" spans="1:12" s="97" customFormat="1" ht="30" customHeight="1" x14ac:dyDescent="0.25">
      <c r="A9" s="93">
        <v>1</v>
      </c>
      <c r="B9" s="94" t="s">
        <v>348</v>
      </c>
      <c r="C9" s="93" t="s">
        <v>623</v>
      </c>
      <c r="D9" s="94" t="s">
        <v>349</v>
      </c>
      <c r="E9" s="94" t="s">
        <v>581</v>
      </c>
      <c r="F9" s="95">
        <v>245000</v>
      </c>
      <c r="G9" s="95">
        <f>F9*2.87%</f>
        <v>7031.5</v>
      </c>
      <c r="H9" s="95">
        <f>134820*3.04%</f>
        <v>4098.5280000000002</v>
      </c>
      <c r="I9" s="95">
        <v>47050.36</v>
      </c>
      <c r="J9" s="96">
        <v>25</v>
      </c>
      <c r="K9" s="95">
        <f>SUM(G9:J9)</f>
        <v>58205.387999999999</v>
      </c>
      <c r="L9" s="96">
        <f t="shared" ref="L9:L16" si="0">+F9-K9</f>
        <v>186794.61199999999</v>
      </c>
    </row>
    <row r="10" spans="1:12" s="58" customFormat="1" ht="30" customHeight="1" x14ac:dyDescent="0.25">
      <c r="A10" s="98">
        <v>2</v>
      </c>
      <c r="B10" s="99" t="s">
        <v>14</v>
      </c>
      <c r="C10" s="98" t="s">
        <v>622</v>
      </c>
      <c r="D10" s="99" t="s">
        <v>297</v>
      </c>
      <c r="E10" s="99" t="s">
        <v>337</v>
      </c>
      <c r="F10" s="100">
        <v>110000</v>
      </c>
      <c r="G10" s="100">
        <f t="shared" ref="G10:G16" si="1">F10*2.87%</f>
        <v>3157</v>
      </c>
      <c r="H10" s="100">
        <f t="shared" ref="H10:H16" si="2">+F10*3.04%</f>
        <v>3344</v>
      </c>
      <c r="I10" s="100">
        <v>14457.62</v>
      </c>
      <c r="J10" s="96">
        <v>25</v>
      </c>
      <c r="K10" s="95">
        <f t="shared" ref="K10:K16" si="3">SUM(G10:J10)</f>
        <v>20983.620000000003</v>
      </c>
      <c r="L10" s="96">
        <f t="shared" si="0"/>
        <v>89016.38</v>
      </c>
    </row>
    <row r="11" spans="1:12" s="58" customFormat="1" ht="30" customHeight="1" x14ac:dyDescent="0.25">
      <c r="A11" s="98">
        <f t="shared" ref="A11:A16" si="4">A10+1</f>
        <v>3</v>
      </c>
      <c r="B11" s="99" t="s">
        <v>18</v>
      </c>
      <c r="C11" s="98" t="s">
        <v>622</v>
      </c>
      <c r="D11" s="99" t="s">
        <v>19</v>
      </c>
      <c r="E11" s="99" t="s">
        <v>337</v>
      </c>
      <c r="F11" s="100">
        <v>80000</v>
      </c>
      <c r="G11" s="100">
        <f t="shared" si="1"/>
        <v>2296</v>
      </c>
      <c r="H11" s="100">
        <f t="shared" si="2"/>
        <v>2432</v>
      </c>
      <c r="I11" s="100">
        <v>7400.87</v>
      </c>
      <c r="J11" s="96">
        <v>2125</v>
      </c>
      <c r="K11" s="95">
        <f>SUM(G11:J11)</f>
        <v>14253.869999999999</v>
      </c>
      <c r="L11" s="96">
        <f t="shared" si="0"/>
        <v>65746.13</v>
      </c>
    </row>
    <row r="12" spans="1:12" s="58" customFormat="1" ht="30" customHeight="1" x14ac:dyDescent="0.25">
      <c r="A12" s="98">
        <f t="shared" si="4"/>
        <v>4</v>
      </c>
      <c r="B12" s="99" t="s">
        <v>13</v>
      </c>
      <c r="C12" s="98" t="s">
        <v>622</v>
      </c>
      <c r="D12" s="99" t="s">
        <v>10</v>
      </c>
      <c r="E12" s="99" t="s">
        <v>336</v>
      </c>
      <c r="F12" s="100">
        <v>70000</v>
      </c>
      <c r="G12" s="100">
        <f t="shared" si="1"/>
        <v>2009</v>
      </c>
      <c r="H12" s="100">
        <f t="shared" si="2"/>
        <v>2128</v>
      </c>
      <c r="I12" s="100">
        <v>5368.48</v>
      </c>
      <c r="J12" s="96">
        <v>4751.8900000000003</v>
      </c>
      <c r="K12" s="95">
        <f t="shared" si="3"/>
        <v>14257.369999999999</v>
      </c>
      <c r="L12" s="96">
        <f t="shared" si="0"/>
        <v>55742.630000000005</v>
      </c>
    </row>
    <row r="13" spans="1:12" s="58" customFormat="1" ht="30" customHeight="1" x14ac:dyDescent="0.25">
      <c r="A13" s="98">
        <f t="shared" si="4"/>
        <v>5</v>
      </c>
      <c r="B13" s="99" t="s">
        <v>9</v>
      </c>
      <c r="C13" s="98" t="s">
        <v>622</v>
      </c>
      <c r="D13" s="99" t="s">
        <v>10</v>
      </c>
      <c r="E13" s="99" t="s">
        <v>336</v>
      </c>
      <c r="F13" s="100">
        <v>68000</v>
      </c>
      <c r="G13" s="100">
        <f t="shared" si="1"/>
        <v>1951.6</v>
      </c>
      <c r="H13" s="100">
        <f t="shared" si="2"/>
        <v>2067.1999999999998</v>
      </c>
      <c r="I13" s="100">
        <v>4992.12</v>
      </c>
      <c r="J13" s="96">
        <v>3274.26</v>
      </c>
      <c r="K13" s="95">
        <f t="shared" si="3"/>
        <v>12285.18</v>
      </c>
      <c r="L13" s="96">
        <f t="shared" si="0"/>
        <v>55714.82</v>
      </c>
    </row>
    <row r="14" spans="1:12" s="58" customFormat="1" ht="30" customHeight="1" x14ac:dyDescent="0.25">
      <c r="A14" s="98">
        <f t="shared" si="4"/>
        <v>6</v>
      </c>
      <c r="B14" s="99" t="s">
        <v>7</v>
      </c>
      <c r="C14" s="98" t="s">
        <v>622</v>
      </c>
      <c r="D14" s="99" t="s">
        <v>8</v>
      </c>
      <c r="E14" s="99" t="s">
        <v>337</v>
      </c>
      <c r="F14" s="100">
        <v>56000</v>
      </c>
      <c r="G14" s="100">
        <f t="shared" si="1"/>
        <v>1607.2</v>
      </c>
      <c r="H14" s="100">
        <f t="shared" si="2"/>
        <v>1702.4</v>
      </c>
      <c r="I14" s="100">
        <v>2522.29</v>
      </c>
      <c r="J14" s="96">
        <v>1215.1199999999999</v>
      </c>
      <c r="K14" s="95">
        <f t="shared" si="3"/>
        <v>7047.01</v>
      </c>
      <c r="L14" s="96">
        <f t="shared" si="0"/>
        <v>48952.99</v>
      </c>
    </row>
    <row r="15" spans="1:12" s="58" customFormat="1" ht="30" customHeight="1" x14ac:dyDescent="0.25">
      <c r="A15" s="98">
        <f t="shared" si="4"/>
        <v>7</v>
      </c>
      <c r="B15" s="99" t="s">
        <v>16</v>
      </c>
      <c r="C15" s="98" t="s">
        <v>622</v>
      </c>
      <c r="D15" s="99" t="s">
        <v>17</v>
      </c>
      <c r="E15" s="99" t="s">
        <v>336</v>
      </c>
      <c r="F15" s="100">
        <v>45000</v>
      </c>
      <c r="G15" s="100">
        <f t="shared" si="1"/>
        <v>1291.5</v>
      </c>
      <c r="H15" s="100">
        <f t="shared" si="2"/>
        <v>1368</v>
      </c>
      <c r="I15" s="100">
        <v>969.81</v>
      </c>
      <c r="J15" s="96">
        <v>8275.1200000000008</v>
      </c>
      <c r="K15" s="95">
        <f>SUM(G15:J15)</f>
        <v>11904.43</v>
      </c>
      <c r="L15" s="96">
        <f t="shared" si="0"/>
        <v>33095.57</v>
      </c>
    </row>
    <row r="16" spans="1:12" s="58" customFormat="1" ht="30" customHeight="1" x14ac:dyDescent="0.25">
      <c r="A16" s="98">
        <f t="shared" si="4"/>
        <v>8</v>
      </c>
      <c r="B16" s="99" t="s">
        <v>525</v>
      </c>
      <c r="C16" s="98" t="s">
        <v>622</v>
      </c>
      <c r="D16" s="99" t="s">
        <v>17</v>
      </c>
      <c r="E16" s="99" t="s">
        <v>336</v>
      </c>
      <c r="F16" s="101">
        <v>42000</v>
      </c>
      <c r="G16" s="100">
        <f t="shared" si="1"/>
        <v>1205.4000000000001</v>
      </c>
      <c r="H16" s="100">
        <f t="shared" si="2"/>
        <v>1276.8</v>
      </c>
      <c r="I16" s="101">
        <v>725.92</v>
      </c>
      <c r="J16" s="96">
        <v>3125</v>
      </c>
      <c r="K16" s="95">
        <f t="shared" si="3"/>
        <v>6333.12</v>
      </c>
      <c r="L16" s="96">
        <f t="shared" si="0"/>
        <v>35666.879999999997</v>
      </c>
    </row>
    <row r="17" spans="1:12" s="58" customFormat="1" ht="30" customHeight="1" x14ac:dyDescent="0.25">
      <c r="A17" s="98">
        <f t="shared" ref="A17:A19" si="5">A16+1</f>
        <v>9</v>
      </c>
      <c r="B17" s="99" t="s">
        <v>79</v>
      </c>
      <c r="C17" s="98" t="s">
        <v>622</v>
      </c>
      <c r="D17" s="99" t="s">
        <v>246</v>
      </c>
      <c r="E17" s="99" t="s">
        <v>337</v>
      </c>
      <c r="F17" s="100">
        <v>31500</v>
      </c>
      <c r="G17" s="100">
        <f>F17*2.87%</f>
        <v>904.05</v>
      </c>
      <c r="H17" s="100">
        <f>+F17*3.04%</f>
        <v>957.6</v>
      </c>
      <c r="I17" s="100">
        <v>0</v>
      </c>
      <c r="J17" s="96">
        <v>1025</v>
      </c>
      <c r="K17" s="95">
        <f t="shared" ref="K17" si="6">SUM(G17:J17)</f>
        <v>2886.65</v>
      </c>
      <c r="L17" s="96">
        <f t="shared" ref="L17" si="7">+F17-K17</f>
        <v>28613.35</v>
      </c>
    </row>
    <row r="18" spans="1:12" s="58" customFormat="1" ht="30" customHeight="1" x14ac:dyDescent="0.25">
      <c r="A18" s="98">
        <f t="shared" si="5"/>
        <v>10</v>
      </c>
      <c r="B18" s="99" t="s">
        <v>127</v>
      </c>
      <c r="C18" s="98" t="s">
        <v>622</v>
      </c>
      <c r="D18" s="99" t="s">
        <v>246</v>
      </c>
      <c r="E18" s="99" t="s">
        <v>337</v>
      </c>
      <c r="F18" s="100">
        <v>31500</v>
      </c>
      <c r="G18" s="100">
        <v>904.05</v>
      </c>
      <c r="H18" s="100">
        <v>957.6</v>
      </c>
      <c r="I18" s="100"/>
      <c r="J18" s="96">
        <v>125</v>
      </c>
      <c r="K18" s="95">
        <v>1986.65</v>
      </c>
      <c r="L18" s="96">
        <v>29513.35</v>
      </c>
    </row>
    <row r="19" spans="1:12" s="58" customFormat="1" ht="30" customHeight="1" x14ac:dyDescent="0.25">
      <c r="A19" s="98">
        <f t="shared" si="5"/>
        <v>11</v>
      </c>
      <c r="B19" s="99" t="s">
        <v>128</v>
      </c>
      <c r="C19" s="98" t="s">
        <v>622</v>
      </c>
      <c r="D19" s="99" t="s">
        <v>246</v>
      </c>
      <c r="E19" s="99" t="s">
        <v>337</v>
      </c>
      <c r="F19" s="100">
        <v>31500</v>
      </c>
      <c r="G19" s="100">
        <v>904.05</v>
      </c>
      <c r="H19" s="100">
        <v>957.6</v>
      </c>
      <c r="I19" s="100"/>
      <c r="J19" s="96">
        <v>5390.64</v>
      </c>
      <c r="K19" s="95">
        <v>7252.2900000000009</v>
      </c>
      <c r="L19" s="96">
        <v>24247.71</v>
      </c>
    </row>
    <row r="20" spans="1:12" s="45" customFormat="1" ht="30" customHeight="1" x14ac:dyDescent="0.25">
      <c r="A20" s="201" t="s">
        <v>347</v>
      </c>
      <c r="B20" s="202"/>
      <c r="C20" s="202"/>
      <c r="D20" s="202"/>
      <c r="E20" s="202"/>
      <c r="F20" s="42">
        <f t="shared" ref="F20:L20" si="8">SUM(F9:F19)</f>
        <v>810500</v>
      </c>
      <c r="G20" s="42">
        <f t="shared" si="8"/>
        <v>23261.35</v>
      </c>
      <c r="H20" s="42">
        <f t="shared" si="8"/>
        <v>21289.727999999992</v>
      </c>
      <c r="I20" s="42">
        <f t="shared" si="8"/>
        <v>83487.469999999987</v>
      </c>
      <c r="J20" s="42">
        <f t="shared" si="8"/>
        <v>29357.03</v>
      </c>
      <c r="K20" s="42">
        <f t="shared" si="8"/>
        <v>157395.57799999998</v>
      </c>
      <c r="L20" s="42">
        <f t="shared" si="8"/>
        <v>653104.4219999999</v>
      </c>
    </row>
    <row r="21" spans="1:12" s="36" customFormat="1" ht="22.5" customHeight="1" thickBot="1" x14ac:dyDescent="0.3">
      <c r="A21" s="46"/>
      <c r="B21" s="47"/>
      <c r="C21" s="49"/>
      <c r="D21" s="48"/>
      <c r="E21" s="48"/>
      <c r="F21" s="44"/>
      <c r="G21" s="44"/>
      <c r="H21" s="44"/>
      <c r="I21" s="44"/>
      <c r="J21" s="44"/>
      <c r="K21" s="44"/>
      <c r="L21" s="44"/>
    </row>
    <row r="22" spans="1:12" s="83" customFormat="1" ht="40.5" customHeight="1" thickBot="1" x14ac:dyDescent="0.3">
      <c r="A22" s="210" t="s">
        <v>487</v>
      </c>
      <c r="B22" s="211"/>
      <c r="C22" s="211"/>
      <c r="D22" s="211"/>
      <c r="E22" s="211"/>
      <c r="F22" s="211"/>
      <c r="G22" s="211"/>
      <c r="H22" s="211"/>
      <c r="I22" s="211"/>
      <c r="J22" s="211"/>
      <c r="K22" s="211"/>
      <c r="L22" s="212"/>
    </row>
    <row r="23" spans="1:12" s="58" customFormat="1" ht="30" customHeight="1" x14ac:dyDescent="0.25">
      <c r="A23" s="93">
        <f>+A19+1</f>
        <v>12</v>
      </c>
      <c r="B23" s="94" t="s">
        <v>524</v>
      </c>
      <c r="C23" s="93" t="s">
        <v>622</v>
      </c>
      <c r="D23" s="102" t="s">
        <v>305</v>
      </c>
      <c r="E23" s="99" t="s">
        <v>337</v>
      </c>
      <c r="F23" s="95">
        <v>200000</v>
      </c>
      <c r="G23" s="95">
        <f>F23*2.87%</f>
        <v>5740</v>
      </c>
      <c r="H23" s="95">
        <f>134820*3.04%</f>
        <v>4098.5280000000002</v>
      </c>
      <c r="I23" s="95">
        <v>35528.18</v>
      </c>
      <c r="J23" s="103">
        <v>2405.2399999999998</v>
      </c>
      <c r="K23" s="95">
        <f>SUM(G23:J23)</f>
        <v>47771.947999999997</v>
      </c>
      <c r="L23" s="96">
        <f>+F23-K23</f>
        <v>152228.052</v>
      </c>
    </row>
    <row r="24" spans="1:12" s="45" customFormat="1" ht="30" customHeight="1" x14ac:dyDescent="0.25">
      <c r="A24" s="201" t="s">
        <v>347</v>
      </c>
      <c r="B24" s="202"/>
      <c r="C24" s="202"/>
      <c r="D24" s="202"/>
      <c r="E24" s="202"/>
      <c r="F24" s="42">
        <f>SUM(F23)</f>
        <v>200000</v>
      </c>
      <c r="G24" s="42">
        <f>SUM(G23)</f>
        <v>5740</v>
      </c>
      <c r="H24" s="42">
        <f t="shared" ref="H24:L24" si="9">SUM(H23)</f>
        <v>4098.5280000000002</v>
      </c>
      <c r="I24" s="42">
        <f t="shared" si="9"/>
        <v>35528.18</v>
      </c>
      <c r="J24" s="42">
        <f t="shared" si="9"/>
        <v>2405.2399999999998</v>
      </c>
      <c r="K24" s="42">
        <f t="shared" si="9"/>
        <v>47771.947999999997</v>
      </c>
      <c r="L24" s="42">
        <f t="shared" si="9"/>
        <v>152228.052</v>
      </c>
    </row>
    <row r="25" spans="1:12" s="36" customFormat="1" ht="37.5" customHeight="1" thickBot="1" x14ac:dyDescent="0.3">
      <c r="A25" s="46"/>
      <c r="B25" s="47"/>
      <c r="C25" s="49"/>
      <c r="D25" s="48"/>
      <c r="E25" s="48"/>
      <c r="F25" s="44"/>
      <c r="G25" s="44"/>
      <c r="H25" s="44"/>
      <c r="I25" s="44"/>
      <c r="J25" s="44"/>
      <c r="K25" s="44"/>
      <c r="L25" s="44"/>
    </row>
    <row r="26" spans="1:12" s="35" customFormat="1" ht="30" customHeight="1" thickBot="1" x14ac:dyDescent="0.3">
      <c r="A26" s="210" t="s">
        <v>519</v>
      </c>
      <c r="B26" s="211"/>
      <c r="C26" s="211"/>
      <c r="D26" s="211"/>
      <c r="E26" s="211"/>
      <c r="F26" s="211"/>
      <c r="G26" s="211"/>
      <c r="H26" s="211"/>
      <c r="I26" s="211"/>
      <c r="J26" s="211"/>
      <c r="K26" s="211"/>
      <c r="L26" s="212"/>
    </row>
    <row r="27" spans="1:12" s="105" customFormat="1" ht="30" customHeight="1" x14ac:dyDescent="0.25">
      <c r="A27" s="98">
        <f>+A23+1</f>
        <v>13</v>
      </c>
      <c r="B27" s="99" t="s">
        <v>397</v>
      </c>
      <c r="C27" s="98" t="s">
        <v>622</v>
      </c>
      <c r="D27" s="104" t="s">
        <v>518</v>
      </c>
      <c r="E27" s="99" t="s">
        <v>337</v>
      </c>
      <c r="F27" s="100">
        <v>170500</v>
      </c>
      <c r="G27" s="100">
        <f>F27*2.87%</f>
        <v>4893.3500000000004</v>
      </c>
      <c r="H27" s="100">
        <f>134820*3.04%</f>
        <v>4098.5280000000002</v>
      </c>
      <c r="I27" s="100">
        <v>28959.9</v>
      </c>
      <c r="J27" s="103">
        <v>6065.96</v>
      </c>
      <c r="K27" s="95">
        <f>SUM(G27:J27)</f>
        <v>44017.738000000005</v>
      </c>
      <c r="L27" s="96">
        <f>+F27-K27</f>
        <v>126482.26199999999</v>
      </c>
    </row>
    <row r="28" spans="1:12" s="45" customFormat="1" ht="30" customHeight="1" x14ac:dyDescent="0.25">
      <c r="A28" s="201" t="s">
        <v>347</v>
      </c>
      <c r="B28" s="202"/>
      <c r="C28" s="202"/>
      <c r="D28" s="202"/>
      <c r="E28" s="202"/>
      <c r="F28" s="42">
        <f>SUM(F27)</f>
        <v>170500</v>
      </c>
      <c r="G28" s="42">
        <f>SUM(G27)</f>
        <v>4893.3500000000004</v>
      </c>
      <c r="H28" s="42">
        <f t="shared" ref="H28:L28" si="10">SUM(H27)</f>
        <v>4098.5280000000002</v>
      </c>
      <c r="I28" s="42">
        <f t="shared" si="10"/>
        <v>28959.9</v>
      </c>
      <c r="J28" s="42">
        <f t="shared" si="10"/>
        <v>6065.96</v>
      </c>
      <c r="K28" s="42">
        <f t="shared" si="10"/>
        <v>44017.738000000005</v>
      </c>
      <c r="L28" s="42">
        <f t="shared" si="10"/>
        <v>126482.26199999999</v>
      </c>
    </row>
    <row r="29" spans="1:12" s="36" customFormat="1" ht="27" customHeight="1" thickBot="1" x14ac:dyDescent="0.3">
      <c r="A29" s="46"/>
      <c r="B29" s="47"/>
      <c r="C29" s="49"/>
      <c r="D29" s="48"/>
      <c r="E29" s="48"/>
      <c r="F29" s="44"/>
      <c r="G29" s="44"/>
      <c r="H29" s="44"/>
      <c r="I29" s="44"/>
      <c r="J29" s="44"/>
      <c r="K29" s="44"/>
      <c r="L29" s="44"/>
    </row>
    <row r="30" spans="1:12" s="83" customFormat="1" ht="30" customHeight="1" thickBot="1" x14ac:dyDescent="0.3">
      <c r="A30" s="210" t="s">
        <v>488</v>
      </c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2"/>
    </row>
    <row r="31" spans="1:12" s="58" customFormat="1" ht="46.5" customHeight="1" x14ac:dyDescent="0.25">
      <c r="A31" s="93">
        <f>+A27+1</f>
        <v>14</v>
      </c>
      <c r="B31" s="94" t="s">
        <v>144</v>
      </c>
      <c r="C31" s="93" t="s">
        <v>622</v>
      </c>
      <c r="D31" s="102" t="s">
        <v>520</v>
      </c>
      <c r="E31" s="99" t="s">
        <v>337</v>
      </c>
      <c r="F31" s="95">
        <v>126500</v>
      </c>
      <c r="G31" s="95">
        <f>F31*2.87%</f>
        <v>3630.55</v>
      </c>
      <c r="H31" s="95">
        <f>F31*3.04%</f>
        <v>3845.6</v>
      </c>
      <c r="I31" s="95">
        <v>18338.830000000002</v>
      </c>
      <c r="J31" s="103">
        <v>2025</v>
      </c>
      <c r="K31" s="95">
        <f>SUM(G31:J31)</f>
        <v>27839.980000000003</v>
      </c>
      <c r="L31" s="96">
        <f>+F31-K31</f>
        <v>98660.01999999999</v>
      </c>
    </row>
    <row r="32" spans="1:12" s="106" customFormat="1" ht="30" customHeight="1" x14ac:dyDescent="0.25">
      <c r="A32" s="93">
        <f>+A31+1</f>
        <v>15</v>
      </c>
      <c r="B32" s="99" t="s">
        <v>172</v>
      </c>
      <c r="C32" s="98" t="s">
        <v>622</v>
      </c>
      <c r="D32" s="99" t="s">
        <v>138</v>
      </c>
      <c r="E32" s="99" t="s">
        <v>336</v>
      </c>
      <c r="F32" s="100">
        <v>80000</v>
      </c>
      <c r="G32" s="100">
        <f>F32*2.87%</f>
        <v>2296</v>
      </c>
      <c r="H32" s="100">
        <f>+F32*3.04%</f>
        <v>2432</v>
      </c>
      <c r="I32" s="100">
        <v>7400.87</v>
      </c>
      <c r="J32" s="103">
        <v>2360.9299999999998</v>
      </c>
      <c r="K32" s="95">
        <f>SUM(G32:J32)</f>
        <v>14489.8</v>
      </c>
      <c r="L32" s="96">
        <f>+F32-K32</f>
        <v>65510.2</v>
      </c>
    </row>
    <row r="33" spans="1:12" s="107" customFormat="1" ht="30" customHeight="1" x14ac:dyDescent="0.25">
      <c r="A33" s="98">
        <f>+A32+1</f>
        <v>16</v>
      </c>
      <c r="B33" s="99" t="s">
        <v>150</v>
      </c>
      <c r="C33" s="98" t="s">
        <v>622</v>
      </c>
      <c r="D33" s="104" t="s">
        <v>138</v>
      </c>
      <c r="E33" s="99" t="s">
        <v>336</v>
      </c>
      <c r="F33" s="100">
        <v>60000</v>
      </c>
      <c r="G33" s="100">
        <f>F33*2.87%</f>
        <v>1722</v>
      </c>
      <c r="H33" s="100">
        <f>+F33*3.04%</f>
        <v>1824</v>
      </c>
      <c r="I33" s="100">
        <v>3486.68</v>
      </c>
      <c r="J33" s="103">
        <v>2125</v>
      </c>
      <c r="K33" s="95">
        <f>SUM(G33:J33)</f>
        <v>9157.68</v>
      </c>
      <c r="L33" s="96">
        <f>+F33-K33</f>
        <v>50842.32</v>
      </c>
    </row>
    <row r="34" spans="1:12" s="44" customFormat="1" ht="30" customHeight="1" x14ac:dyDescent="0.25">
      <c r="A34" s="201" t="s">
        <v>347</v>
      </c>
      <c r="B34" s="202"/>
      <c r="C34" s="202"/>
      <c r="D34" s="202"/>
      <c r="E34" s="203"/>
      <c r="F34" s="42">
        <f>SUM(F31:F33)</f>
        <v>266500</v>
      </c>
      <c r="G34" s="42">
        <f>SUM(G31:G33)</f>
        <v>7648.55</v>
      </c>
      <c r="H34" s="42">
        <f t="shared" ref="H34:L34" si="11">SUM(H31:H33)</f>
        <v>8101.6</v>
      </c>
      <c r="I34" s="42">
        <f t="shared" si="11"/>
        <v>29226.38</v>
      </c>
      <c r="J34" s="42">
        <f t="shared" si="11"/>
        <v>6510.93</v>
      </c>
      <c r="K34" s="42">
        <f t="shared" si="11"/>
        <v>51487.46</v>
      </c>
      <c r="L34" s="42">
        <f t="shared" si="11"/>
        <v>215012.53999999998</v>
      </c>
    </row>
    <row r="35" spans="1:12" s="44" customFormat="1" ht="42" customHeight="1" thickBot="1" x14ac:dyDescent="0.3">
      <c r="A35" s="55"/>
      <c r="B35" s="55"/>
      <c r="C35" s="55"/>
      <c r="D35" s="55"/>
      <c r="E35" s="55"/>
      <c r="F35" s="45"/>
      <c r="G35" s="45"/>
      <c r="H35" s="45"/>
      <c r="I35" s="45"/>
      <c r="J35" s="45"/>
      <c r="K35" s="45"/>
      <c r="L35" s="45"/>
    </row>
    <row r="36" spans="1:12" s="37" customFormat="1" ht="30" customHeight="1" thickBot="1" x14ac:dyDescent="0.3">
      <c r="A36" s="210" t="s">
        <v>489</v>
      </c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2"/>
    </row>
    <row r="37" spans="1:12" s="58" customFormat="1" ht="32.25" customHeight="1" x14ac:dyDescent="0.25">
      <c r="A37" s="93">
        <f>+A33+1</f>
        <v>17</v>
      </c>
      <c r="B37" s="94" t="s">
        <v>302</v>
      </c>
      <c r="C37" s="93" t="s">
        <v>622</v>
      </c>
      <c r="D37" s="108" t="s">
        <v>521</v>
      </c>
      <c r="E37" s="99" t="s">
        <v>337</v>
      </c>
      <c r="F37" s="95">
        <v>138000</v>
      </c>
      <c r="G37" s="100">
        <f>F37*2.87%</f>
        <v>3960.6</v>
      </c>
      <c r="H37" s="95">
        <f>134820*3.04%</f>
        <v>4098.5280000000002</v>
      </c>
      <c r="I37" s="95">
        <v>21068.09</v>
      </c>
      <c r="J37" s="103">
        <v>6474.66</v>
      </c>
      <c r="K37" s="95">
        <f>SUM(G37:J37)</f>
        <v>35601.877999999997</v>
      </c>
      <c r="L37" s="96">
        <f>+F37-K37</f>
        <v>102398.122</v>
      </c>
    </row>
    <row r="38" spans="1:12" s="106" customFormat="1" ht="30" customHeight="1" x14ac:dyDescent="0.25">
      <c r="A38" s="98">
        <f>+A37+1</f>
        <v>18</v>
      </c>
      <c r="B38" s="99" t="s">
        <v>141</v>
      </c>
      <c r="C38" s="98" t="s">
        <v>622</v>
      </c>
      <c r="D38" s="99" t="s">
        <v>138</v>
      </c>
      <c r="E38" s="99" t="s">
        <v>337</v>
      </c>
      <c r="F38" s="100">
        <v>100000</v>
      </c>
      <c r="G38" s="100">
        <f>F38*2.87%</f>
        <v>2870</v>
      </c>
      <c r="H38" s="100">
        <f>+F38*3.04%</f>
        <v>3040</v>
      </c>
      <c r="I38" s="100">
        <v>12105.37</v>
      </c>
      <c r="J38" s="103">
        <v>45</v>
      </c>
      <c r="K38" s="95">
        <f>SUM(G38:J38)</f>
        <v>18060.370000000003</v>
      </c>
      <c r="L38" s="96">
        <f>+F38-K38</f>
        <v>81939.63</v>
      </c>
    </row>
    <row r="39" spans="1:12" s="107" customFormat="1" ht="30" customHeight="1" x14ac:dyDescent="0.25">
      <c r="A39" s="98">
        <f>+A38+1</f>
        <v>19</v>
      </c>
      <c r="B39" s="99" t="s">
        <v>173</v>
      </c>
      <c r="C39" s="98" t="s">
        <v>622</v>
      </c>
      <c r="D39" s="104" t="s">
        <v>138</v>
      </c>
      <c r="E39" s="99" t="s">
        <v>336</v>
      </c>
      <c r="F39" s="100">
        <v>60000</v>
      </c>
      <c r="G39" s="100">
        <f>F39*2.87%</f>
        <v>1722</v>
      </c>
      <c r="H39" s="100">
        <f>+F39*3.04%</f>
        <v>1824</v>
      </c>
      <c r="I39" s="100">
        <v>3486.68</v>
      </c>
      <c r="J39" s="103">
        <v>125</v>
      </c>
      <c r="K39" s="95">
        <f>SUM(G39:J39)</f>
        <v>7157.68</v>
      </c>
      <c r="L39" s="96">
        <f>+F39-K39</f>
        <v>52842.32</v>
      </c>
    </row>
    <row r="40" spans="1:12" s="44" customFormat="1" ht="30" customHeight="1" x14ac:dyDescent="0.25">
      <c r="A40" s="201" t="s">
        <v>347</v>
      </c>
      <c r="B40" s="202"/>
      <c r="C40" s="202"/>
      <c r="D40" s="202"/>
      <c r="E40" s="203"/>
      <c r="F40" s="42">
        <f>SUM(F37:F39)</f>
        <v>298000</v>
      </c>
      <c r="G40" s="42">
        <f>SUM(G37:G39)</f>
        <v>8552.6</v>
      </c>
      <c r="H40" s="42">
        <f t="shared" ref="H40:L40" si="12">SUM(H37:H39)</f>
        <v>8962.5280000000002</v>
      </c>
      <c r="I40" s="42">
        <f t="shared" si="12"/>
        <v>36660.14</v>
      </c>
      <c r="J40" s="42">
        <f t="shared" si="12"/>
        <v>6644.66</v>
      </c>
      <c r="K40" s="42">
        <f t="shared" si="12"/>
        <v>60819.928</v>
      </c>
      <c r="L40" s="42">
        <f t="shared" si="12"/>
        <v>237180.07200000001</v>
      </c>
    </row>
    <row r="41" spans="1:12" s="44" customFormat="1" ht="39" customHeight="1" thickBot="1" x14ac:dyDescent="0.3">
      <c r="A41" s="55"/>
      <c r="B41" s="55"/>
      <c r="C41" s="55"/>
      <c r="D41" s="55"/>
      <c r="E41" s="55"/>
      <c r="F41"/>
      <c r="G41"/>
      <c r="H41"/>
      <c r="I41"/>
      <c r="J41"/>
      <c r="K41"/>
      <c r="L41"/>
    </row>
    <row r="42" spans="1:12" s="37" customFormat="1" ht="30" customHeight="1" thickBot="1" x14ac:dyDescent="0.3">
      <c r="A42" s="210" t="s">
        <v>490</v>
      </c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2"/>
    </row>
    <row r="43" spans="1:12" s="105" customFormat="1" ht="30" customHeight="1" x14ac:dyDescent="0.25">
      <c r="A43" s="93">
        <f>+A39+1</f>
        <v>20</v>
      </c>
      <c r="B43" s="99" t="s">
        <v>136</v>
      </c>
      <c r="C43" s="98" t="s">
        <v>622</v>
      </c>
      <c r="D43" s="99" t="s">
        <v>138</v>
      </c>
      <c r="E43" s="99" t="s">
        <v>337</v>
      </c>
      <c r="F43" s="100">
        <v>80000</v>
      </c>
      <c r="G43" s="100">
        <f>F43*2.87%</f>
        <v>2296</v>
      </c>
      <c r="H43" s="100">
        <f>+F43*3.04%</f>
        <v>2432</v>
      </c>
      <c r="I43" s="100">
        <v>7400.87</v>
      </c>
      <c r="J43" s="103">
        <v>1471</v>
      </c>
      <c r="K43" s="95">
        <f>SUM(G43:J43)</f>
        <v>13599.869999999999</v>
      </c>
      <c r="L43" s="96">
        <f>+F43-K43</f>
        <v>66400.13</v>
      </c>
    </row>
    <row r="44" spans="1:12" s="105" customFormat="1" ht="30" customHeight="1" x14ac:dyDescent="0.25">
      <c r="A44" s="98">
        <f>+A43+1</f>
        <v>21</v>
      </c>
      <c r="B44" s="99" t="s">
        <v>168</v>
      </c>
      <c r="C44" s="98" t="s">
        <v>622</v>
      </c>
      <c r="D44" s="104" t="s">
        <v>138</v>
      </c>
      <c r="E44" s="99" t="s">
        <v>336</v>
      </c>
      <c r="F44" s="100">
        <v>80000</v>
      </c>
      <c r="G44" s="95">
        <f>F44*2.87%</f>
        <v>2296</v>
      </c>
      <c r="H44" s="95">
        <f>+F44*3.04%</f>
        <v>2432</v>
      </c>
      <c r="I44" s="95">
        <v>7103.34</v>
      </c>
      <c r="J44" s="103">
        <v>8117.12</v>
      </c>
      <c r="K44" s="95">
        <f>SUM(G44:J44)</f>
        <v>19948.46</v>
      </c>
      <c r="L44" s="96">
        <f>+F44-K44</f>
        <v>60051.54</v>
      </c>
    </row>
    <row r="45" spans="1:12" s="58" customFormat="1" ht="30" customHeight="1" x14ac:dyDescent="0.25">
      <c r="A45" s="98">
        <f>+A44+1</f>
        <v>22</v>
      </c>
      <c r="B45" s="99" t="s">
        <v>174</v>
      </c>
      <c r="C45" s="98" t="s">
        <v>622</v>
      </c>
      <c r="D45" s="104" t="s">
        <v>138</v>
      </c>
      <c r="E45" s="99" t="s">
        <v>337</v>
      </c>
      <c r="F45" s="100">
        <v>80000</v>
      </c>
      <c r="G45" s="100">
        <f>F45*2.87%</f>
        <v>2296</v>
      </c>
      <c r="H45" s="100">
        <f>+F45*3.04%</f>
        <v>2432</v>
      </c>
      <c r="I45" s="100">
        <v>7400.87</v>
      </c>
      <c r="J45" s="103">
        <v>2862.07</v>
      </c>
      <c r="K45" s="95">
        <f>SUM(G45:J45)</f>
        <v>14990.939999999999</v>
      </c>
      <c r="L45" s="96">
        <f>+F45-K45</f>
        <v>65009.06</v>
      </c>
    </row>
    <row r="46" spans="1:12" s="58" customFormat="1" ht="30" customHeight="1" x14ac:dyDescent="0.25">
      <c r="A46" s="93">
        <f>+A45+1</f>
        <v>23</v>
      </c>
      <c r="B46" s="94" t="s">
        <v>303</v>
      </c>
      <c r="C46" s="93" t="s">
        <v>622</v>
      </c>
      <c r="D46" s="94" t="s">
        <v>138</v>
      </c>
      <c r="E46" s="94" t="s">
        <v>337</v>
      </c>
      <c r="F46" s="95">
        <v>63000</v>
      </c>
      <c r="G46" s="95">
        <f>F46*2.87%</f>
        <v>1808.1</v>
      </c>
      <c r="H46" s="95">
        <f>+F46*3.04%</f>
        <v>1915.2</v>
      </c>
      <c r="I46" s="95">
        <v>3813.19</v>
      </c>
      <c r="J46" s="96">
        <v>5869.76</v>
      </c>
      <c r="K46" s="95">
        <f>SUM(G46:J46)</f>
        <v>13406.25</v>
      </c>
      <c r="L46" s="96">
        <f>+F46-K46</f>
        <v>49593.75</v>
      </c>
    </row>
    <row r="47" spans="1:12" s="44" customFormat="1" ht="30" customHeight="1" x14ac:dyDescent="0.25">
      <c r="A47" s="201" t="s">
        <v>347</v>
      </c>
      <c r="B47" s="202"/>
      <c r="C47" s="202"/>
      <c r="D47" s="202"/>
      <c r="E47" s="203"/>
      <c r="F47" s="42">
        <f>SUM(F43:F46)</f>
        <v>303000</v>
      </c>
      <c r="G47" s="42">
        <f>SUM(G43:G46)</f>
        <v>8696.1</v>
      </c>
      <c r="H47" s="42">
        <f t="shared" ref="H47:L47" si="13">SUM(H43:H46)</f>
        <v>9211.2000000000007</v>
      </c>
      <c r="I47" s="42">
        <f t="shared" si="13"/>
        <v>25718.269999999997</v>
      </c>
      <c r="J47" s="42">
        <f t="shared" si="13"/>
        <v>18319.949999999997</v>
      </c>
      <c r="K47" s="42">
        <f t="shared" si="13"/>
        <v>61945.520000000004</v>
      </c>
      <c r="L47" s="42">
        <f t="shared" si="13"/>
        <v>241054.48</v>
      </c>
    </row>
    <row r="48" spans="1:12" s="44" customFormat="1" ht="33" customHeight="1" thickBot="1" x14ac:dyDescent="0.3">
      <c r="A48"/>
      <c r="B48"/>
      <c r="C48" s="180"/>
      <c r="D48"/>
      <c r="E48"/>
      <c r="F48"/>
      <c r="G48"/>
      <c r="H48"/>
      <c r="I48"/>
      <c r="J48"/>
      <c r="K48"/>
      <c r="L48"/>
    </row>
    <row r="49" spans="1:12" s="44" customFormat="1" ht="30" customHeight="1" thickBot="1" x14ac:dyDescent="0.3">
      <c r="A49" s="210" t="s">
        <v>251</v>
      </c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2"/>
    </row>
    <row r="50" spans="1:12" s="105" customFormat="1" ht="30" customHeight="1" x14ac:dyDescent="0.25">
      <c r="A50" s="93">
        <f>+A46+1</f>
        <v>24</v>
      </c>
      <c r="B50" s="94" t="s">
        <v>149</v>
      </c>
      <c r="C50" s="93" t="s">
        <v>622</v>
      </c>
      <c r="D50" s="102" t="s">
        <v>522</v>
      </c>
      <c r="E50" s="99" t="s">
        <v>337</v>
      </c>
      <c r="F50" s="95">
        <v>170500</v>
      </c>
      <c r="G50" s="95">
        <v>3630.55</v>
      </c>
      <c r="H50" s="95">
        <v>3845.6</v>
      </c>
      <c r="I50" s="158">
        <v>29041.19</v>
      </c>
      <c r="J50" s="103">
        <v>1335.12</v>
      </c>
      <c r="K50" s="95">
        <f>SUM(G50:J50)</f>
        <v>37852.46</v>
      </c>
      <c r="L50" s="162">
        <f>+F50-K50</f>
        <v>132647.54</v>
      </c>
    </row>
    <row r="51" spans="1:12" s="105" customFormat="1" ht="30" customHeight="1" x14ac:dyDescent="0.25">
      <c r="A51" s="98">
        <f>+A50+1</f>
        <v>25</v>
      </c>
      <c r="B51" s="99" t="s">
        <v>523</v>
      </c>
      <c r="C51" s="98" t="s">
        <v>622</v>
      </c>
      <c r="D51" s="104" t="s">
        <v>270</v>
      </c>
      <c r="E51" s="99" t="s">
        <v>337</v>
      </c>
      <c r="F51" s="100">
        <v>56000</v>
      </c>
      <c r="G51" s="100">
        <f>F51*2.87%</f>
        <v>1607.2</v>
      </c>
      <c r="H51" s="100">
        <f>+F51*3.04%</f>
        <v>1702.4</v>
      </c>
      <c r="I51" s="100">
        <v>2522.29</v>
      </c>
      <c r="J51" s="103">
        <v>1315.12</v>
      </c>
      <c r="K51" s="95">
        <f>SUM(G51:J51)</f>
        <v>7147.01</v>
      </c>
      <c r="L51" s="96">
        <f>+F51-K51</f>
        <v>48852.99</v>
      </c>
    </row>
    <row r="52" spans="1:12" s="44" customFormat="1" ht="30" customHeight="1" x14ac:dyDescent="0.25">
      <c r="A52" s="201" t="s">
        <v>347</v>
      </c>
      <c r="B52" s="202"/>
      <c r="C52" s="202"/>
      <c r="D52" s="202"/>
      <c r="E52" s="203"/>
      <c r="F52" s="42">
        <f>SUM(F50:F51)</f>
        <v>226500</v>
      </c>
      <c r="G52" s="42">
        <f t="shared" ref="G52:L52" si="14">SUM(G50:G51)</f>
        <v>5237.75</v>
      </c>
      <c r="H52" s="42">
        <f t="shared" si="14"/>
        <v>5548</v>
      </c>
      <c r="I52" s="42">
        <f t="shared" si="14"/>
        <v>31563.48</v>
      </c>
      <c r="J52" s="42">
        <f t="shared" si="14"/>
        <v>2650.24</v>
      </c>
      <c r="K52" s="42">
        <f t="shared" si="14"/>
        <v>44999.47</v>
      </c>
      <c r="L52" s="42">
        <f t="shared" si="14"/>
        <v>181500.53</v>
      </c>
    </row>
    <row r="53" spans="1:12" s="44" customFormat="1" ht="39" customHeight="1" thickBot="1" x14ac:dyDescent="0.3">
      <c r="A53" s="55"/>
      <c r="B53" s="55"/>
      <c r="C53" s="55"/>
      <c r="D53" s="55"/>
      <c r="E53" s="55"/>
      <c r="F53"/>
      <c r="G53"/>
      <c r="H53"/>
      <c r="I53"/>
      <c r="J53"/>
      <c r="K53"/>
      <c r="L53"/>
    </row>
    <row r="54" spans="1:12" s="44" customFormat="1" ht="30" customHeight="1" thickBot="1" x14ac:dyDescent="0.3">
      <c r="A54" s="198" t="s">
        <v>491</v>
      </c>
      <c r="B54" s="199"/>
      <c r="C54" s="199"/>
      <c r="D54" s="199"/>
      <c r="E54" s="199"/>
      <c r="F54" s="199"/>
      <c r="G54" s="199"/>
      <c r="H54" s="199"/>
      <c r="I54" s="199"/>
      <c r="J54" s="199"/>
      <c r="K54" s="199"/>
      <c r="L54" s="200"/>
    </row>
    <row r="55" spans="1:12" s="58" customFormat="1" ht="30" customHeight="1" x14ac:dyDescent="0.25">
      <c r="A55" s="98">
        <f>+A51+1</f>
        <v>26</v>
      </c>
      <c r="B55" s="99" t="s">
        <v>158</v>
      </c>
      <c r="C55" s="98" t="s">
        <v>622</v>
      </c>
      <c r="D55" s="104" t="s">
        <v>138</v>
      </c>
      <c r="E55" s="99" t="s">
        <v>337</v>
      </c>
      <c r="F55" s="100">
        <v>104000</v>
      </c>
      <c r="G55" s="100">
        <f>F55*2.87%</f>
        <v>2984.8</v>
      </c>
      <c r="H55" s="100">
        <f>+F55*3.04%</f>
        <v>3161.6</v>
      </c>
      <c r="I55" s="100">
        <v>12451.21</v>
      </c>
      <c r="J55" s="103">
        <v>3445.24</v>
      </c>
      <c r="K55" s="95">
        <f>SUM(G55:J55)</f>
        <v>22042.85</v>
      </c>
      <c r="L55" s="96">
        <f>+F55-K55</f>
        <v>81957.149999999994</v>
      </c>
    </row>
    <row r="56" spans="1:12" s="58" customFormat="1" ht="30" customHeight="1" x14ac:dyDescent="0.25">
      <c r="A56" s="98">
        <f>+A55+1</f>
        <v>27</v>
      </c>
      <c r="B56" s="99" t="s">
        <v>146</v>
      </c>
      <c r="C56" s="98" t="s">
        <v>622</v>
      </c>
      <c r="D56" s="104" t="s">
        <v>138</v>
      </c>
      <c r="E56" s="99" t="s">
        <v>337</v>
      </c>
      <c r="F56" s="100">
        <v>95000</v>
      </c>
      <c r="G56" s="100">
        <f>F56*2.87%</f>
        <v>2726.5</v>
      </c>
      <c r="H56" s="100">
        <f>+F56*3.04%</f>
        <v>2888</v>
      </c>
      <c r="I56" s="100">
        <v>10929.24</v>
      </c>
      <c r="J56" s="103">
        <v>4709.6099999999997</v>
      </c>
      <c r="K56" s="95">
        <f>SUM(G56:J56)</f>
        <v>21253.35</v>
      </c>
      <c r="L56" s="96">
        <f>+F56-K56</f>
        <v>73746.649999999994</v>
      </c>
    </row>
    <row r="57" spans="1:12" s="106" customFormat="1" ht="30" customHeight="1" x14ac:dyDescent="0.25">
      <c r="A57" s="93">
        <f>+A56+1</f>
        <v>28</v>
      </c>
      <c r="B57" s="99" t="s">
        <v>137</v>
      </c>
      <c r="C57" s="98" t="s">
        <v>622</v>
      </c>
      <c r="D57" s="99" t="s">
        <v>138</v>
      </c>
      <c r="E57" s="99" t="s">
        <v>336</v>
      </c>
      <c r="F57" s="100">
        <v>85000</v>
      </c>
      <c r="G57" s="100">
        <f>F57*2.87%</f>
        <v>2439.5</v>
      </c>
      <c r="H57" s="100">
        <f>+F57*3.04%</f>
        <v>2584</v>
      </c>
      <c r="I57" s="100">
        <v>8576.99</v>
      </c>
      <c r="J57" s="103">
        <v>770.31</v>
      </c>
      <c r="K57" s="95">
        <f>SUM(G57:J57)</f>
        <v>14370.8</v>
      </c>
      <c r="L57" s="96">
        <f>+F57-K57</f>
        <v>70629.2</v>
      </c>
    </row>
    <row r="58" spans="1:12" s="58" customFormat="1" ht="30" customHeight="1" x14ac:dyDescent="0.25">
      <c r="A58" s="98">
        <f>+A57+1</f>
        <v>29</v>
      </c>
      <c r="B58" s="99" t="s">
        <v>153</v>
      </c>
      <c r="C58" s="98" t="s">
        <v>622</v>
      </c>
      <c r="D58" s="104" t="s">
        <v>138</v>
      </c>
      <c r="E58" s="99" t="s">
        <v>336</v>
      </c>
      <c r="F58" s="100">
        <v>85000</v>
      </c>
      <c r="G58" s="100">
        <f>F58*2.87%</f>
        <v>2439.5</v>
      </c>
      <c r="H58" s="100">
        <f>+F58*3.04%</f>
        <v>2584</v>
      </c>
      <c r="I58" s="100">
        <v>8576.99</v>
      </c>
      <c r="J58" s="103">
        <v>25</v>
      </c>
      <c r="K58" s="95">
        <f>SUM(G58:J58)</f>
        <v>13625.49</v>
      </c>
      <c r="L58" s="96">
        <f>+F58-K58</f>
        <v>71374.509999999995</v>
      </c>
    </row>
    <row r="59" spans="1:12" s="44" customFormat="1" ht="30" customHeight="1" x14ac:dyDescent="0.25">
      <c r="A59" s="201" t="s">
        <v>347</v>
      </c>
      <c r="B59" s="202"/>
      <c r="C59" s="202"/>
      <c r="D59" s="202"/>
      <c r="E59" s="203"/>
      <c r="F59" s="42">
        <f>SUM(F55:F58)</f>
        <v>369000</v>
      </c>
      <c r="G59" s="42">
        <f>SUM(G55:G58)</f>
        <v>10590.3</v>
      </c>
      <c r="H59" s="42">
        <f t="shared" ref="H59:L59" si="15">SUM(H55:H58)</f>
        <v>11217.6</v>
      </c>
      <c r="I59" s="42">
        <f t="shared" si="15"/>
        <v>40534.429999999993</v>
      </c>
      <c r="J59" s="42">
        <f t="shared" si="15"/>
        <v>8950.16</v>
      </c>
      <c r="K59" s="42">
        <f t="shared" si="15"/>
        <v>71292.490000000005</v>
      </c>
      <c r="L59" s="42">
        <f t="shared" si="15"/>
        <v>297707.51</v>
      </c>
    </row>
    <row r="60" spans="1:12" s="44" customFormat="1" ht="39" customHeight="1" thickBot="1" x14ac:dyDescent="0.3">
      <c r="A60" s="82"/>
      <c r="B60" s="82"/>
      <c r="C60" s="181"/>
      <c r="D60" s="82"/>
      <c r="E60" s="82"/>
      <c r="F60" s="82"/>
      <c r="G60" s="82"/>
      <c r="H60" s="82"/>
      <c r="I60" s="82"/>
      <c r="J60" s="82"/>
      <c r="K60" s="82"/>
      <c r="L60" s="82"/>
    </row>
    <row r="61" spans="1:12" s="44" customFormat="1" ht="30" customHeight="1" thickBot="1" x14ac:dyDescent="0.3">
      <c r="A61" s="198" t="s">
        <v>492</v>
      </c>
      <c r="B61" s="199"/>
      <c r="C61" s="199"/>
      <c r="D61" s="199"/>
      <c r="E61" s="199"/>
      <c r="F61" s="199"/>
      <c r="G61" s="199"/>
      <c r="H61" s="199"/>
      <c r="I61" s="199"/>
      <c r="J61" s="199"/>
      <c r="K61" s="199"/>
      <c r="L61" s="200"/>
    </row>
    <row r="62" spans="1:12" s="106" customFormat="1" ht="30" customHeight="1" x14ac:dyDescent="0.25">
      <c r="A62" s="93">
        <f>+A58+1</f>
        <v>30</v>
      </c>
      <c r="B62" s="94" t="s">
        <v>135</v>
      </c>
      <c r="C62" s="93" t="s">
        <v>622</v>
      </c>
      <c r="D62" s="94" t="s">
        <v>138</v>
      </c>
      <c r="E62" s="94" t="s">
        <v>337</v>
      </c>
      <c r="F62" s="95">
        <v>102000</v>
      </c>
      <c r="G62" s="100">
        <f>F62*2.87%</f>
        <v>2927.4</v>
      </c>
      <c r="H62" s="100">
        <f>+F62*3.04%</f>
        <v>3100.8</v>
      </c>
      <c r="I62" s="95">
        <v>12575.82</v>
      </c>
      <c r="J62" s="103">
        <v>125</v>
      </c>
      <c r="K62" s="95">
        <f>SUM(G62:J62)</f>
        <v>18729.02</v>
      </c>
      <c r="L62" s="96">
        <f>+F62-K62</f>
        <v>83270.98</v>
      </c>
    </row>
    <row r="63" spans="1:12" s="105" customFormat="1" ht="30" customHeight="1" x14ac:dyDescent="0.25">
      <c r="A63" s="98">
        <f>+A62+1</f>
        <v>31</v>
      </c>
      <c r="B63" s="99" t="s">
        <v>160</v>
      </c>
      <c r="C63" s="98" t="s">
        <v>623</v>
      </c>
      <c r="D63" s="104" t="s">
        <v>138</v>
      </c>
      <c r="E63" s="99" t="s">
        <v>337</v>
      </c>
      <c r="F63" s="100">
        <v>102000</v>
      </c>
      <c r="G63" s="100">
        <f>F63*2.87%</f>
        <v>2927.4</v>
      </c>
      <c r="H63" s="100">
        <f>+F63*3.04%</f>
        <v>3100.8</v>
      </c>
      <c r="I63" s="100">
        <v>12575.82</v>
      </c>
      <c r="J63" s="103">
        <v>25</v>
      </c>
      <c r="K63" s="95">
        <f>SUM(G63:J63)</f>
        <v>18629.02</v>
      </c>
      <c r="L63" s="96">
        <f>+F63-K63</f>
        <v>83370.98</v>
      </c>
    </row>
    <row r="64" spans="1:12" s="44" customFormat="1" ht="30" customHeight="1" x14ac:dyDescent="0.25">
      <c r="A64" s="201" t="s">
        <v>347</v>
      </c>
      <c r="B64" s="202"/>
      <c r="C64" s="202"/>
      <c r="D64" s="202"/>
      <c r="E64" s="203"/>
      <c r="F64" s="42">
        <f>SUM(F62:F63)</f>
        <v>204000</v>
      </c>
      <c r="G64" s="42">
        <f t="shared" ref="G64:L64" si="16">SUM(G62:G63)</f>
        <v>5854.8</v>
      </c>
      <c r="H64" s="42">
        <f t="shared" si="16"/>
        <v>6201.6</v>
      </c>
      <c r="I64" s="42">
        <f t="shared" si="16"/>
        <v>25151.64</v>
      </c>
      <c r="J64" s="42">
        <f t="shared" si="16"/>
        <v>150</v>
      </c>
      <c r="K64" s="42">
        <f t="shared" si="16"/>
        <v>37358.04</v>
      </c>
      <c r="L64" s="42">
        <f t="shared" si="16"/>
        <v>166641.96</v>
      </c>
    </row>
    <row r="65" spans="1:12" s="45" customFormat="1" ht="30" customHeight="1" thickBot="1" x14ac:dyDescent="0.3">
      <c r="A65" s="49"/>
      <c r="B65" s="47"/>
      <c r="C65" s="49"/>
      <c r="D65" s="48"/>
      <c r="E65" s="47"/>
      <c r="F65" s="44"/>
      <c r="G65" s="44"/>
      <c r="H65" s="44"/>
      <c r="I65" s="44"/>
      <c r="J65" s="43"/>
      <c r="K65" s="44"/>
      <c r="L65" s="43"/>
    </row>
    <row r="66" spans="1:12" s="44" customFormat="1" ht="30" customHeight="1" thickBot="1" x14ac:dyDescent="0.3">
      <c r="A66" s="198" t="s">
        <v>527</v>
      </c>
      <c r="B66" s="199"/>
      <c r="C66" s="199"/>
      <c r="D66" s="199"/>
      <c r="E66" s="199"/>
      <c r="F66" s="199"/>
      <c r="G66" s="199"/>
      <c r="H66" s="199"/>
      <c r="I66" s="199"/>
      <c r="J66" s="199"/>
      <c r="K66" s="199"/>
      <c r="L66" s="200"/>
    </row>
    <row r="67" spans="1:12" s="107" customFormat="1" ht="33.75" customHeight="1" x14ac:dyDescent="0.25">
      <c r="A67" s="93">
        <f>+A63+1</f>
        <v>32</v>
      </c>
      <c r="B67" s="94" t="s">
        <v>159</v>
      </c>
      <c r="C67" s="93" t="s">
        <v>622</v>
      </c>
      <c r="D67" s="104" t="s">
        <v>526</v>
      </c>
      <c r="E67" s="99" t="s">
        <v>337</v>
      </c>
      <c r="F67" s="95">
        <v>126500</v>
      </c>
      <c r="G67" s="95">
        <f t="shared" ref="G67:G71" si="17">F67*2.87%</f>
        <v>3630.55</v>
      </c>
      <c r="H67" s="95">
        <f>F67*3.04%</f>
        <v>3845.6</v>
      </c>
      <c r="I67" s="95">
        <v>18041.3</v>
      </c>
      <c r="J67" s="103">
        <v>1215.1199999999999</v>
      </c>
      <c r="K67" s="95">
        <f t="shared" ref="K67:K71" si="18">SUM(G67:J67)</f>
        <v>26732.569999999996</v>
      </c>
      <c r="L67" s="96">
        <f t="shared" ref="L67:L71" si="19">+F67-K67</f>
        <v>99767.430000000008</v>
      </c>
    </row>
    <row r="68" spans="1:12" s="58" customFormat="1" ht="30" customHeight="1" x14ac:dyDescent="0.25">
      <c r="A68" s="98">
        <f>+A67+1</f>
        <v>33</v>
      </c>
      <c r="B68" s="99" t="s">
        <v>154</v>
      </c>
      <c r="C68" s="98" t="s">
        <v>623</v>
      </c>
      <c r="D68" s="104" t="s">
        <v>138</v>
      </c>
      <c r="E68" s="99" t="s">
        <v>337</v>
      </c>
      <c r="F68" s="100">
        <v>102000</v>
      </c>
      <c r="G68" s="100">
        <f t="shared" si="17"/>
        <v>2927.4</v>
      </c>
      <c r="H68" s="100">
        <f>+F68*3.04%</f>
        <v>3100.8</v>
      </c>
      <c r="I68" s="100">
        <v>12575.82</v>
      </c>
      <c r="J68" s="103">
        <v>10025</v>
      </c>
      <c r="K68" s="95">
        <f t="shared" si="18"/>
        <v>28629.02</v>
      </c>
      <c r="L68" s="96">
        <f t="shared" si="19"/>
        <v>73370.98</v>
      </c>
    </row>
    <row r="69" spans="1:12" s="105" customFormat="1" ht="30" customHeight="1" x14ac:dyDescent="0.25">
      <c r="A69" s="98">
        <f>+A68+1</f>
        <v>34</v>
      </c>
      <c r="B69" s="99" t="s">
        <v>142</v>
      </c>
      <c r="C69" s="98" t="s">
        <v>622</v>
      </c>
      <c r="D69" s="99" t="s">
        <v>138</v>
      </c>
      <c r="E69" s="99" t="s">
        <v>337</v>
      </c>
      <c r="F69" s="100">
        <v>80000</v>
      </c>
      <c r="G69" s="100">
        <f t="shared" si="17"/>
        <v>2296</v>
      </c>
      <c r="H69" s="100">
        <f>+F69*3.04%</f>
        <v>2432</v>
      </c>
      <c r="I69" s="100">
        <v>6805.81</v>
      </c>
      <c r="J69" s="103">
        <v>3125.24</v>
      </c>
      <c r="K69" s="95">
        <f t="shared" si="18"/>
        <v>14659.050000000001</v>
      </c>
      <c r="L69" s="96">
        <f t="shared" si="19"/>
        <v>65340.95</v>
      </c>
    </row>
    <row r="70" spans="1:12" s="97" customFormat="1" ht="30" customHeight="1" x14ac:dyDescent="0.25">
      <c r="A70" s="98">
        <f>+A69+1</f>
        <v>35</v>
      </c>
      <c r="B70" s="99" t="s">
        <v>143</v>
      </c>
      <c r="C70" s="98" t="s">
        <v>622</v>
      </c>
      <c r="D70" s="109" t="s">
        <v>138</v>
      </c>
      <c r="E70" s="99" t="s">
        <v>336</v>
      </c>
      <c r="F70" s="100">
        <v>80000</v>
      </c>
      <c r="G70" s="100">
        <f t="shared" si="17"/>
        <v>2296</v>
      </c>
      <c r="H70" s="100">
        <f t="shared" ref="H70" si="20">+F70*3.04%</f>
        <v>2432</v>
      </c>
      <c r="I70" s="100">
        <v>7103.34</v>
      </c>
      <c r="J70" s="103">
        <v>1215.1199999999999</v>
      </c>
      <c r="K70" s="95">
        <f t="shared" si="18"/>
        <v>13046.46</v>
      </c>
      <c r="L70" s="96">
        <f t="shared" si="19"/>
        <v>66953.540000000008</v>
      </c>
    </row>
    <row r="71" spans="1:12" s="105" customFormat="1" ht="30" customHeight="1" x14ac:dyDescent="0.25">
      <c r="A71" s="98">
        <f>+A70+1</f>
        <v>36</v>
      </c>
      <c r="B71" s="99" t="s">
        <v>177</v>
      </c>
      <c r="C71" s="98" t="s">
        <v>622</v>
      </c>
      <c r="D71" s="104" t="s">
        <v>138</v>
      </c>
      <c r="E71" s="99" t="s">
        <v>337</v>
      </c>
      <c r="F71" s="100">
        <v>80000</v>
      </c>
      <c r="G71" s="100">
        <f t="shared" si="17"/>
        <v>2296</v>
      </c>
      <c r="H71" s="100">
        <f>+F71*3.04%</f>
        <v>2432</v>
      </c>
      <c r="I71" s="100">
        <v>7400.87</v>
      </c>
      <c r="J71" s="103">
        <v>1125</v>
      </c>
      <c r="K71" s="95">
        <f t="shared" si="18"/>
        <v>13253.869999999999</v>
      </c>
      <c r="L71" s="96">
        <f t="shared" si="19"/>
        <v>66746.13</v>
      </c>
    </row>
    <row r="72" spans="1:12" s="58" customFormat="1" ht="30" customHeight="1" x14ac:dyDescent="0.25">
      <c r="A72" s="98">
        <f>+A71+1</f>
        <v>37</v>
      </c>
      <c r="B72" s="99" t="s">
        <v>145</v>
      </c>
      <c r="C72" s="98" t="s">
        <v>622</v>
      </c>
      <c r="D72" s="104" t="s">
        <v>138</v>
      </c>
      <c r="E72" s="99" t="s">
        <v>336</v>
      </c>
      <c r="F72" s="100">
        <v>60000</v>
      </c>
      <c r="G72" s="100">
        <f>F72*2.87%</f>
        <v>1722</v>
      </c>
      <c r="H72" s="100">
        <f>+F72*3.04%</f>
        <v>1824</v>
      </c>
      <c r="I72" s="100">
        <v>3010.63</v>
      </c>
      <c r="J72" s="103">
        <v>2405.2399999999998</v>
      </c>
      <c r="K72" s="95">
        <f>SUM(G72:J72)</f>
        <v>8961.869999999999</v>
      </c>
      <c r="L72" s="96">
        <f>+F72-K72</f>
        <v>51038.130000000005</v>
      </c>
    </row>
    <row r="73" spans="1:12" s="44" customFormat="1" ht="30" customHeight="1" x14ac:dyDescent="0.25">
      <c r="A73" s="201" t="s">
        <v>347</v>
      </c>
      <c r="B73" s="202"/>
      <c r="C73" s="202"/>
      <c r="D73" s="202"/>
      <c r="E73" s="203"/>
      <c r="F73" s="42">
        <f>SUM(F67:F72)</f>
        <v>528500</v>
      </c>
      <c r="G73" s="42">
        <f t="shared" ref="G73:L73" si="21">SUM(G67:G72)</f>
        <v>15167.95</v>
      </c>
      <c r="H73" s="42">
        <f t="shared" si="21"/>
        <v>16066.4</v>
      </c>
      <c r="I73" s="42">
        <f t="shared" si="21"/>
        <v>54937.770000000004</v>
      </c>
      <c r="J73" s="42">
        <f t="shared" si="21"/>
        <v>19110.72</v>
      </c>
      <c r="K73" s="42">
        <f t="shared" si="21"/>
        <v>105282.84</v>
      </c>
      <c r="L73" s="42">
        <f t="shared" si="21"/>
        <v>423217.16000000003</v>
      </c>
    </row>
    <row r="74" spans="1:12" s="45" customFormat="1" ht="30" customHeight="1" thickBot="1" x14ac:dyDescent="0.3">
      <c r="A74" s="49"/>
      <c r="B74" s="47"/>
      <c r="C74" s="49"/>
      <c r="D74" s="47"/>
      <c r="E74" s="47"/>
      <c r="F74" s="44"/>
      <c r="G74" s="44"/>
      <c r="H74" s="44"/>
      <c r="I74" s="44"/>
      <c r="J74" s="43"/>
      <c r="K74" s="44"/>
      <c r="L74" s="43"/>
    </row>
    <row r="75" spans="1:12" s="44" customFormat="1" ht="30" customHeight="1" thickBot="1" x14ac:dyDescent="0.3">
      <c r="A75" s="198" t="s">
        <v>493</v>
      </c>
      <c r="B75" s="199"/>
      <c r="C75" s="199"/>
      <c r="D75" s="199"/>
      <c r="E75" s="199"/>
      <c r="F75" s="199"/>
      <c r="G75" s="199"/>
      <c r="H75" s="199"/>
      <c r="I75" s="199"/>
      <c r="J75" s="199"/>
      <c r="K75" s="199"/>
      <c r="L75" s="200"/>
    </row>
    <row r="76" spans="1:12" s="58" customFormat="1" ht="30" customHeight="1" x14ac:dyDescent="0.25">
      <c r="A76" s="93">
        <f>+A72+1</f>
        <v>38</v>
      </c>
      <c r="B76" s="94" t="s">
        <v>157</v>
      </c>
      <c r="C76" s="93" t="s">
        <v>622</v>
      </c>
      <c r="D76" s="104" t="s">
        <v>528</v>
      </c>
      <c r="E76" s="99" t="s">
        <v>337</v>
      </c>
      <c r="F76" s="95">
        <v>170500</v>
      </c>
      <c r="G76" s="95">
        <v>3960.6</v>
      </c>
      <c r="H76" s="95">
        <v>4098.5280000000002</v>
      </c>
      <c r="I76" s="158">
        <v>29192.99</v>
      </c>
      <c r="J76" s="103">
        <v>5184</v>
      </c>
      <c r="K76" s="158">
        <f>SUM(G76:J76)</f>
        <v>42436.118000000002</v>
      </c>
      <c r="L76" s="162">
        <f>+F76-K76</f>
        <v>128063.882</v>
      </c>
    </row>
    <row r="77" spans="1:12" s="58" customFormat="1" ht="30" customHeight="1" x14ac:dyDescent="0.25">
      <c r="A77" s="98">
        <f>+A76+1</f>
        <v>39</v>
      </c>
      <c r="B77" s="159" t="s">
        <v>156</v>
      </c>
      <c r="C77" s="41" t="s">
        <v>622</v>
      </c>
      <c r="D77" s="160" t="s">
        <v>270</v>
      </c>
      <c r="E77" s="159" t="s">
        <v>336</v>
      </c>
      <c r="F77" s="161">
        <v>44000</v>
      </c>
      <c r="G77" s="100">
        <f>F77*2.87%</f>
        <v>1262.8</v>
      </c>
      <c r="H77" s="100">
        <f>+F77*3.04%</f>
        <v>1337.6</v>
      </c>
      <c r="I77" s="100"/>
      <c r="J77" s="96">
        <v>125</v>
      </c>
      <c r="K77" s="95">
        <f>SUM(G77:J77)</f>
        <v>2725.3999999999996</v>
      </c>
      <c r="L77" s="96">
        <f>+F77-K77</f>
        <v>41274.6</v>
      </c>
    </row>
    <row r="78" spans="1:12" s="44" customFormat="1" ht="30" customHeight="1" x14ac:dyDescent="0.25">
      <c r="A78" s="201" t="s">
        <v>347</v>
      </c>
      <c r="B78" s="202"/>
      <c r="C78" s="202"/>
      <c r="D78" s="202"/>
      <c r="E78" s="203"/>
      <c r="F78" s="42">
        <f>SUM(F76:F77)</f>
        <v>214500</v>
      </c>
      <c r="G78" s="42">
        <f t="shared" ref="G78:L78" si="22">SUM(G76:G77)</f>
        <v>5223.3999999999996</v>
      </c>
      <c r="H78" s="42">
        <f t="shared" si="22"/>
        <v>5436.1280000000006</v>
      </c>
      <c r="I78" s="42">
        <f t="shared" si="22"/>
        <v>29192.99</v>
      </c>
      <c r="J78" s="42">
        <f t="shared" si="22"/>
        <v>5309</v>
      </c>
      <c r="K78" s="42">
        <f t="shared" si="22"/>
        <v>45161.518000000004</v>
      </c>
      <c r="L78" s="42">
        <f t="shared" si="22"/>
        <v>169338.48199999999</v>
      </c>
    </row>
    <row r="79" spans="1:12" s="45" customFormat="1" ht="30" customHeight="1" thickBot="1" x14ac:dyDescent="0.3">
      <c r="A79" s="49"/>
      <c r="B79" s="47"/>
      <c r="C79" s="49"/>
      <c r="D79" s="47"/>
      <c r="E79" s="47"/>
      <c r="F79" s="44"/>
      <c r="G79" s="44"/>
      <c r="H79" s="44"/>
      <c r="I79" s="44"/>
      <c r="J79" s="43"/>
      <c r="K79" s="44"/>
      <c r="L79" s="43"/>
    </row>
    <row r="80" spans="1:12" s="44" customFormat="1" ht="30" customHeight="1" thickBot="1" x14ac:dyDescent="0.3">
      <c r="A80" s="198" t="s">
        <v>494</v>
      </c>
      <c r="B80" s="199"/>
      <c r="C80" s="199"/>
      <c r="D80" s="199"/>
      <c r="E80" s="199"/>
      <c r="F80" s="199"/>
      <c r="G80" s="199"/>
      <c r="H80" s="199"/>
      <c r="I80" s="199"/>
      <c r="J80" s="199"/>
      <c r="K80" s="199"/>
      <c r="L80" s="200"/>
    </row>
    <row r="81" spans="1:12" s="58" customFormat="1" ht="30" customHeight="1" x14ac:dyDescent="0.25">
      <c r="A81" s="98">
        <f>+A77+1</f>
        <v>40</v>
      </c>
      <c r="B81" s="99" t="s">
        <v>495</v>
      </c>
      <c r="C81" s="98" t="s">
        <v>622</v>
      </c>
      <c r="D81" s="104" t="s">
        <v>138</v>
      </c>
      <c r="E81" s="99" t="s">
        <v>337</v>
      </c>
      <c r="F81" s="100">
        <v>104000</v>
      </c>
      <c r="G81" s="100">
        <f>F81*2.87%</f>
        <v>2984.8</v>
      </c>
      <c r="H81" s="100">
        <f>+F81*3.04%</f>
        <v>3161.6</v>
      </c>
      <c r="I81" s="100">
        <v>12451.21</v>
      </c>
      <c r="J81" s="103">
        <v>7459.81</v>
      </c>
      <c r="K81" s="95">
        <f>SUM(G81:J81)</f>
        <v>26057.420000000002</v>
      </c>
      <c r="L81" s="96">
        <f>+F81-K81</f>
        <v>77942.58</v>
      </c>
    </row>
    <row r="82" spans="1:12" s="58" customFormat="1" ht="30" customHeight="1" x14ac:dyDescent="0.25">
      <c r="A82" s="98">
        <f>+A81+1</f>
        <v>41</v>
      </c>
      <c r="B82" s="99" t="s">
        <v>148</v>
      </c>
      <c r="C82" s="98" t="s">
        <v>622</v>
      </c>
      <c r="D82" s="104" t="s">
        <v>138</v>
      </c>
      <c r="E82" s="99" t="s">
        <v>336</v>
      </c>
      <c r="F82" s="100">
        <v>85000</v>
      </c>
      <c r="G82" s="100">
        <f>F82*2.87%</f>
        <v>2439.5</v>
      </c>
      <c r="H82" s="100">
        <f>+F82*3.04%</f>
        <v>2584</v>
      </c>
      <c r="I82" s="100">
        <v>8576.99</v>
      </c>
      <c r="J82" s="103">
        <v>125</v>
      </c>
      <c r="K82" s="95">
        <f>SUM(G82:J82)</f>
        <v>13725.49</v>
      </c>
      <c r="L82" s="96">
        <f>+F82-K82</f>
        <v>71274.509999999995</v>
      </c>
    </row>
    <row r="83" spans="1:12" s="58" customFormat="1" ht="30" customHeight="1" x14ac:dyDescent="0.25">
      <c r="A83" s="98">
        <f>+A82+1</f>
        <v>42</v>
      </c>
      <c r="B83" s="99" t="s">
        <v>249</v>
      </c>
      <c r="C83" s="98" t="s">
        <v>622</v>
      </c>
      <c r="D83" s="104" t="s">
        <v>138</v>
      </c>
      <c r="E83" s="99" t="s">
        <v>337</v>
      </c>
      <c r="F83" s="100">
        <v>60000</v>
      </c>
      <c r="G83" s="100">
        <f>F83*2.87%</f>
        <v>1722</v>
      </c>
      <c r="H83" s="100">
        <f>+F83*3.04%</f>
        <v>1824</v>
      </c>
      <c r="I83" s="100">
        <v>3486.68</v>
      </c>
      <c r="J83" s="103">
        <v>1025</v>
      </c>
      <c r="K83" s="95">
        <f>SUM(G83:J83)</f>
        <v>8057.68</v>
      </c>
      <c r="L83" s="96">
        <f>+F83-K83</f>
        <v>51942.32</v>
      </c>
    </row>
    <row r="84" spans="1:12" s="44" customFormat="1" ht="30" customHeight="1" x14ac:dyDescent="0.25">
      <c r="A84" s="201" t="s">
        <v>347</v>
      </c>
      <c r="B84" s="202"/>
      <c r="C84" s="202"/>
      <c r="D84" s="202"/>
      <c r="E84" s="203"/>
      <c r="F84" s="42">
        <f t="shared" ref="F84:L84" si="23">SUM(F81:F83)</f>
        <v>249000</v>
      </c>
      <c r="G84" s="42">
        <f t="shared" si="23"/>
        <v>7146.3</v>
      </c>
      <c r="H84" s="42">
        <f t="shared" si="23"/>
        <v>7569.6</v>
      </c>
      <c r="I84" s="42">
        <f t="shared" si="23"/>
        <v>24514.879999999997</v>
      </c>
      <c r="J84" s="42">
        <f t="shared" si="23"/>
        <v>8609.8100000000013</v>
      </c>
      <c r="K84" s="42">
        <f t="shared" si="23"/>
        <v>47840.590000000004</v>
      </c>
      <c r="L84" s="42">
        <f t="shared" si="23"/>
        <v>201159.41</v>
      </c>
    </row>
    <row r="85" spans="1:12" s="44" customFormat="1" ht="34.5" customHeight="1" thickBot="1" x14ac:dyDescent="0.3">
      <c r="A85" s="49"/>
      <c r="B85" s="47"/>
      <c r="C85" s="49"/>
      <c r="D85" s="48"/>
      <c r="E85" s="47"/>
      <c r="J85" s="43"/>
      <c r="L85" s="43"/>
    </row>
    <row r="86" spans="1:12" s="44" customFormat="1" ht="30" customHeight="1" thickBot="1" x14ac:dyDescent="0.3">
      <c r="A86" s="198" t="s">
        <v>496</v>
      </c>
      <c r="B86" s="199"/>
      <c r="C86" s="199"/>
      <c r="D86" s="199"/>
      <c r="E86" s="199"/>
      <c r="F86" s="199"/>
      <c r="G86" s="199"/>
      <c r="H86" s="199"/>
      <c r="I86" s="199"/>
      <c r="J86" s="199"/>
      <c r="K86" s="199"/>
      <c r="L86" s="200"/>
    </row>
    <row r="87" spans="1:12" s="58" customFormat="1" ht="30" customHeight="1" x14ac:dyDescent="0.25">
      <c r="A87" s="98">
        <f>+A83+1</f>
        <v>43</v>
      </c>
      <c r="B87" s="99" t="s">
        <v>151</v>
      </c>
      <c r="C87" s="98" t="s">
        <v>622</v>
      </c>
      <c r="D87" s="104" t="s">
        <v>138</v>
      </c>
      <c r="E87" s="99" t="s">
        <v>336</v>
      </c>
      <c r="F87" s="100">
        <v>93500</v>
      </c>
      <c r="G87" s="100">
        <f>F87*2.87%</f>
        <v>2683.45</v>
      </c>
      <c r="H87" s="100">
        <f>+F87*3.04%</f>
        <v>2842.4</v>
      </c>
      <c r="I87" s="100">
        <v>10278.879999999999</v>
      </c>
      <c r="J87" s="103">
        <v>1215</v>
      </c>
      <c r="K87" s="95">
        <f>SUM(G87:J87)</f>
        <v>17019.73</v>
      </c>
      <c r="L87" s="96">
        <f>+F87-K87</f>
        <v>76480.27</v>
      </c>
    </row>
    <row r="88" spans="1:12" s="58" customFormat="1" ht="30" customHeight="1" x14ac:dyDescent="0.25">
      <c r="A88" s="98">
        <f>+A87+1</f>
        <v>44</v>
      </c>
      <c r="B88" s="99" t="s">
        <v>163</v>
      </c>
      <c r="C88" s="98" t="s">
        <v>622</v>
      </c>
      <c r="D88" s="104" t="s">
        <v>138</v>
      </c>
      <c r="E88" s="99" t="s">
        <v>336</v>
      </c>
      <c r="F88" s="100">
        <v>85000</v>
      </c>
      <c r="G88" s="100">
        <f>F88*2.87%</f>
        <v>2439.5</v>
      </c>
      <c r="H88" s="100">
        <f>+F88*3.04%</f>
        <v>2584</v>
      </c>
      <c r="I88" s="100">
        <v>8576.99</v>
      </c>
      <c r="J88" s="103">
        <v>1770.31</v>
      </c>
      <c r="K88" s="95">
        <f>SUM(G88:J88)</f>
        <v>15370.8</v>
      </c>
      <c r="L88" s="96">
        <f>+F88-K88</f>
        <v>69629.2</v>
      </c>
    </row>
    <row r="89" spans="1:12" s="106" customFormat="1" ht="30" customHeight="1" x14ac:dyDescent="0.25">
      <c r="A89" s="93">
        <f>+A88+1</f>
        <v>45</v>
      </c>
      <c r="B89" s="110" t="s">
        <v>203</v>
      </c>
      <c r="C89" s="182" t="s">
        <v>622</v>
      </c>
      <c r="D89" s="99" t="s">
        <v>138</v>
      </c>
      <c r="E89" s="99" t="s">
        <v>336</v>
      </c>
      <c r="F89" s="111">
        <v>85000</v>
      </c>
      <c r="G89" s="100">
        <f t="shared" ref="G89" si="24">F89*2.87%</f>
        <v>2439.5</v>
      </c>
      <c r="H89" s="100">
        <f t="shared" ref="H89" si="25">+F89*3.04%</f>
        <v>2584</v>
      </c>
      <c r="I89" s="100">
        <v>8576.99</v>
      </c>
      <c r="J89" s="103">
        <v>25</v>
      </c>
      <c r="K89" s="95">
        <f t="shared" ref="K89" si="26">SUM(G89:J89)</f>
        <v>13625.49</v>
      </c>
      <c r="L89" s="96">
        <f>+F89-K89</f>
        <v>71374.509999999995</v>
      </c>
    </row>
    <row r="90" spans="1:12" s="58" customFormat="1" ht="30" customHeight="1" x14ac:dyDescent="0.25">
      <c r="A90" s="98">
        <f>+A89+1</f>
        <v>46</v>
      </c>
      <c r="B90" s="99" t="s">
        <v>497</v>
      </c>
      <c r="C90" s="98" t="s">
        <v>622</v>
      </c>
      <c r="D90" s="104" t="s">
        <v>138</v>
      </c>
      <c r="E90" s="99" t="s">
        <v>337</v>
      </c>
      <c r="F90" s="100">
        <v>80000</v>
      </c>
      <c r="G90" s="100">
        <f>F90*2.87%</f>
        <v>2296</v>
      </c>
      <c r="H90" s="100">
        <f>+F90*3.04%</f>
        <v>2432</v>
      </c>
      <c r="I90" s="100">
        <v>7103.34</v>
      </c>
      <c r="J90" s="103">
        <v>7539.12</v>
      </c>
      <c r="K90" s="95">
        <f>SUM(G90:J90)</f>
        <v>19370.46</v>
      </c>
      <c r="L90" s="96">
        <f>+F90-K90</f>
        <v>60629.54</v>
      </c>
    </row>
    <row r="91" spans="1:12" s="44" customFormat="1" ht="30" customHeight="1" x14ac:dyDescent="0.25">
      <c r="A91" s="201" t="s">
        <v>347</v>
      </c>
      <c r="B91" s="202"/>
      <c r="C91" s="202"/>
      <c r="D91" s="202"/>
      <c r="E91" s="203"/>
      <c r="F91" s="42">
        <f>SUM(F87:F90)</f>
        <v>343500</v>
      </c>
      <c r="G91" s="42">
        <f t="shared" ref="G91:L91" si="27">SUM(G87:G90)</f>
        <v>9858.4500000000007</v>
      </c>
      <c r="H91" s="42">
        <f t="shared" si="27"/>
        <v>10442.4</v>
      </c>
      <c r="I91" s="42">
        <f t="shared" si="27"/>
        <v>34536.199999999997</v>
      </c>
      <c r="J91" s="42">
        <f t="shared" si="27"/>
        <v>10549.43</v>
      </c>
      <c r="K91" s="42">
        <f t="shared" si="27"/>
        <v>65386.479999999996</v>
      </c>
      <c r="L91" s="42">
        <f t="shared" si="27"/>
        <v>278113.51999999996</v>
      </c>
    </row>
    <row r="92" spans="1:12" s="44" customFormat="1" ht="18" customHeight="1" thickBot="1" x14ac:dyDescent="0.3">
      <c r="A92" s="49"/>
      <c r="B92" s="47"/>
      <c r="C92" s="49"/>
      <c r="D92" s="48"/>
      <c r="E92" s="47"/>
      <c r="J92" s="43"/>
      <c r="L92" s="43"/>
    </row>
    <row r="93" spans="1:12" s="44" customFormat="1" ht="30" customHeight="1" thickBot="1" x14ac:dyDescent="0.3">
      <c r="A93" s="198" t="s">
        <v>498</v>
      </c>
      <c r="B93" s="199"/>
      <c r="C93" s="199"/>
      <c r="D93" s="199"/>
      <c r="E93" s="199"/>
      <c r="F93" s="199"/>
      <c r="G93" s="199"/>
      <c r="H93" s="199"/>
      <c r="I93" s="199"/>
      <c r="J93" s="199"/>
      <c r="K93" s="199"/>
      <c r="L93" s="200"/>
    </row>
    <row r="94" spans="1:12" s="107" customFormat="1" ht="30" customHeight="1" x14ac:dyDescent="0.25">
      <c r="A94" s="93">
        <f>+A90+1</f>
        <v>47</v>
      </c>
      <c r="B94" s="94" t="s">
        <v>187</v>
      </c>
      <c r="C94" s="93" t="s">
        <v>622</v>
      </c>
      <c r="D94" s="102" t="s">
        <v>529</v>
      </c>
      <c r="E94" s="99" t="s">
        <v>337</v>
      </c>
      <c r="F94" s="95">
        <v>130000</v>
      </c>
      <c r="G94" s="95">
        <f>F94*2.87%</f>
        <v>3731</v>
      </c>
      <c r="H94" s="95">
        <f>F94*3.04%</f>
        <v>3952</v>
      </c>
      <c r="I94" s="95">
        <v>18864.59</v>
      </c>
      <c r="J94" s="103">
        <v>1235.1199999999999</v>
      </c>
      <c r="K94" s="95">
        <f>SUM(G94:J94)</f>
        <v>27782.71</v>
      </c>
      <c r="L94" s="96">
        <f>+F94-K94</f>
        <v>102217.29000000001</v>
      </c>
    </row>
    <row r="95" spans="1:12" s="58" customFormat="1" ht="30" customHeight="1" x14ac:dyDescent="0.25">
      <c r="A95" s="98">
        <f>+A94+1</f>
        <v>48</v>
      </c>
      <c r="B95" s="99" t="s">
        <v>171</v>
      </c>
      <c r="C95" s="98" t="s">
        <v>622</v>
      </c>
      <c r="D95" s="104" t="s">
        <v>138</v>
      </c>
      <c r="E95" s="99" t="s">
        <v>336</v>
      </c>
      <c r="F95" s="100">
        <v>80000</v>
      </c>
      <c r="G95" s="100">
        <f>F95*2.87%</f>
        <v>2296</v>
      </c>
      <c r="H95" s="100">
        <f>+F95*3.04%</f>
        <v>2432</v>
      </c>
      <c r="I95" s="100">
        <v>7400.87</v>
      </c>
      <c r="J95" s="103">
        <v>1125</v>
      </c>
      <c r="K95" s="95">
        <f>SUM(G95:J95)</f>
        <v>13253.869999999999</v>
      </c>
      <c r="L95" s="96">
        <f>+F95-K95</f>
        <v>66746.13</v>
      </c>
    </row>
    <row r="96" spans="1:12" s="58" customFormat="1" ht="30" customHeight="1" x14ac:dyDescent="0.25">
      <c r="A96" s="98">
        <f>+A95+1</f>
        <v>49</v>
      </c>
      <c r="B96" s="99" t="s">
        <v>214</v>
      </c>
      <c r="C96" s="98" t="s">
        <v>623</v>
      </c>
      <c r="D96" s="104" t="s">
        <v>138</v>
      </c>
      <c r="E96" s="99" t="s">
        <v>336</v>
      </c>
      <c r="F96" s="100">
        <v>60000</v>
      </c>
      <c r="G96" s="100">
        <f>F96*2.87%</f>
        <v>1722</v>
      </c>
      <c r="H96" s="100">
        <f>+F96*3.04%</f>
        <v>1824</v>
      </c>
      <c r="I96" s="100">
        <v>3486.68</v>
      </c>
      <c r="J96" s="103">
        <v>25</v>
      </c>
      <c r="K96" s="95">
        <f>SUM(G96:J96)</f>
        <v>7057.68</v>
      </c>
      <c r="L96" s="96">
        <f>+F96-K96</f>
        <v>52942.32</v>
      </c>
    </row>
    <row r="97" spans="1:12" s="105" customFormat="1" ht="30" customHeight="1" x14ac:dyDescent="0.25">
      <c r="A97" s="93">
        <f>+A96+1</f>
        <v>50</v>
      </c>
      <c r="B97" s="99" t="s">
        <v>250</v>
      </c>
      <c r="C97" s="98" t="s">
        <v>622</v>
      </c>
      <c r="D97" s="104" t="s">
        <v>138</v>
      </c>
      <c r="E97" s="99" t="s">
        <v>337</v>
      </c>
      <c r="F97" s="111">
        <v>60000</v>
      </c>
      <c r="G97" s="100">
        <f>F97*2.87%</f>
        <v>1722</v>
      </c>
      <c r="H97" s="100">
        <f>+F97*3.04%</f>
        <v>1824</v>
      </c>
      <c r="I97" s="100">
        <v>3248.65</v>
      </c>
      <c r="J97" s="103">
        <v>3315.12</v>
      </c>
      <c r="K97" s="95">
        <f>SUM(G97:J97)</f>
        <v>10109.77</v>
      </c>
      <c r="L97" s="96">
        <f t="shared" ref="L97" si="28">+F97-K97</f>
        <v>49890.229999999996</v>
      </c>
    </row>
    <row r="98" spans="1:12" s="44" customFormat="1" ht="30" customHeight="1" x14ac:dyDescent="0.25">
      <c r="A98" s="201" t="s">
        <v>347</v>
      </c>
      <c r="B98" s="202"/>
      <c r="C98" s="202"/>
      <c r="D98" s="202"/>
      <c r="E98" s="203"/>
      <c r="F98" s="42">
        <f>SUM(F94:F97)</f>
        <v>330000</v>
      </c>
      <c r="G98" s="42">
        <f t="shared" ref="G98:L98" si="29">SUM(G94:G97)</f>
        <v>9471</v>
      </c>
      <c r="H98" s="42">
        <f t="shared" si="29"/>
        <v>10032</v>
      </c>
      <c r="I98" s="42">
        <f t="shared" si="29"/>
        <v>33000.79</v>
      </c>
      <c r="J98" s="42">
        <f t="shared" si="29"/>
        <v>5700.24</v>
      </c>
      <c r="K98" s="42">
        <f t="shared" si="29"/>
        <v>58204.03</v>
      </c>
      <c r="L98" s="42">
        <f t="shared" si="29"/>
        <v>271795.97000000003</v>
      </c>
    </row>
    <row r="99" spans="1:12" ht="26.25" customHeight="1" thickBot="1" x14ac:dyDescent="0.25"/>
    <row r="100" spans="1:12" s="44" customFormat="1" ht="30" customHeight="1" thickBot="1" x14ac:dyDescent="0.3">
      <c r="A100" s="198" t="s">
        <v>499</v>
      </c>
      <c r="B100" s="199"/>
      <c r="C100" s="199"/>
      <c r="D100" s="199"/>
      <c r="E100" s="199"/>
      <c r="F100" s="199"/>
      <c r="G100" s="199"/>
      <c r="H100" s="199"/>
      <c r="I100" s="199"/>
      <c r="J100" s="199"/>
      <c r="K100" s="199"/>
      <c r="L100" s="200"/>
    </row>
    <row r="101" spans="1:12" s="58" customFormat="1" ht="30" customHeight="1" x14ac:dyDescent="0.25">
      <c r="A101" s="98">
        <f>+A97+1</f>
        <v>51</v>
      </c>
      <c r="B101" s="99" t="s">
        <v>139</v>
      </c>
      <c r="C101" s="98" t="s">
        <v>622</v>
      </c>
      <c r="D101" s="104" t="s">
        <v>138</v>
      </c>
      <c r="E101" s="99" t="s">
        <v>336</v>
      </c>
      <c r="F101" s="100">
        <v>102000</v>
      </c>
      <c r="G101" s="100">
        <f>F101*2.87%</f>
        <v>2927.4</v>
      </c>
      <c r="H101" s="100">
        <f>+F101*3.04%</f>
        <v>3100.8</v>
      </c>
      <c r="I101" s="100">
        <v>12575.82</v>
      </c>
      <c r="J101" s="103">
        <v>25</v>
      </c>
      <c r="K101" s="95">
        <f>SUM(G101:J101)</f>
        <v>18629.02</v>
      </c>
      <c r="L101" s="96">
        <f>+F101-K101</f>
        <v>83370.98</v>
      </c>
    </row>
    <row r="102" spans="1:12" s="58" customFormat="1" ht="30" customHeight="1" x14ac:dyDescent="0.25">
      <c r="A102" s="98">
        <f>+A101+1</f>
        <v>52</v>
      </c>
      <c r="B102" s="99" t="s">
        <v>155</v>
      </c>
      <c r="C102" s="98" t="s">
        <v>623</v>
      </c>
      <c r="D102" s="104" t="s">
        <v>138</v>
      </c>
      <c r="E102" s="99" t="s">
        <v>336</v>
      </c>
      <c r="F102" s="100">
        <v>84000</v>
      </c>
      <c r="G102" s="100">
        <f>F102*2.87%</f>
        <v>2410.8000000000002</v>
      </c>
      <c r="H102" s="100">
        <f>+F102*3.04%</f>
        <v>2553.6</v>
      </c>
      <c r="I102" s="100">
        <v>8341.77</v>
      </c>
      <c r="J102" s="103">
        <v>7993.55</v>
      </c>
      <c r="K102" s="95">
        <f t="shared" ref="K102" si="30">SUM(G102:J102)</f>
        <v>21299.72</v>
      </c>
      <c r="L102" s="96">
        <f>+F102-K102</f>
        <v>62700.28</v>
      </c>
    </row>
    <row r="103" spans="1:12" s="44" customFormat="1" ht="30" customHeight="1" x14ac:dyDescent="0.25">
      <c r="A103" s="201" t="s">
        <v>347</v>
      </c>
      <c r="B103" s="202"/>
      <c r="C103" s="202"/>
      <c r="D103" s="202"/>
      <c r="E103" s="203"/>
      <c r="F103" s="42">
        <f>SUM(F101:F102)</f>
        <v>186000</v>
      </c>
      <c r="G103" s="42">
        <f t="shared" ref="G103:L103" si="31">SUM(G101:G102)</f>
        <v>5338.2000000000007</v>
      </c>
      <c r="H103" s="42">
        <f t="shared" si="31"/>
        <v>5654.4</v>
      </c>
      <c r="I103" s="42">
        <f t="shared" si="31"/>
        <v>20917.59</v>
      </c>
      <c r="J103" s="42">
        <f t="shared" si="31"/>
        <v>8018.55</v>
      </c>
      <c r="K103" s="42">
        <f t="shared" si="31"/>
        <v>39928.740000000005</v>
      </c>
      <c r="L103" s="42">
        <f t="shared" si="31"/>
        <v>146071.26</v>
      </c>
    </row>
    <row r="104" spans="1:12" s="44" customFormat="1" ht="28.5" customHeight="1" thickBot="1" x14ac:dyDescent="0.3">
      <c r="A104" s="49"/>
      <c r="B104" s="47"/>
      <c r="C104" s="49"/>
      <c r="D104" s="48"/>
      <c r="E104" s="47"/>
      <c r="J104" s="43"/>
      <c r="L104" s="43"/>
    </row>
    <row r="105" spans="1:12" s="44" customFormat="1" ht="25.5" customHeight="1" thickBot="1" x14ac:dyDescent="0.3">
      <c r="A105" s="198" t="s">
        <v>500</v>
      </c>
      <c r="B105" s="199"/>
      <c r="C105" s="199"/>
      <c r="D105" s="199"/>
      <c r="E105" s="199"/>
      <c r="F105" s="199"/>
      <c r="G105" s="199"/>
      <c r="H105" s="199"/>
      <c r="I105" s="199"/>
      <c r="J105" s="199"/>
      <c r="K105" s="199"/>
      <c r="L105" s="200"/>
    </row>
    <row r="106" spans="1:12" s="58" customFormat="1" ht="30" customHeight="1" x14ac:dyDescent="0.25">
      <c r="A106" s="93">
        <f>+A102+1</f>
        <v>53</v>
      </c>
      <c r="B106" s="94" t="s">
        <v>164</v>
      </c>
      <c r="C106" s="93" t="s">
        <v>622</v>
      </c>
      <c r="D106" s="112" t="s">
        <v>530</v>
      </c>
      <c r="E106" s="99" t="s">
        <v>337</v>
      </c>
      <c r="F106" s="95">
        <v>170500</v>
      </c>
      <c r="G106" s="95">
        <v>4455.6750000000002</v>
      </c>
      <c r="H106" s="95">
        <v>4098.5280000000002</v>
      </c>
      <c r="I106" s="95">
        <v>28771.69</v>
      </c>
      <c r="J106" s="103">
        <v>1315.13</v>
      </c>
      <c r="K106" s="95">
        <f>SUM(G106:J106)</f>
        <v>38641.022999999994</v>
      </c>
      <c r="L106" s="96">
        <f>+F106-K106</f>
        <v>131858.97700000001</v>
      </c>
    </row>
    <row r="107" spans="1:12" s="44" customFormat="1" ht="30" customHeight="1" x14ac:dyDescent="0.25">
      <c r="A107" s="201" t="s">
        <v>347</v>
      </c>
      <c r="B107" s="202"/>
      <c r="C107" s="202"/>
      <c r="D107" s="202"/>
      <c r="E107" s="203"/>
      <c r="F107" s="42">
        <f>SUM(F106)</f>
        <v>170500</v>
      </c>
      <c r="G107" s="42">
        <f t="shared" ref="G107:L107" si="32">SUM(G106)</f>
        <v>4455.6750000000002</v>
      </c>
      <c r="H107" s="42">
        <f t="shared" si="32"/>
        <v>4098.5280000000002</v>
      </c>
      <c r="I107" s="42">
        <f t="shared" si="32"/>
        <v>28771.69</v>
      </c>
      <c r="J107" s="42">
        <f t="shared" si="32"/>
        <v>1315.13</v>
      </c>
      <c r="K107" s="42">
        <f t="shared" si="32"/>
        <v>38641.022999999994</v>
      </c>
      <c r="L107" s="42">
        <f t="shared" si="32"/>
        <v>131858.97700000001</v>
      </c>
    </row>
    <row r="108" spans="1:12" customFormat="1" ht="19.5" customHeight="1" thickBot="1" x14ac:dyDescent="0.25">
      <c r="C108" s="180"/>
    </row>
    <row r="109" spans="1:12" s="44" customFormat="1" ht="27.75" customHeight="1" thickBot="1" x14ac:dyDescent="0.3">
      <c r="A109" s="198" t="s">
        <v>501</v>
      </c>
      <c r="B109" s="199"/>
      <c r="C109" s="199"/>
      <c r="D109" s="199"/>
      <c r="E109" s="199"/>
      <c r="F109" s="199"/>
      <c r="G109" s="199"/>
      <c r="H109" s="199"/>
      <c r="I109" s="199"/>
      <c r="J109" s="199"/>
      <c r="K109" s="199"/>
      <c r="L109" s="200"/>
    </row>
    <row r="110" spans="1:12" s="105" customFormat="1" ht="30" customHeight="1" x14ac:dyDescent="0.25">
      <c r="A110" s="98">
        <f>+A106+1</f>
        <v>54</v>
      </c>
      <c r="B110" s="99" t="s">
        <v>167</v>
      </c>
      <c r="C110" s="98" t="s">
        <v>622</v>
      </c>
      <c r="D110" s="104" t="s">
        <v>138</v>
      </c>
      <c r="E110" s="99" t="s">
        <v>336</v>
      </c>
      <c r="F110" s="100">
        <v>80000</v>
      </c>
      <c r="G110" s="100">
        <f>F110*2.87%</f>
        <v>2296</v>
      </c>
      <c r="H110" s="100">
        <f>+F110*3.04%</f>
        <v>2432</v>
      </c>
      <c r="I110" s="100">
        <v>6805.81</v>
      </c>
      <c r="J110" s="103">
        <v>15698.4</v>
      </c>
      <c r="K110" s="95">
        <f t="shared" ref="K110" si="33">SUM(G110:J110)</f>
        <v>27232.21</v>
      </c>
      <c r="L110" s="96">
        <f t="shared" ref="L110" si="34">+F110-K110</f>
        <v>52767.79</v>
      </c>
    </row>
    <row r="111" spans="1:12" s="107" customFormat="1" ht="29.25" customHeight="1" x14ac:dyDescent="0.25">
      <c r="A111" s="98">
        <f>+A110+1</f>
        <v>55</v>
      </c>
      <c r="B111" s="94" t="s">
        <v>460</v>
      </c>
      <c r="C111" s="93" t="s">
        <v>622</v>
      </c>
      <c r="D111" s="104" t="s">
        <v>138</v>
      </c>
      <c r="E111" s="99" t="s">
        <v>336</v>
      </c>
      <c r="F111" s="95">
        <v>77000</v>
      </c>
      <c r="G111" s="95">
        <f>F111*2.87%</f>
        <v>2209.9</v>
      </c>
      <c r="H111" s="95">
        <f>F111*3.04%</f>
        <v>2340.8000000000002</v>
      </c>
      <c r="I111" s="95">
        <v>6695.19</v>
      </c>
      <c r="J111" s="103">
        <v>125</v>
      </c>
      <c r="K111" s="95">
        <f>SUM(G111:J111)</f>
        <v>11370.89</v>
      </c>
      <c r="L111" s="96">
        <f>+F111-K111</f>
        <v>65629.11</v>
      </c>
    </row>
    <row r="112" spans="1:12" s="44" customFormat="1" ht="30" customHeight="1" x14ac:dyDescent="0.25">
      <c r="A112" s="201" t="s">
        <v>347</v>
      </c>
      <c r="B112" s="202"/>
      <c r="C112" s="202"/>
      <c r="D112" s="202"/>
      <c r="E112" s="203"/>
      <c r="F112" s="42">
        <f>SUM(F110:F111)</f>
        <v>157000</v>
      </c>
      <c r="G112" s="42">
        <f t="shared" ref="G112:L112" si="35">SUM(G110:G111)</f>
        <v>4505.8999999999996</v>
      </c>
      <c r="H112" s="42">
        <f t="shared" si="35"/>
        <v>4772.8</v>
      </c>
      <c r="I112" s="42">
        <f t="shared" si="35"/>
        <v>13501</v>
      </c>
      <c r="J112" s="42">
        <f t="shared" si="35"/>
        <v>15823.4</v>
      </c>
      <c r="K112" s="42">
        <f t="shared" si="35"/>
        <v>38603.1</v>
      </c>
      <c r="L112" s="42">
        <f t="shared" si="35"/>
        <v>118396.9</v>
      </c>
    </row>
    <row r="113" spans="1:12" ht="10.5" customHeight="1" thickBot="1" x14ac:dyDescent="0.25"/>
    <row r="114" spans="1:12" s="44" customFormat="1" ht="30" customHeight="1" thickBot="1" x14ac:dyDescent="0.3">
      <c r="A114" s="198" t="s">
        <v>502</v>
      </c>
      <c r="B114" s="199"/>
      <c r="C114" s="199"/>
      <c r="D114" s="199"/>
      <c r="E114" s="199"/>
      <c r="F114" s="199"/>
      <c r="G114" s="199"/>
      <c r="H114" s="199"/>
      <c r="I114" s="199"/>
      <c r="J114" s="199"/>
      <c r="K114" s="199"/>
      <c r="L114" s="200"/>
    </row>
    <row r="115" spans="1:12" s="58" customFormat="1" ht="30" customHeight="1" x14ac:dyDescent="0.25">
      <c r="A115" s="93">
        <f>+A111+1</f>
        <v>56</v>
      </c>
      <c r="B115" s="94" t="s">
        <v>166</v>
      </c>
      <c r="C115" s="93" t="s">
        <v>622</v>
      </c>
      <c r="D115" s="102" t="s">
        <v>531</v>
      </c>
      <c r="E115" s="94" t="s">
        <v>336</v>
      </c>
      <c r="F115" s="95">
        <v>115000</v>
      </c>
      <c r="G115" s="100">
        <f>F115*2.87%</f>
        <v>3300.5</v>
      </c>
      <c r="H115" s="100">
        <f>+F115*3.04%</f>
        <v>3496</v>
      </c>
      <c r="I115" s="95">
        <v>15633.74</v>
      </c>
      <c r="J115" s="103">
        <v>125</v>
      </c>
      <c r="K115" s="95">
        <f>SUM(G115:J115)</f>
        <v>22555.239999999998</v>
      </c>
      <c r="L115" s="96">
        <f>+F115-K115</f>
        <v>92444.760000000009</v>
      </c>
    </row>
    <row r="116" spans="1:12" s="58" customFormat="1" ht="30" customHeight="1" x14ac:dyDescent="0.25">
      <c r="A116" s="98">
        <f>+A115+1</f>
        <v>57</v>
      </c>
      <c r="B116" s="99" t="s">
        <v>175</v>
      </c>
      <c r="C116" s="98" t="s">
        <v>622</v>
      </c>
      <c r="D116" s="104" t="s">
        <v>138</v>
      </c>
      <c r="E116" s="99" t="s">
        <v>337</v>
      </c>
      <c r="F116" s="100">
        <v>93500</v>
      </c>
      <c r="G116" s="100">
        <f>F116*2.87%</f>
        <v>2683.45</v>
      </c>
      <c r="H116" s="100">
        <f>+F116*3.04%</f>
        <v>2842.4</v>
      </c>
      <c r="I116" s="100">
        <v>10576.41</v>
      </c>
      <c r="J116" s="103">
        <v>25</v>
      </c>
      <c r="K116" s="95">
        <f>SUM(G116:J116)</f>
        <v>16127.26</v>
      </c>
      <c r="L116" s="96">
        <f>+F116-K116</f>
        <v>77372.740000000005</v>
      </c>
    </row>
    <row r="117" spans="1:12" s="58" customFormat="1" ht="30" customHeight="1" x14ac:dyDescent="0.25">
      <c r="A117" s="98">
        <f>+A116+1</f>
        <v>58</v>
      </c>
      <c r="B117" s="99" t="s">
        <v>169</v>
      </c>
      <c r="C117" s="98" t="s">
        <v>622</v>
      </c>
      <c r="D117" s="104" t="s">
        <v>138</v>
      </c>
      <c r="E117" s="99" t="s">
        <v>336</v>
      </c>
      <c r="F117" s="100">
        <v>80000</v>
      </c>
      <c r="G117" s="100">
        <f>F117*2.87%</f>
        <v>2296</v>
      </c>
      <c r="H117" s="100">
        <f>+F117*3.04%</f>
        <v>2432</v>
      </c>
      <c r="I117" s="100">
        <v>7400.87</v>
      </c>
      <c r="J117" s="103">
        <v>125</v>
      </c>
      <c r="K117" s="95">
        <f>SUM(G117:J117)</f>
        <v>12253.869999999999</v>
      </c>
      <c r="L117" s="96">
        <f>+F117-K117</f>
        <v>67746.13</v>
      </c>
    </row>
    <row r="118" spans="1:12" s="58" customFormat="1" ht="30" customHeight="1" x14ac:dyDescent="0.25">
      <c r="A118" s="98">
        <f>+A117+1</f>
        <v>59</v>
      </c>
      <c r="B118" s="99" t="s">
        <v>178</v>
      </c>
      <c r="C118" s="98" t="s">
        <v>623</v>
      </c>
      <c r="D118" s="104" t="s">
        <v>138</v>
      </c>
      <c r="E118" s="99" t="s">
        <v>336</v>
      </c>
      <c r="F118" s="100">
        <v>60000</v>
      </c>
      <c r="G118" s="100">
        <f>F118*2.87%</f>
        <v>1722</v>
      </c>
      <c r="H118" s="100">
        <f>+F118*3.04%</f>
        <v>1824</v>
      </c>
      <c r="I118" s="100">
        <v>3486.68</v>
      </c>
      <c r="J118" s="103">
        <v>7127.82</v>
      </c>
      <c r="K118" s="95">
        <f>SUM(G118:J118)</f>
        <v>14160.5</v>
      </c>
      <c r="L118" s="96">
        <f>+F118-K118</f>
        <v>45839.5</v>
      </c>
    </row>
    <row r="119" spans="1:12" s="58" customFormat="1" ht="30" customHeight="1" x14ac:dyDescent="0.25">
      <c r="A119" s="98">
        <f>+A118+1</f>
        <v>60</v>
      </c>
      <c r="B119" s="99" t="s">
        <v>399</v>
      </c>
      <c r="C119" s="98" t="s">
        <v>622</v>
      </c>
      <c r="D119" s="104" t="s">
        <v>138</v>
      </c>
      <c r="E119" s="99" t="s">
        <v>336</v>
      </c>
      <c r="F119" s="100">
        <v>60000</v>
      </c>
      <c r="G119" s="100">
        <f>F119*2.87%</f>
        <v>1722</v>
      </c>
      <c r="H119" s="100">
        <f>+F119*3.04%</f>
        <v>1824</v>
      </c>
      <c r="I119" s="100">
        <v>3486.68</v>
      </c>
      <c r="J119" s="103">
        <v>25</v>
      </c>
      <c r="K119" s="95">
        <f>SUM(G119:J119)</f>
        <v>7057.68</v>
      </c>
      <c r="L119" s="96">
        <f>+F119-K119</f>
        <v>52942.32</v>
      </c>
    </row>
    <row r="120" spans="1:12" s="52" customFormat="1" ht="30" customHeight="1" x14ac:dyDescent="0.25">
      <c r="A120" s="41"/>
      <c r="B120" s="51"/>
      <c r="C120" s="183"/>
      <c r="D120" s="213" t="s">
        <v>347</v>
      </c>
      <c r="E120" s="214"/>
      <c r="F120" s="42">
        <f>SUM(F115:F119)</f>
        <v>408500</v>
      </c>
      <c r="G120" s="42">
        <f t="shared" ref="G120:L120" si="36">SUM(G115:G119)</f>
        <v>11723.95</v>
      </c>
      <c r="H120" s="42">
        <f t="shared" si="36"/>
        <v>12418.4</v>
      </c>
      <c r="I120" s="42">
        <f t="shared" si="36"/>
        <v>40584.380000000005</v>
      </c>
      <c r="J120" s="42">
        <f t="shared" si="36"/>
        <v>7427.82</v>
      </c>
      <c r="K120" s="42">
        <f t="shared" si="36"/>
        <v>72154.549999999988</v>
      </c>
      <c r="L120" s="42">
        <f t="shared" si="36"/>
        <v>336345.45</v>
      </c>
    </row>
    <row r="121" spans="1:12" s="44" customFormat="1" ht="13.5" customHeight="1" thickBot="1" x14ac:dyDescent="0.3">
      <c r="A121" s="49"/>
      <c r="B121" s="47"/>
      <c r="C121" s="49"/>
      <c r="D121" s="48"/>
      <c r="E121" s="47"/>
      <c r="J121" s="43"/>
      <c r="L121" s="43"/>
    </row>
    <row r="122" spans="1:12" s="44" customFormat="1" ht="30" customHeight="1" thickBot="1" x14ac:dyDescent="0.3">
      <c r="A122" s="198" t="s">
        <v>503</v>
      </c>
      <c r="B122" s="199"/>
      <c r="C122" s="199"/>
      <c r="D122" s="199"/>
      <c r="E122" s="199"/>
      <c r="F122" s="199"/>
      <c r="G122" s="199"/>
      <c r="H122" s="199"/>
      <c r="I122" s="199"/>
      <c r="J122" s="199"/>
      <c r="K122" s="199"/>
      <c r="L122" s="200"/>
    </row>
    <row r="123" spans="1:12" s="58" customFormat="1" ht="30" customHeight="1" x14ac:dyDescent="0.25">
      <c r="A123" s="93">
        <f>+A119+1</f>
        <v>61</v>
      </c>
      <c r="B123" s="94" t="s">
        <v>133</v>
      </c>
      <c r="C123" s="93" t="s">
        <v>623</v>
      </c>
      <c r="D123" s="102" t="s">
        <v>532</v>
      </c>
      <c r="E123" s="99" t="s">
        <v>337</v>
      </c>
      <c r="F123" s="95">
        <v>170500</v>
      </c>
      <c r="G123" s="95">
        <f>F123*2.87%</f>
        <v>4893.3500000000004</v>
      </c>
      <c r="H123" s="95">
        <f>134820*3.04%</f>
        <v>4098.5280000000002</v>
      </c>
      <c r="I123" s="95">
        <v>28959.9</v>
      </c>
      <c r="J123" s="103">
        <v>25</v>
      </c>
      <c r="K123" s="95">
        <f t="shared" ref="K123" si="37">SUM(G123:J123)</f>
        <v>37976.778000000006</v>
      </c>
      <c r="L123" s="96">
        <f>+F123-K123</f>
        <v>132523.22200000001</v>
      </c>
    </row>
    <row r="124" spans="1:12" s="58" customFormat="1" ht="30" customHeight="1" x14ac:dyDescent="0.25">
      <c r="A124" s="98">
        <f>+A123+1</f>
        <v>62</v>
      </c>
      <c r="B124" s="99" t="s">
        <v>179</v>
      </c>
      <c r="C124" s="98" t="s">
        <v>622</v>
      </c>
      <c r="D124" s="104" t="s">
        <v>309</v>
      </c>
      <c r="E124" s="99" t="s">
        <v>337</v>
      </c>
      <c r="F124" s="100">
        <v>155250</v>
      </c>
      <c r="G124" s="100">
        <f>F124*2.87%</f>
        <v>4455.6750000000002</v>
      </c>
      <c r="H124" s="100">
        <f>134820*3.04%</f>
        <v>4098.5280000000002</v>
      </c>
      <c r="I124" s="100">
        <v>24959.3</v>
      </c>
      <c r="J124" s="103">
        <v>1355.12</v>
      </c>
      <c r="K124" s="95">
        <f>SUM(G124:J124)</f>
        <v>34868.623</v>
      </c>
      <c r="L124" s="96">
        <f>+F124-K124</f>
        <v>120381.37700000001</v>
      </c>
    </row>
    <row r="125" spans="1:12" s="58" customFormat="1" ht="30" customHeight="1" x14ac:dyDescent="0.25">
      <c r="A125" s="98">
        <f>+A124+1</f>
        <v>63</v>
      </c>
      <c r="B125" s="99" t="s">
        <v>180</v>
      </c>
      <c r="C125" s="98" t="s">
        <v>622</v>
      </c>
      <c r="D125" s="104" t="s">
        <v>270</v>
      </c>
      <c r="E125" s="99" t="s">
        <v>337</v>
      </c>
      <c r="F125" s="100">
        <v>45000</v>
      </c>
      <c r="G125" s="100">
        <f>F125*2.87%</f>
        <v>1291.5</v>
      </c>
      <c r="H125" s="100">
        <f>+F125*3.04%</f>
        <v>1368</v>
      </c>
      <c r="I125" s="100">
        <v>791.29</v>
      </c>
      <c r="J125" s="103">
        <v>3170.55</v>
      </c>
      <c r="K125" s="95">
        <f>SUM(G125:J125)</f>
        <v>6621.34</v>
      </c>
      <c r="L125" s="96">
        <f>+F125-K125</f>
        <v>38378.660000000003</v>
      </c>
    </row>
    <row r="126" spans="1:12" s="52" customFormat="1" ht="30" customHeight="1" x14ac:dyDescent="0.25">
      <c r="A126" s="201" t="s">
        <v>347</v>
      </c>
      <c r="B126" s="202"/>
      <c r="C126" s="202"/>
      <c r="D126" s="202"/>
      <c r="E126" s="203"/>
      <c r="F126" s="42">
        <f>SUM(F123:F125)</f>
        <v>370750</v>
      </c>
      <c r="G126" s="42">
        <f t="shared" ref="G126:L126" si="38">SUM(G123:G125)</f>
        <v>10640.525000000001</v>
      </c>
      <c r="H126" s="42">
        <f t="shared" si="38"/>
        <v>9565.0560000000005</v>
      </c>
      <c r="I126" s="42">
        <f t="shared" si="38"/>
        <v>54710.49</v>
      </c>
      <c r="J126" s="42">
        <f t="shared" si="38"/>
        <v>4550.67</v>
      </c>
      <c r="K126" s="42">
        <f t="shared" si="38"/>
        <v>79466.741000000009</v>
      </c>
      <c r="L126" s="42">
        <f t="shared" si="38"/>
        <v>291283.25900000002</v>
      </c>
    </row>
    <row r="127" spans="1:12" s="44" customFormat="1" ht="16.5" customHeight="1" thickBot="1" x14ac:dyDescent="0.3">
      <c r="A127" s="46"/>
      <c r="B127" s="53"/>
      <c r="C127" s="184"/>
      <c r="D127" s="53"/>
      <c r="E127" s="53"/>
      <c r="F127" s="54"/>
    </row>
    <row r="128" spans="1:12" s="44" customFormat="1" ht="30" customHeight="1" thickBot="1" x14ac:dyDescent="0.3">
      <c r="A128" s="198" t="s">
        <v>504</v>
      </c>
      <c r="B128" s="199"/>
      <c r="C128" s="199"/>
      <c r="D128" s="199"/>
      <c r="E128" s="199"/>
      <c r="F128" s="199"/>
      <c r="G128" s="199"/>
      <c r="H128" s="199"/>
      <c r="I128" s="199"/>
      <c r="J128" s="199"/>
      <c r="K128" s="199"/>
      <c r="L128" s="200"/>
    </row>
    <row r="129" spans="1:12" s="58" customFormat="1" ht="30" customHeight="1" x14ac:dyDescent="0.25">
      <c r="A129" s="98">
        <f>+A125+1</f>
        <v>64</v>
      </c>
      <c r="B129" s="99" t="s">
        <v>533</v>
      </c>
      <c r="C129" s="98" t="s">
        <v>622</v>
      </c>
      <c r="D129" s="104" t="s">
        <v>308</v>
      </c>
      <c r="E129" s="99" t="s">
        <v>337</v>
      </c>
      <c r="F129" s="100">
        <v>126500</v>
      </c>
      <c r="G129" s="100">
        <f>F129*2.87%</f>
        <v>3630.55</v>
      </c>
      <c r="H129" s="100">
        <f>+F129*3.04%</f>
        <v>3845.6</v>
      </c>
      <c r="I129" s="100">
        <v>18041.3</v>
      </c>
      <c r="J129" s="103">
        <v>1215.1199999999999</v>
      </c>
      <c r="K129" s="95">
        <f>SUM(G129:J129)</f>
        <v>26732.569999999996</v>
      </c>
      <c r="L129" s="96">
        <f>+F129-K129</f>
        <v>99767.430000000008</v>
      </c>
    </row>
    <row r="130" spans="1:12" s="58" customFormat="1" ht="30" customHeight="1" x14ac:dyDescent="0.25">
      <c r="A130" s="98">
        <f>+A129+1</f>
        <v>65</v>
      </c>
      <c r="B130" s="99" t="s">
        <v>534</v>
      </c>
      <c r="C130" s="98" t="s">
        <v>622</v>
      </c>
      <c r="D130" s="104" t="s">
        <v>138</v>
      </c>
      <c r="E130" s="99" t="s">
        <v>336</v>
      </c>
      <c r="F130" s="100">
        <v>80000</v>
      </c>
      <c r="G130" s="100">
        <f>F130*2.87%</f>
        <v>2296</v>
      </c>
      <c r="H130" s="100">
        <f>+F130*3.04%</f>
        <v>2432</v>
      </c>
      <c r="I130" s="100">
        <v>7400.87</v>
      </c>
      <c r="J130" s="103">
        <v>25</v>
      </c>
      <c r="K130" s="95">
        <f>SUM(G130:J130)</f>
        <v>12153.869999999999</v>
      </c>
      <c r="L130" s="96">
        <f>+F130-K130</f>
        <v>67846.13</v>
      </c>
    </row>
    <row r="131" spans="1:12" s="58" customFormat="1" ht="30" customHeight="1" x14ac:dyDescent="0.25">
      <c r="A131" s="98">
        <f>+A130+1</f>
        <v>66</v>
      </c>
      <c r="B131" s="99" t="s">
        <v>186</v>
      </c>
      <c r="C131" s="98" t="s">
        <v>622</v>
      </c>
      <c r="D131" s="104" t="s">
        <v>138</v>
      </c>
      <c r="E131" s="99" t="s">
        <v>337</v>
      </c>
      <c r="F131" s="100">
        <v>80000</v>
      </c>
      <c r="G131" s="100">
        <f>F131*2.87%</f>
        <v>2296</v>
      </c>
      <c r="H131" s="100">
        <f>+F131*3.04%</f>
        <v>2432</v>
      </c>
      <c r="I131" s="100">
        <v>7400.87</v>
      </c>
      <c r="J131" s="103">
        <v>5867.17</v>
      </c>
      <c r="K131" s="95">
        <f>SUM(G131:J131)</f>
        <v>17996.04</v>
      </c>
      <c r="L131" s="96">
        <f>+F131-K131</f>
        <v>62003.96</v>
      </c>
    </row>
    <row r="132" spans="1:12" s="105" customFormat="1" ht="30" customHeight="1" x14ac:dyDescent="0.25">
      <c r="A132" s="98">
        <f>+A131+1</f>
        <v>67</v>
      </c>
      <c r="B132" s="94" t="s">
        <v>161</v>
      </c>
      <c r="C132" s="93" t="s">
        <v>623</v>
      </c>
      <c r="D132" s="104" t="s">
        <v>138</v>
      </c>
      <c r="E132" s="99" t="s">
        <v>336</v>
      </c>
      <c r="F132" s="95">
        <v>63000</v>
      </c>
      <c r="G132" s="95">
        <f>F132*2.87%</f>
        <v>1808.1</v>
      </c>
      <c r="H132" s="95">
        <f>+F132*3.04%</f>
        <v>1915.2</v>
      </c>
      <c r="I132" s="95">
        <v>4051.22</v>
      </c>
      <c r="J132" s="103">
        <v>4922.84</v>
      </c>
      <c r="K132" s="95">
        <f>SUM(G132:J132)</f>
        <v>12697.36</v>
      </c>
      <c r="L132" s="96">
        <f>+F132-K132</f>
        <v>50302.64</v>
      </c>
    </row>
    <row r="133" spans="1:12" s="58" customFormat="1" ht="30" customHeight="1" x14ac:dyDescent="0.25">
      <c r="A133" s="98">
        <f>+A132+1</f>
        <v>68</v>
      </c>
      <c r="B133" s="99" t="s">
        <v>182</v>
      </c>
      <c r="C133" s="98" t="s">
        <v>623</v>
      </c>
      <c r="D133" s="104" t="s">
        <v>138</v>
      </c>
      <c r="E133" s="99" t="s">
        <v>336</v>
      </c>
      <c r="F133" s="100">
        <v>60000</v>
      </c>
      <c r="G133" s="100">
        <f>F133*2.87%</f>
        <v>1722</v>
      </c>
      <c r="H133" s="100">
        <f>+F133*3.04%</f>
        <v>1824</v>
      </c>
      <c r="I133" s="100">
        <v>3486.68</v>
      </c>
      <c r="J133" s="103">
        <v>25</v>
      </c>
      <c r="K133" s="95">
        <f>SUM(G133:J133)</f>
        <v>7057.68</v>
      </c>
      <c r="L133" s="96">
        <f>+F133-K133</f>
        <v>52942.32</v>
      </c>
    </row>
    <row r="134" spans="1:12" s="52" customFormat="1" ht="30" customHeight="1" x14ac:dyDescent="0.25">
      <c r="A134" s="201" t="s">
        <v>347</v>
      </c>
      <c r="B134" s="202"/>
      <c r="C134" s="202"/>
      <c r="D134" s="202"/>
      <c r="E134" s="203"/>
      <c r="F134" s="42">
        <f>SUM(F129:F133)</f>
        <v>409500</v>
      </c>
      <c r="G134" s="42">
        <f t="shared" ref="G134:L134" si="39">SUM(G129:G133)</f>
        <v>11752.65</v>
      </c>
      <c r="H134" s="42">
        <f t="shared" si="39"/>
        <v>12448.800000000001</v>
      </c>
      <c r="I134" s="42">
        <f t="shared" si="39"/>
        <v>40380.94</v>
      </c>
      <c r="J134" s="42">
        <f t="shared" si="39"/>
        <v>12055.130000000001</v>
      </c>
      <c r="K134" s="42">
        <f t="shared" si="39"/>
        <v>76637.51999999999</v>
      </c>
      <c r="L134" s="42">
        <f t="shared" si="39"/>
        <v>332862.48</v>
      </c>
    </row>
    <row r="135" spans="1:12" ht="16.5" customHeight="1" thickBot="1" x14ac:dyDescent="0.25"/>
    <row r="136" spans="1:12" s="44" customFormat="1" ht="30" customHeight="1" thickBot="1" x14ac:dyDescent="0.3">
      <c r="A136" s="198" t="s">
        <v>505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200"/>
    </row>
    <row r="137" spans="1:12" s="58" customFormat="1" ht="30" customHeight="1" x14ac:dyDescent="0.25">
      <c r="A137" s="98">
        <f>+A133+1</f>
        <v>69</v>
      </c>
      <c r="B137" s="99" t="s">
        <v>131</v>
      </c>
      <c r="C137" s="98" t="s">
        <v>623</v>
      </c>
      <c r="D137" s="104" t="s">
        <v>138</v>
      </c>
      <c r="E137" s="99" t="s">
        <v>337</v>
      </c>
      <c r="F137" s="100">
        <v>85000</v>
      </c>
      <c r="G137" s="100">
        <f>F137*2.87%</f>
        <v>2439.5</v>
      </c>
      <c r="H137" s="100">
        <f>+F137*3.04%</f>
        <v>2584</v>
      </c>
      <c r="I137" s="100">
        <v>8279.4599999999991</v>
      </c>
      <c r="J137" s="103">
        <v>2000.43</v>
      </c>
      <c r="K137" s="95">
        <f>SUM(G137:J137)</f>
        <v>15303.39</v>
      </c>
      <c r="L137" s="96">
        <f>+F137-K137</f>
        <v>69696.61</v>
      </c>
    </row>
    <row r="138" spans="1:12" s="58" customFormat="1" ht="30" customHeight="1" x14ac:dyDescent="0.25">
      <c r="A138" s="98">
        <f>+A137+1</f>
        <v>70</v>
      </c>
      <c r="B138" s="99" t="s">
        <v>307</v>
      </c>
      <c r="C138" s="98" t="s">
        <v>622</v>
      </c>
      <c r="D138" s="104" t="s">
        <v>138</v>
      </c>
      <c r="E138" s="99" t="s">
        <v>336</v>
      </c>
      <c r="F138" s="100">
        <v>80000</v>
      </c>
      <c r="G138" s="100">
        <f>F138*2.87%</f>
        <v>2296</v>
      </c>
      <c r="H138" s="100">
        <f>+F138*3.04%</f>
        <v>2432</v>
      </c>
      <c r="I138" s="100">
        <v>7400.87</v>
      </c>
      <c r="J138" s="103">
        <v>125</v>
      </c>
      <c r="K138" s="95">
        <f>SUM(G138:J138)</f>
        <v>12253.869999999999</v>
      </c>
      <c r="L138" s="96">
        <f>+F138-K138</f>
        <v>67746.13</v>
      </c>
    </row>
    <row r="139" spans="1:12" s="58" customFormat="1" ht="30" customHeight="1" x14ac:dyDescent="0.25">
      <c r="A139" s="41">
        <f>+A138+1</f>
        <v>71</v>
      </c>
      <c r="B139" s="159" t="s">
        <v>535</v>
      </c>
      <c r="C139" s="41" t="s">
        <v>622</v>
      </c>
      <c r="D139" s="160" t="s">
        <v>138</v>
      </c>
      <c r="E139" s="159" t="s">
        <v>337</v>
      </c>
      <c r="F139" s="161">
        <v>80000</v>
      </c>
      <c r="G139" s="100">
        <f>F139*2.87%</f>
        <v>2296</v>
      </c>
      <c r="H139" s="100">
        <f>+F139*3.04%</f>
        <v>2432</v>
      </c>
      <c r="I139" s="100">
        <v>7400.87</v>
      </c>
      <c r="J139" s="103">
        <v>2025</v>
      </c>
      <c r="K139" s="95">
        <f>SUM(G139:J139)</f>
        <v>14153.869999999999</v>
      </c>
      <c r="L139" s="96">
        <f>+F139-K139</f>
        <v>65846.13</v>
      </c>
    </row>
    <row r="140" spans="1:12" s="58" customFormat="1" ht="30" customHeight="1" x14ac:dyDescent="0.25">
      <c r="A140" s="41">
        <f>+A139+1</f>
        <v>72</v>
      </c>
      <c r="B140" s="159" t="s">
        <v>582</v>
      </c>
      <c r="C140" s="41" t="s">
        <v>623</v>
      </c>
      <c r="D140" s="160" t="s">
        <v>138</v>
      </c>
      <c r="E140" s="159" t="s">
        <v>337</v>
      </c>
      <c r="F140" s="161">
        <v>80000</v>
      </c>
      <c r="G140" s="100">
        <f>F140*2.87%</f>
        <v>2296</v>
      </c>
      <c r="H140" s="100">
        <f>+F140*3.04%</f>
        <v>2432</v>
      </c>
      <c r="I140" s="100">
        <v>7400.87</v>
      </c>
      <c r="J140" s="103">
        <v>25</v>
      </c>
      <c r="K140" s="95">
        <f>SUM(G140:J140)</f>
        <v>12153.869999999999</v>
      </c>
      <c r="L140" s="96">
        <f>+F140-K140</f>
        <v>67846.13</v>
      </c>
    </row>
    <row r="141" spans="1:12" s="58" customFormat="1" ht="30" customHeight="1" x14ac:dyDescent="0.25">
      <c r="A141" s="98">
        <f>+A140+1</f>
        <v>73</v>
      </c>
      <c r="B141" s="99" t="s">
        <v>162</v>
      </c>
      <c r="C141" s="98" t="s">
        <v>623</v>
      </c>
      <c r="D141" s="104" t="s">
        <v>138</v>
      </c>
      <c r="E141" s="99" t="s">
        <v>337</v>
      </c>
      <c r="F141" s="100">
        <v>77000</v>
      </c>
      <c r="G141" s="100">
        <f>F141*2.87%</f>
        <v>2209.9</v>
      </c>
      <c r="H141" s="100">
        <f>+F141*3.04%</f>
        <v>2340.8000000000002</v>
      </c>
      <c r="I141" s="100">
        <v>6695.19</v>
      </c>
      <c r="J141" s="103">
        <v>10025</v>
      </c>
      <c r="K141" s="95">
        <f>SUM(G141:J141)</f>
        <v>21270.89</v>
      </c>
      <c r="L141" s="96">
        <f>+F141-K141</f>
        <v>55729.11</v>
      </c>
    </row>
    <row r="142" spans="1:12" s="52" customFormat="1" ht="30" customHeight="1" x14ac:dyDescent="0.25">
      <c r="A142" s="201" t="s">
        <v>347</v>
      </c>
      <c r="B142" s="202"/>
      <c r="C142" s="202"/>
      <c r="D142" s="202"/>
      <c r="E142" s="203"/>
      <c r="F142" s="42">
        <f>SUM(F137:F141)</f>
        <v>402000</v>
      </c>
      <c r="G142" s="42">
        <f t="shared" ref="G142:L142" si="40">SUM(G137:G141)</f>
        <v>11537.4</v>
      </c>
      <c r="H142" s="42">
        <f t="shared" si="40"/>
        <v>12220.8</v>
      </c>
      <c r="I142" s="42">
        <f t="shared" si="40"/>
        <v>37177.259999999995</v>
      </c>
      <c r="J142" s="42">
        <f t="shared" si="40"/>
        <v>14200.43</v>
      </c>
      <c r="K142" s="42">
        <f>SUM(K137:K141)</f>
        <v>75135.89</v>
      </c>
      <c r="L142" s="42">
        <f t="shared" si="40"/>
        <v>326864.11</v>
      </c>
    </row>
    <row r="143" spans="1:12" ht="19.5" customHeight="1" thickBot="1" x14ac:dyDescent="0.25"/>
    <row r="144" spans="1:12" s="44" customFormat="1" ht="30" customHeight="1" thickBot="1" x14ac:dyDescent="0.3">
      <c r="A144" s="198" t="s">
        <v>506</v>
      </c>
      <c r="B144" s="199"/>
      <c r="C144" s="199"/>
      <c r="D144" s="199"/>
      <c r="E144" s="199"/>
      <c r="F144" s="199"/>
      <c r="G144" s="199"/>
      <c r="H144" s="199"/>
      <c r="I144" s="199"/>
      <c r="J144" s="199"/>
      <c r="K144" s="199"/>
      <c r="L144" s="200"/>
    </row>
    <row r="145" spans="1:12" s="58" customFormat="1" ht="30" customHeight="1" x14ac:dyDescent="0.25">
      <c r="A145" s="98">
        <f>+A141+1</f>
        <v>74</v>
      </c>
      <c r="B145" s="99" t="s">
        <v>152</v>
      </c>
      <c r="C145" s="98" t="s">
        <v>622</v>
      </c>
      <c r="D145" s="104" t="s">
        <v>138</v>
      </c>
      <c r="E145" s="99" t="s">
        <v>337</v>
      </c>
      <c r="F145" s="100">
        <v>80000</v>
      </c>
      <c r="G145" s="100">
        <f>F145*2.87%</f>
        <v>2296</v>
      </c>
      <c r="H145" s="100">
        <f>+F145*3.04%</f>
        <v>2432</v>
      </c>
      <c r="I145" s="100">
        <v>6805.81</v>
      </c>
      <c r="J145" s="103">
        <v>2505.2399999999998</v>
      </c>
      <c r="K145" s="95">
        <f>SUM(G145:J145)</f>
        <v>14039.050000000001</v>
      </c>
      <c r="L145" s="96">
        <f>+F145-K145</f>
        <v>65960.95</v>
      </c>
    </row>
    <row r="146" spans="1:12" s="58" customFormat="1" ht="30" customHeight="1" x14ac:dyDescent="0.25">
      <c r="A146" s="98">
        <f>+A145+1</f>
        <v>75</v>
      </c>
      <c r="B146" s="99" t="s">
        <v>184</v>
      </c>
      <c r="C146" s="98" t="s">
        <v>622</v>
      </c>
      <c r="D146" s="104" t="s">
        <v>138</v>
      </c>
      <c r="E146" s="99" t="s">
        <v>336</v>
      </c>
      <c r="F146" s="100">
        <v>60000</v>
      </c>
      <c r="G146" s="100">
        <f>F146*2.87%</f>
        <v>1722</v>
      </c>
      <c r="H146" s="100">
        <f>+F146*3.04%</f>
        <v>1824</v>
      </c>
      <c r="I146" s="100">
        <v>3486.68</v>
      </c>
      <c r="J146" s="103">
        <v>25</v>
      </c>
      <c r="K146" s="95">
        <f>SUM(G146:J146)</f>
        <v>7057.68</v>
      </c>
      <c r="L146" s="96">
        <f>+F146-K146</f>
        <v>52942.32</v>
      </c>
    </row>
    <row r="147" spans="1:12" s="58" customFormat="1" ht="30" customHeight="1" x14ac:dyDescent="0.25">
      <c r="A147" s="98">
        <f>+A146+1</f>
        <v>76</v>
      </c>
      <c r="B147" s="99" t="s">
        <v>295</v>
      </c>
      <c r="C147" s="98" t="s">
        <v>623</v>
      </c>
      <c r="D147" s="104" t="s">
        <v>138</v>
      </c>
      <c r="E147" s="99" t="s">
        <v>336</v>
      </c>
      <c r="F147" s="100">
        <v>60000</v>
      </c>
      <c r="G147" s="100">
        <f>F147*2.87%</f>
        <v>1722</v>
      </c>
      <c r="H147" s="100">
        <f>+F147*3.04%</f>
        <v>1824</v>
      </c>
      <c r="I147" s="100">
        <v>3486.68</v>
      </c>
      <c r="J147" s="103">
        <v>25</v>
      </c>
      <c r="K147" s="95">
        <f>SUM(G147:J147)</f>
        <v>7057.68</v>
      </c>
      <c r="L147" s="96">
        <f>+F147-K147</f>
        <v>52942.32</v>
      </c>
    </row>
    <row r="148" spans="1:12" s="58" customFormat="1" ht="30" customHeight="1" x14ac:dyDescent="0.25">
      <c r="A148" s="98">
        <f>+A147+1</f>
        <v>77</v>
      </c>
      <c r="B148" s="99" t="s">
        <v>181</v>
      </c>
      <c r="C148" s="98" t="s">
        <v>622</v>
      </c>
      <c r="D148" s="104" t="s">
        <v>138</v>
      </c>
      <c r="E148" s="99" t="s">
        <v>337</v>
      </c>
      <c r="F148" s="100">
        <v>60000</v>
      </c>
      <c r="G148" s="100">
        <f>F148*2.87%</f>
        <v>1722</v>
      </c>
      <c r="H148" s="100">
        <f>+F148*3.04%</f>
        <v>1824</v>
      </c>
      <c r="I148" s="100">
        <v>3486.68</v>
      </c>
      <c r="J148" s="103">
        <v>25</v>
      </c>
      <c r="K148" s="95">
        <f>SUM(G148:J148)</f>
        <v>7057.68</v>
      </c>
      <c r="L148" s="96">
        <f>+F148-K148</f>
        <v>52942.32</v>
      </c>
    </row>
    <row r="149" spans="1:12" s="52" customFormat="1" ht="30" customHeight="1" x14ac:dyDescent="0.25">
      <c r="A149" s="201" t="s">
        <v>347</v>
      </c>
      <c r="B149" s="202"/>
      <c r="C149" s="202"/>
      <c r="D149" s="202"/>
      <c r="E149" s="203"/>
      <c r="F149" s="42">
        <f>SUM(F145:F148)</f>
        <v>260000</v>
      </c>
      <c r="G149" s="42">
        <f t="shared" ref="G149:L149" si="41">SUM(G145:G148)</f>
        <v>7462</v>
      </c>
      <c r="H149" s="42">
        <f t="shared" si="41"/>
        <v>7904</v>
      </c>
      <c r="I149" s="42">
        <f>SUM(I145:I148)</f>
        <v>17265.849999999999</v>
      </c>
      <c r="J149" s="42">
        <f t="shared" si="41"/>
        <v>2580.2399999999998</v>
      </c>
      <c r="K149" s="42">
        <f t="shared" si="41"/>
        <v>35212.090000000004</v>
      </c>
      <c r="L149" s="42">
        <f t="shared" si="41"/>
        <v>224787.91</v>
      </c>
    </row>
    <row r="150" spans="1:12" ht="16.5" customHeight="1" thickBot="1" x14ac:dyDescent="0.25"/>
    <row r="151" spans="1:12" s="44" customFormat="1" ht="30" customHeight="1" thickBot="1" x14ac:dyDescent="0.3">
      <c r="A151" s="198" t="s">
        <v>507</v>
      </c>
      <c r="B151" s="199"/>
      <c r="C151" s="199"/>
      <c r="D151" s="199"/>
      <c r="E151" s="199"/>
      <c r="F151" s="199"/>
      <c r="G151" s="199"/>
      <c r="H151" s="199"/>
      <c r="I151" s="199"/>
      <c r="J151" s="199"/>
      <c r="K151" s="199"/>
      <c r="L151" s="200"/>
    </row>
    <row r="152" spans="1:12" s="58" customFormat="1" ht="30" customHeight="1" x14ac:dyDescent="0.25">
      <c r="A152" s="98">
        <f>+A148+1</f>
        <v>78</v>
      </c>
      <c r="B152" s="99" t="s">
        <v>183</v>
      </c>
      <c r="C152" s="98" t="s">
        <v>622</v>
      </c>
      <c r="D152" s="104" t="s">
        <v>138</v>
      </c>
      <c r="E152" s="99" t="s">
        <v>337</v>
      </c>
      <c r="F152" s="100">
        <v>90000</v>
      </c>
      <c r="G152" s="100">
        <f>F152*2.87%</f>
        <v>2583</v>
      </c>
      <c r="H152" s="100">
        <f>+F152*3.04%</f>
        <v>2736</v>
      </c>
      <c r="I152" s="100">
        <v>9455.59</v>
      </c>
      <c r="J152" s="103">
        <v>1255.1199999999999</v>
      </c>
      <c r="K152" s="95">
        <f>SUM(G152:J152)</f>
        <v>16029.71</v>
      </c>
      <c r="L152" s="96">
        <f>+F152-K152</f>
        <v>73970.290000000008</v>
      </c>
    </row>
    <row r="153" spans="1:12" s="107" customFormat="1" ht="30" customHeight="1" x14ac:dyDescent="0.25">
      <c r="A153" s="98">
        <f>+A152+1</f>
        <v>79</v>
      </c>
      <c r="B153" s="99" t="s">
        <v>189</v>
      </c>
      <c r="C153" s="98" t="s">
        <v>623</v>
      </c>
      <c r="D153" s="104" t="s">
        <v>138</v>
      </c>
      <c r="E153" s="99" t="s">
        <v>336</v>
      </c>
      <c r="F153" s="100">
        <v>80000</v>
      </c>
      <c r="G153" s="100">
        <f>F153*2.87%</f>
        <v>2296</v>
      </c>
      <c r="H153" s="100">
        <f>+F153*3.04%</f>
        <v>2432</v>
      </c>
      <c r="I153" s="100">
        <v>7400.87</v>
      </c>
      <c r="J153" s="103">
        <v>25</v>
      </c>
      <c r="K153" s="95">
        <f>SUM(G153:J153)</f>
        <v>12153.869999999999</v>
      </c>
      <c r="L153" s="96">
        <f>+F153-K153</f>
        <v>67846.13</v>
      </c>
    </row>
    <row r="154" spans="1:12" s="97" customFormat="1" ht="30" customHeight="1" x14ac:dyDescent="0.25">
      <c r="A154" s="98">
        <f>+A153+1</f>
        <v>80</v>
      </c>
      <c r="B154" s="99" t="s">
        <v>536</v>
      </c>
      <c r="C154" s="98" t="s">
        <v>623</v>
      </c>
      <c r="D154" s="99" t="s">
        <v>138</v>
      </c>
      <c r="E154" s="99" t="s">
        <v>336</v>
      </c>
      <c r="F154" s="100">
        <v>80000</v>
      </c>
      <c r="G154" s="100">
        <f t="shared" ref="G154" si="42">F154*2.87%</f>
        <v>2296</v>
      </c>
      <c r="H154" s="100">
        <f>+F154*3.04%</f>
        <v>2432</v>
      </c>
      <c r="I154" s="100">
        <v>7400.87</v>
      </c>
      <c r="J154" s="103">
        <v>25</v>
      </c>
      <c r="K154" s="95">
        <f>SUM(G154:J154)</f>
        <v>12153.869999999999</v>
      </c>
      <c r="L154" s="96">
        <f>+F154-K154</f>
        <v>67846.13</v>
      </c>
    </row>
    <row r="155" spans="1:12" s="52" customFormat="1" ht="30" customHeight="1" x14ac:dyDescent="0.25">
      <c r="A155" s="201" t="s">
        <v>347</v>
      </c>
      <c r="B155" s="202"/>
      <c r="C155" s="202"/>
      <c r="D155" s="202"/>
      <c r="E155" s="203"/>
      <c r="F155" s="42">
        <f>SUM(F152:F154)</f>
        <v>250000</v>
      </c>
      <c r="G155" s="42">
        <f t="shared" ref="G155:L155" si="43">SUM(G152:G154)</f>
        <v>7175</v>
      </c>
      <c r="H155" s="42">
        <f t="shared" si="43"/>
        <v>7600</v>
      </c>
      <c r="I155" s="42">
        <f t="shared" si="43"/>
        <v>24257.329999999998</v>
      </c>
      <c r="J155" s="42">
        <f t="shared" si="43"/>
        <v>1305.1199999999999</v>
      </c>
      <c r="K155" s="42">
        <f t="shared" si="43"/>
        <v>40337.449999999997</v>
      </c>
      <c r="L155" s="42">
        <f t="shared" si="43"/>
        <v>209662.55000000002</v>
      </c>
    </row>
    <row r="156" spans="1:12" ht="17.25" customHeight="1" thickBot="1" x14ac:dyDescent="0.25"/>
    <row r="157" spans="1:12" s="44" customFormat="1" ht="30" customHeight="1" thickBot="1" x14ac:dyDescent="0.3">
      <c r="A157" s="198" t="s">
        <v>508</v>
      </c>
      <c r="B157" s="199"/>
      <c r="C157" s="199"/>
      <c r="D157" s="199"/>
      <c r="E157" s="199"/>
      <c r="F157" s="199"/>
      <c r="G157" s="199"/>
      <c r="H157" s="199"/>
      <c r="I157" s="199"/>
      <c r="J157" s="199"/>
      <c r="K157" s="199"/>
      <c r="L157" s="200"/>
    </row>
    <row r="158" spans="1:12" s="58" customFormat="1" ht="40.5" customHeight="1" x14ac:dyDescent="0.25">
      <c r="A158" s="93">
        <f>+A154+1</f>
        <v>81</v>
      </c>
      <c r="B158" s="94" t="s">
        <v>170</v>
      </c>
      <c r="C158" s="93" t="s">
        <v>623</v>
      </c>
      <c r="D158" s="102" t="s">
        <v>538</v>
      </c>
      <c r="E158" s="99" t="s">
        <v>337</v>
      </c>
      <c r="F158" s="95">
        <v>126500</v>
      </c>
      <c r="G158" s="95">
        <f t="shared" ref="G158:G163" si="44">F158*2.87%</f>
        <v>3630.55</v>
      </c>
      <c r="H158" s="95">
        <f>F158*3.04%</f>
        <v>3845.6</v>
      </c>
      <c r="I158" s="95">
        <v>18041.3</v>
      </c>
      <c r="J158" s="103">
        <v>1335.12</v>
      </c>
      <c r="K158" s="95">
        <f t="shared" ref="K158:K163" si="45">SUM(G158:J158)</f>
        <v>26852.569999999996</v>
      </c>
      <c r="L158" s="96">
        <f t="shared" ref="L158:L163" si="46">+F158-K158</f>
        <v>99647.430000000008</v>
      </c>
    </row>
    <row r="159" spans="1:12" s="58" customFormat="1" ht="30" customHeight="1" x14ac:dyDescent="0.25">
      <c r="A159" s="98">
        <f>+A158+1</f>
        <v>82</v>
      </c>
      <c r="B159" s="99" t="s">
        <v>294</v>
      </c>
      <c r="C159" s="98" t="s">
        <v>622</v>
      </c>
      <c r="D159" s="104" t="s">
        <v>138</v>
      </c>
      <c r="E159" s="99" t="s">
        <v>336</v>
      </c>
      <c r="F159" s="100">
        <v>80000</v>
      </c>
      <c r="G159" s="100">
        <f t="shared" si="44"/>
        <v>2296</v>
      </c>
      <c r="H159" s="100">
        <f>+F159*3.04%</f>
        <v>2432</v>
      </c>
      <c r="I159" s="100">
        <v>7400.87</v>
      </c>
      <c r="J159" s="103">
        <v>25</v>
      </c>
      <c r="K159" s="95">
        <f t="shared" si="45"/>
        <v>12153.869999999999</v>
      </c>
      <c r="L159" s="96">
        <f t="shared" si="46"/>
        <v>67846.13</v>
      </c>
    </row>
    <row r="160" spans="1:12" s="58" customFormat="1" ht="30" customHeight="1" x14ac:dyDescent="0.25">
      <c r="A160" s="98">
        <f>+A159+1</f>
        <v>83</v>
      </c>
      <c r="B160" s="159" t="s">
        <v>188</v>
      </c>
      <c r="C160" s="41" t="s">
        <v>622</v>
      </c>
      <c r="D160" s="160" t="s">
        <v>138</v>
      </c>
      <c r="E160" s="159" t="s">
        <v>337</v>
      </c>
      <c r="F160" s="161">
        <v>80000</v>
      </c>
      <c r="G160" s="161">
        <f t="shared" si="44"/>
        <v>2296</v>
      </c>
      <c r="H160" s="100">
        <f>+F160*3.04%</f>
        <v>2432</v>
      </c>
      <c r="I160" s="100">
        <v>7400.87</v>
      </c>
      <c r="J160" s="103">
        <v>45</v>
      </c>
      <c r="K160" s="95">
        <f t="shared" si="45"/>
        <v>12173.869999999999</v>
      </c>
      <c r="L160" s="96">
        <f t="shared" si="46"/>
        <v>67826.13</v>
      </c>
    </row>
    <row r="161" spans="1:12" s="58" customFormat="1" ht="30" customHeight="1" x14ac:dyDescent="0.25">
      <c r="A161" s="98">
        <f>+A160+1</f>
        <v>84</v>
      </c>
      <c r="B161" s="159" t="s">
        <v>537</v>
      </c>
      <c r="C161" s="41" t="s">
        <v>622</v>
      </c>
      <c r="D161" s="160" t="s">
        <v>138</v>
      </c>
      <c r="E161" s="159" t="s">
        <v>337</v>
      </c>
      <c r="F161" s="161">
        <v>81000</v>
      </c>
      <c r="G161" s="161">
        <f t="shared" si="44"/>
        <v>2324.6999999999998</v>
      </c>
      <c r="H161" s="100">
        <f>+F161*3.04%</f>
        <v>2462.4</v>
      </c>
      <c r="I161" s="100">
        <v>7636.09</v>
      </c>
      <c r="J161" s="103">
        <v>85</v>
      </c>
      <c r="K161" s="95">
        <f t="shared" si="45"/>
        <v>12508.19</v>
      </c>
      <c r="L161" s="96">
        <f t="shared" si="46"/>
        <v>68491.81</v>
      </c>
    </row>
    <row r="162" spans="1:12" s="58" customFormat="1" ht="30" customHeight="1" x14ac:dyDescent="0.25">
      <c r="A162" s="93">
        <f>+A161+1</f>
        <v>85</v>
      </c>
      <c r="B162" s="159" t="s">
        <v>400</v>
      </c>
      <c r="C162" s="41" t="s">
        <v>622</v>
      </c>
      <c r="D162" s="160" t="s">
        <v>138</v>
      </c>
      <c r="E162" s="159" t="s">
        <v>337</v>
      </c>
      <c r="F162" s="161">
        <v>72000</v>
      </c>
      <c r="G162" s="161">
        <f t="shared" si="44"/>
        <v>2066.4</v>
      </c>
      <c r="H162" s="100">
        <f>+F162*3.04%</f>
        <v>2188.8000000000002</v>
      </c>
      <c r="I162" s="100">
        <v>5744.84</v>
      </c>
      <c r="J162" s="103">
        <v>25</v>
      </c>
      <c r="K162" s="95">
        <f t="shared" si="45"/>
        <v>10025.040000000001</v>
      </c>
      <c r="L162" s="96">
        <f t="shared" si="46"/>
        <v>61974.96</v>
      </c>
    </row>
    <row r="163" spans="1:12" s="58" customFormat="1" ht="30" customHeight="1" x14ac:dyDescent="0.25">
      <c r="A163" s="98">
        <f>+A162+1</f>
        <v>86</v>
      </c>
      <c r="B163" s="159" t="s">
        <v>185</v>
      </c>
      <c r="C163" s="41" t="s">
        <v>623</v>
      </c>
      <c r="D163" s="160" t="s">
        <v>138</v>
      </c>
      <c r="E163" s="159" t="s">
        <v>337</v>
      </c>
      <c r="F163" s="161">
        <v>60000</v>
      </c>
      <c r="G163" s="161">
        <f t="shared" si="44"/>
        <v>1722</v>
      </c>
      <c r="H163" s="100">
        <f>+F163*3.04%</f>
        <v>1824</v>
      </c>
      <c r="I163" s="100">
        <v>3486.68</v>
      </c>
      <c r="J163" s="103">
        <v>25</v>
      </c>
      <c r="K163" s="95">
        <f t="shared" si="45"/>
        <v>7057.68</v>
      </c>
      <c r="L163" s="96">
        <f t="shared" si="46"/>
        <v>52942.32</v>
      </c>
    </row>
    <row r="164" spans="1:12" s="52" customFormat="1" ht="30" customHeight="1" x14ac:dyDescent="0.25">
      <c r="A164" s="201" t="s">
        <v>347</v>
      </c>
      <c r="B164" s="202"/>
      <c r="C164" s="202"/>
      <c r="D164" s="202"/>
      <c r="E164" s="203"/>
      <c r="F164" s="42">
        <f>SUM(F158:F163)</f>
        <v>499500</v>
      </c>
      <c r="G164" s="42">
        <f t="shared" ref="G164:L164" si="47">SUM(G158:G163)</f>
        <v>14335.65</v>
      </c>
      <c r="H164" s="42">
        <f t="shared" si="47"/>
        <v>15184.8</v>
      </c>
      <c r="I164" s="42">
        <f t="shared" si="47"/>
        <v>49710.65</v>
      </c>
      <c r="J164" s="42">
        <f t="shared" si="47"/>
        <v>1540.12</v>
      </c>
      <c r="K164" s="42">
        <f t="shared" si="47"/>
        <v>80771.22</v>
      </c>
      <c r="L164" s="42">
        <f t="shared" si="47"/>
        <v>418728.78</v>
      </c>
    </row>
    <row r="165" spans="1:12" ht="29.25" customHeight="1" thickBot="1" x14ac:dyDescent="0.25"/>
    <row r="166" spans="1:12" s="44" customFormat="1" ht="30" customHeight="1" thickBot="1" x14ac:dyDescent="0.3">
      <c r="A166" s="210" t="s">
        <v>509</v>
      </c>
      <c r="B166" s="211"/>
      <c r="C166" s="211"/>
      <c r="D166" s="211"/>
      <c r="E166" s="211"/>
      <c r="F166" s="211"/>
      <c r="G166" s="211"/>
      <c r="H166" s="211"/>
      <c r="I166" s="211"/>
      <c r="J166" s="211"/>
      <c r="K166" s="211"/>
      <c r="L166" s="212"/>
    </row>
    <row r="167" spans="1:12" s="58" customFormat="1" ht="30" customHeight="1" x14ac:dyDescent="0.25">
      <c r="A167" s="98">
        <f>+A163+1</f>
        <v>87</v>
      </c>
      <c r="B167" s="159" t="s">
        <v>191</v>
      </c>
      <c r="C167" s="41" t="s">
        <v>622</v>
      </c>
      <c r="D167" s="160" t="s">
        <v>591</v>
      </c>
      <c r="E167" s="159" t="s">
        <v>337</v>
      </c>
      <c r="F167" s="161">
        <v>170500</v>
      </c>
      <c r="G167" s="100">
        <v>4261.95</v>
      </c>
      <c r="H167" s="100">
        <v>4098.5280000000002</v>
      </c>
      <c r="I167" s="100">
        <v>29117.69</v>
      </c>
      <c r="J167" s="103">
        <v>6065.96</v>
      </c>
      <c r="K167" s="95">
        <f>SUM(G167:J167)</f>
        <v>43544.127999999997</v>
      </c>
      <c r="L167" s="103">
        <f>+F167-K167</f>
        <v>126955.872</v>
      </c>
    </row>
    <row r="168" spans="1:12" s="52" customFormat="1" ht="30" customHeight="1" x14ac:dyDescent="0.25">
      <c r="A168" s="201" t="s">
        <v>347</v>
      </c>
      <c r="B168" s="202"/>
      <c r="C168" s="202"/>
      <c r="D168" s="202"/>
      <c r="E168" s="203"/>
      <c r="F168" s="42">
        <f>SUM(F167)</f>
        <v>170500</v>
      </c>
      <c r="G168" s="42">
        <f t="shared" ref="G168:L168" si="48">SUM(G166:G167)</f>
        <v>4261.95</v>
      </c>
      <c r="H168" s="42">
        <f t="shared" si="48"/>
        <v>4098.5280000000002</v>
      </c>
      <c r="I168" s="42">
        <f t="shared" si="48"/>
        <v>29117.69</v>
      </c>
      <c r="J168" s="42">
        <f t="shared" si="48"/>
        <v>6065.96</v>
      </c>
      <c r="K168" s="42">
        <f t="shared" si="48"/>
        <v>43544.127999999997</v>
      </c>
      <c r="L168" s="42">
        <f t="shared" si="48"/>
        <v>126955.872</v>
      </c>
    </row>
    <row r="169" spans="1:12" customFormat="1" ht="12" customHeight="1" thickBot="1" x14ac:dyDescent="0.25">
      <c r="C169" s="180"/>
    </row>
    <row r="170" spans="1:12" s="44" customFormat="1" ht="30" customHeight="1" thickBot="1" x14ac:dyDescent="0.3">
      <c r="A170" s="198" t="s">
        <v>510</v>
      </c>
      <c r="B170" s="199"/>
      <c r="C170" s="199"/>
      <c r="D170" s="199"/>
      <c r="E170" s="199"/>
      <c r="F170" s="199"/>
      <c r="G170" s="199"/>
      <c r="H170" s="199"/>
      <c r="I170" s="199"/>
      <c r="J170" s="199"/>
      <c r="K170" s="199"/>
      <c r="L170" s="200"/>
    </row>
    <row r="171" spans="1:12" s="113" customFormat="1" ht="30" customHeight="1" x14ac:dyDescent="0.25">
      <c r="A171" s="98">
        <f>+A167+1</f>
        <v>88</v>
      </c>
      <c r="B171" s="99" t="s">
        <v>140</v>
      </c>
      <c r="C171" s="98" t="s">
        <v>622</v>
      </c>
      <c r="D171" s="99" t="s">
        <v>138</v>
      </c>
      <c r="E171" s="99" t="s">
        <v>337</v>
      </c>
      <c r="F171" s="100">
        <v>102000</v>
      </c>
      <c r="G171" s="100">
        <f t="shared" ref="G171" si="49">F171*2.87%</f>
        <v>2927.4</v>
      </c>
      <c r="H171" s="100">
        <f t="shared" ref="H171" si="50">+F171*3.04%</f>
        <v>3100.8</v>
      </c>
      <c r="I171" s="100">
        <v>12575.82</v>
      </c>
      <c r="J171" s="103">
        <v>105</v>
      </c>
      <c r="K171" s="95">
        <f t="shared" ref="K171" si="51">SUM(G171:J171)</f>
        <v>18709.02</v>
      </c>
      <c r="L171" s="96">
        <f t="shared" ref="L171" si="52">+F171-K171</f>
        <v>83290.98</v>
      </c>
    </row>
    <row r="172" spans="1:12" s="58" customFormat="1" ht="30" customHeight="1" x14ac:dyDescent="0.25">
      <c r="A172" s="98">
        <f>+A171+1</f>
        <v>89</v>
      </c>
      <c r="B172" s="99" t="s">
        <v>398</v>
      </c>
      <c r="C172" s="98" t="s">
        <v>622</v>
      </c>
      <c r="D172" s="99" t="s">
        <v>138</v>
      </c>
      <c r="E172" s="99" t="s">
        <v>336</v>
      </c>
      <c r="F172" s="100">
        <v>80000</v>
      </c>
      <c r="G172" s="100">
        <f>F172*2.87%</f>
        <v>2296</v>
      </c>
      <c r="H172" s="100">
        <f>+F172*3.04%</f>
        <v>2432</v>
      </c>
      <c r="I172" s="100">
        <v>7400.87</v>
      </c>
      <c r="J172" s="103">
        <v>2260.9299999999998</v>
      </c>
      <c r="K172" s="95">
        <f t="shared" ref="K172" si="53">SUM(G172:J172)</f>
        <v>14389.8</v>
      </c>
      <c r="L172" s="96">
        <f t="shared" ref="L172" si="54">+F172-K172</f>
        <v>65610.2</v>
      </c>
    </row>
    <row r="173" spans="1:12" s="52" customFormat="1" ht="30" customHeight="1" x14ac:dyDescent="0.25">
      <c r="A173" s="201" t="s">
        <v>347</v>
      </c>
      <c r="B173" s="202"/>
      <c r="C173" s="202"/>
      <c r="D173" s="202"/>
      <c r="E173" s="203"/>
      <c r="F173" s="42">
        <f>SUM(F171:F172)</f>
        <v>182000</v>
      </c>
      <c r="G173" s="42">
        <f t="shared" ref="G173:L173" si="55">SUM(G171:G172)</f>
        <v>5223.3999999999996</v>
      </c>
      <c r="H173" s="42">
        <f t="shared" si="55"/>
        <v>5532.8</v>
      </c>
      <c r="I173" s="42">
        <f t="shared" si="55"/>
        <v>19976.689999999999</v>
      </c>
      <c r="J173" s="42">
        <f t="shared" si="55"/>
        <v>2365.9299999999998</v>
      </c>
      <c r="K173" s="42">
        <f t="shared" si="55"/>
        <v>33098.82</v>
      </c>
      <c r="L173" s="42">
        <f t="shared" si="55"/>
        <v>148901.18</v>
      </c>
    </row>
    <row r="174" spans="1:12" ht="32.25" customHeight="1" thickBot="1" x14ac:dyDescent="0.25"/>
    <row r="175" spans="1:12" s="44" customFormat="1" ht="30" customHeight="1" thickBot="1" x14ac:dyDescent="0.3">
      <c r="A175" s="198" t="s">
        <v>511</v>
      </c>
      <c r="B175" s="199"/>
      <c r="C175" s="199"/>
      <c r="D175" s="199"/>
      <c r="E175" s="199"/>
      <c r="F175" s="199"/>
      <c r="G175" s="199"/>
      <c r="H175" s="199"/>
      <c r="I175" s="199"/>
      <c r="J175" s="199"/>
      <c r="K175" s="199"/>
      <c r="L175" s="200"/>
    </row>
    <row r="176" spans="1:12" s="58" customFormat="1" ht="30" customHeight="1" x14ac:dyDescent="0.25">
      <c r="A176" s="98">
        <f>+A172+1</f>
        <v>90</v>
      </c>
      <c r="B176" s="99" t="s">
        <v>539</v>
      </c>
      <c r="C176" s="98" t="s">
        <v>622</v>
      </c>
      <c r="D176" s="104" t="s">
        <v>138</v>
      </c>
      <c r="E176" s="99" t="s">
        <v>337</v>
      </c>
      <c r="F176" s="100">
        <v>100000</v>
      </c>
      <c r="G176" s="100">
        <f>F176*2.87%</f>
        <v>2870</v>
      </c>
      <c r="H176" s="100">
        <f>+F176*3.04%</f>
        <v>3040</v>
      </c>
      <c r="I176" s="100">
        <v>11807.69</v>
      </c>
      <c r="J176" s="103">
        <v>1215.1199999999999</v>
      </c>
      <c r="K176" s="95">
        <f>SUM(G176:J176)</f>
        <v>18932.810000000001</v>
      </c>
      <c r="L176" s="96">
        <f>+F176-K176</f>
        <v>81067.19</v>
      </c>
    </row>
    <row r="177" spans="1:12" s="58" customFormat="1" ht="30" customHeight="1" x14ac:dyDescent="0.25">
      <c r="A177" s="98">
        <f>+A176+1</f>
        <v>91</v>
      </c>
      <c r="B177" s="99" t="s">
        <v>304</v>
      </c>
      <c r="C177" s="98" t="s">
        <v>622</v>
      </c>
      <c r="D177" s="104" t="s">
        <v>138</v>
      </c>
      <c r="E177" s="99" t="s">
        <v>337</v>
      </c>
      <c r="F177" s="100">
        <v>95000</v>
      </c>
      <c r="G177" s="100">
        <f t="shared" ref="G177" si="56">F177*2.87%</f>
        <v>2726.5</v>
      </c>
      <c r="H177" s="100">
        <f>+F177*3.04%</f>
        <v>2888</v>
      </c>
      <c r="I177" s="100">
        <v>10929.24</v>
      </c>
      <c r="J177" s="103">
        <v>85</v>
      </c>
      <c r="K177" s="95">
        <f>SUM(G177:J177)</f>
        <v>16628.739999999998</v>
      </c>
      <c r="L177" s="96">
        <f t="shared" ref="L177" si="57">+F177-K177</f>
        <v>78371.260000000009</v>
      </c>
    </row>
    <row r="178" spans="1:12" s="58" customFormat="1" ht="30" customHeight="1" x14ac:dyDescent="0.25">
      <c r="A178" s="98">
        <f>+A177+1</f>
        <v>92</v>
      </c>
      <c r="B178" s="99" t="s">
        <v>540</v>
      </c>
      <c r="C178" s="98" t="s">
        <v>623</v>
      </c>
      <c r="D178" s="104" t="s">
        <v>138</v>
      </c>
      <c r="E178" s="99" t="s">
        <v>337</v>
      </c>
      <c r="F178" s="100">
        <v>80000</v>
      </c>
      <c r="G178" s="100">
        <f>F178*2.87%</f>
        <v>2296</v>
      </c>
      <c r="H178" s="100">
        <f>F178*3.04%</f>
        <v>2432</v>
      </c>
      <c r="I178" s="100">
        <v>7400.87</v>
      </c>
      <c r="J178" s="103">
        <v>770.31</v>
      </c>
      <c r="K178" s="95">
        <f>SUM(G178:J178)</f>
        <v>12899.179999999998</v>
      </c>
      <c r="L178" s="96">
        <f t="shared" ref="L178" si="58">+F178-K178</f>
        <v>67100.820000000007</v>
      </c>
    </row>
    <row r="179" spans="1:12" s="106" customFormat="1" ht="30" customHeight="1" x14ac:dyDescent="0.25">
      <c r="A179" s="93">
        <f>+A178+1</f>
        <v>93</v>
      </c>
      <c r="B179" s="99" t="s">
        <v>134</v>
      </c>
      <c r="C179" s="98" t="s">
        <v>623</v>
      </c>
      <c r="D179" s="99" t="s">
        <v>138</v>
      </c>
      <c r="E179" s="99" t="s">
        <v>336</v>
      </c>
      <c r="F179" s="100">
        <v>70000</v>
      </c>
      <c r="G179" s="100">
        <f>F179*2.87%</f>
        <v>2009</v>
      </c>
      <c r="H179" s="100">
        <f>+F179*3.04%</f>
        <v>2128</v>
      </c>
      <c r="I179" s="100">
        <v>5368.48</v>
      </c>
      <c r="J179" s="103">
        <v>165</v>
      </c>
      <c r="K179" s="95">
        <f>SUM(G179:J179)</f>
        <v>9670.48</v>
      </c>
      <c r="L179" s="96">
        <f>+F179-K179</f>
        <v>60329.520000000004</v>
      </c>
    </row>
    <row r="180" spans="1:12" s="44" customFormat="1" ht="30" customHeight="1" x14ac:dyDescent="0.25">
      <c r="A180" s="201" t="s">
        <v>347</v>
      </c>
      <c r="B180" s="202"/>
      <c r="C180" s="202"/>
      <c r="D180" s="202"/>
      <c r="E180" s="203"/>
      <c r="F180" s="42">
        <f>SUM(F176:F179)</f>
        <v>345000</v>
      </c>
      <c r="G180" s="42">
        <f t="shared" ref="G180:L180" si="59">SUM(G176:G179)</f>
        <v>9901.5</v>
      </c>
      <c r="H180" s="42">
        <f t="shared" si="59"/>
        <v>10488</v>
      </c>
      <c r="I180" s="42">
        <f t="shared" si="59"/>
        <v>35506.28</v>
      </c>
      <c r="J180" s="42">
        <f t="shared" si="59"/>
        <v>2235.4299999999998</v>
      </c>
      <c r="K180" s="42">
        <f t="shared" si="59"/>
        <v>58131.210000000006</v>
      </c>
      <c r="L180" s="42">
        <f t="shared" si="59"/>
        <v>286868.79000000004</v>
      </c>
    </row>
    <row r="181" spans="1:12" s="44" customFormat="1" ht="18" customHeight="1" thickBot="1" x14ac:dyDescent="0.3">
      <c r="C181" s="46"/>
    </row>
    <row r="182" spans="1:12" s="44" customFormat="1" ht="39" customHeight="1" thickBot="1" x14ac:dyDescent="0.3">
      <c r="A182" s="210" t="s">
        <v>252</v>
      </c>
      <c r="B182" s="211"/>
      <c r="C182" s="211"/>
      <c r="D182" s="211"/>
      <c r="E182" s="211"/>
      <c r="F182" s="211"/>
      <c r="G182" s="211"/>
      <c r="H182" s="211"/>
      <c r="I182" s="211"/>
      <c r="J182" s="211"/>
      <c r="K182" s="211"/>
      <c r="L182" s="212"/>
    </row>
    <row r="183" spans="1:12" s="44" customFormat="1" ht="43.5" customHeight="1" thickBot="1" x14ac:dyDescent="0.3">
      <c r="A183" s="210" t="s">
        <v>253</v>
      </c>
      <c r="B183" s="211"/>
      <c r="C183" s="211"/>
      <c r="D183" s="211"/>
      <c r="E183" s="211"/>
      <c r="F183" s="211"/>
      <c r="G183" s="211"/>
      <c r="H183" s="211"/>
      <c r="I183" s="211"/>
      <c r="J183" s="211"/>
      <c r="K183" s="211"/>
      <c r="L183" s="212"/>
    </row>
    <row r="184" spans="1:12" s="58" customFormat="1" ht="30" customHeight="1" x14ac:dyDescent="0.25">
      <c r="A184" s="98">
        <f>+A179+1</f>
        <v>94</v>
      </c>
      <c r="B184" s="99" t="s">
        <v>130</v>
      </c>
      <c r="C184" s="98" t="s">
        <v>622</v>
      </c>
      <c r="D184" s="109" t="s">
        <v>461</v>
      </c>
      <c r="E184" s="99" t="s">
        <v>336</v>
      </c>
      <c r="F184" s="100">
        <v>80000</v>
      </c>
      <c r="G184" s="100">
        <f>F184*2.87%</f>
        <v>2296</v>
      </c>
      <c r="H184" s="100">
        <f>+F184*3.04%</f>
        <v>2432</v>
      </c>
      <c r="I184" s="100">
        <v>7400.87</v>
      </c>
      <c r="J184" s="103">
        <v>25</v>
      </c>
      <c r="K184" s="95">
        <f>SUM(G184:J184)</f>
        <v>12153.869999999999</v>
      </c>
      <c r="L184" s="96">
        <f>+F184-K184</f>
        <v>67846.13</v>
      </c>
    </row>
    <row r="185" spans="1:12" s="58" customFormat="1" ht="30" customHeight="1" x14ac:dyDescent="0.25">
      <c r="A185" s="98">
        <f>+A184+1</f>
        <v>95</v>
      </c>
      <c r="B185" s="99" t="s">
        <v>132</v>
      </c>
      <c r="C185" s="98" t="s">
        <v>622</v>
      </c>
      <c r="D185" s="109" t="s">
        <v>461</v>
      </c>
      <c r="E185" s="99" t="s">
        <v>336</v>
      </c>
      <c r="F185" s="100">
        <v>80000</v>
      </c>
      <c r="G185" s="100">
        <f>F185*2.87%</f>
        <v>2296</v>
      </c>
      <c r="H185" s="100">
        <f>+F185*3.04%</f>
        <v>2432</v>
      </c>
      <c r="I185" s="100">
        <v>7400.87</v>
      </c>
      <c r="J185" s="103">
        <v>25</v>
      </c>
      <c r="K185" s="95">
        <f>SUM(G185:J185)</f>
        <v>12153.869999999999</v>
      </c>
      <c r="L185" s="103">
        <f>+F185-K185</f>
        <v>67846.13</v>
      </c>
    </row>
    <row r="186" spans="1:12" s="44" customFormat="1" ht="30" customHeight="1" x14ac:dyDescent="0.25">
      <c r="A186" s="201" t="s">
        <v>347</v>
      </c>
      <c r="B186" s="202"/>
      <c r="C186" s="202"/>
      <c r="D186" s="202"/>
      <c r="E186" s="203"/>
      <c r="F186" s="42">
        <f>SUM(F184:F185)</f>
        <v>160000</v>
      </c>
      <c r="G186" s="42">
        <f t="shared" ref="G186:L186" si="60">SUM(G184:G185)</f>
        <v>4592</v>
      </c>
      <c r="H186" s="42">
        <f t="shared" si="60"/>
        <v>4864</v>
      </c>
      <c r="I186" s="42">
        <f t="shared" si="60"/>
        <v>14801.74</v>
      </c>
      <c r="J186" s="42">
        <f t="shared" si="60"/>
        <v>50</v>
      </c>
      <c r="K186" s="42">
        <f t="shared" si="60"/>
        <v>24307.739999999998</v>
      </c>
      <c r="L186" s="42">
        <f t="shared" si="60"/>
        <v>135692.26</v>
      </c>
    </row>
    <row r="187" spans="1:12" s="44" customFormat="1" ht="30" customHeight="1" thickBot="1" x14ac:dyDescent="0.3">
      <c r="C187" s="46"/>
    </row>
    <row r="188" spans="1:12" s="52" customFormat="1" ht="39" customHeight="1" thickBot="1" x14ac:dyDescent="0.3">
      <c r="A188" s="210" t="s">
        <v>260</v>
      </c>
      <c r="B188" s="211"/>
      <c r="C188" s="211"/>
      <c r="D188" s="211"/>
      <c r="E188" s="211"/>
      <c r="F188" s="211"/>
      <c r="G188" s="211"/>
      <c r="H188" s="211"/>
      <c r="I188" s="211"/>
      <c r="J188" s="211"/>
      <c r="K188" s="211"/>
      <c r="L188" s="212"/>
    </row>
    <row r="189" spans="1:12" s="58" customFormat="1" ht="30" customHeight="1" x14ac:dyDescent="0.25">
      <c r="A189" s="98">
        <f>+A185+1</f>
        <v>96</v>
      </c>
      <c r="B189" s="99" t="s">
        <v>541</v>
      </c>
      <c r="C189" s="98" t="s">
        <v>622</v>
      </c>
      <c r="D189" s="109" t="s">
        <v>542</v>
      </c>
      <c r="E189" s="99" t="s">
        <v>336</v>
      </c>
      <c r="F189" s="100">
        <v>120000</v>
      </c>
      <c r="G189" s="100">
        <v>2870</v>
      </c>
      <c r="H189" s="100">
        <v>3040</v>
      </c>
      <c r="I189" s="161">
        <v>17105.37</v>
      </c>
      <c r="J189" s="103">
        <v>2087.04</v>
      </c>
      <c r="K189" s="95">
        <f>SUM(G189:J189)</f>
        <v>25102.41</v>
      </c>
      <c r="L189" s="163">
        <f>+F189-K189</f>
        <v>94897.59</v>
      </c>
    </row>
    <row r="190" spans="1:12" s="58" customFormat="1" ht="30" customHeight="1" x14ac:dyDescent="0.25">
      <c r="A190" s="98">
        <f>+A189+1</f>
        <v>97</v>
      </c>
      <c r="B190" s="99" t="s">
        <v>202</v>
      </c>
      <c r="C190" s="98" t="s">
        <v>623</v>
      </c>
      <c r="D190" s="99" t="s">
        <v>138</v>
      </c>
      <c r="E190" s="99" t="s">
        <v>336</v>
      </c>
      <c r="F190" s="95">
        <v>60000</v>
      </c>
      <c r="G190" s="95">
        <f>F190*2.87%</f>
        <v>1722</v>
      </c>
      <c r="H190" s="95">
        <f>+F190*3.04%</f>
        <v>1824</v>
      </c>
      <c r="I190" s="95">
        <v>3486.68</v>
      </c>
      <c r="J190" s="103">
        <v>125</v>
      </c>
      <c r="K190" s="95">
        <f t="shared" ref="K190" si="61">SUM(G190:J190)</f>
        <v>7157.68</v>
      </c>
      <c r="L190" s="103">
        <f t="shared" ref="L190" si="62">+F190-K190</f>
        <v>52842.32</v>
      </c>
    </row>
    <row r="191" spans="1:12" s="44" customFormat="1" ht="30" customHeight="1" x14ac:dyDescent="0.25">
      <c r="A191" s="201" t="s">
        <v>347</v>
      </c>
      <c r="B191" s="202"/>
      <c r="C191" s="202"/>
      <c r="D191" s="202"/>
      <c r="E191" s="203"/>
      <c r="F191" s="42">
        <f>SUM(F189:F190)</f>
        <v>180000</v>
      </c>
      <c r="G191" s="42">
        <f t="shared" ref="G191:L191" si="63">SUM(G189:G190)</f>
        <v>4592</v>
      </c>
      <c r="H191" s="42">
        <f t="shared" si="63"/>
        <v>4864</v>
      </c>
      <c r="I191" s="42">
        <f t="shared" si="63"/>
        <v>20592.05</v>
      </c>
      <c r="J191" s="42">
        <f t="shared" si="63"/>
        <v>2212.04</v>
      </c>
      <c r="K191" s="42">
        <f t="shared" si="63"/>
        <v>32260.09</v>
      </c>
      <c r="L191" s="42">
        <f t="shared" si="63"/>
        <v>147739.91</v>
      </c>
    </row>
    <row r="192" spans="1:12" s="44" customFormat="1" ht="12" customHeight="1" thickBot="1" x14ac:dyDescent="0.3">
      <c r="A192" s="55"/>
      <c r="B192" s="55"/>
      <c r="C192" s="55"/>
      <c r="D192" s="55"/>
      <c r="E192" s="55"/>
      <c r="F192"/>
      <c r="G192"/>
      <c r="H192"/>
      <c r="I192"/>
      <c r="J192"/>
      <c r="K192"/>
      <c r="L192"/>
    </row>
    <row r="193" spans="1:12" s="44" customFormat="1" ht="37.5" customHeight="1" thickBot="1" x14ac:dyDescent="0.3">
      <c r="A193" s="210" t="s">
        <v>261</v>
      </c>
      <c r="B193" s="211"/>
      <c r="C193" s="211"/>
      <c r="D193" s="211"/>
      <c r="E193" s="211"/>
      <c r="F193" s="211"/>
      <c r="G193" s="211"/>
      <c r="H193" s="211"/>
      <c r="I193" s="211"/>
      <c r="J193" s="211"/>
      <c r="K193" s="211"/>
      <c r="L193" s="212"/>
    </row>
    <row r="194" spans="1:12" s="58" customFormat="1" ht="30" customHeight="1" x14ac:dyDescent="0.25">
      <c r="A194" s="93">
        <f>+A190+1</f>
        <v>98</v>
      </c>
      <c r="B194" s="94" t="s">
        <v>190</v>
      </c>
      <c r="C194" s="93" t="s">
        <v>622</v>
      </c>
      <c r="D194" s="102" t="s">
        <v>543</v>
      </c>
      <c r="E194" s="99" t="s">
        <v>337</v>
      </c>
      <c r="F194" s="95">
        <v>170500</v>
      </c>
      <c r="G194" s="95">
        <f>F194*2.87%</f>
        <v>4893.3500000000004</v>
      </c>
      <c r="H194" s="95">
        <f>134820*3.04%</f>
        <v>4098.5280000000002</v>
      </c>
      <c r="I194" s="95">
        <v>28662.37</v>
      </c>
      <c r="J194" s="103">
        <v>1215.1199999999999</v>
      </c>
      <c r="K194" s="95">
        <f>SUM(G194:J194)</f>
        <v>38869.368000000002</v>
      </c>
      <c r="L194" s="103">
        <f>+F194-K194</f>
        <v>131630.63199999998</v>
      </c>
    </row>
    <row r="195" spans="1:12" s="58" customFormat="1" ht="30" customHeight="1" x14ac:dyDescent="0.25">
      <c r="A195" s="98">
        <f>+A194+1</f>
        <v>99</v>
      </c>
      <c r="B195" s="99" t="s">
        <v>54</v>
      </c>
      <c r="C195" s="98" t="s">
        <v>622</v>
      </c>
      <c r="D195" s="99" t="s">
        <v>165</v>
      </c>
      <c r="E195" s="99" t="s">
        <v>337</v>
      </c>
      <c r="F195" s="100">
        <v>50000</v>
      </c>
      <c r="G195" s="100">
        <f>F195*2.87%</f>
        <v>1435</v>
      </c>
      <c r="H195" s="100">
        <f>+F195*3.04%</f>
        <v>1520</v>
      </c>
      <c r="I195" s="100">
        <v>1675.48</v>
      </c>
      <c r="J195" s="96">
        <v>7282.19</v>
      </c>
      <c r="K195" s="95">
        <f t="shared" ref="K195" si="64">SUM(G195:J195)</f>
        <v>11912.669999999998</v>
      </c>
      <c r="L195" s="103">
        <f t="shared" ref="L195" si="65">+F195-K195</f>
        <v>38087.33</v>
      </c>
    </row>
    <row r="196" spans="1:12" s="44" customFormat="1" ht="30" customHeight="1" x14ac:dyDescent="0.25">
      <c r="A196" s="201" t="s">
        <v>347</v>
      </c>
      <c r="B196" s="202"/>
      <c r="C196" s="202"/>
      <c r="D196" s="202"/>
      <c r="E196" s="203"/>
      <c r="F196" s="42">
        <f t="shared" ref="F196:L196" si="66">SUM(F194:F195)</f>
        <v>220500</v>
      </c>
      <c r="G196" s="42">
        <f t="shared" si="66"/>
        <v>6328.35</v>
      </c>
      <c r="H196" s="42">
        <f t="shared" si="66"/>
        <v>5618.5280000000002</v>
      </c>
      <c r="I196" s="42">
        <f t="shared" si="66"/>
        <v>30337.85</v>
      </c>
      <c r="J196" s="42">
        <f t="shared" si="66"/>
        <v>8497.31</v>
      </c>
      <c r="K196" s="42">
        <f t="shared" si="66"/>
        <v>50782.038</v>
      </c>
      <c r="L196" s="42">
        <f t="shared" si="66"/>
        <v>169717.962</v>
      </c>
    </row>
    <row r="197" spans="1:12" s="44" customFormat="1" ht="19.5" customHeight="1" thickBot="1" x14ac:dyDescent="0.3">
      <c r="A197" s="55"/>
      <c r="B197" s="55"/>
      <c r="C197" s="55"/>
      <c r="D197" s="55"/>
      <c r="E197" s="55"/>
      <c r="F197"/>
      <c r="G197"/>
      <c r="H197"/>
      <c r="I197"/>
      <c r="J197"/>
      <c r="K197"/>
      <c r="L197"/>
    </row>
    <row r="198" spans="1:12" s="44" customFormat="1" ht="39" customHeight="1" thickBot="1" x14ac:dyDescent="0.3">
      <c r="A198" s="210" t="s">
        <v>254</v>
      </c>
      <c r="B198" s="211"/>
      <c r="C198" s="211"/>
      <c r="D198" s="211"/>
      <c r="E198" s="211"/>
      <c r="F198" s="211"/>
      <c r="G198" s="211"/>
      <c r="H198" s="211"/>
      <c r="I198" s="211"/>
      <c r="J198" s="211"/>
      <c r="K198" s="211"/>
      <c r="L198" s="212"/>
    </row>
    <row r="199" spans="1:12" s="58" customFormat="1" ht="30" customHeight="1" x14ac:dyDescent="0.25">
      <c r="A199" s="93">
        <f>+A195+1</f>
        <v>100</v>
      </c>
      <c r="B199" s="94" t="s">
        <v>192</v>
      </c>
      <c r="C199" s="93" t="s">
        <v>623</v>
      </c>
      <c r="D199" s="102" t="s">
        <v>310</v>
      </c>
      <c r="E199" s="94" t="s">
        <v>336</v>
      </c>
      <c r="F199" s="95">
        <v>120000</v>
      </c>
      <c r="G199" s="95">
        <f t="shared" ref="G199:G202" si="67">F199*2.87%</f>
        <v>3444</v>
      </c>
      <c r="H199" s="95">
        <f>F199*3.04%</f>
        <v>3648</v>
      </c>
      <c r="I199" s="95">
        <v>16809.87</v>
      </c>
      <c r="J199" s="103">
        <v>25</v>
      </c>
      <c r="K199" s="95">
        <f>SUM(G199:J199)</f>
        <v>23926.87</v>
      </c>
      <c r="L199" s="96">
        <f>+F199-K199</f>
        <v>96073.13</v>
      </c>
    </row>
    <row r="200" spans="1:12" s="58" customFormat="1" ht="30" customHeight="1" x14ac:dyDescent="0.25">
      <c r="A200" s="98">
        <f>+A199+1</f>
        <v>101</v>
      </c>
      <c r="B200" s="99" t="s">
        <v>53</v>
      </c>
      <c r="C200" s="93" t="s">
        <v>622</v>
      </c>
      <c r="D200" s="102" t="s">
        <v>483</v>
      </c>
      <c r="E200" s="99" t="s">
        <v>336</v>
      </c>
      <c r="F200" s="100">
        <v>80000</v>
      </c>
      <c r="G200" s="100">
        <f>F200*2.87%</f>
        <v>2296</v>
      </c>
      <c r="H200" s="100">
        <f>+F200*3.04%</f>
        <v>2432</v>
      </c>
      <c r="I200" s="100"/>
      <c r="J200" s="96">
        <v>2087.04</v>
      </c>
      <c r="K200" s="95">
        <f>SUM(G200:J200)</f>
        <v>6815.04</v>
      </c>
      <c r="L200" s="96">
        <f>+F200-K200</f>
        <v>73184.960000000006</v>
      </c>
    </row>
    <row r="201" spans="1:12" s="58" customFormat="1" ht="30" customHeight="1" x14ac:dyDescent="0.25">
      <c r="A201" s="98">
        <f>+A200+1</f>
        <v>102</v>
      </c>
      <c r="B201" s="114" t="s">
        <v>405</v>
      </c>
      <c r="C201" s="185" t="s">
        <v>622</v>
      </c>
      <c r="D201" s="104" t="s">
        <v>311</v>
      </c>
      <c r="E201" s="99" t="s">
        <v>336</v>
      </c>
      <c r="F201" s="100">
        <v>60000</v>
      </c>
      <c r="G201" s="100">
        <f t="shared" si="67"/>
        <v>1722</v>
      </c>
      <c r="H201" s="100">
        <f>+F201*3.04%</f>
        <v>1824</v>
      </c>
      <c r="I201" s="100">
        <v>3010.63</v>
      </c>
      <c r="J201" s="103">
        <v>2425.2399999999998</v>
      </c>
      <c r="K201" s="95">
        <f t="shared" ref="K201:K202" si="68">SUM(G201:J201)</f>
        <v>8981.869999999999</v>
      </c>
      <c r="L201" s="96">
        <f t="shared" ref="L201:L202" si="69">+F201-K201</f>
        <v>51018.130000000005</v>
      </c>
    </row>
    <row r="202" spans="1:12" s="58" customFormat="1" ht="30" customHeight="1" x14ac:dyDescent="0.25">
      <c r="A202" s="98">
        <f>+A201+1</f>
        <v>103</v>
      </c>
      <c r="B202" s="115" t="s">
        <v>569</v>
      </c>
      <c r="C202" s="186" t="s">
        <v>622</v>
      </c>
      <c r="D202" s="104" t="s">
        <v>311</v>
      </c>
      <c r="E202" s="116" t="s">
        <v>337</v>
      </c>
      <c r="F202" s="100">
        <v>60000</v>
      </c>
      <c r="G202" s="100">
        <f t="shared" si="67"/>
        <v>1722</v>
      </c>
      <c r="H202" s="100">
        <f>+F202*3.04%</f>
        <v>1824</v>
      </c>
      <c r="I202" s="100">
        <v>3486.68</v>
      </c>
      <c r="J202" s="103">
        <v>25</v>
      </c>
      <c r="K202" s="95">
        <f t="shared" si="68"/>
        <v>7057.68</v>
      </c>
      <c r="L202" s="96">
        <f t="shared" si="69"/>
        <v>52942.32</v>
      </c>
    </row>
    <row r="203" spans="1:12" s="44" customFormat="1" ht="30" customHeight="1" x14ac:dyDescent="0.25">
      <c r="A203" s="201" t="s">
        <v>347</v>
      </c>
      <c r="B203" s="202"/>
      <c r="C203" s="202"/>
      <c r="D203" s="202"/>
      <c r="E203" s="203"/>
      <c r="F203" s="42">
        <f t="shared" ref="F203:L203" si="70">SUM(F199:F202)</f>
        <v>320000</v>
      </c>
      <c r="G203" s="42">
        <f t="shared" si="70"/>
        <v>9184</v>
      </c>
      <c r="H203" s="42">
        <f t="shared" si="70"/>
        <v>9728</v>
      </c>
      <c r="I203" s="42">
        <f t="shared" si="70"/>
        <v>23307.18</v>
      </c>
      <c r="J203" s="42">
        <f t="shared" si="70"/>
        <v>4562.28</v>
      </c>
      <c r="K203" s="42">
        <f t="shared" si="70"/>
        <v>46781.46</v>
      </c>
      <c r="L203" s="42">
        <f t="shared" si="70"/>
        <v>273218.54000000004</v>
      </c>
    </row>
    <row r="204" spans="1:12" s="44" customFormat="1" ht="40.5" customHeight="1" thickBot="1" x14ac:dyDescent="0.3">
      <c r="A204" s="46"/>
      <c r="B204" s="53"/>
      <c r="C204" s="184"/>
      <c r="D204" s="53"/>
      <c r="E204" s="53"/>
      <c r="F204" s="54"/>
    </row>
    <row r="205" spans="1:12" s="52" customFormat="1" ht="30" customHeight="1" thickBot="1" x14ac:dyDescent="0.3">
      <c r="A205" s="210" t="s">
        <v>262</v>
      </c>
      <c r="B205" s="211"/>
      <c r="C205" s="211"/>
      <c r="D205" s="211"/>
      <c r="E205" s="211"/>
      <c r="F205" s="211"/>
      <c r="G205" s="211"/>
      <c r="H205" s="211"/>
      <c r="I205" s="211"/>
      <c r="J205" s="211"/>
      <c r="K205" s="211"/>
      <c r="L205" s="212"/>
    </row>
    <row r="206" spans="1:12" s="58" customFormat="1" ht="30" customHeight="1" x14ac:dyDescent="0.25">
      <c r="A206" s="93">
        <f>+A202+1</f>
        <v>104</v>
      </c>
      <c r="B206" s="94" t="s">
        <v>193</v>
      </c>
      <c r="C206" s="93" t="s">
        <v>623</v>
      </c>
      <c r="D206" s="102" t="s">
        <v>312</v>
      </c>
      <c r="E206" s="94" t="s">
        <v>336</v>
      </c>
      <c r="F206" s="95">
        <v>120000</v>
      </c>
      <c r="G206" s="100">
        <f>F206*2.87%</f>
        <v>3444</v>
      </c>
      <c r="H206" s="100">
        <f>+F206*3.04%</f>
        <v>3648</v>
      </c>
      <c r="I206" s="95">
        <v>16809.87</v>
      </c>
      <c r="J206" s="103">
        <v>25</v>
      </c>
      <c r="K206" s="95">
        <f t="shared" ref="K206:K212" si="71">SUM(G206:J206)</f>
        <v>23926.87</v>
      </c>
      <c r="L206" s="96">
        <f t="shared" ref="L206:L212" si="72">+F206-K206</f>
        <v>96073.13</v>
      </c>
    </row>
    <row r="207" spans="1:12" s="58" customFormat="1" ht="30" customHeight="1" x14ac:dyDescent="0.25">
      <c r="A207" s="98">
        <f>+A206+1</f>
        <v>105</v>
      </c>
      <c r="B207" s="99" t="s">
        <v>197</v>
      </c>
      <c r="C207" s="98" t="s">
        <v>623</v>
      </c>
      <c r="D207" s="104" t="s">
        <v>313</v>
      </c>
      <c r="E207" s="99" t="s">
        <v>337</v>
      </c>
      <c r="F207" s="100">
        <v>80000</v>
      </c>
      <c r="G207" s="100">
        <f t="shared" ref="G207:G212" si="73">F207*2.87%</f>
        <v>2296</v>
      </c>
      <c r="H207" s="100">
        <f t="shared" ref="H207:H212" si="74">+F207*3.04%</f>
        <v>2432</v>
      </c>
      <c r="I207" s="100">
        <v>6805.81</v>
      </c>
      <c r="J207" s="103">
        <v>2405.2399999999998</v>
      </c>
      <c r="K207" s="95">
        <f t="shared" si="71"/>
        <v>13939.050000000001</v>
      </c>
      <c r="L207" s="96">
        <f t="shared" si="72"/>
        <v>66060.95</v>
      </c>
    </row>
    <row r="208" spans="1:12" s="58" customFormat="1" ht="30" customHeight="1" x14ac:dyDescent="0.25">
      <c r="A208" s="93">
        <f>+A207+1</f>
        <v>106</v>
      </c>
      <c r="B208" s="94" t="s">
        <v>195</v>
      </c>
      <c r="C208" s="93" t="s">
        <v>622</v>
      </c>
      <c r="D208" s="102" t="s">
        <v>313</v>
      </c>
      <c r="E208" s="94" t="s">
        <v>336</v>
      </c>
      <c r="F208" s="100">
        <v>80000</v>
      </c>
      <c r="G208" s="100">
        <f t="shared" si="73"/>
        <v>2296</v>
      </c>
      <c r="H208" s="100">
        <f t="shared" si="74"/>
        <v>2432</v>
      </c>
      <c r="I208" s="100">
        <v>7400.87</v>
      </c>
      <c r="J208" s="96">
        <v>3025</v>
      </c>
      <c r="K208" s="95">
        <f t="shared" si="71"/>
        <v>15153.869999999999</v>
      </c>
      <c r="L208" s="96">
        <f t="shared" si="72"/>
        <v>64846.130000000005</v>
      </c>
    </row>
    <row r="209" spans="1:12" s="107" customFormat="1" ht="30" customHeight="1" x14ac:dyDescent="0.25">
      <c r="A209" s="98">
        <f>+A208+1</f>
        <v>107</v>
      </c>
      <c r="B209" s="99" t="s">
        <v>401</v>
      </c>
      <c r="C209" s="98" t="s">
        <v>622</v>
      </c>
      <c r="D209" s="99" t="s">
        <v>313</v>
      </c>
      <c r="E209" s="99" t="s">
        <v>336</v>
      </c>
      <c r="F209" s="100">
        <v>60000</v>
      </c>
      <c r="G209" s="100">
        <f>F209*2.87%</f>
        <v>1722</v>
      </c>
      <c r="H209" s="100">
        <f>+F209*3.04%</f>
        <v>1824</v>
      </c>
      <c r="I209" s="100">
        <v>3486.68</v>
      </c>
      <c r="J209" s="103">
        <v>11229.83</v>
      </c>
      <c r="K209" s="95">
        <f>SUM(G209:J209)</f>
        <v>18262.510000000002</v>
      </c>
      <c r="L209" s="96">
        <f>+F209-K209</f>
        <v>41737.49</v>
      </c>
    </row>
    <row r="210" spans="1:12" s="58" customFormat="1" ht="30" customHeight="1" x14ac:dyDescent="0.25">
      <c r="A210" s="98">
        <f>+A209+1</f>
        <v>108</v>
      </c>
      <c r="B210" s="99" t="s">
        <v>230</v>
      </c>
      <c r="C210" s="98" t="s">
        <v>622</v>
      </c>
      <c r="D210" s="104" t="s">
        <v>313</v>
      </c>
      <c r="E210" s="99" t="s">
        <v>336</v>
      </c>
      <c r="F210" s="100">
        <v>60000</v>
      </c>
      <c r="G210" s="100">
        <f t="shared" si="73"/>
        <v>1722</v>
      </c>
      <c r="H210" s="100">
        <f t="shared" si="74"/>
        <v>1824</v>
      </c>
      <c r="I210" s="100">
        <v>3486.68</v>
      </c>
      <c r="J210" s="103">
        <v>25</v>
      </c>
      <c r="K210" s="95">
        <f t="shared" si="71"/>
        <v>7057.68</v>
      </c>
      <c r="L210" s="96">
        <f t="shared" si="72"/>
        <v>52942.32</v>
      </c>
    </row>
    <row r="211" spans="1:12" s="58" customFormat="1" ht="30" customHeight="1" x14ac:dyDescent="0.25">
      <c r="A211" s="98">
        <f t="shared" ref="A211:A212" si="75">+A210+1</f>
        <v>109</v>
      </c>
      <c r="B211" s="99" t="s">
        <v>231</v>
      </c>
      <c r="C211" s="98" t="s">
        <v>622</v>
      </c>
      <c r="D211" s="104" t="s">
        <v>313</v>
      </c>
      <c r="E211" s="99" t="s">
        <v>336</v>
      </c>
      <c r="F211" s="100">
        <v>60000</v>
      </c>
      <c r="G211" s="100">
        <f t="shared" si="73"/>
        <v>1722</v>
      </c>
      <c r="H211" s="100">
        <f t="shared" si="74"/>
        <v>1824</v>
      </c>
      <c r="I211" s="100">
        <v>3486.68</v>
      </c>
      <c r="J211" s="103">
        <v>25</v>
      </c>
      <c r="K211" s="95">
        <f t="shared" si="71"/>
        <v>7057.68</v>
      </c>
      <c r="L211" s="96">
        <f t="shared" si="72"/>
        <v>52942.32</v>
      </c>
    </row>
    <row r="212" spans="1:12" s="107" customFormat="1" ht="30" customHeight="1" x14ac:dyDescent="0.25">
      <c r="A212" s="98">
        <f t="shared" si="75"/>
        <v>110</v>
      </c>
      <c r="B212" s="99" t="s">
        <v>194</v>
      </c>
      <c r="C212" s="98" t="s">
        <v>622</v>
      </c>
      <c r="D212" s="104" t="s">
        <v>313</v>
      </c>
      <c r="E212" s="99" t="s">
        <v>336</v>
      </c>
      <c r="F212" s="100">
        <v>60000</v>
      </c>
      <c r="G212" s="100">
        <f t="shared" si="73"/>
        <v>1722</v>
      </c>
      <c r="H212" s="100">
        <f t="shared" si="74"/>
        <v>1824</v>
      </c>
      <c r="I212" s="100">
        <v>3486.68</v>
      </c>
      <c r="J212" s="103">
        <v>2025</v>
      </c>
      <c r="K212" s="95">
        <f t="shared" si="71"/>
        <v>9057.68</v>
      </c>
      <c r="L212" s="96">
        <f t="shared" si="72"/>
        <v>50942.32</v>
      </c>
    </row>
    <row r="213" spans="1:12" s="44" customFormat="1" ht="30" customHeight="1" x14ac:dyDescent="0.25">
      <c r="A213" s="201" t="s">
        <v>347</v>
      </c>
      <c r="B213" s="202"/>
      <c r="C213" s="202"/>
      <c r="D213" s="202"/>
      <c r="E213" s="203"/>
      <c r="F213" s="42">
        <f>SUM(F206:F212)</f>
        <v>520000</v>
      </c>
      <c r="G213" s="42">
        <f t="shared" ref="G213:L213" si="76">SUM(G206:G212)</f>
        <v>14924</v>
      </c>
      <c r="H213" s="42">
        <f t="shared" si="76"/>
        <v>15808</v>
      </c>
      <c r="I213" s="42">
        <f t="shared" si="76"/>
        <v>44963.27</v>
      </c>
      <c r="J213" s="42">
        <f t="shared" si="76"/>
        <v>18760.07</v>
      </c>
      <c r="K213" s="42">
        <f t="shared" si="76"/>
        <v>94455.339999999967</v>
      </c>
      <c r="L213" s="42">
        <f t="shared" si="76"/>
        <v>425544.66000000003</v>
      </c>
    </row>
    <row r="214" spans="1:12" s="44" customFormat="1" ht="24" customHeight="1" thickBot="1" x14ac:dyDescent="0.3">
      <c r="A214" s="55"/>
      <c r="B214" s="55"/>
      <c r="C214" s="55"/>
      <c r="D214" s="55"/>
      <c r="E214" s="55"/>
      <c r="F214"/>
      <c r="G214"/>
      <c r="H214"/>
      <c r="I214"/>
      <c r="J214"/>
      <c r="K214"/>
      <c r="L214"/>
    </row>
    <row r="215" spans="1:12" s="44" customFormat="1" ht="43.5" customHeight="1" thickBot="1" x14ac:dyDescent="0.3">
      <c r="A215" s="210" t="s">
        <v>44</v>
      </c>
      <c r="B215" s="211"/>
      <c r="C215" s="211"/>
      <c r="D215" s="211"/>
      <c r="E215" s="211"/>
      <c r="F215" s="211"/>
      <c r="G215" s="211"/>
      <c r="H215" s="211"/>
      <c r="I215" s="211"/>
      <c r="J215" s="211"/>
      <c r="K215" s="211"/>
      <c r="L215" s="212"/>
    </row>
    <row r="216" spans="1:12" s="58" customFormat="1" ht="30" customHeight="1" x14ac:dyDescent="0.25">
      <c r="A216" s="93">
        <f>+A212+1</f>
        <v>111</v>
      </c>
      <c r="B216" s="94" t="s">
        <v>45</v>
      </c>
      <c r="C216" s="93" t="s">
        <v>622</v>
      </c>
      <c r="D216" s="102" t="s">
        <v>321</v>
      </c>
      <c r="E216" s="94" t="s">
        <v>336</v>
      </c>
      <c r="F216" s="95">
        <v>155000</v>
      </c>
      <c r="G216" s="95">
        <f>F216*2.87%</f>
        <v>4448.5</v>
      </c>
      <c r="H216" s="95">
        <f>134820*3.04%</f>
        <v>4098.5280000000002</v>
      </c>
      <c r="I216" s="95">
        <v>25196.11</v>
      </c>
      <c r="J216" s="96">
        <v>25</v>
      </c>
      <c r="K216" s="95">
        <f t="shared" ref="K216" si="77">SUM(G216:J216)</f>
        <v>33768.137999999999</v>
      </c>
      <c r="L216" s="96">
        <f t="shared" ref="L216" si="78">+F216-K216</f>
        <v>121231.86199999999</v>
      </c>
    </row>
    <row r="217" spans="1:12" s="44" customFormat="1" ht="30" customHeight="1" x14ac:dyDescent="0.25">
      <c r="A217" s="201" t="s">
        <v>347</v>
      </c>
      <c r="B217" s="202"/>
      <c r="C217" s="202"/>
      <c r="D217" s="202"/>
      <c r="E217" s="203"/>
      <c r="F217" s="42">
        <f>+F216</f>
        <v>155000</v>
      </c>
      <c r="G217" s="42">
        <f t="shared" ref="G217:L217" si="79">+G216</f>
        <v>4448.5</v>
      </c>
      <c r="H217" s="42">
        <f t="shared" si="79"/>
        <v>4098.5280000000002</v>
      </c>
      <c r="I217" s="42">
        <f t="shared" si="79"/>
        <v>25196.11</v>
      </c>
      <c r="J217" s="42">
        <f t="shared" si="79"/>
        <v>25</v>
      </c>
      <c r="K217" s="42">
        <f t="shared" si="79"/>
        <v>33768.137999999999</v>
      </c>
      <c r="L217" s="42">
        <f t="shared" si="79"/>
        <v>121231.86199999999</v>
      </c>
    </row>
    <row r="218" spans="1:12" s="44" customFormat="1" ht="30" customHeight="1" thickBot="1" x14ac:dyDescent="0.3">
      <c r="C218" s="46"/>
    </row>
    <row r="219" spans="1:12" s="52" customFormat="1" ht="30" customHeight="1" thickBot="1" x14ac:dyDescent="0.3">
      <c r="A219" s="205" t="s">
        <v>46</v>
      </c>
      <c r="B219" s="206"/>
      <c r="C219" s="206"/>
      <c r="D219" s="206"/>
      <c r="E219" s="206"/>
      <c r="F219" s="206"/>
      <c r="G219" s="206"/>
      <c r="H219" s="206"/>
      <c r="I219" s="206"/>
      <c r="J219" s="206"/>
      <c r="K219" s="206"/>
      <c r="L219" s="207"/>
    </row>
    <row r="220" spans="1:12" s="58" customFormat="1" ht="30" customHeight="1" x14ac:dyDescent="0.25">
      <c r="A220" s="93">
        <f>+A216+1</f>
        <v>112</v>
      </c>
      <c r="B220" s="94" t="s">
        <v>48</v>
      </c>
      <c r="C220" s="93" t="s">
        <v>622</v>
      </c>
      <c r="D220" s="108" t="s">
        <v>323</v>
      </c>
      <c r="E220" s="99" t="s">
        <v>336</v>
      </c>
      <c r="F220" s="95">
        <v>100000</v>
      </c>
      <c r="G220" s="95">
        <f>F220*2.87%</f>
        <v>2870</v>
      </c>
      <c r="H220" s="95">
        <f>+F220*3.04%</f>
        <v>3040</v>
      </c>
      <c r="I220" s="95">
        <v>1854</v>
      </c>
      <c r="J220" s="96">
        <v>25</v>
      </c>
      <c r="K220" s="95">
        <f t="shared" ref="K220:K221" si="80">SUM(G220:J220)</f>
        <v>7789</v>
      </c>
      <c r="L220" s="96">
        <f t="shared" ref="L220:L221" si="81">+F220-K220</f>
        <v>92211</v>
      </c>
    </row>
    <row r="221" spans="1:12" s="97" customFormat="1" ht="30" customHeight="1" x14ac:dyDescent="0.25">
      <c r="A221" s="98">
        <f>+A220+1</f>
        <v>113</v>
      </c>
      <c r="B221" s="99" t="s">
        <v>47</v>
      </c>
      <c r="C221" s="98" t="s">
        <v>623</v>
      </c>
      <c r="D221" s="99" t="s">
        <v>264</v>
      </c>
      <c r="E221" s="99" t="s">
        <v>337</v>
      </c>
      <c r="F221" s="100">
        <v>50000</v>
      </c>
      <c r="G221" s="100">
        <f>F221*2.87%</f>
        <v>1435</v>
      </c>
      <c r="H221" s="100">
        <f>+F221*3.04%</f>
        <v>1520</v>
      </c>
      <c r="I221" s="100">
        <v>12105.37</v>
      </c>
      <c r="J221" s="96">
        <v>1025</v>
      </c>
      <c r="K221" s="95">
        <f t="shared" si="80"/>
        <v>16085.37</v>
      </c>
      <c r="L221" s="96">
        <f t="shared" si="81"/>
        <v>33914.629999999997</v>
      </c>
    </row>
    <row r="222" spans="1:12" s="44" customFormat="1" ht="30" customHeight="1" x14ac:dyDescent="0.25">
      <c r="A222" s="201" t="s">
        <v>347</v>
      </c>
      <c r="B222" s="202"/>
      <c r="C222" s="202"/>
      <c r="D222" s="202"/>
      <c r="E222" s="203"/>
      <c r="F222" s="42">
        <f>SUM(F220:F221)</f>
        <v>150000</v>
      </c>
      <c r="G222" s="42">
        <f t="shared" ref="G222:L222" si="82">SUM(G220:G221)</f>
        <v>4305</v>
      </c>
      <c r="H222" s="42">
        <f t="shared" si="82"/>
        <v>4560</v>
      </c>
      <c r="I222" s="42">
        <f t="shared" si="82"/>
        <v>13959.37</v>
      </c>
      <c r="J222" s="42">
        <f t="shared" si="82"/>
        <v>1050</v>
      </c>
      <c r="K222" s="42">
        <f t="shared" si="82"/>
        <v>23874.370000000003</v>
      </c>
      <c r="L222" s="42">
        <f t="shared" si="82"/>
        <v>126125.63</v>
      </c>
    </row>
    <row r="223" spans="1:12" s="52" customFormat="1" ht="30" customHeight="1" thickBot="1" x14ac:dyDescent="0.3">
      <c r="A223" s="49"/>
      <c r="B223" s="47"/>
      <c r="C223" s="49"/>
      <c r="D223" s="48"/>
      <c r="E223" s="48"/>
      <c r="F223" s="44"/>
      <c r="G223" s="37"/>
      <c r="H223" s="37"/>
      <c r="I223" s="37"/>
      <c r="J223" s="37"/>
      <c r="K223" s="37"/>
      <c r="L223" s="37"/>
    </row>
    <row r="224" spans="1:12" s="45" customFormat="1" ht="30" customHeight="1" thickBot="1" x14ac:dyDescent="0.3">
      <c r="A224" s="205" t="s">
        <v>512</v>
      </c>
      <c r="B224" s="206"/>
      <c r="C224" s="206"/>
      <c r="D224" s="206"/>
      <c r="E224" s="206"/>
      <c r="F224" s="206"/>
      <c r="G224" s="206"/>
      <c r="H224" s="206"/>
      <c r="I224" s="206"/>
      <c r="J224" s="206"/>
      <c r="K224" s="206"/>
      <c r="L224" s="215"/>
    </row>
    <row r="225" spans="1:12" s="58" customFormat="1" ht="30" customHeight="1" x14ac:dyDescent="0.25">
      <c r="A225" s="93">
        <f>+A221+1</f>
        <v>114</v>
      </c>
      <c r="B225" s="94" t="s">
        <v>51</v>
      </c>
      <c r="C225" s="93" t="s">
        <v>622</v>
      </c>
      <c r="D225" s="108" t="s">
        <v>544</v>
      </c>
      <c r="E225" s="94" t="s">
        <v>336</v>
      </c>
      <c r="F225" s="95">
        <v>100000</v>
      </c>
      <c r="G225" s="95">
        <f>F225*2.87%</f>
        <v>2870</v>
      </c>
      <c r="H225" s="95">
        <f>+F225*3.04%</f>
        <v>3040</v>
      </c>
      <c r="I225" s="95">
        <v>12105.37</v>
      </c>
      <c r="J225" s="96">
        <v>4149.08</v>
      </c>
      <c r="K225" s="95">
        <f>SUM(G225:J225)</f>
        <v>22164.450000000004</v>
      </c>
      <c r="L225" s="103">
        <f t="shared" ref="L225:L227" si="83">+F225-K225</f>
        <v>77835.549999999988</v>
      </c>
    </row>
    <row r="226" spans="1:12" s="58" customFormat="1" ht="30" customHeight="1" x14ac:dyDescent="0.25">
      <c r="A226" s="98">
        <f>+A225+1</f>
        <v>115</v>
      </c>
      <c r="B226" s="99" t="s">
        <v>49</v>
      </c>
      <c r="C226" s="98" t="s">
        <v>623</v>
      </c>
      <c r="D226" s="99" t="s">
        <v>265</v>
      </c>
      <c r="E226" s="99" t="s">
        <v>336</v>
      </c>
      <c r="F226" s="100">
        <v>85000</v>
      </c>
      <c r="G226" s="100">
        <f>F226*2.87%</f>
        <v>2439.5</v>
      </c>
      <c r="H226" s="100">
        <f>+F226*3.04%</f>
        <v>2584</v>
      </c>
      <c r="I226" s="100">
        <v>8576.99</v>
      </c>
      <c r="J226" s="96">
        <v>8144.08</v>
      </c>
      <c r="K226" s="95">
        <f>SUM(G226:J226)</f>
        <v>21744.57</v>
      </c>
      <c r="L226" s="96">
        <f t="shared" si="83"/>
        <v>63255.43</v>
      </c>
    </row>
    <row r="227" spans="1:12" s="107" customFormat="1" ht="30" customHeight="1" x14ac:dyDescent="0.25">
      <c r="A227" s="98">
        <f>+A226+1</f>
        <v>116</v>
      </c>
      <c r="B227" s="99" t="s">
        <v>50</v>
      </c>
      <c r="C227" s="98" t="s">
        <v>623</v>
      </c>
      <c r="D227" s="99" t="s">
        <v>324</v>
      </c>
      <c r="E227" s="99" t="s">
        <v>336</v>
      </c>
      <c r="F227" s="100">
        <v>65000</v>
      </c>
      <c r="G227" s="100">
        <f>F227*2.87%</f>
        <v>1865.5</v>
      </c>
      <c r="H227" s="100">
        <f>+F227*3.04%</f>
        <v>1976</v>
      </c>
      <c r="I227" s="100">
        <v>4427.58</v>
      </c>
      <c r="J227" s="96">
        <v>25</v>
      </c>
      <c r="K227" s="95">
        <f t="shared" ref="K227" si="84">SUM(G227:J227)</f>
        <v>8294.08</v>
      </c>
      <c r="L227" s="96">
        <f t="shared" si="83"/>
        <v>56705.919999999998</v>
      </c>
    </row>
    <row r="228" spans="1:12" s="44" customFormat="1" ht="31.5" customHeight="1" thickBot="1" x14ac:dyDescent="0.3">
      <c r="A228" s="201" t="s">
        <v>347</v>
      </c>
      <c r="B228" s="202"/>
      <c r="C228" s="202"/>
      <c r="D228" s="202"/>
      <c r="E228" s="203"/>
      <c r="F228" s="42">
        <f t="shared" ref="F228:L228" si="85">SUM(F225:F227)</f>
        <v>250000</v>
      </c>
      <c r="G228" s="42">
        <f t="shared" si="85"/>
        <v>7175</v>
      </c>
      <c r="H228" s="42">
        <f t="shared" si="85"/>
        <v>7600</v>
      </c>
      <c r="I228" s="42">
        <f t="shared" si="85"/>
        <v>25109.940000000002</v>
      </c>
      <c r="J228" s="42">
        <f t="shared" si="85"/>
        <v>12318.16</v>
      </c>
      <c r="K228" s="42">
        <f t="shared" si="85"/>
        <v>52203.100000000006</v>
      </c>
      <c r="L228" s="42">
        <f t="shared" si="85"/>
        <v>197796.89999999997</v>
      </c>
    </row>
    <row r="229" spans="1:12" s="44" customFormat="1" ht="30" customHeight="1" thickBot="1" x14ac:dyDescent="0.3">
      <c r="A229" s="198" t="s">
        <v>52</v>
      </c>
      <c r="B229" s="199"/>
      <c r="C229" s="199"/>
      <c r="D229" s="199"/>
      <c r="E229" s="199"/>
      <c r="F229" s="199"/>
      <c r="G229" s="199"/>
      <c r="H229" s="199"/>
      <c r="I229" s="199"/>
      <c r="J229" s="199"/>
      <c r="K229" s="199"/>
      <c r="L229" s="200"/>
    </row>
    <row r="230" spans="1:12" s="107" customFormat="1" ht="30" customHeight="1" x14ac:dyDescent="0.25">
      <c r="A230" s="98">
        <f>+A227+1</f>
        <v>117</v>
      </c>
      <c r="B230" s="110" t="s">
        <v>198</v>
      </c>
      <c r="C230" s="182" t="s">
        <v>622</v>
      </c>
      <c r="D230" s="110" t="s">
        <v>199</v>
      </c>
      <c r="E230" s="99" t="s">
        <v>336</v>
      </c>
      <c r="F230" s="100">
        <v>40000</v>
      </c>
      <c r="G230" s="100">
        <f>F230*2.87%</f>
        <v>1148</v>
      </c>
      <c r="H230" s="100">
        <f>+F230*3.04%</f>
        <v>1216</v>
      </c>
      <c r="I230" s="100"/>
      <c r="J230" s="96">
        <v>1215.1199999999999</v>
      </c>
      <c r="K230" s="95">
        <f t="shared" ref="K230" si="86">SUM(G230:J230)</f>
        <v>3579.12</v>
      </c>
      <c r="L230" s="96">
        <f>+F230-K230</f>
        <v>36420.879999999997</v>
      </c>
    </row>
    <row r="231" spans="1:12" s="44" customFormat="1" ht="30" customHeight="1" x14ac:dyDescent="0.25">
      <c r="A231" s="201" t="s">
        <v>347</v>
      </c>
      <c r="B231" s="202"/>
      <c r="C231" s="202"/>
      <c r="D231" s="202"/>
      <c r="E231" s="203"/>
      <c r="F231" s="42">
        <f>SUM(F230)</f>
        <v>40000</v>
      </c>
      <c r="G231" s="42">
        <f t="shared" ref="G231:L231" si="87">SUM(G230)</f>
        <v>1148</v>
      </c>
      <c r="H231" s="42">
        <f t="shared" si="87"/>
        <v>1216</v>
      </c>
      <c r="I231" s="42">
        <f t="shared" si="87"/>
        <v>0</v>
      </c>
      <c r="J231" s="42">
        <f t="shared" si="87"/>
        <v>1215.1199999999999</v>
      </c>
      <c r="K231" s="42">
        <f t="shared" si="87"/>
        <v>3579.12</v>
      </c>
      <c r="L231" s="42">
        <f t="shared" si="87"/>
        <v>36420.879999999997</v>
      </c>
    </row>
    <row r="232" spans="1:12" s="44" customFormat="1" ht="30" customHeight="1" thickBot="1" x14ac:dyDescent="0.3">
      <c r="C232" s="46"/>
    </row>
    <row r="233" spans="1:12" s="44" customFormat="1" ht="30" customHeight="1" x14ac:dyDescent="0.25">
      <c r="A233" s="216" t="s">
        <v>1</v>
      </c>
      <c r="B233" s="217"/>
      <c r="C233" s="217"/>
      <c r="D233" s="217"/>
      <c r="E233" s="217"/>
      <c r="F233" s="217"/>
      <c r="G233" s="217"/>
      <c r="H233" s="217"/>
      <c r="I233" s="217"/>
      <c r="J233" s="217"/>
      <c r="K233" s="217"/>
      <c r="L233" s="218"/>
    </row>
    <row r="234" spans="1:12" s="44" customFormat="1" ht="30" customHeight="1" x14ac:dyDescent="0.25">
      <c r="A234" s="98">
        <f>+A230+1</f>
        <v>118</v>
      </c>
      <c r="B234" s="159" t="s">
        <v>583</v>
      </c>
      <c r="C234" s="41" t="s">
        <v>622</v>
      </c>
      <c r="D234" s="159" t="s">
        <v>74</v>
      </c>
      <c r="E234" s="159" t="s">
        <v>336</v>
      </c>
      <c r="F234" s="161">
        <v>45000</v>
      </c>
      <c r="G234" s="100">
        <f>F234*2.87%</f>
        <v>1291.5</v>
      </c>
      <c r="H234" s="100">
        <f>+F234*3.04%</f>
        <v>1368</v>
      </c>
      <c r="I234" s="103">
        <v>1148.33</v>
      </c>
      <c r="J234" s="100">
        <v>25</v>
      </c>
      <c r="K234" s="100">
        <f t="shared" ref="K234" si="88">SUM(G234:J234)</f>
        <v>3832.83</v>
      </c>
      <c r="L234" s="100">
        <f t="shared" ref="L234" si="89">+F234-K234</f>
        <v>41167.17</v>
      </c>
    </row>
    <row r="235" spans="1:12" s="58" customFormat="1" ht="30" customHeight="1" x14ac:dyDescent="0.25">
      <c r="A235" s="93">
        <f>+A234+1</f>
        <v>119</v>
      </c>
      <c r="B235" s="94" t="s">
        <v>56</v>
      </c>
      <c r="C235" s="93" t="s">
        <v>622</v>
      </c>
      <c r="D235" s="94" t="s">
        <v>266</v>
      </c>
      <c r="E235" s="94" t="s">
        <v>336</v>
      </c>
      <c r="F235" s="95">
        <v>42000</v>
      </c>
      <c r="G235" s="95">
        <f>F235*2.87%</f>
        <v>1205.4000000000001</v>
      </c>
      <c r="H235" s="95">
        <f>+F235*3.04%</f>
        <v>1276.8</v>
      </c>
      <c r="I235" s="95"/>
      <c r="J235" s="96">
        <v>5215.12</v>
      </c>
      <c r="K235" s="100">
        <f t="shared" ref="K235:K236" si="90">SUM(G235:J235)</f>
        <v>7697.32</v>
      </c>
      <c r="L235" s="100">
        <f t="shared" ref="L235" si="91">+F235-K235</f>
        <v>34302.68</v>
      </c>
    </row>
    <row r="236" spans="1:12" s="58" customFormat="1" ht="30" customHeight="1" x14ac:dyDescent="0.25">
      <c r="A236" s="98">
        <f>+A235+1</f>
        <v>120</v>
      </c>
      <c r="B236" s="99" t="s">
        <v>243</v>
      </c>
      <c r="C236" s="98" t="s">
        <v>622</v>
      </c>
      <c r="D236" s="99" t="s">
        <v>74</v>
      </c>
      <c r="E236" s="116" t="s">
        <v>336</v>
      </c>
      <c r="F236" s="100">
        <v>30000</v>
      </c>
      <c r="G236" s="100">
        <f>F236*2.87%</f>
        <v>861</v>
      </c>
      <c r="H236" s="100">
        <f>+F236*3.04%</f>
        <v>912</v>
      </c>
      <c r="I236" s="100"/>
      <c r="J236" s="100">
        <v>25</v>
      </c>
      <c r="K236" s="95">
        <f t="shared" si="90"/>
        <v>1798</v>
      </c>
      <c r="L236" s="95">
        <f>+F236-K236</f>
        <v>28202</v>
      </c>
    </row>
    <row r="237" spans="1:12" s="44" customFormat="1" ht="30" customHeight="1" x14ac:dyDescent="0.25">
      <c r="A237" s="201" t="s">
        <v>347</v>
      </c>
      <c r="B237" s="202"/>
      <c r="C237" s="202"/>
      <c r="D237" s="202"/>
      <c r="E237" s="203"/>
      <c r="F237" s="42">
        <f>SUM(F234:F236)</f>
        <v>117000</v>
      </c>
      <c r="G237" s="42">
        <f t="shared" ref="G237:L237" si="92">SUM(G234:G236)</f>
        <v>3357.9</v>
      </c>
      <c r="H237" s="42">
        <f t="shared" si="92"/>
        <v>3556.8</v>
      </c>
      <c r="I237" s="42">
        <f t="shared" si="92"/>
        <v>1148.33</v>
      </c>
      <c r="J237" s="42">
        <f t="shared" si="92"/>
        <v>5265.12</v>
      </c>
      <c r="K237" s="42">
        <f t="shared" si="92"/>
        <v>13328.15</v>
      </c>
      <c r="L237" s="42">
        <f t="shared" si="92"/>
        <v>103671.85</v>
      </c>
    </row>
    <row r="238" spans="1:12" s="44" customFormat="1" ht="30" customHeight="1" thickBot="1" x14ac:dyDescent="0.3">
      <c r="C238" s="46"/>
    </row>
    <row r="239" spans="1:12" s="44" customFormat="1" ht="33" customHeight="1" thickBot="1" x14ac:dyDescent="0.3">
      <c r="A239" s="210" t="s">
        <v>255</v>
      </c>
      <c r="B239" s="211"/>
      <c r="C239" s="211"/>
      <c r="D239" s="211"/>
      <c r="E239" s="211"/>
      <c r="F239" s="211"/>
      <c r="G239" s="211"/>
      <c r="H239" s="211"/>
      <c r="I239" s="211"/>
      <c r="J239" s="211"/>
      <c r="K239" s="211"/>
      <c r="L239" s="212"/>
    </row>
    <row r="240" spans="1:12" s="97" customFormat="1" ht="30" customHeight="1" x14ac:dyDescent="0.25">
      <c r="A240" s="93">
        <f>+A236+1</f>
        <v>121</v>
      </c>
      <c r="B240" s="94" t="s">
        <v>233</v>
      </c>
      <c r="C240" s="93" t="s">
        <v>622</v>
      </c>
      <c r="D240" s="108" t="s">
        <v>318</v>
      </c>
      <c r="E240" s="99" t="s">
        <v>336</v>
      </c>
      <c r="F240" s="95">
        <v>100000</v>
      </c>
      <c r="G240" s="95">
        <f>F240*2.87%</f>
        <v>2870</v>
      </c>
      <c r="H240" s="95">
        <f>F240*3.04%</f>
        <v>3040</v>
      </c>
      <c r="I240" s="95">
        <v>11807.74</v>
      </c>
      <c r="J240" s="96">
        <v>1215.1199999999999</v>
      </c>
      <c r="K240" s="95">
        <f t="shared" ref="K240:K241" si="93">SUM(G240:J240)</f>
        <v>18932.859999999997</v>
      </c>
      <c r="L240" s="95">
        <f t="shared" ref="L240:L241" si="94">+F240-K240</f>
        <v>81067.14</v>
      </c>
    </row>
    <row r="241" spans="1:12" s="107" customFormat="1" ht="30" customHeight="1" x14ac:dyDescent="0.25">
      <c r="A241" s="98">
        <f>+A240+1</f>
        <v>122</v>
      </c>
      <c r="B241" s="99" t="s">
        <v>55</v>
      </c>
      <c r="C241" s="98" t="s">
        <v>622</v>
      </c>
      <c r="D241" s="99" t="s">
        <v>267</v>
      </c>
      <c r="E241" s="99" t="s">
        <v>337</v>
      </c>
      <c r="F241" s="100">
        <v>50000</v>
      </c>
      <c r="G241" s="100">
        <f>F241*2.87%</f>
        <v>1435</v>
      </c>
      <c r="H241" s="100">
        <f>+F241*3.04%</f>
        <v>1520</v>
      </c>
      <c r="I241" s="100">
        <v>1318.45</v>
      </c>
      <c r="J241" s="96">
        <v>5195.3599999999997</v>
      </c>
      <c r="K241" s="95">
        <f t="shared" si="93"/>
        <v>9468.81</v>
      </c>
      <c r="L241" s="95">
        <f t="shared" si="94"/>
        <v>40531.19</v>
      </c>
    </row>
    <row r="242" spans="1:12" s="44" customFormat="1" ht="30" customHeight="1" x14ac:dyDescent="0.25">
      <c r="A242" s="201" t="s">
        <v>347</v>
      </c>
      <c r="B242" s="202"/>
      <c r="C242" s="202"/>
      <c r="D242" s="202"/>
      <c r="E242" s="203"/>
      <c r="F242" s="42">
        <f>SUM(F240:F241)</f>
        <v>150000</v>
      </c>
      <c r="G242" s="42">
        <f t="shared" ref="G242:L242" si="95">SUM(G240:G241)</f>
        <v>4305</v>
      </c>
      <c r="H242" s="42">
        <f t="shared" si="95"/>
        <v>4560</v>
      </c>
      <c r="I242" s="42">
        <f t="shared" si="95"/>
        <v>13126.19</v>
      </c>
      <c r="J242" s="42">
        <f t="shared" si="95"/>
        <v>6410.48</v>
      </c>
      <c r="K242" s="42">
        <f t="shared" si="95"/>
        <v>28401.67</v>
      </c>
      <c r="L242" s="42">
        <f t="shared" si="95"/>
        <v>121598.33</v>
      </c>
    </row>
    <row r="243" spans="1:12" s="44" customFormat="1" ht="34.5" customHeight="1" thickBot="1" x14ac:dyDescent="0.3">
      <c r="A243" s="55"/>
      <c r="B243" s="55"/>
      <c r="C243" s="55"/>
      <c r="D243" s="55"/>
      <c r="E243" s="55"/>
      <c r="F243"/>
      <c r="G243"/>
      <c r="H243"/>
      <c r="I243"/>
      <c r="J243"/>
      <c r="K243"/>
      <c r="L243"/>
    </row>
    <row r="244" spans="1:12" s="44" customFormat="1" ht="30" customHeight="1" thickBot="1" x14ac:dyDescent="0.3">
      <c r="A244" s="210" t="s">
        <v>256</v>
      </c>
      <c r="B244" s="211"/>
      <c r="C244" s="211"/>
      <c r="D244" s="211"/>
      <c r="E244" s="211"/>
      <c r="F244" s="211"/>
      <c r="G244" s="211"/>
      <c r="H244" s="211"/>
      <c r="I244" s="211"/>
      <c r="J244" s="211"/>
      <c r="K244" s="211"/>
      <c r="L244" s="212"/>
    </row>
    <row r="245" spans="1:12" s="58" customFormat="1" ht="30" customHeight="1" x14ac:dyDescent="0.25">
      <c r="A245" s="98">
        <f>+A241+1</f>
        <v>123</v>
      </c>
      <c r="B245" s="99" t="s">
        <v>319</v>
      </c>
      <c r="C245" s="98" t="s">
        <v>622</v>
      </c>
      <c r="D245" s="99" t="s">
        <v>320</v>
      </c>
      <c r="E245" s="99" t="s">
        <v>337</v>
      </c>
      <c r="F245" s="100">
        <v>65000</v>
      </c>
      <c r="G245" s="100">
        <f>F245*2.87%</f>
        <v>1865.5</v>
      </c>
      <c r="H245" s="100">
        <f>+F245*3.04%</f>
        <v>1976</v>
      </c>
      <c r="I245" s="100">
        <v>4427.58</v>
      </c>
      <c r="J245" s="96">
        <v>1025</v>
      </c>
      <c r="K245" s="95">
        <f t="shared" ref="K245:K247" si="96">SUM(G245:J245)</f>
        <v>9294.08</v>
      </c>
      <c r="L245" s="95">
        <f t="shared" ref="L245:L247" si="97">+F245-K245</f>
        <v>55705.919999999998</v>
      </c>
    </row>
    <row r="246" spans="1:12" s="121" customFormat="1" ht="30" customHeight="1" x14ac:dyDescent="0.25">
      <c r="A246" s="98">
        <f t="shared" ref="A246:A247" si="98">+A245+1</f>
        <v>124</v>
      </c>
      <c r="B246" s="117" t="s">
        <v>57</v>
      </c>
      <c r="C246" s="98" t="s">
        <v>623</v>
      </c>
      <c r="D246" s="117" t="s">
        <v>268</v>
      </c>
      <c r="E246" s="117" t="s">
        <v>336</v>
      </c>
      <c r="F246" s="118">
        <v>60000</v>
      </c>
      <c r="G246" s="118">
        <f>F246*2.87%</f>
        <v>1722</v>
      </c>
      <c r="H246" s="118">
        <f>+F246*3.04%</f>
        <v>1824</v>
      </c>
      <c r="I246" s="118">
        <v>3486.68</v>
      </c>
      <c r="J246" s="119">
        <v>25</v>
      </c>
      <c r="K246" s="120">
        <f t="shared" si="96"/>
        <v>7057.68</v>
      </c>
      <c r="L246" s="120">
        <f t="shared" si="97"/>
        <v>52942.32</v>
      </c>
    </row>
    <row r="247" spans="1:12" s="58" customFormat="1" ht="30" customHeight="1" x14ac:dyDescent="0.25">
      <c r="A247" s="98">
        <f t="shared" si="98"/>
        <v>125</v>
      </c>
      <c r="B247" s="99" t="s">
        <v>248</v>
      </c>
      <c r="C247" s="93" t="s">
        <v>622</v>
      </c>
      <c r="D247" s="94" t="s">
        <v>288</v>
      </c>
      <c r="E247" s="99" t="s">
        <v>336</v>
      </c>
      <c r="F247" s="100">
        <v>22400</v>
      </c>
      <c r="G247" s="100">
        <f>F247*2.87%</f>
        <v>642.88</v>
      </c>
      <c r="H247" s="100">
        <f>F247*3.04%</f>
        <v>680.96</v>
      </c>
      <c r="I247" s="100">
        <v>0</v>
      </c>
      <c r="J247" s="96">
        <v>25</v>
      </c>
      <c r="K247" s="95">
        <f t="shared" si="96"/>
        <v>1348.8400000000001</v>
      </c>
      <c r="L247" s="95">
        <f t="shared" si="97"/>
        <v>21051.16</v>
      </c>
    </row>
    <row r="248" spans="1:12" s="44" customFormat="1" ht="30" customHeight="1" x14ac:dyDescent="0.25">
      <c r="A248" s="201" t="s">
        <v>347</v>
      </c>
      <c r="B248" s="202"/>
      <c r="C248" s="202"/>
      <c r="D248" s="202"/>
      <c r="E248" s="203"/>
      <c r="F248" s="42">
        <f>SUM(F245:F247)</f>
        <v>147400</v>
      </c>
      <c r="G248" s="42">
        <f t="shared" ref="G248:L248" si="99">SUM(G245:G247)</f>
        <v>4230.38</v>
      </c>
      <c r="H248" s="42">
        <f t="shared" si="99"/>
        <v>4480.96</v>
      </c>
      <c r="I248" s="42">
        <f t="shared" si="99"/>
        <v>7914.26</v>
      </c>
      <c r="J248" s="42">
        <f t="shared" si="99"/>
        <v>1075</v>
      </c>
      <c r="K248" s="42">
        <f t="shared" si="99"/>
        <v>17700.599999999999</v>
      </c>
      <c r="L248" s="42">
        <f t="shared" si="99"/>
        <v>129699.4</v>
      </c>
    </row>
    <row r="249" spans="1:12" s="44" customFormat="1" ht="18" customHeight="1" x14ac:dyDescent="0.25">
      <c r="A249" s="46"/>
      <c r="B249" s="53"/>
      <c r="C249" s="184"/>
      <c r="D249" s="53"/>
      <c r="E249" s="53"/>
      <c r="F249" s="54"/>
    </row>
    <row r="250" spans="1:12" s="44" customFormat="1" ht="18" customHeight="1" thickBot="1" x14ac:dyDescent="0.3">
      <c r="A250" s="56"/>
      <c r="B250" s="50"/>
      <c r="C250" s="55"/>
      <c r="D250" s="57"/>
      <c r="E250" s="57"/>
      <c r="F250" s="45"/>
      <c r="G250" s="45"/>
      <c r="H250" s="45"/>
      <c r="I250" s="45"/>
      <c r="J250" s="45"/>
      <c r="K250" s="45"/>
      <c r="L250" s="45"/>
    </row>
    <row r="251" spans="1:12" s="44" customFormat="1" ht="30" customHeight="1" thickBot="1" x14ac:dyDescent="0.3">
      <c r="A251" s="210" t="s">
        <v>228</v>
      </c>
      <c r="B251" s="211"/>
      <c r="C251" s="211"/>
      <c r="D251" s="211"/>
      <c r="E251" s="211"/>
      <c r="F251" s="211"/>
      <c r="G251" s="211"/>
      <c r="H251" s="211"/>
      <c r="I251" s="211"/>
      <c r="J251" s="211"/>
      <c r="K251" s="211"/>
      <c r="L251" s="212"/>
    </row>
    <row r="252" spans="1:12" s="58" customFormat="1" ht="30" customHeight="1" x14ac:dyDescent="0.25">
      <c r="A252" s="98">
        <f>+A247+1</f>
        <v>126</v>
      </c>
      <c r="B252" s="99" t="s">
        <v>43</v>
      </c>
      <c r="C252" s="98" t="s">
        <v>622</v>
      </c>
      <c r="D252" s="99" t="s">
        <v>270</v>
      </c>
      <c r="E252" s="99" t="s">
        <v>337</v>
      </c>
      <c r="F252" s="100">
        <v>38500</v>
      </c>
      <c r="G252" s="100">
        <f>F252*2.87%</f>
        <v>1104.95</v>
      </c>
      <c r="H252" s="100">
        <f>+F252*3.04%</f>
        <v>1170.4000000000001</v>
      </c>
      <c r="I252" s="100"/>
      <c r="J252" s="96">
        <v>125</v>
      </c>
      <c r="K252" s="95">
        <f>SUM(G252:J252)</f>
        <v>2400.3500000000004</v>
      </c>
      <c r="L252" s="95">
        <f t="shared" ref="L252" si="100">+F252-K252</f>
        <v>36099.65</v>
      </c>
    </row>
    <row r="253" spans="1:12" s="44" customFormat="1" ht="30" customHeight="1" x14ac:dyDescent="0.25">
      <c r="A253" s="201" t="s">
        <v>347</v>
      </c>
      <c r="B253" s="202"/>
      <c r="C253" s="202"/>
      <c r="D253" s="202"/>
      <c r="E253" s="203"/>
      <c r="F253" s="42">
        <f>SUM(F252:F252)</f>
        <v>38500</v>
      </c>
      <c r="G253" s="42">
        <f t="shared" ref="G253:L253" si="101">SUM(G252:G252)</f>
        <v>1104.95</v>
      </c>
      <c r="H253" s="42">
        <f t="shared" si="101"/>
        <v>1170.4000000000001</v>
      </c>
      <c r="I253" s="42">
        <f t="shared" si="101"/>
        <v>0</v>
      </c>
      <c r="J253" s="42">
        <f t="shared" si="101"/>
        <v>125</v>
      </c>
      <c r="K253" s="42">
        <f t="shared" si="101"/>
        <v>2400.3500000000004</v>
      </c>
      <c r="L253" s="42">
        <f t="shared" si="101"/>
        <v>36099.65</v>
      </c>
    </row>
    <row r="254" spans="1:12" s="44" customFormat="1" ht="31.5" customHeight="1" thickBot="1" x14ac:dyDescent="0.3">
      <c r="A254" s="55"/>
      <c r="B254" s="55"/>
      <c r="C254" s="55"/>
      <c r="D254" s="55"/>
      <c r="E254" s="55"/>
      <c r="F254"/>
      <c r="G254"/>
      <c r="H254"/>
      <c r="I254"/>
      <c r="J254"/>
      <c r="K254"/>
      <c r="L254"/>
    </row>
    <row r="255" spans="1:12" s="44" customFormat="1" ht="30" customHeight="1" thickBot="1" x14ac:dyDescent="0.3">
      <c r="A255" s="210" t="s">
        <v>513</v>
      </c>
      <c r="B255" s="211"/>
      <c r="C255" s="211"/>
      <c r="D255" s="211"/>
      <c r="E255" s="211"/>
      <c r="F255" s="211"/>
      <c r="G255" s="211"/>
      <c r="H255" s="211"/>
      <c r="I255" s="211"/>
      <c r="J255" s="211"/>
      <c r="K255" s="211"/>
      <c r="L255" s="212"/>
    </row>
    <row r="256" spans="1:12" s="58" customFormat="1" ht="30" customHeight="1" x14ac:dyDescent="0.25">
      <c r="A256" s="98">
        <f>+A252+1</f>
        <v>127</v>
      </c>
      <c r="B256" s="99" t="s">
        <v>39</v>
      </c>
      <c r="C256" s="98" t="s">
        <v>622</v>
      </c>
      <c r="D256" s="99" t="s">
        <v>38</v>
      </c>
      <c r="E256" s="99" t="s">
        <v>337</v>
      </c>
      <c r="F256" s="100">
        <v>54500</v>
      </c>
      <c r="G256" s="100">
        <f>F256*2.87%</f>
        <v>1564.15</v>
      </c>
      <c r="H256" s="100">
        <f>+F256*3.04%</f>
        <v>1656.8</v>
      </c>
      <c r="I256" s="100">
        <v>2132.0700000000002</v>
      </c>
      <c r="J256" s="96">
        <v>2505.2399999999998</v>
      </c>
      <c r="K256" s="95">
        <f t="shared" ref="K256:K257" si="102">SUM(G256:J256)</f>
        <v>7858.26</v>
      </c>
      <c r="L256" s="95">
        <f t="shared" ref="L256:L257" si="103">+F256-K256</f>
        <v>46641.74</v>
      </c>
    </row>
    <row r="257" spans="1:12" s="58" customFormat="1" ht="30" customHeight="1" x14ac:dyDescent="0.25">
      <c r="A257" s="98">
        <f>+A256+1</f>
        <v>128</v>
      </c>
      <c r="B257" s="99" t="s">
        <v>37</v>
      </c>
      <c r="C257" s="98" t="s">
        <v>623</v>
      </c>
      <c r="D257" s="99" t="s">
        <v>38</v>
      </c>
      <c r="E257" s="99" t="s">
        <v>337</v>
      </c>
      <c r="F257" s="100">
        <v>49500</v>
      </c>
      <c r="G257" s="100">
        <f>F257*2.87%</f>
        <v>1420.65</v>
      </c>
      <c r="H257" s="100">
        <f>+F257*3.04%</f>
        <v>1504.8</v>
      </c>
      <c r="I257" s="100"/>
      <c r="J257" s="96">
        <v>285</v>
      </c>
      <c r="K257" s="95">
        <f t="shared" si="102"/>
        <v>3210.45</v>
      </c>
      <c r="L257" s="95">
        <f t="shared" si="103"/>
        <v>46289.55</v>
      </c>
    </row>
    <row r="258" spans="1:12" s="58" customFormat="1" ht="30" customHeight="1" x14ac:dyDescent="0.25">
      <c r="A258" s="98">
        <f>+A257+1</f>
        <v>129</v>
      </c>
      <c r="B258" s="159" t="s">
        <v>584</v>
      </c>
      <c r="C258" s="41" t="s">
        <v>623</v>
      </c>
      <c r="D258" s="159" t="s">
        <v>585</v>
      </c>
      <c r="E258" s="159" t="s">
        <v>586</v>
      </c>
      <c r="F258" s="161">
        <v>40000</v>
      </c>
      <c r="G258" s="100">
        <f>F258*2.87%</f>
        <v>1148</v>
      </c>
      <c r="H258" s="100">
        <f>+F258*3.04%</f>
        <v>1216</v>
      </c>
      <c r="I258" s="100">
        <v>442.65</v>
      </c>
      <c r="J258" s="103">
        <v>25</v>
      </c>
      <c r="K258" s="95">
        <f t="shared" ref="K258" si="104">SUM(G258:J258)</f>
        <v>2831.65</v>
      </c>
      <c r="L258" s="95">
        <f t="shared" ref="L258" si="105">+F258-K258</f>
        <v>37168.35</v>
      </c>
    </row>
    <row r="259" spans="1:12" s="44" customFormat="1" ht="30" customHeight="1" x14ac:dyDescent="0.25">
      <c r="A259" s="201" t="s">
        <v>347</v>
      </c>
      <c r="B259" s="202"/>
      <c r="C259" s="202"/>
      <c r="D259" s="202"/>
      <c r="E259" s="203"/>
      <c r="F259" s="42">
        <f>SUM(F256:F258)</f>
        <v>144000</v>
      </c>
      <c r="G259" s="42">
        <f t="shared" ref="G259:L259" si="106">SUM(G256:G258)</f>
        <v>4132.8</v>
      </c>
      <c r="H259" s="42">
        <f t="shared" si="106"/>
        <v>4377.6000000000004</v>
      </c>
      <c r="I259" s="42">
        <f t="shared" si="106"/>
        <v>2574.7200000000003</v>
      </c>
      <c r="J259" s="42">
        <f t="shared" si="106"/>
        <v>2815.24</v>
      </c>
      <c r="K259" s="42">
        <f t="shared" si="106"/>
        <v>13900.359999999999</v>
      </c>
      <c r="L259" s="42">
        <f t="shared" si="106"/>
        <v>130099.64000000001</v>
      </c>
    </row>
    <row r="260" spans="1:12" s="52" customFormat="1" ht="24" customHeight="1" thickBot="1" x14ac:dyDescent="0.3">
      <c r="A260" s="49"/>
      <c r="B260" s="47"/>
      <c r="C260" s="49"/>
      <c r="D260" s="47"/>
      <c r="E260" s="47"/>
      <c r="F260" s="44"/>
      <c r="G260" s="44"/>
      <c r="H260" s="44"/>
      <c r="I260" s="44"/>
      <c r="J260" s="44"/>
      <c r="K260" s="44"/>
      <c r="L260" s="43"/>
    </row>
    <row r="261" spans="1:12" s="44" customFormat="1" ht="30" customHeight="1" thickBot="1" x14ac:dyDescent="0.3">
      <c r="A261" s="210" t="s">
        <v>514</v>
      </c>
      <c r="B261" s="211"/>
      <c r="C261" s="211"/>
      <c r="D261" s="211"/>
      <c r="E261" s="211"/>
      <c r="F261" s="211"/>
      <c r="G261" s="211"/>
      <c r="H261" s="211"/>
      <c r="I261" s="211"/>
      <c r="J261" s="211"/>
      <c r="K261" s="211"/>
      <c r="L261" s="212"/>
    </row>
    <row r="262" spans="1:12" s="107" customFormat="1" ht="30" customHeight="1" x14ac:dyDescent="0.25">
      <c r="A262" s="93">
        <f>+A258+1</f>
        <v>130</v>
      </c>
      <c r="B262" s="164" t="s">
        <v>229</v>
      </c>
      <c r="C262" s="187" t="s">
        <v>623</v>
      </c>
      <c r="D262" s="165" t="s">
        <v>593</v>
      </c>
      <c r="E262" s="159" t="s">
        <v>336</v>
      </c>
      <c r="F262" s="158">
        <v>100000</v>
      </c>
      <c r="G262" s="95">
        <f>F262*2.87%</f>
        <v>2870</v>
      </c>
      <c r="H262" s="95">
        <f>+F262*3.04%</f>
        <v>3040</v>
      </c>
      <c r="I262" s="95">
        <v>12105.37</v>
      </c>
      <c r="J262" s="96">
        <v>25</v>
      </c>
      <c r="K262" s="95">
        <f>SUM(G262:J262)</f>
        <v>18040.370000000003</v>
      </c>
      <c r="L262" s="95">
        <f>+F262-K262</f>
        <v>81959.63</v>
      </c>
    </row>
    <row r="263" spans="1:12" s="58" customFormat="1" ht="30" customHeight="1" x14ac:dyDescent="0.25">
      <c r="A263" s="98">
        <f>+A262+1</f>
        <v>131</v>
      </c>
      <c r="B263" s="99" t="s">
        <v>546</v>
      </c>
      <c r="C263" s="98" t="s">
        <v>623</v>
      </c>
      <c r="D263" s="99" t="s">
        <v>41</v>
      </c>
      <c r="E263" s="99" t="s">
        <v>337</v>
      </c>
      <c r="F263" s="100">
        <v>54000</v>
      </c>
      <c r="G263" s="100">
        <f t="shared" ref="G263:G268" si="107">F263*2.87%</f>
        <v>1549.8</v>
      </c>
      <c r="H263" s="100">
        <f t="shared" ref="H263:H268" si="108">+F263*3.04%</f>
        <v>1641.6</v>
      </c>
      <c r="I263" s="100">
        <v>2418.54</v>
      </c>
      <c r="J263" s="96">
        <v>4249.08</v>
      </c>
      <c r="K263" s="95">
        <f t="shared" ref="K263:K264" si="109">SUM(G263:J263)</f>
        <v>9859.02</v>
      </c>
      <c r="L263" s="96">
        <f t="shared" ref="L263:L264" si="110">+F263-K263</f>
        <v>44140.979999999996</v>
      </c>
    </row>
    <row r="264" spans="1:12" s="58" customFormat="1" ht="30" customHeight="1" x14ac:dyDescent="0.25">
      <c r="A264" s="98">
        <f>+A263+1</f>
        <v>132</v>
      </c>
      <c r="B264" s="99" t="s">
        <v>462</v>
      </c>
      <c r="C264" s="98" t="s">
        <v>622</v>
      </c>
      <c r="D264" s="104" t="s">
        <v>545</v>
      </c>
      <c r="E264" s="99" t="s">
        <v>336</v>
      </c>
      <c r="F264" s="100">
        <v>50000</v>
      </c>
      <c r="G264" s="100">
        <f t="shared" si="107"/>
        <v>1435</v>
      </c>
      <c r="H264" s="100">
        <f t="shared" si="108"/>
        <v>1520</v>
      </c>
      <c r="I264" s="100"/>
      <c r="J264" s="96">
        <v>2705.74</v>
      </c>
      <c r="K264" s="95">
        <f t="shared" si="109"/>
        <v>5660.74</v>
      </c>
      <c r="L264" s="96">
        <f t="shared" si="110"/>
        <v>44339.26</v>
      </c>
    </row>
    <row r="265" spans="1:12" s="107" customFormat="1" ht="30" customHeight="1" x14ac:dyDescent="0.25">
      <c r="A265" s="98">
        <f>+A264+1</f>
        <v>133</v>
      </c>
      <c r="B265" s="99" t="s">
        <v>42</v>
      </c>
      <c r="C265" s="98" t="s">
        <v>622</v>
      </c>
      <c r="D265" s="99" t="s">
        <v>41</v>
      </c>
      <c r="E265" s="99" t="s">
        <v>336</v>
      </c>
      <c r="F265" s="100">
        <v>44100</v>
      </c>
      <c r="G265" s="100">
        <f t="shared" si="107"/>
        <v>1265.67</v>
      </c>
      <c r="H265" s="100">
        <f t="shared" si="108"/>
        <v>1340.64</v>
      </c>
      <c r="I265" s="100">
        <v>664.27</v>
      </c>
      <c r="J265" s="96">
        <v>4930.24</v>
      </c>
      <c r="K265" s="95">
        <f t="shared" ref="K265" si="111">SUM(G265:J265)</f>
        <v>8200.82</v>
      </c>
      <c r="L265" s="96">
        <f t="shared" ref="L265:L267" si="112">+F265-K265</f>
        <v>35899.18</v>
      </c>
    </row>
    <row r="266" spans="1:12" s="58" customFormat="1" ht="30" customHeight="1" x14ac:dyDescent="0.25">
      <c r="A266" s="98">
        <f t="shared" ref="A266:A268" si="113">+A265+1</f>
        <v>134</v>
      </c>
      <c r="B266" s="99" t="s">
        <v>129</v>
      </c>
      <c r="C266" s="98" t="s">
        <v>622</v>
      </c>
      <c r="D266" s="99" t="s">
        <v>125</v>
      </c>
      <c r="E266" s="99" t="s">
        <v>337</v>
      </c>
      <c r="F266" s="101">
        <v>35000</v>
      </c>
      <c r="G266" s="101">
        <f t="shared" si="107"/>
        <v>1004.5</v>
      </c>
      <c r="H266" s="101">
        <f t="shared" si="108"/>
        <v>1064</v>
      </c>
      <c r="I266" s="101"/>
      <c r="J266" s="96">
        <v>145</v>
      </c>
      <c r="K266" s="95">
        <f>SUM(G266:J266)</f>
        <v>2213.5</v>
      </c>
      <c r="L266" s="96">
        <f t="shared" si="112"/>
        <v>32786.5</v>
      </c>
    </row>
    <row r="267" spans="1:12" s="97" customFormat="1" ht="30" customHeight="1" x14ac:dyDescent="0.25">
      <c r="A267" s="98">
        <f t="shared" si="113"/>
        <v>135</v>
      </c>
      <c r="B267" s="99" t="s">
        <v>121</v>
      </c>
      <c r="C267" s="98" t="s">
        <v>622</v>
      </c>
      <c r="D267" s="99" t="s">
        <v>269</v>
      </c>
      <c r="E267" s="99" t="s">
        <v>337</v>
      </c>
      <c r="F267" s="100">
        <v>35000</v>
      </c>
      <c r="G267" s="100">
        <f t="shared" si="107"/>
        <v>1004.5</v>
      </c>
      <c r="H267" s="100">
        <f t="shared" si="108"/>
        <v>1064</v>
      </c>
      <c r="I267" s="100"/>
      <c r="J267" s="96">
        <v>125</v>
      </c>
      <c r="K267" s="95">
        <f t="shared" ref="K267:K268" si="114">SUM(G267:J267)</f>
        <v>2193.5</v>
      </c>
      <c r="L267" s="96">
        <f t="shared" si="112"/>
        <v>32806.5</v>
      </c>
    </row>
    <row r="268" spans="1:12" s="58" customFormat="1" ht="30" customHeight="1" x14ac:dyDescent="0.25">
      <c r="A268" s="98">
        <f t="shared" si="113"/>
        <v>136</v>
      </c>
      <c r="B268" s="159" t="s">
        <v>40</v>
      </c>
      <c r="C268" s="41" t="s">
        <v>622</v>
      </c>
      <c r="D268" s="159" t="s">
        <v>269</v>
      </c>
      <c r="E268" s="159" t="s">
        <v>337</v>
      </c>
      <c r="F268" s="161">
        <v>45000</v>
      </c>
      <c r="G268" s="100">
        <f t="shared" si="107"/>
        <v>1291.5</v>
      </c>
      <c r="H268" s="100">
        <f t="shared" si="108"/>
        <v>1368</v>
      </c>
      <c r="I268" s="100"/>
      <c r="J268" s="96">
        <v>1395.12</v>
      </c>
      <c r="K268" s="95">
        <f t="shared" si="114"/>
        <v>4054.62</v>
      </c>
      <c r="L268" s="96">
        <f>+F268-K268</f>
        <v>40945.379999999997</v>
      </c>
    </row>
    <row r="269" spans="1:12" s="44" customFormat="1" ht="30" customHeight="1" x14ac:dyDescent="0.25">
      <c r="A269" s="201" t="s">
        <v>347</v>
      </c>
      <c r="B269" s="202"/>
      <c r="C269" s="202"/>
      <c r="D269" s="202"/>
      <c r="E269" s="203"/>
      <c r="F269" s="42">
        <f>SUM(F262:F268)</f>
        <v>363100</v>
      </c>
      <c r="G269" s="42">
        <f t="shared" ref="G269:K269" si="115">SUM(G262:G268)</f>
        <v>10420.970000000001</v>
      </c>
      <c r="H269" s="42">
        <f t="shared" si="115"/>
        <v>11038.240000000002</v>
      </c>
      <c r="I269" s="42">
        <f t="shared" si="115"/>
        <v>15188.18</v>
      </c>
      <c r="J269" s="42">
        <f t="shared" si="115"/>
        <v>13575.18</v>
      </c>
      <c r="K269" s="42">
        <f t="shared" si="115"/>
        <v>50222.570000000007</v>
      </c>
      <c r="L269" s="42">
        <f>SUM(L262:L268)</f>
        <v>312877.43</v>
      </c>
    </row>
    <row r="270" spans="1:12" s="44" customFormat="1" ht="25.5" customHeight="1" thickBot="1" x14ac:dyDescent="0.3">
      <c r="A270" s="49"/>
      <c r="B270" s="47"/>
      <c r="C270" s="49"/>
      <c r="D270" s="47"/>
      <c r="E270" s="47"/>
      <c r="L270" s="43"/>
    </row>
    <row r="271" spans="1:12" s="44" customFormat="1" ht="30" customHeight="1" thickBot="1" x14ac:dyDescent="0.3">
      <c r="A271" s="198" t="s">
        <v>257</v>
      </c>
      <c r="B271" s="199"/>
      <c r="C271" s="199"/>
      <c r="D271" s="199"/>
      <c r="E271" s="199"/>
      <c r="F271" s="199"/>
      <c r="G271" s="199"/>
      <c r="H271" s="199"/>
      <c r="I271" s="199"/>
      <c r="J271" s="199"/>
      <c r="K271" s="199"/>
      <c r="L271" s="200"/>
    </row>
    <row r="272" spans="1:12" s="58" customFormat="1" ht="30" customHeight="1" x14ac:dyDescent="0.25">
      <c r="A272" s="98">
        <f>+A268+1</f>
        <v>137</v>
      </c>
      <c r="B272" s="99" t="s">
        <v>59</v>
      </c>
      <c r="C272" s="98" t="s">
        <v>622</v>
      </c>
      <c r="D272" s="99" t="s">
        <v>272</v>
      </c>
      <c r="E272" s="99" t="s">
        <v>336</v>
      </c>
      <c r="F272" s="100">
        <v>115000</v>
      </c>
      <c r="G272" s="100">
        <f>F272*2.87%</f>
        <v>3300.5</v>
      </c>
      <c r="H272" s="100">
        <f>+F272*3.04%</f>
        <v>3496</v>
      </c>
      <c r="I272" s="100">
        <v>15633.74</v>
      </c>
      <c r="J272" s="96">
        <v>25</v>
      </c>
      <c r="K272" s="95">
        <f>SUM(G272:J272)</f>
        <v>22455.239999999998</v>
      </c>
      <c r="L272" s="96">
        <f t="shared" ref="L272:L273" si="116">+F272-K272</f>
        <v>92544.760000000009</v>
      </c>
    </row>
    <row r="273" spans="1:12" s="58" customFormat="1" ht="30" customHeight="1" x14ac:dyDescent="0.25">
      <c r="A273" s="98">
        <f>+A272+1</f>
        <v>138</v>
      </c>
      <c r="B273" s="99" t="s">
        <v>58</v>
      </c>
      <c r="C273" s="98" t="s">
        <v>622</v>
      </c>
      <c r="D273" s="99" t="s">
        <v>270</v>
      </c>
      <c r="E273" s="99" t="s">
        <v>337</v>
      </c>
      <c r="F273" s="100">
        <v>45000</v>
      </c>
      <c r="G273" s="100">
        <f>F273*2.87%</f>
        <v>1291.5</v>
      </c>
      <c r="H273" s="100">
        <f>+F273*3.04%</f>
        <v>1368</v>
      </c>
      <c r="I273" s="100"/>
      <c r="J273" s="96">
        <v>1215.1199999999999</v>
      </c>
      <c r="K273" s="95">
        <f t="shared" ref="K273" si="117">SUM(G273:J273)</f>
        <v>3874.62</v>
      </c>
      <c r="L273" s="96">
        <f t="shared" si="116"/>
        <v>41125.379999999997</v>
      </c>
    </row>
    <row r="274" spans="1:12" s="44" customFormat="1" ht="30" customHeight="1" x14ac:dyDescent="0.25">
      <c r="A274" s="201" t="s">
        <v>347</v>
      </c>
      <c r="B274" s="202"/>
      <c r="C274" s="202"/>
      <c r="D274" s="202"/>
      <c r="E274" s="203"/>
      <c r="F274" s="42">
        <f>SUM(F272:F273)</f>
        <v>160000</v>
      </c>
      <c r="G274" s="42">
        <f t="shared" ref="G274:L274" si="118">SUM(G272:G273)</f>
        <v>4592</v>
      </c>
      <c r="H274" s="42">
        <f t="shared" si="118"/>
        <v>4864</v>
      </c>
      <c r="I274" s="42">
        <f t="shared" si="118"/>
        <v>15633.74</v>
      </c>
      <c r="J274" s="42">
        <f t="shared" si="118"/>
        <v>1240.1199999999999</v>
      </c>
      <c r="K274" s="42">
        <f t="shared" si="118"/>
        <v>26329.859999999997</v>
      </c>
      <c r="L274" s="42">
        <f t="shared" si="118"/>
        <v>133670.14000000001</v>
      </c>
    </row>
    <row r="275" spans="1:12" s="44" customFormat="1" ht="15" customHeight="1" thickBot="1" x14ac:dyDescent="0.3">
      <c r="A275" s="55"/>
      <c r="B275" s="55"/>
      <c r="C275" s="55"/>
      <c r="D275" s="55"/>
      <c r="E275" s="55"/>
      <c r="F275"/>
      <c r="G275"/>
      <c r="H275"/>
      <c r="I275"/>
      <c r="J275"/>
      <c r="K275"/>
      <c r="L275"/>
    </row>
    <row r="276" spans="1:12" s="44" customFormat="1" ht="30" customHeight="1" thickBot="1" x14ac:dyDescent="0.3">
      <c r="A276" s="205" t="s">
        <v>258</v>
      </c>
      <c r="B276" s="206"/>
      <c r="C276" s="206"/>
      <c r="D276" s="206"/>
      <c r="E276" s="206"/>
      <c r="F276" s="206"/>
      <c r="G276" s="206"/>
      <c r="H276" s="206"/>
      <c r="I276" s="206"/>
      <c r="J276" s="206"/>
      <c r="K276" s="206"/>
      <c r="L276" s="207"/>
    </row>
    <row r="277" spans="1:12" s="107" customFormat="1" ht="30" customHeight="1" x14ac:dyDescent="0.25">
      <c r="A277" s="93">
        <f>+A273+1</f>
        <v>139</v>
      </c>
      <c r="B277" s="94" t="s">
        <v>63</v>
      </c>
      <c r="C277" s="93" t="s">
        <v>623</v>
      </c>
      <c r="D277" s="108" t="s">
        <v>274</v>
      </c>
      <c r="E277" s="99" t="s">
        <v>336</v>
      </c>
      <c r="F277" s="95">
        <v>115000</v>
      </c>
      <c r="G277" s="95">
        <f t="shared" ref="G277:G283" si="119">F277*2.87%</f>
        <v>3300.5</v>
      </c>
      <c r="H277" s="95">
        <f t="shared" ref="H277:H283" si="120">+F277*3.04%</f>
        <v>3496</v>
      </c>
      <c r="I277" s="95">
        <v>15633.74</v>
      </c>
      <c r="J277" s="96">
        <v>125</v>
      </c>
      <c r="K277" s="95">
        <f t="shared" ref="K277:K283" si="121">SUM(G277:J277)</f>
        <v>22555.239999999998</v>
      </c>
      <c r="L277" s="96">
        <f t="shared" ref="L277:L283" si="122">+F277-K277</f>
        <v>92444.760000000009</v>
      </c>
    </row>
    <row r="278" spans="1:12" s="58" customFormat="1" ht="30" customHeight="1" x14ac:dyDescent="0.25">
      <c r="A278" s="98">
        <f>+A277+1</f>
        <v>140</v>
      </c>
      <c r="B278" s="99" t="s">
        <v>64</v>
      </c>
      <c r="C278" s="98" t="s">
        <v>623</v>
      </c>
      <c r="D278" s="99" t="s">
        <v>273</v>
      </c>
      <c r="E278" s="99" t="s">
        <v>336</v>
      </c>
      <c r="F278" s="100">
        <v>85000</v>
      </c>
      <c r="G278" s="100">
        <f t="shared" si="119"/>
        <v>2439.5</v>
      </c>
      <c r="H278" s="100">
        <f t="shared" si="120"/>
        <v>2584</v>
      </c>
      <c r="I278" s="100">
        <v>8576.99</v>
      </c>
      <c r="J278" s="96">
        <v>25</v>
      </c>
      <c r="K278" s="95">
        <f t="shared" si="121"/>
        <v>13625.49</v>
      </c>
      <c r="L278" s="96">
        <f t="shared" si="122"/>
        <v>71374.509999999995</v>
      </c>
    </row>
    <row r="279" spans="1:12" s="58" customFormat="1" ht="30" customHeight="1" x14ac:dyDescent="0.25">
      <c r="A279" s="98">
        <f>+A278+1</f>
        <v>141</v>
      </c>
      <c r="B279" s="99" t="s">
        <v>218</v>
      </c>
      <c r="C279" s="98" t="s">
        <v>623</v>
      </c>
      <c r="D279" s="99" t="s">
        <v>223</v>
      </c>
      <c r="E279" s="99" t="s">
        <v>336</v>
      </c>
      <c r="F279" s="100">
        <v>75000</v>
      </c>
      <c r="G279" s="100">
        <f t="shared" si="119"/>
        <v>2152.5</v>
      </c>
      <c r="H279" s="100">
        <f t="shared" si="120"/>
        <v>2280</v>
      </c>
      <c r="I279" s="100">
        <v>6309.38</v>
      </c>
      <c r="J279" s="96">
        <v>25</v>
      </c>
      <c r="K279" s="95">
        <f t="shared" si="121"/>
        <v>10766.880000000001</v>
      </c>
      <c r="L279" s="96">
        <f t="shared" si="122"/>
        <v>64233.119999999995</v>
      </c>
    </row>
    <row r="280" spans="1:12" s="58" customFormat="1" ht="30" customHeight="1" x14ac:dyDescent="0.25">
      <c r="A280" s="98">
        <f t="shared" ref="A280:A283" si="123">+A279+1</f>
        <v>142</v>
      </c>
      <c r="B280" s="99" t="s">
        <v>227</v>
      </c>
      <c r="C280" s="98" t="s">
        <v>623</v>
      </c>
      <c r="D280" s="99" t="s">
        <v>223</v>
      </c>
      <c r="E280" s="99" t="s">
        <v>336</v>
      </c>
      <c r="F280" s="100">
        <v>75000</v>
      </c>
      <c r="G280" s="100">
        <f t="shared" si="119"/>
        <v>2152.5</v>
      </c>
      <c r="H280" s="100">
        <f t="shared" si="120"/>
        <v>2280</v>
      </c>
      <c r="I280" s="100">
        <v>6309.38</v>
      </c>
      <c r="J280" s="96">
        <v>25</v>
      </c>
      <c r="K280" s="95">
        <f t="shared" si="121"/>
        <v>10766.880000000001</v>
      </c>
      <c r="L280" s="96">
        <f t="shared" si="122"/>
        <v>64233.119999999995</v>
      </c>
    </row>
    <row r="281" spans="1:12" s="58" customFormat="1" ht="30" customHeight="1" x14ac:dyDescent="0.25">
      <c r="A281" s="98">
        <f t="shared" si="123"/>
        <v>143</v>
      </c>
      <c r="B281" s="99" t="s">
        <v>60</v>
      </c>
      <c r="C281" s="98" t="s">
        <v>623</v>
      </c>
      <c r="D281" s="99" t="s">
        <v>273</v>
      </c>
      <c r="E281" s="99" t="s">
        <v>337</v>
      </c>
      <c r="F281" s="100">
        <v>74750</v>
      </c>
      <c r="G281" s="100">
        <f t="shared" si="119"/>
        <v>2145.3249999999998</v>
      </c>
      <c r="H281" s="100">
        <f t="shared" si="120"/>
        <v>2272.4</v>
      </c>
      <c r="I281" s="100">
        <v>6024.31</v>
      </c>
      <c r="J281" s="96">
        <v>1215.1199999999999</v>
      </c>
      <c r="K281" s="95">
        <f t="shared" si="121"/>
        <v>11657.154999999999</v>
      </c>
      <c r="L281" s="96">
        <f t="shared" si="122"/>
        <v>63092.845000000001</v>
      </c>
    </row>
    <row r="282" spans="1:12" s="107" customFormat="1" ht="30" customHeight="1" x14ac:dyDescent="0.25">
      <c r="A282" s="98">
        <f t="shared" si="123"/>
        <v>144</v>
      </c>
      <c r="B282" s="99" t="s">
        <v>61</v>
      </c>
      <c r="C282" s="98" t="s">
        <v>623</v>
      </c>
      <c r="D282" s="99" t="s">
        <v>299</v>
      </c>
      <c r="E282" s="99" t="s">
        <v>337</v>
      </c>
      <c r="F282" s="100">
        <v>68000</v>
      </c>
      <c r="G282" s="100">
        <f t="shared" si="119"/>
        <v>1951.6</v>
      </c>
      <c r="H282" s="100">
        <f t="shared" si="120"/>
        <v>2067.1999999999998</v>
      </c>
      <c r="I282" s="100">
        <v>4992.12</v>
      </c>
      <c r="J282" s="96">
        <v>5790.7</v>
      </c>
      <c r="K282" s="95">
        <f t="shared" si="121"/>
        <v>14801.619999999999</v>
      </c>
      <c r="L282" s="96">
        <f t="shared" si="122"/>
        <v>53198.380000000005</v>
      </c>
    </row>
    <row r="283" spans="1:12" s="58" customFormat="1" ht="30" customHeight="1" x14ac:dyDescent="0.25">
      <c r="A283" s="98">
        <f t="shared" si="123"/>
        <v>145</v>
      </c>
      <c r="B283" s="99" t="s">
        <v>62</v>
      </c>
      <c r="C283" s="98" t="s">
        <v>623</v>
      </c>
      <c r="D283" s="99" t="s">
        <v>299</v>
      </c>
      <c r="E283" s="99" t="s">
        <v>337</v>
      </c>
      <c r="F283" s="100">
        <v>68000</v>
      </c>
      <c r="G283" s="100">
        <f t="shared" si="119"/>
        <v>1951.6</v>
      </c>
      <c r="H283" s="100">
        <f t="shared" si="120"/>
        <v>2067.1999999999998</v>
      </c>
      <c r="I283" s="100">
        <v>4992.12</v>
      </c>
      <c r="J283" s="96">
        <v>7780.36</v>
      </c>
      <c r="K283" s="95">
        <f t="shared" si="121"/>
        <v>16791.28</v>
      </c>
      <c r="L283" s="96">
        <f t="shared" si="122"/>
        <v>51208.72</v>
      </c>
    </row>
    <row r="284" spans="1:12" s="44" customFormat="1" ht="30" customHeight="1" x14ac:dyDescent="0.25">
      <c r="A284" s="201" t="s">
        <v>347</v>
      </c>
      <c r="B284" s="202"/>
      <c r="C284" s="202"/>
      <c r="D284" s="202"/>
      <c r="E284" s="203"/>
      <c r="F284" s="42">
        <f>SUM(F277:F283)</f>
        <v>560750</v>
      </c>
      <c r="G284" s="42">
        <f t="shared" ref="G284:L284" si="124">SUM(G277:G283)</f>
        <v>16093.525000000001</v>
      </c>
      <c r="H284" s="42">
        <f t="shared" si="124"/>
        <v>17046.8</v>
      </c>
      <c r="I284" s="42">
        <f t="shared" si="124"/>
        <v>52838.04</v>
      </c>
      <c r="J284" s="42">
        <f t="shared" si="124"/>
        <v>14986.18</v>
      </c>
      <c r="K284" s="42">
        <f t="shared" si="124"/>
        <v>100964.545</v>
      </c>
      <c r="L284" s="42">
        <f t="shared" si="124"/>
        <v>459785.45499999996</v>
      </c>
    </row>
    <row r="285" spans="1:12" s="44" customFormat="1" ht="21" customHeight="1" thickBot="1" x14ac:dyDescent="0.3">
      <c r="A285" s="55"/>
      <c r="B285" s="55"/>
      <c r="C285" s="55"/>
      <c r="D285" s="55"/>
      <c r="E285" s="55"/>
      <c r="F285"/>
      <c r="G285"/>
      <c r="H285"/>
      <c r="I285"/>
      <c r="J285"/>
      <c r="K285"/>
      <c r="L285"/>
    </row>
    <row r="286" spans="1:12" s="44" customFormat="1" ht="30" customHeight="1" thickBot="1" x14ac:dyDescent="0.3">
      <c r="A286" s="205" t="s">
        <v>387</v>
      </c>
      <c r="B286" s="206"/>
      <c r="C286" s="206"/>
      <c r="D286" s="206"/>
      <c r="E286" s="206"/>
      <c r="F286" s="206"/>
      <c r="G286" s="206"/>
      <c r="H286" s="206"/>
      <c r="I286" s="206"/>
      <c r="J286" s="206"/>
      <c r="K286" s="206"/>
      <c r="L286" s="207"/>
    </row>
    <row r="287" spans="1:12" s="58" customFormat="1" ht="30" customHeight="1" x14ac:dyDescent="0.25">
      <c r="A287" s="98">
        <f>+A283+1</f>
        <v>146</v>
      </c>
      <c r="B287" s="99" t="s">
        <v>70</v>
      </c>
      <c r="C287" s="98" t="s">
        <v>623</v>
      </c>
      <c r="D287" s="99" t="s">
        <v>276</v>
      </c>
      <c r="E287" s="99" t="s">
        <v>336</v>
      </c>
      <c r="F287" s="100">
        <v>80000</v>
      </c>
      <c r="G287" s="100">
        <f t="shared" ref="G287:G292" si="125">F287*2.87%</f>
        <v>2296</v>
      </c>
      <c r="H287" s="100">
        <f t="shared" ref="H287:H292" si="126">+F287*3.04%</f>
        <v>2432</v>
      </c>
      <c r="I287" s="100">
        <v>7400.87</v>
      </c>
      <c r="J287" s="96">
        <v>125</v>
      </c>
      <c r="K287" s="95">
        <f t="shared" ref="K287:K292" si="127">SUM(G287:J287)</f>
        <v>12253.869999999999</v>
      </c>
      <c r="L287" s="96">
        <f t="shared" ref="L287:L292" si="128">+F287-K287</f>
        <v>67746.13</v>
      </c>
    </row>
    <row r="288" spans="1:12" s="58" customFormat="1" ht="30" customHeight="1" x14ac:dyDescent="0.25">
      <c r="A288" s="98">
        <f t="shared" ref="A288:A292" si="129">+A287+1</f>
        <v>147</v>
      </c>
      <c r="B288" s="99" t="s">
        <v>66</v>
      </c>
      <c r="C288" s="98" t="s">
        <v>623</v>
      </c>
      <c r="D288" s="99" t="s">
        <v>277</v>
      </c>
      <c r="E288" s="99" t="s">
        <v>337</v>
      </c>
      <c r="F288" s="100">
        <v>65000</v>
      </c>
      <c r="G288" s="100">
        <f t="shared" si="125"/>
        <v>1865.5</v>
      </c>
      <c r="H288" s="100">
        <f t="shared" si="126"/>
        <v>1976</v>
      </c>
      <c r="I288" s="100">
        <v>4189.55</v>
      </c>
      <c r="J288" s="96">
        <v>12412.91</v>
      </c>
      <c r="K288" s="95">
        <f t="shared" si="127"/>
        <v>20443.96</v>
      </c>
      <c r="L288" s="96">
        <f t="shared" si="128"/>
        <v>44556.04</v>
      </c>
    </row>
    <row r="289" spans="1:12" s="58" customFormat="1" ht="30" customHeight="1" x14ac:dyDescent="0.25">
      <c r="A289" s="98">
        <f t="shared" si="129"/>
        <v>148</v>
      </c>
      <c r="B289" s="99" t="s">
        <v>292</v>
      </c>
      <c r="C289" s="98" t="s">
        <v>623</v>
      </c>
      <c r="D289" s="99" t="s">
        <v>275</v>
      </c>
      <c r="E289" s="99" t="s">
        <v>337</v>
      </c>
      <c r="F289" s="100">
        <v>65000</v>
      </c>
      <c r="G289" s="100">
        <f t="shared" si="125"/>
        <v>1865.5</v>
      </c>
      <c r="H289" s="100">
        <f t="shared" si="126"/>
        <v>1976</v>
      </c>
      <c r="I289" s="100">
        <v>4189.55</v>
      </c>
      <c r="J289" s="96">
        <v>5478.35</v>
      </c>
      <c r="K289" s="95">
        <f t="shared" si="127"/>
        <v>13509.400000000001</v>
      </c>
      <c r="L289" s="96">
        <f t="shared" si="128"/>
        <v>51490.6</v>
      </c>
    </row>
    <row r="290" spans="1:12" s="107" customFormat="1" ht="30" customHeight="1" x14ac:dyDescent="0.25">
      <c r="A290" s="98">
        <f t="shared" si="129"/>
        <v>149</v>
      </c>
      <c r="B290" s="99" t="s">
        <v>68</v>
      </c>
      <c r="C290" s="98" t="s">
        <v>623</v>
      </c>
      <c r="D290" s="99" t="s">
        <v>67</v>
      </c>
      <c r="E290" s="99" t="s">
        <v>337</v>
      </c>
      <c r="F290" s="100">
        <v>54000</v>
      </c>
      <c r="G290" s="100">
        <f t="shared" si="125"/>
        <v>1549.8</v>
      </c>
      <c r="H290" s="100">
        <f t="shared" si="126"/>
        <v>1641.6</v>
      </c>
      <c r="I290" s="100">
        <v>2418.54</v>
      </c>
      <c r="J290" s="96">
        <v>25</v>
      </c>
      <c r="K290" s="95">
        <f t="shared" si="127"/>
        <v>5634.94</v>
      </c>
      <c r="L290" s="96">
        <f t="shared" si="128"/>
        <v>48365.06</v>
      </c>
    </row>
    <row r="291" spans="1:12" s="58" customFormat="1" ht="30" customHeight="1" x14ac:dyDescent="0.25">
      <c r="A291" s="98">
        <f t="shared" si="129"/>
        <v>150</v>
      </c>
      <c r="B291" s="99" t="s">
        <v>216</v>
      </c>
      <c r="C291" s="98" t="s">
        <v>623</v>
      </c>
      <c r="D291" s="99" t="s">
        <v>67</v>
      </c>
      <c r="E291" s="99" t="s">
        <v>337</v>
      </c>
      <c r="F291" s="100">
        <v>54000</v>
      </c>
      <c r="G291" s="100">
        <f t="shared" si="125"/>
        <v>1549.8</v>
      </c>
      <c r="H291" s="100">
        <f t="shared" si="126"/>
        <v>1641.6</v>
      </c>
      <c r="I291" s="100">
        <v>2418.54</v>
      </c>
      <c r="J291" s="96">
        <v>25</v>
      </c>
      <c r="K291" s="95">
        <f t="shared" si="127"/>
        <v>5634.94</v>
      </c>
      <c r="L291" s="96">
        <f t="shared" si="128"/>
        <v>48365.06</v>
      </c>
    </row>
    <row r="292" spans="1:12" s="58" customFormat="1" ht="30" customHeight="1" x14ac:dyDescent="0.25">
      <c r="A292" s="98">
        <f t="shared" si="129"/>
        <v>151</v>
      </c>
      <c r="B292" s="99" t="s">
        <v>69</v>
      </c>
      <c r="C292" s="98" t="s">
        <v>623</v>
      </c>
      <c r="D292" s="99" t="s">
        <v>67</v>
      </c>
      <c r="E292" s="99" t="s">
        <v>337</v>
      </c>
      <c r="F292" s="100">
        <v>54000</v>
      </c>
      <c r="G292" s="100">
        <f t="shared" si="125"/>
        <v>1549.8</v>
      </c>
      <c r="H292" s="100">
        <f t="shared" si="126"/>
        <v>1641.6</v>
      </c>
      <c r="I292" s="100">
        <v>2418.54</v>
      </c>
      <c r="J292" s="96">
        <v>125</v>
      </c>
      <c r="K292" s="95">
        <f t="shared" si="127"/>
        <v>5734.94</v>
      </c>
      <c r="L292" s="96">
        <f t="shared" si="128"/>
        <v>48265.06</v>
      </c>
    </row>
    <row r="293" spans="1:12" s="44" customFormat="1" ht="30" customHeight="1" x14ac:dyDescent="0.25">
      <c r="A293" s="201" t="s">
        <v>347</v>
      </c>
      <c r="B293" s="202"/>
      <c r="C293" s="202"/>
      <c r="D293" s="202"/>
      <c r="E293" s="203"/>
      <c r="F293" s="42">
        <f>SUM(F287:F292)</f>
        <v>372000</v>
      </c>
      <c r="G293" s="42">
        <f t="shared" ref="G293:L293" si="130">SUM(G287:G292)</f>
        <v>10676.4</v>
      </c>
      <c r="H293" s="42">
        <f t="shared" si="130"/>
        <v>11308.800000000001</v>
      </c>
      <c r="I293" s="42">
        <f t="shared" si="130"/>
        <v>23035.590000000004</v>
      </c>
      <c r="J293" s="42">
        <f t="shared" si="130"/>
        <v>18191.260000000002</v>
      </c>
      <c r="K293" s="42">
        <f t="shared" si="130"/>
        <v>63212.05</v>
      </c>
      <c r="L293" s="42">
        <f t="shared" si="130"/>
        <v>308787.95</v>
      </c>
    </row>
    <row r="294" spans="1:12" s="44" customFormat="1" ht="28.5" customHeight="1" thickBot="1" x14ac:dyDescent="0.3">
      <c r="A294" s="46"/>
      <c r="B294" s="53"/>
      <c r="C294" s="184"/>
      <c r="D294" s="53"/>
      <c r="E294" s="53"/>
      <c r="F294" s="54"/>
    </row>
    <row r="295" spans="1:12" s="44" customFormat="1" ht="30" customHeight="1" thickBot="1" x14ac:dyDescent="0.3">
      <c r="A295" s="198" t="s">
        <v>71</v>
      </c>
      <c r="B295" s="199"/>
      <c r="C295" s="199"/>
      <c r="D295" s="199"/>
      <c r="E295" s="199"/>
      <c r="F295" s="199"/>
      <c r="G295" s="199"/>
      <c r="H295" s="199"/>
      <c r="I295" s="199"/>
      <c r="J295" s="199"/>
      <c r="K295" s="199"/>
      <c r="L295" s="200"/>
    </row>
    <row r="296" spans="1:12" s="44" customFormat="1" ht="30" customHeight="1" thickBot="1" x14ac:dyDescent="0.3">
      <c r="A296" s="210" t="s">
        <v>72</v>
      </c>
      <c r="B296" s="211"/>
      <c r="C296" s="211"/>
      <c r="D296" s="211"/>
      <c r="E296" s="211"/>
      <c r="F296" s="211"/>
      <c r="G296" s="211"/>
      <c r="H296" s="211"/>
      <c r="I296" s="211"/>
      <c r="J296" s="211"/>
      <c r="K296" s="211"/>
      <c r="L296" s="212"/>
    </row>
    <row r="297" spans="1:12" s="58" customFormat="1" ht="30" customHeight="1" x14ac:dyDescent="0.25">
      <c r="A297" s="93">
        <f>+A292+1</f>
        <v>152</v>
      </c>
      <c r="B297" s="94" t="s">
        <v>80</v>
      </c>
      <c r="C297" s="93" t="s">
        <v>622</v>
      </c>
      <c r="D297" s="102" t="s">
        <v>547</v>
      </c>
      <c r="E297" s="99" t="s">
        <v>337</v>
      </c>
      <c r="F297" s="95">
        <v>81000</v>
      </c>
      <c r="G297" s="95">
        <f>F297*2.87%</f>
        <v>2324.6999999999998</v>
      </c>
      <c r="H297" s="95">
        <f>+F297*3.04%</f>
        <v>2462.4</v>
      </c>
      <c r="I297" s="95">
        <v>7338.56</v>
      </c>
      <c r="J297" s="103">
        <v>1215.25</v>
      </c>
      <c r="K297" s="95">
        <f t="shared" ref="K297:K300" si="131">SUM(G297:J297)</f>
        <v>13340.91</v>
      </c>
      <c r="L297" s="96">
        <f t="shared" ref="L297:L300" si="132">+F297-K297</f>
        <v>67659.09</v>
      </c>
    </row>
    <row r="298" spans="1:12" s="58" customFormat="1" ht="30" customHeight="1" x14ac:dyDescent="0.25">
      <c r="A298" s="98">
        <f>+A297+1</f>
        <v>153</v>
      </c>
      <c r="B298" s="99" t="s">
        <v>99</v>
      </c>
      <c r="C298" s="98" t="s">
        <v>622</v>
      </c>
      <c r="D298" s="99" t="s">
        <v>270</v>
      </c>
      <c r="E298" s="99" t="s">
        <v>336</v>
      </c>
      <c r="F298" s="100">
        <v>35000</v>
      </c>
      <c r="G298" s="100">
        <f>F298*2.87%</f>
        <v>1004.5</v>
      </c>
      <c r="H298" s="100">
        <f>+F298*3.04%</f>
        <v>1064</v>
      </c>
      <c r="I298" s="100">
        <v>0</v>
      </c>
      <c r="J298" s="103">
        <v>1615.62</v>
      </c>
      <c r="K298" s="95">
        <f t="shared" si="131"/>
        <v>3684.12</v>
      </c>
      <c r="L298" s="96">
        <f t="shared" si="132"/>
        <v>31315.88</v>
      </c>
    </row>
    <row r="299" spans="1:12" s="58" customFormat="1" ht="30" customHeight="1" x14ac:dyDescent="0.25">
      <c r="A299" s="98">
        <f t="shared" ref="A299" si="133">+A298+1</f>
        <v>154</v>
      </c>
      <c r="B299" s="99" t="s">
        <v>76</v>
      </c>
      <c r="C299" s="98" t="s">
        <v>623</v>
      </c>
      <c r="D299" s="99" t="s">
        <v>278</v>
      </c>
      <c r="E299" s="99" t="s">
        <v>336</v>
      </c>
      <c r="F299" s="100">
        <v>35000</v>
      </c>
      <c r="G299" s="100">
        <f>F299*2.87%</f>
        <v>1004.5</v>
      </c>
      <c r="H299" s="100">
        <f>+F299*3.04%</f>
        <v>1064</v>
      </c>
      <c r="I299" s="100">
        <v>0</v>
      </c>
      <c r="J299" s="103">
        <v>125</v>
      </c>
      <c r="K299" s="95">
        <f t="shared" si="131"/>
        <v>2193.5</v>
      </c>
      <c r="L299" s="96">
        <f t="shared" si="132"/>
        <v>32806.5</v>
      </c>
    </row>
    <row r="300" spans="1:12" s="58" customFormat="1" ht="30" customHeight="1" x14ac:dyDescent="0.25">
      <c r="A300" s="98">
        <f>+A299+1</f>
        <v>155</v>
      </c>
      <c r="B300" s="99" t="s">
        <v>75</v>
      </c>
      <c r="C300" s="98" t="s">
        <v>623</v>
      </c>
      <c r="D300" s="99" t="s">
        <v>278</v>
      </c>
      <c r="E300" s="99" t="s">
        <v>336</v>
      </c>
      <c r="F300" s="100">
        <v>31500</v>
      </c>
      <c r="G300" s="100">
        <f>F300*2.87%</f>
        <v>904.05</v>
      </c>
      <c r="H300" s="100">
        <f>+F300*3.04%</f>
        <v>957.6</v>
      </c>
      <c r="I300" s="100">
        <v>0</v>
      </c>
      <c r="J300" s="103">
        <v>1215.1199999999999</v>
      </c>
      <c r="K300" s="95">
        <f t="shared" si="131"/>
        <v>3076.77</v>
      </c>
      <c r="L300" s="96">
        <f t="shared" si="132"/>
        <v>28423.23</v>
      </c>
    </row>
    <row r="301" spans="1:12" s="44" customFormat="1" ht="30" customHeight="1" x14ac:dyDescent="0.25">
      <c r="A301" s="201" t="s">
        <v>347</v>
      </c>
      <c r="B301" s="202"/>
      <c r="C301" s="202"/>
      <c r="D301" s="202"/>
      <c r="E301" s="203"/>
      <c r="F301" s="42">
        <f>SUM(F297:F300)</f>
        <v>182500</v>
      </c>
      <c r="G301" s="42">
        <f t="shared" ref="G301:L301" si="134">SUM(G297:G300)</f>
        <v>5237.75</v>
      </c>
      <c r="H301" s="42">
        <f t="shared" si="134"/>
        <v>5548</v>
      </c>
      <c r="I301" s="42">
        <f t="shared" si="134"/>
        <v>7338.56</v>
      </c>
      <c r="J301" s="42">
        <f t="shared" si="134"/>
        <v>4170.99</v>
      </c>
      <c r="K301" s="42">
        <f t="shared" si="134"/>
        <v>22295.3</v>
      </c>
      <c r="L301" s="42">
        <f t="shared" si="134"/>
        <v>160204.70000000001</v>
      </c>
    </row>
    <row r="302" spans="1:12" s="44" customFormat="1" ht="30" customHeight="1" thickBot="1" x14ac:dyDescent="0.3">
      <c r="A302" s="55"/>
      <c r="B302" s="55"/>
      <c r="C302" s="55"/>
      <c r="D302" s="55"/>
      <c r="E302" s="55"/>
      <c r="F302" s="45"/>
      <c r="G302" s="45"/>
      <c r="H302" s="45"/>
      <c r="I302" s="45"/>
      <c r="J302" s="45"/>
      <c r="K302" s="45"/>
      <c r="L302" s="45"/>
    </row>
    <row r="303" spans="1:12" s="44" customFormat="1" ht="30" customHeight="1" thickBot="1" x14ac:dyDescent="0.3">
      <c r="A303" s="210" t="s">
        <v>81</v>
      </c>
      <c r="B303" s="211"/>
      <c r="C303" s="211"/>
      <c r="D303" s="211"/>
      <c r="E303" s="211"/>
      <c r="F303" s="211"/>
      <c r="G303" s="211"/>
      <c r="H303" s="211"/>
      <c r="I303" s="211"/>
      <c r="J303" s="211"/>
      <c r="K303" s="211"/>
      <c r="L303" s="212"/>
    </row>
    <row r="304" spans="1:12" s="97" customFormat="1" ht="30" customHeight="1" x14ac:dyDescent="0.25">
      <c r="A304" s="98">
        <f>+A300+1</f>
        <v>156</v>
      </c>
      <c r="B304" s="99" t="s">
        <v>84</v>
      </c>
      <c r="C304" s="98" t="s">
        <v>622</v>
      </c>
      <c r="D304" s="99" t="s">
        <v>279</v>
      </c>
      <c r="E304" s="99" t="s">
        <v>337</v>
      </c>
      <c r="F304" s="100">
        <v>28875</v>
      </c>
      <c r="G304" s="100">
        <f t="shared" ref="G304:G307" si="135">F304*2.87%</f>
        <v>828.71249999999998</v>
      </c>
      <c r="H304" s="100">
        <f t="shared" ref="H304:H307" si="136">+F304*3.04%</f>
        <v>877.8</v>
      </c>
      <c r="I304" s="100">
        <v>0</v>
      </c>
      <c r="J304" s="103">
        <v>3116.02</v>
      </c>
      <c r="K304" s="158">
        <f t="shared" ref="K304:K307" si="137">SUM(G304:J304)</f>
        <v>4822.5324999999993</v>
      </c>
      <c r="L304" s="96">
        <f t="shared" ref="L304:L307" si="138">+F304-K304</f>
        <v>24052.467499999999</v>
      </c>
    </row>
    <row r="305" spans="1:12" s="105" customFormat="1" ht="30" customHeight="1" x14ac:dyDescent="0.25">
      <c r="A305" s="98">
        <f>+A304+1</f>
        <v>157</v>
      </c>
      <c r="B305" s="99" t="s">
        <v>83</v>
      </c>
      <c r="C305" s="98" t="s">
        <v>622</v>
      </c>
      <c r="D305" s="99" t="s">
        <v>279</v>
      </c>
      <c r="E305" s="99" t="s">
        <v>337</v>
      </c>
      <c r="F305" s="100">
        <v>23100</v>
      </c>
      <c r="G305" s="100">
        <f t="shared" si="135"/>
        <v>662.97</v>
      </c>
      <c r="H305" s="100">
        <f t="shared" si="136"/>
        <v>702.24</v>
      </c>
      <c r="I305" s="100">
        <v>0</v>
      </c>
      <c r="J305" s="103">
        <v>1235.1199999999999</v>
      </c>
      <c r="K305" s="158">
        <f t="shared" si="137"/>
        <v>2600.33</v>
      </c>
      <c r="L305" s="96">
        <f t="shared" si="138"/>
        <v>20499.669999999998</v>
      </c>
    </row>
    <row r="306" spans="1:12" s="121" customFormat="1" ht="30" customHeight="1" x14ac:dyDescent="0.25">
      <c r="A306" s="98">
        <f>+A305+1</f>
        <v>158</v>
      </c>
      <c r="B306" s="99" t="s">
        <v>548</v>
      </c>
      <c r="C306" s="98" t="s">
        <v>622</v>
      </c>
      <c r="D306" s="99" t="s">
        <v>279</v>
      </c>
      <c r="E306" s="99" t="s">
        <v>337</v>
      </c>
      <c r="F306" s="100">
        <v>21450</v>
      </c>
      <c r="G306" s="100">
        <f t="shared" si="135"/>
        <v>615.61500000000001</v>
      </c>
      <c r="H306" s="100">
        <f t="shared" si="136"/>
        <v>652.08000000000004</v>
      </c>
      <c r="I306" s="100">
        <v>0</v>
      </c>
      <c r="J306" s="103">
        <v>545</v>
      </c>
      <c r="K306" s="158">
        <f t="shared" si="137"/>
        <v>1812.6950000000002</v>
      </c>
      <c r="L306" s="96">
        <f t="shared" si="138"/>
        <v>19637.305</v>
      </c>
    </row>
    <row r="307" spans="1:12" s="121" customFormat="1" ht="30" customHeight="1" x14ac:dyDescent="0.25">
      <c r="A307" s="98">
        <f>+A306+1</f>
        <v>159</v>
      </c>
      <c r="B307" s="99" t="s">
        <v>226</v>
      </c>
      <c r="C307" s="98" t="s">
        <v>622</v>
      </c>
      <c r="D307" s="99" t="s">
        <v>279</v>
      </c>
      <c r="E307" s="99" t="s">
        <v>336</v>
      </c>
      <c r="F307" s="100">
        <v>21450</v>
      </c>
      <c r="G307" s="100">
        <f t="shared" si="135"/>
        <v>615.61500000000001</v>
      </c>
      <c r="H307" s="100">
        <f t="shared" si="136"/>
        <v>652.08000000000004</v>
      </c>
      <c r="I307" s="100">
        <v>0</v>
      </c>
      <c r="J307" s="103">
        <v>65</v>
      </c>
      <c r="K307" s="158">
        <f t="shared" si="137"/>
        <v>1332.6950000000002</v>
      </c>
      <c r="L307" s="96">
        <f t="shared" si="138"/>
        <v>20117.305</v>
      </c>
    </row>
    <row r="308" spans="1:12" s="58" customFormat="1" ht="30" customHeight="1" x14ac:dyDescent="0.25">
      <c r="A308" s="98">
        <f>+A307+1</f>
        <v>160</v>
      </c>
      <c r="B308" s="99" t="s">
        <v>549</v>
      </c>
      <c r="C308" s="98" t="s">
        <v>622</v>
      </c>
      <c r="D308" s="99" t="s">
        <v>94</v>
      </c>
      <c r="E308" s="99" t="s">
        <v>337</v>
      </c>
      <c r="F308" s="100">
        <v>21450</v>
      </c>
      <c r="G308" s="100">
        <f t="shared" ref="G308:G321" si="139">F308*2.87%</f>
        <v>615.61500000000001</v>
      </c>
      <c r="H308" s="100">
        <f t="shared" ref="H308:H321" si="140">+F308*3.04%</f>
        <v>652.08000000000004</v>
      </c>
      <c r="I308" s="100">
        <v>0</v>
      </c>
      <c r="J308" s="103">
        <v>45</v>
      </c>
      <c r="K308" s="158">
        <f t="shared" ref="K308:K319" si="141">SUM(G308:J308)</f>
        <v>1312.6950000000002</v>
      </c>
      <c r="L308" s="103">
        <f>+F308-K308</f>
        <v>20137.305</v>
      </c>
    </row>
    <row r="309" spans="1:12" s="58" customFormat="1" ht="30" customHeight="1" x14ac:dyDescent="0.25">
      <c r="A309" s="98">
        <f t="shared" ref="A309:A315" si="142">+A308+1</f>
        <v>161</v>
      </c>
      <c r="B309" s="99" t="s">
        <v>402</v>
      </c>
      <c r="C309" s="98" t="s">
        <v>623</v>
      </c>
      <c r="D309" s="99" t="s">
        <v>94</v>
      </c>
      <c r="E309" s="99" t="s">
        <v>336</v>
      </c>
      <c r="F309" s="100">
        <v>21450</v>
      </c>
      <c r="G309" s="100">
        <f t="shared" si="139"/>
        <v>615.61500000000001</v>
      </c>
      <c r="H309" s="100">
        <f t="shared" si="140"/>
        <v>652.08000000000004</v>
      </c>
      <c r="I309" s="100">
        <v>0</v>
      </c>
      <c r="J309" s="103">
        <v>3164.57</v>
      </c>
      <c r="K309" s="158">
        <f t="shared" si="141"/>
        <v>4432.2650000000003</v>
      </c>
      <c r="L309" s="103">
        <f t="shared" ref="L309:L321" si="143">+F309-K309</f>
        <v>17017.735000000001</v>
      </c>
    </row>
    <row r="310" spans="1:12" s="58" customFormat="1" ht="30" customHeight="1" x14ac:dyDescent="0.25">
      <c r="A310" s="98">
        <f>+A309+1</f>
        <v>162</v>
      </c>
      <c r="B310" s="99" t="s">
        <v>86</v>
      </c>
      <c r="C310" s="98" t="s">
        <v>622</v>
      </c>
      <c r="D310" s="99" t="s">
        <v>94</v>
      </c>
      <c r="E310" s="99" t="s">
        <v>336</v>
      </c>
      <c r="F310" s="100">
        <v>21450</v>
      </c>
      <c r="G310" s="100">
        <f t="shared" si="139"/>
        <v>615.61500000000001</v>
      </c>
      <c r="H310" s="100">
        <f t="shared" si="140"/>
        <v>652.08000000000004</v>
      </c>
      <c r="I310" s="100">
        <v>0</v>
      </c>
      <c r="J310" s="103">
        <v>3867.22</v>
      </c>
      <c r="K310" s="158">
        <f t="shared" si="141"/>
        <v>5134.915</v>
      </c>
      <c r="L310" s="103">
        <f t="shared" si="143"/>
        <v>16315.084999999999</v>
      </c>
    </row>
    <row r="311" spans="1:12" s="58" customFormat="1" ht="30" customHeight="1" x14ac:dyDescent="0.25">
      <c r="A311" s="98">
        <f>+A310+1</f>
        <v>163</v>
      </c>
      <c r="B311" s="99" t="s">
        <v>87</v>
      </c>
      <c r="C311" s="98" t="s">
        <v>623</v>
      </c>
      <c r="D311" s="99" t="s">
        <v>94</v>
      </c>
      <c r="E311" s="99" t="s">
        <v>336</v>
      </c>
      <c r="F311" s="100">
        <v>21450</v>
      </c>
      <c r="G311" s="100">
        <f t="shared" si="139"/>
        <v>615.61500000000001</v>
      </c>
      <c r="H311" s="100">
        <f t="shared" si="140"/>
        <v>652.08000000000004</v>
      </c>
      <c r="I311" s="100">
        <v>0</v>
      </c>
      <c r="J311" s="103">
        <v>125</v>
      </c>
      <c r="K311" s="158">
        <f t="shared" si="141"/>
        <v>1392.6950000000002</v>
      </c>
      <c r="L311" s="103">
        <f t="shared" si="143"/>
        <v>20057.305</v>
      </c>
    </row>
    <row r="312" spans="1:12" s="58" customFormat="1" ht="30" customHeight="1" x14ac:dyDescent="0.25">
      <c r="A312" s="98">
        <f t="shared" si="142"/>
        <v>164</v>
      </c>
      <c r="B312" s="99" t="s">
        <v>403</v>
      </c>
      <c r="C312" s="98" t="s">
        <v>622</v>
      </c>
      <c r="D312" s="99" t="s">
        <v>94</v>
      </c>
      <c r="E312" s="99" t="s">
        <v>337</v>
      </c>
      <c r="F312" s="100">
        <v>21450</v>
      </c>
      <c r="G312" s="100">
        <f t="shared" si="139"/>
        <v>615.61500000000001</v>
      </c>
      <c r="H312" s="100">
        <f t="shared" si="140"/>
        <v>652.08000000000004</v>
      </c>
      <c r="I312" s="100">
        <v>0</v>
      </c>
      <c r="J312" s="103">
        <v>25</v>
      </c>
      <c r="K312" s="158">
        <f t="shared" si="141"/>
        <v>1292.6950000000002</v>
      </c>
      <c r="L312" s="103">
        <f t="shared" si="143"/>
        <v>20157.305</v>
      </c>
    </row>
    <row r="313" spans="1:12" s="58" customFormat="1" ht="30" customHeight="1" x14ac:dyDescent="0.25">
      <c r="A313" s="98">
        <f t="shared" si="142"/>
        <v>165</v>
      </c>
      <c r="B313" s="99" t="s">
        <v>89</v>
      </c>
      <c r="C313" s="98" t="s">
        <v>622</v>
      </c>
      <c r="D313" s="99" t="s">
        <v>94</v>
      </c>
      <c r="E313" s="99" t="s">
        <v>337</v>
      </c>
      <c r="F313" s="100">
        <v>21450</v>
      </c>
      <c r="G313" s="100">
        <f t="shared" si="139"/>
        <v>615.61500000000001</v>
      </c>
      <c r="H313" s="100">
        <f t="shared" si="140"/>
        <v>652.08000000000004</v>
      </c>
      <c r="I313" s="100">
        <v>0</v>
      </c>
      <c r="J313" s="103">
        <v>25</v>
      </c>
      <c r="K313" s="158">
        <f t="shared" si="141"/>
        <v>1292.6950000000002</v>
      </c>
      <c r="L313" s="103">
        <f t="shared" si="143"/>
        <v>20157.305</v>
      </c>
    </row>
    <row r="314" spans="1:12" s="58" customFormat="1" ht="30" customHeight="1" x14ac:dyDescent="0.25">
      <c r="A314" s="98">
        <f t="shared" si="142"/>
        <v>166</v>
      </c>
      <c r="B314" s="99" t="s">
        <v>93</v>
      </c>
      <c r="C314" s="98" t="s">
        <v>623</v>
      </c>
      <c r="D314" s="99" t="s">
        <v>94</v>
      </c>
      <c r="E314" s="99" t="s">
        <v>336</v>
      </c>
      <c r="F314" s="100">
        <v>21450</v>
      </c>
      <c r="G314" s="100">
        <f t="shared" si="139"/>
        <v>615.61500000000001</v>
      </c>
      <c r="H314" s="100">
        <f t="shared" si="140"/>
        <v>652.08000000000004</v>
      </c>
      <c r="I314" s="100">
        <v>0</v>
      </c>
      <c r="J314" s="103">
        <v>25</v>
      </c>
      <c r="K314" s="158">
        <f t="shared" si="141"/>
        <v>1292.6950000000002</v>
      </c>
      <c r="L314" s="103">
        <f t="shared" si="143"/>
        <v>20157.305</v>
      </c>
    </row>
    <row r="315" spans="1:12" s="58" customFormat="1" ht="30" customHeight="1" x14ac:dyDescent="0.25">
      <c r="A315" s="98">
        <f t="shared" si="142"/>
        <v>167</v>
      </c>
      <c r="B315" s="99" t="s">
        <v>85</v>
      </c>
      <c r="C315" s="98" t="s">
        <v>623</v>
      </c>
      <c r="D315" s="99" t="s">
        <v>94</v>
      </c>
      <c r="E315" s="99" t="s">
        <v>337</v>
      </c>
      <c r="F315" s="100">
        <v>19800</v>
      </c>
      <c r="G315" s="100">
        <f t="shared" si="139"/>
        <v>568.26</v>
      </c>
      <c r="H315" s="100">
        <f t="shared" si="140"/>
        <v>601.91999999999996</v>
      </c>
      <c r="I315" s="100">
        <v>0</v>
      </c>
      <c r="J315" s="103">
        <v>5056.12</v>
      </c>
      <c r="K315" s="158">
        <f>SUM(G315:J315)</f>
        <v>6226.2999999999993</v>
      </c>
      <c r="L315" s="103">
        <f t="shared" si="143"/>
        <v>13573.7</v>
      </c>
    </row>
    <row r="316" spans="1:12" s="58" customFormat="1" ht="30" customHeight="1" x14ac:dyDescent="0.25">
      <c r="A316" s="98">
        <f>+A315+1</f>
        <v>168</v>
      </c>
      <c r="B316" s="99" t="s">
        <v>570</v>
      </c>
      <c r="C316" s="98" t="s">
        <v>622</v>
      </c>
      <c r="D316" s="99" t="s">
        <v>94</v>
      </c>
      <c r="E316" s="99" t="s">
        <v>336</v>
      </c>
      <c r="F316" s="100">
        <v>19200</v>
      </c>
      <c r="G316" s="100">
        <f t="shared" si="139"/>
        <v>551.04</v>
      </c>
      <c r="H316" s="100">
        <f t="shared" si="140"/>
        <v>583.67999999999995</v>
      </c>
      <c r="I316" s="100"/>
      <c r="J316" s="103">
        <v>125</v>
      </c>
      <c r="K316" s="158">
        <f>SUM(G316:J316)</f>
        <v>1259.7199999999998</v>
      </c>
      <c r="L316" s="103">
        <f t="shared" si="143"/>
        <v>17940.28</v>
      </c>
    </row>
    <row r="317" spans="1:12" s="58" customFormat="1" ht="30" customHeight="1" x14ac:dyDescent="0.25">
      <c r="A317" s="98">
        <f t="shared" ref="A317:A321" si="144">+A316+1</f>
        <v>169</v>
      </c>
      <c r="B317" s="99" t="s">
        <v>92</v>
      </c>
      <c r="C317" s="98" t="s">
        <v>623</v>
      </c>
      <c r="D317" s="99" t="s">
        <v>94</v>
      </c>
      <c r="E317" s="99" t="s">
        <v>336</v>
      </c>
      <c r="F317" s="100">
        <v>19200</v>
      </c>
      <c r="G317" s="100">
        <f>F317*2.87%</f>
        <v>551.04</v>
      </c>
      <c r="H317" s="100">
        <f>+F317*3.04%</f>
        <v>583.67999999999995</v>
      </c>
      <c r="I317" s="100">
        <v>0</v>
      </c>
      <c r="J317" s="103">
        <v>1525</v>
      </c>
      <c r="K317" s="158">
        <f>SUM(G317:J317)</f>
        <v>2659.72</v>
      </c>
      <c r="L317" s="103">
        <f>+F317-K317</f>
        <v>16540.28</v>
      </c>
    </row>
    <row r="318" spans="1:12" s="58" customFormat="1" ht="30" customHeight="1" x14ac:dyDescent="0.25">
      <c r="A318" s="98">
        <f t="shared" si="144"/>
        <v>170</v>
      </c>
      <c r="B318" s="99" t="s">
        <v>220</v>
      </c>
      <c r="C318" s="98" t="s">
        <v>623</v>
      </c>
      <c r="D318" s="99" t="s">
        <v>94</v>
      </c>
      <c r="E318" s="99" t="s">
        <v>336</v>
      </c>
      <c r="F318" s="100">
        <v>19200</v>
      </c>
      <c r="G318" s="100">
        <f t="shared" si="139"/>
        <v>551.04</v>
      </c>
      <c r="H318" s="100">
        <f t="shared" si="140"/>
        <v>583.67999999999995</v>
      </c>
      <c r="I318" s="100">
        <v>0</v>
      </c>
      <c r="J318" s="103">
        <v>25</v>
      </c>
      <c r="K318" s="158">
        <f t="shared" si="141"/>
        <v>1159.7199999999998</v>
      </c>
      <c r="L318" s="103">
        <f t="shared" si="143"/>
        <v>18040.28</v>
      </c>
    </row>
    <row r="319" spans="1:12" s="58" customFormat="1" ht="30" customHeight="1" x14ac:dyDescent="0.25">
      <c r="A319" s="98">
        <f t="shared" si="144"/>
        <v>171</v>
      </c>
      <c r="B319" s="99" t="s">
        <v>88</v>
      </c>
      <c r="C319" s="98" t="s">
        <v>622</v>
      </c>
      <c r="D319" s="99" t="s">
        <v>94</v>
      </c>
      <c r="E319" s="99" t="s">
        <v>336</v>
      </c>
      <c r="F319" s="100">
        <v>19200</v>
      </c>
      <c r="G319" s="100">
        <f t="shared" si="139"/>
        <v>551.04</v>
      </c>
      <c r="H319" s="100">
        <f t="shared" si="140"/>
        <v>583.67999999999995</v>
      </c>
      <c r="I319" s="100">
        <v>0</v>
      </c>
      <c r="J319" s="103">
        <v>125</v>
      </c>
      <c r="K319" s="158">
        <f t="shared" si="141"/>
        <v>1259.7199999999998</v>
      </c>
      <c r="L319" s="103">
        <f t="shared" si="143"/>
        <v>17940.28</v>
      </c>
    </row>
    <row r="320" spans="1:12" s="58" customFormat="1" ht="30" customHeight="1" x14ac:dyDescent="0.25">
      <c r="A320" s="98">
        <f t="shared" si="144"/>
        <v>172</v>
      </c>
      <c r="B320" s="99" t="s">
        <v>90</v>
      </c>
      <c r="C320" s="98" t="s">
        <v>623</v>
      </c>
      <c r="D320" s="99" t="s">
        <v>94</v>
      </c>
      <c r="E320" s="99" t="s">
        <v>336</v>
      </c>
      <c r="F320" s="100">
        <v>19200</v>
      </c>
      <c r="G320" s="100">
        <f t="shared" si="139"/>
        <v>551.04</v>
      </c>
      <c r="H320" s="100">
        <f t="shared" si="140"/>
        <v>583.67999999999995</v>
      </c>
      <c r="I320" s="100">
        <v>0</v>
      </c>
      <c r="J320" s="103">
        <v>125</v>
      </c>
      <c r="K320" s="95">
        <f>SUM(G320:J320)</f>
        <v>1259.7199999999998</v>
      </c>
      <c r="L320" s="103">
        <f t="shared" si="143"/>
        <v>17940.28</v>
      </c>
    </row>
    <row r="321" spans="1:12" s="58" customFormat="1" ht="30" customHeight="1" x14ac:dyDescent="0.25">
      <c r="A321" s="98">
        <f t="shared" si="144"/>
        <v>173</v>
      </c>
      <c r="B321" s="99" t="s">
        <v>91</v>
      </c>
      <c r="C321" s="98" t="s">
        <v>622</v>
      </c>
      <c r="D321" s="99" t="s">
        <v>94</v>
      </c>
      <c r="E321" s="99" t="s">
        <v>336</v>
      </c>
      <c r="F321" s="100">
        <v>19200</v>
      </c>
      <c r="G321" s="100">
        <f t="shared" si="139"/>
        <v>551.04</v>
      </c>
      <c r="H321" s="100">
        <f t="shared" si="140"/>
        <v>583.67999999999995</v>
      </c>
      <c r="I321" s="100">
        <v>0</v>
      </c>
      <c r="J321" s="103">
        <v>2654.44</v>
      </c>
      <c r="K321" s="95">
        <f>SUM(G321:J321)</f>
        <v>3789.16</v>
      </c>
      <c r="L321" s="103">
        <f t="shared" si="143"/>
        <v>15410.84</v>
      </c>
    </row>
    <row r="322" spans="1:12" s="37" customFormat="1" ht="28.5" customHeight="1" x14ac:dyDescent="0.25">
      <c r="A322" s="201" t="s">
        <v>347</v>
      </c>
      <c r="B322" s="202"/>
      <c r="C322" s="202"/>
      <c r="D322" s="202"/>
      <c r="E322" s="203"/>
      <c r="F322" s="42">
        <f>SUM(F304:F321)</f>
        <v>380025</v>
      </c>
      <c r="G322" s="42">
        <f t="shared" ref="G322:L322" si="145">SUM(G304:G321)</f>
        <v>10906.717500000002</v>
      </c>
      <c r="H322" s="42">
        <f t="shared" si="145"/>
        <v>11552.76</v>
      </c>
      <c r="I322" s="42">
        <f t="shared" si="145"/>
        <v>0</v>
      </c>
      <c r="J322" s="42">
        <f t="shared" si="145"/>
        <v>21873.489999999998</v>
      </c>
      <c r="K322" s="42">
        <f t="shared" si="145"/>
        <v>44332.967499999999</v>
      </c>
      <c r="L322" s="42">
        <f t="shared" si="145"/>
        <v>335692.03250000003</v>
      </c>
    </row>
    <row r="323" spans="1:12" s="44" customFormat="1" ht="21" customHeight="1" thickBot="1" x14ac:dyDescent="0.3">
      <c r="A323" s="46"/>
      <c r="B323" s="53"/>
      <c r="C323" s="184"/>
      <c r="D323" s="53"/>
      <c r="E323" s="53"/>
      <c r="F323" s="54"/>
    </row>
    <row r="324" spans="1:12" s="44" customFormat="1" ht="30" customHeight="1" thickBot="1" x14ac:dyDescent="0.3">
      <c r="A324" s="210" t="s">
        <v>97</v>
      </c>
      <c r="B324" s="211"/>
      <c r="C324" s="211"/>
      <c r="D324" s="211"/>
      <c r="E324" s="211"/>
      <c r="F324" s="211"/>
      <c r="G324" s="211"/>
      <c r="H324" s="211"/>
      <c r="I324" s="211"/>
      <c r="J324" s="211"/>
      <c r="K324" s="211"/>
      <c r="L324" s="212"/>
    </row>
    <row r="325" spans="1:12" s="58" customFormat="1" ht="30" customHeight="1" x14ac:dyDescent="0.25">
      <c r="A325" s="98">
        <f>+A321+1</f>
        <v>174</v>
      </c>
      <c r="B325" s="99" t="s">
        <v>98</v>
      </c>
      <c r="C325" s="98" t="s">
        <v>623</v>
      </c>
      <c r="D325" s="99" t="s">
        <v>280</v>
      </c>
      <c r="E325" s="99" t="s">
        <v>337</v>
      </c>
      <c r="F325" s="100">
        <v>45000</v>
      </c>
      <c r="G325" s="100">
        <f>F325*2.87%</f>
        <v>1291.5</v>
      </c>
      <c r="H325" s="100">
        <f>+F325*3.04%</f>
        <v>1368</v>
      </c>
      <c r="I325" s="100">
        <v>1148.33</v>
      </c>
      <c r="J325" s="103">
        <v>125</v>
      </c>
      <c r="K325" s="95">
        <f>SUM(G325:J325)</f>
        <v>3932.83</v>
      </c>
      <c r="L325" s="103">
        <f t="shared" ref="L325:L326" si="146">+F325-K325</f>
        <v>41067.17</v>
      </c>
    </row>
    <row r="326" spans="1:12" s="58" customFormat="1" ht="30" customHeight="1" x14ac:dyDescent="0.25">
      <c r="A326" s="98">
        <f t="shared" ref="A326:A339" si="147">+A325+1</f>
        <v>175</v>
      </c>
      <c r="B326" s="99" t="s">
        <v>100</v>
      </c>
      <c r="C326" s="98" t="s">
        <v>623</v>
      </c>
      <c r="D326" s="99" t="s">
        <v>102</v>
      </c>
      <c r="E326" s="99" t="s">
        <v>336</v>
      </c>
      <c r="F326" s="100">
        <v>32500</v>
      </c>
      <c r="G326" s="100">
        <f>F326*2.87%</f>
        <v>932.75</v>
      </c>
      <c r="H326" s="100">
        <f>+F326*3.04%</f>
        <v>988</v>
      </c>
      <c r="I326" s="100"/>
      <c r="J326" s="103">
        <v>125</v>
      </c>
      <c r="K326" s="95">
        <f t="shared" ref="K326" si="148">SUM(G326:J326)</f>
        <v>2045.75</v>
      </c>
      <c r="L326" s="103">
        <f t="shared" si="146"/>
        <v>30454.25</v>
      </c>
    </row>
    <row r="327" spans="1:12" s="58" customFormat="1" ht="30" customHeight="1" x14ac:dyDescent="0.25">
      <c r="A327" s="98">
        <f t="shared" si="147"/>
        <v>176</v>
      </c>
      <c r="B327" s="99" t="s">
        <v>104</v>
      </c>
      <c r="C327" s="98" t="s">
        <v>623</v>
      </c>
      <c r="D327" s="99" t="s">
        <v>102</v>
      </c>
      <c r="E327" s="99" t="s">
        <v>337</v>
      </c>
      <c r="F327" s="100">
        <v>29400</v>
      </c>
      <c r="G327" s="100">
        <f>F327*2.87%</f>
        <v>843.78</v>
      </c>
      <c r="H327" s="100">
        <f>+F327*3.04%</f>
        <v>893.76</v>
      </c>
      <c r="I327" s="100"/>
      <c r="J327" s="103">
        <v>1415.1</v>
      </c>
      <c r="K327" s="95">
        <f t="shared" ref="K327" si="149">SUM(G327:J327)</f>
        <v>3152.64</v>
      </c>
      <c r="L327" s="103">
        <f t="shared" ref="L327" si="150">+F327-K327</f>
        <v>26247.360000000001</v>
      </c>
    </row>
    <row r="328" spans="1:12" s="58" customFormat="1" ht="30" customHeight="1" x14ac:dyDescent="0.25">
      <c r="A328" s="98">
        <f t="shared" si="147"/>
        <v>177</v>
      </c>
      <c r="B328" s="99" t="s">
        <v>110</v>
      </c>
      <c r="C328" s="98" t="s">
        <v>623</v>
      </c>
      <c r="D328" s="99" t="s">
        <v>102</v>
      </c>
      <c r="E328" s="99" t="s">
        <v>336</v>
      </c>
      <c r="F328" s="100">
        <v>29400</v>
      </c>
      <c r="G328" s="100">
        <f>F328*2.87%</f>
        <v>843.78</v>
      </c>
      <c r="H328" s="100">
        <f>+F328*3.04%</f>
        <v>893.76</v>
      </c>
      <c r="I328" s="100"/>
      <c r="J328" s="103">
        <v>4794.5600000000004</v>
      </c>
      <c r="K328" s="95">
        <f t="shared" ref="K328" si="151">SUM(G328:J328)</f>
        <v>6532.1</v>
      </c>
      <c r="L328" s="103">
        <f t="shared" ref="L328" si="152">+F328-K328</f>
        <v>22867.9</v>
      </c>
    </row>
    <row r="329" spans="1:12" s="58" customFormat="1" ht="30" customHeight="1" x14ac:dyDescent="0.25">
      <c r="A329" s="98">
        <f>+A328+1</f>
        <v>178</v>
      </c>
      <c r="B329" s="99" t="s">
        <v>111</v>
      </c>
      <c r="C329" s="98" t="s">
        <v>623</v>
      </c>
      <c r="D329" s="99" t="s">
        <v>102</v>
      </c>
      <c r="E329" s="99" t="s">
        <v>336</v>
      </c>
      <c r="F329" s="100">
        <v>29400</v>
      </c>
      <c r="G329" s="100">
        <f t="shared" ref="G329:G343" si="153">F329*2.87%</f>
        <v>843.78</v>
      </c>
      <c r="H329" s="100">
        <f t="shared" ref="H329:H343" si="154">+F329*3.04%</f>
        <v>893.76</v>
      </c>
      <c r="I329" s="100"/>
      <c r="J329" s="103">
        <v>125</v>
      </c>
      <c r="K329" s="95">
        <f t="shared" ref="K329:K335" si="155">SUM(G329:J329)</f>
        <v>1862.54</v>
      </c>
      <c r="L329" s="103">
        <f t="shared" ref="L329:L335" si="156">+F329-K329</f>
        <v>27537.46</v>
      </c>
    </row>
    <row r="330" spans="1:12" s="58" customFormat="1" ht="30" customHeight="1" x14ac:dyDescent="0.25">
      <c r="A330" s="98">
        <f>+A329+1</f>
        <v>179</v>
      </c>
      <c r="B330" s="99" t="s">
        <v>113</v>
      </c>
      <c r="C330" s="98" t="s">
        <v>623</v>
      </c>
      <c r="D330" s="99" t="s">
        <v>102</v>
      </c>
      <c r="E330" s="99" t="s">
        <v>336</v>
      </c>
      <c r="F330" s="100">
        <v>29400</v>
      </c>
      <c r="G330" s="100">
        <f t="shared" si="153"/>
        <v>843.78</v>
      </c>
      <c r="H330" s="100">
        <f t="shared" si="154"/>
        <v>893.76</v>
      </c>
      <c r="I330" s="100"/>
      <c r="J330" s="103">
        <v>125</v>
      </c>
      <c r="K330" s="95">
        <f t="shared" si="155"/>
        <v>1862.54</v>
      </c>
      <c r="L330" s="103">
        <f t="shared" si="156"/>
        <v>27537.46</v>
      </c>
    </row>
    <row r="331" spans="1:12" s="58" customFormat="1" ht="30" customHeight="1" x14ac:dyDescent="0.25">
      <c r="A331" s="93">
        <f>+A330+1</f>
        <v>180</v>
      </c>
      <c r="B331" s="99" t="s">
        <v>221</v>
      </c>
      <c r="C331" s="98" t="s">
        <v>623</v>
      </c>
      <c r="D331" s="99" t="s">
        <v>102</v>
      </c>
      <c r="E331" s="99" t="s">
        <v>336</v>
      </c>
      <c r="F331" s="100">
        <v>29400</v>
      </c>
      <c r="G331" s="100">
        <f>F331*2.87%</f>
        <v>843.78</v>
      </c>
      <c r="H331" s="100">
        <f>+F331*3.04%</f>
        <v>893.76</v>
      </c>
      <c r="I331" s="100"/>
      <c r="J331" s="103">
        <v>125</v>
      </c>
      <c r="K331" s="95">
        <f>SUM(G331:J331)</f>
        <v>1862.54</v>
      </c>
      <c r="L331" s="103">
        <f>+F331-K331</f>
        <v>27537.46</v>
      </c>
    </row>
    <row r="332" spans="1:12" s="58" customFormat="1" ht="30" customHeight="1" x14ac:dyDescent="0.25">
      <c r="A332" s="93">
        <f>+A331+1</f>
        <v>181</v>
      </c>
      <c r="B332" s="99" t="s">
        <v>222</v>
      </c>
      <c r="C332" s="98" t="s">
        <v>623</v>
      </c>
      <c r="D332" s="99" t="s">
        <v>102</v>
      </c>
      <c r="E332" s="99" t="s">
        <v>336</v>
      </c>
      <c r="F332" s="100">
        <v>29400</v>
      </c>
      <c r="G332" s="100">
        <f>F332*2.87%</f>
        <v>843.78</v>
      </c>
      <c r="H332" s="100">
        <f>+F332*3.04%</f>
        <v>893.76</v>
      </c>
      <c r="I332" s="100"/>
      <c r="J332" s="103">
        <v>9215.1200000000008</v>
      </c>
      <c r="K332" s="95">
        <f>SUM(G332:J332)</f>
        <v>10952.66</v>
      </c>
      <c r="L332" s="103">
        <f>+F332-K332</f>
        <v>18447.34</v>
      </c>
    </row>
    <row r="333" spans="1:12" s="122" customFormat="1" ht="30" customHeight="1" x14ac:dyDescent="0.25">
      <c r="A333" s="98">
        <f>+A332+1</f>
        <v>182</v>
      </c>
      <c r="B333" s="99" t="s">
        <v>107</v>
      </c>
      <c r="C333" s="98" t="s">
        <v>623</v>
      </c>
      <c r="D333" s="99" t="s">
        <v>281</v>
      </c>
      <c r="E333" s="99" t="s">
        <v>336</v>
      </c>
      <c r="F333" s="100">
        <v>28875</v>
      </c>
      <c r="G333" s="100">
        <f t="shared" si="153"/>
        <v>828.71249999999998</v>
      </c>
      <c r="H333" s="100">
        <f t="shared" si="154"/>
        <v>877.8</v>
      </c>
      <c r="I333" s="100"/>
      <c r="J333" s="103">
        <v>7585.95</v>
      </c>
      <c r="K333" s="95">
        <f t="shared" si="155"/>
        <v>9292.4624999999996</v>
      </c>
      <c r="L333" s="103">
        <f t="shared" si="156"/>
        <v>19582.537499999999</v>
      </c>
    </row>
    <row r="334" spans="1:12" s="58" customFormat="1" ht="30" customHeight="1" x14ac:dyDescent="0.25">
      <c r="A334" s="98">
        <f t="shared" si="147"/>
        <v>183</v>
      </c>
      <c r="B334" s="99" t="s">
        <v>108</v>
      </c>
      <c r="C334" s="98" t="s">
        <v>623</v>
      </c>
      <c r="D334" s="99" t="s">
        <v>102</v>
      </c>
      <c r="E334" s="99" t="s">
        <v>336</v>
      </c>
      <c r="F334" s="100">
        <v>28875</v>
      </c>
      <c r="G334" s="100">
        <f t="shared" si="153"/>
        <v>828.71249999999998</v>
      </c>
      <c r="H334" s="100">
        <f t="shared" si="154"/>
        <v>877.8</v>
      </c>
      <c r="I334" s="100"/>
      <c r="J334" s="103">
        <v>105</v>
      </c>
      <c r="K334" s="95">
        <f t="shared" si="155"/>
        <v>1811.5124999999998</v>
      </c>
      <c r="L334" s="103">
        <f t="shared" si="156"/>
        <v>27063.487499999999</v>
      </c>
    </row>
    <row r="335" spans="1:12" s="58" customFormat="1" ht="30" customHeight="1" x14ac:dyDescent="0.25">
      <c r="A335" s="98">
        <f>+A334+1</f>
        <v>184</v>
      </c>
      <c r="B335" s="99" t="s">
        <v>73</v>
      </c>
      <c r="C335" s="98" t="s">
        <v>623</v>
      </c>
      <c r="D335" s="109" t="s">
        <v>404</v>
      </c>
      <c r="E335" s="99" t="s">
        <v>337</v>
      </c>
      <c r="F335" s="100">
        <v>28000</v>
      </c>
      <c r="G335" s="100">
        <f>F335*2.87%</f>
        <v>803.6</v>
      </c>
      <c r="H335" s="100">
        <f>+F335*3.04%</f>
        <v>851.2</v>
      </c>
      <c r="I335" s="100"/>
      <c r="J335" s="103">
        <v>25</v>
      </c>
      <c r="K335" s="95">
        <f t="shared" si="155"/>
        <v>1679.8000000000002</v>
      </c>
      <c r="L335" s="103">
        <f t="shared" si="156"/>
        <v>26320.2</v>
      </c>
    </row>
    <row r="336" spans="1:12" s="97" customFormat="1" ht="30" customHeight="1" x14ac:dyDescent="0.25">
      <c r="A336" s="98">
        <f>+A335+1</f>
        <v>185</v>
      </c>
      <c r="B336" s="99" t="s">
        <v>101</v>
      </c>
      <c r="C336" s="98" t="s">
        <v>623</v>
      </c>
      <c r="D336" s="99" t="s">
        <v>102</v>
      </c>
      <c r="E336" s="99" t="s">
        <v>337</v>
      </c>
      <c r="F336" s="100">
        <v>26565</v>
      </c>
      <c r="G336" s="100">
        <f t="shared" si="153"/>
        <v>762.41549999999995</v>
      </c>
      <c r="H336" s="100">
        <f t="shared" si="154"/>
        <v>807.57600000000002</v>
      </c>
      <c r="I336" s="100"/>
      <c r="J336" s="103">
        <v>125</v>
      </c>
      <c r="K336" s="95">
        <f t="shared" ref="K336:K340" si="157">SUM(G336:J336)</f>
        <v>1694.9915000000001</v>
      </c>
      <c r="L336" s="103">
        <f t="shared" ref="L336:L340" si="158">+F336-K336</f>
        <v>24870.0085</v>
      </c>
    </row>
    <row r="337" spans="1:12" s="58" customFormat="1" ht="30" customHeight="1" x14ac:dyDescent="0.25">
      <c r="A337" s="98">
        <f>+A336+1</f>
        <v>186</v>
      </c>
      <c r="B337" s="99" t="s">
        <v>105</v>
      </c>
      <c r="C337" s="98" t="s">
        <v>623</v>
      </c>
      <c r="D337" s="99" t="s">
        <v>102</v>
      </c>
      <c r="E337" s="99" t="s">
        <v>336</v>
      </c>
      <c r="F337" s="100">
        <v>26565</v>
      </c>
      <c r="G337" s="100">
        <f t="shared" si="153"/>
        <v>762.41549999999995</v>
      </c>
      <c r="H337" s="100">
        <f t="shared" si="154"/>
        <v>807.57600000000002</v>
      </c>
      <c r="I337" s="100"/>
      <c r="J337" s="103">
        <v>25</v>
      </c>
      <c r="K337" s="95">
        <f t="shared" si="157"/>
        <v>1594.9915000000001</v>
      </c>
      <c r="L337" s="103">
        <f t="shared" si="158"/>
        <v>24970.0085</v>
      </c>
    </row>
    <row r="338" spans="1:12" s="58" customFormat="1" ht="30" customHeight="1" x14ac:dyDescent="0.25">
      <c r="A338" s="98">
        <f t="shared" si="147"/>
        <v>187</v>
      </c>
      <c r="B338" s="99" t="s">
        <v>106</v>
      </c>
      <c r="C338" s="98" t="s">
        <v>623</v>
      </c>
      <c r="D338" s="99" t="s">
        <v>102</v>
      </c>
      <c r="E338" s="99" t="s">
        <v>337</v>
      </c>
      <c r="F338" s="100">
        <v>26565</v>
      </c>
      <c r="G338" s="100">
        <f t="shared" si="153"/>
        <v>762.41549999999995</v>
      </c>
      <c r="H338" s="100">
        <f t="shared" si="154"/>
        <v>807.57600000000002</v>
      </c>
      <c r="I338" s="100"/>
      <c r="J338" s="103">
        <v>45</v>
      </c>
      <c r="K338" s="95">
        <f t="shared" si="157"/>
        <v>1614.9915000000001</v>
      </c>
      <c r="L338" s="103">
        <f t="shared" si="158"/>
        <v>24950.0085</v>
      </c>
    </row>
    <row r="339" spans="1:12" s="58" customFormat="1" ht="30" customHeight="1" x14ac:dyDescent="0.25">
      <c r="A339" s="98">
        <f t="shared" si="147"/>
        <v>188</v>
      </c>
      <c r="B339" s="99" t="s">
        <v>112</v>
      </c>
      <c r="C339" s="98" t="s">
        <v>623</v>
      </c>
      <c r="D339" s="99" t="s">
        <v>102</v>
      </c>
      <c r="E339" s="99" t="s">
        <v>337</v>
      </c>
      <c r="F339" s="100">
        <v>26565</v>
      </c>
      <c r="G339" s="100">
        <f t="shared" si="153"/>
        <v>762.41549999999995</v>
      </c>
      <c r="H339" s="100">
        <f t="shared" si="154"/>
        <v>807.57600000000002</v>
      </c>
      <c r="I339" s="100"/>
      <c r="J339" s="103">
        <v>8581.27</v>
      </c>
      <c r="K339" s="95">
        <f t="shared" si="157"/>
        <v>10151.261500000001</v>
      </c>
      <c r="L339" s="103">
        <f t="shared" si="158"/>
        <v>16413.738499999999</v>
      </c>
    </row>
    <row r="340" spans="1:12" s="58" customFormat="1" ht="30" customHeight="1" x14ac:dyDescent="0.25">
      <c r="A340" s="93">
        <f t="shared" ref="A340:A343" si="159">+A339+1</f>
        <v>189</v>
      </c>
      <c r="B340" s="94" t="s">
        <v>77</v>
      </c>
      <c r="C340" s="98" t="s">
        <v>622</v>
      </c>
      <c r="D340" s="94" t="s">
        <v>74</v>
      </c>
      <c r="E340" s="94" t="s">
        <v>336</v>
      </c>
      <c r="F340" s="95">
        <v>26250</v>
      </c>
      <c r="G340" s="95">
        <f t="shared" si="153"/>
        <v>753.375</v>
      </c>
      <c r="H340" s="95">
        <f t="shared" si="154"/>
        <v>798</v>
      </c>
      <c r="I340" s="95"/>
      <c r="J340" s="96">
        <v>2951.67</v>
      </c>
      <c r="K340" s="95">
        <f t="shared" si="157"/>
        <v>4503.0450000000001</v>
      </c>
      <c r="L340" s="103">
        <f t="shared" si="158"/>
        <v>21746.955000000002</v>
      </c>
    </row>
    <row r="341" spans="1:12" s="58" customFormat="1" ht="30" customHeight="1" x14ac:dyDescent="0.25">
      <c r="A341" s="93">
        <f t="shared" si="159"/>
        <v>190</v>
      </c>
      <c r="B341" s="99" t="s">
        <v>103</v>
      </c>
      <c r="C341" s="98" t="s">
        <v>623</v>
      </c>
      <c r="D341" s="99" t="s">
        <v>281</v>
      </c>
      <c r="E341" s="99" t="s">
        <v>336</v>
      </c>
      <c r="F341" s="100">
        <v>24150</v>
      </c>
      <c r="G341" s="100">
        <f t="shared" si="153"/>
        <v>693.10500000000002</v>
      </c>
      <c r="H341" s="100">
        <f t="shared" si="154"/>
        <v>734.16</v>
      </c>
      <c r="I341" s="100"/>
      <c r="J341" s="103">
        <v>25</v>
      </c>
      <c r="K341" s="95">
        <f t="shared" ref="K341:K343" si="160">SUM(G341:J341)</f>
        <v>1452.2649999999999</v>
      </c>
      <c r="L341" s="103">
        <f t="shared" ref="L341:L343" si="161">+F341-K341</f>
        <v>22697.735000000001</v>
      </c>
    </row>
    <row r="342" spans="1:12" s="58" customFormat="1" ht="30" customHeight="1" x14ac:dyDescent="0.25">
      <c r="A342" s="93">
        <f t="shared" si="159"/>
        <v>191</v>
      </c>
      <c r="B342" s="99" t="s">
        <v>550</v>
      </c>
      <c r="C342" s="98" t="s">
        <v>623</v>
      </c>
      <c r="D342" s="99" t="s">
        <v>281</v>
      </c>
      <c r="E342" s="99" t="s">
        <v>337</v>
      </c>
      <c r="F342" s="100">
        <v>24150</v>
      </c>
      <c r="G342" s="100">
        <f t="shared" si="153"/>
        <v>693.10500000000002</v>
      </c>
      <c r="H342" s="100">
        <f t="shared" si="154"/>
        <v>734.16</v>
      </c>
      <c r="I342" s="100"/>
      <c r="J342" s="103">
        <v>25</v>
      </c>
      <c r="K342" s="95">
        <f t="shared" si="160"/>
        <v>1452.2649999999999</v>
      </c>
      <c r="L342" s="103">
        <f t="shared" si="161"/>
        <v>22697.735000000001</v>
      </c>
    </row>
    <row r="343" spans="1:12" s="58" customFormat="1" ht="30" customHeight="1" x14ac:dyDescent="0.25">
      <c r="A343" s="93">
        <f t="shared" si="159"/>
        <v>192</v>
      </c>
      <c r="B343" s="99" t="s">
        <v>109</v>
      </c>
      <c r="C343" s="98" t="s">
        <v>623</v>
      </c>
      <c r="D343" s="99" t="s">
        <v>281</v>
      </c>
      <c r="E343" s="99" t="s">
        <v>336</v>
      </c>
      <c r="F343" s="100">
        <v>24150</v>
      </c>
      <c r="G343" s="100">
        <f t="shared" si="153"/>
        <v>693.10500000000002</v>
      </c>
      <c r="H343" s="100">
        <f t="shared" si="154"/>
        <v>734.16</v>
      </c>
      <c r="I343" s="100"/>
      <c r="J343" s="103">
        <v>25</v>
      </c>
      <c r="K343" s="95">
        <f t="shared" si="160"/>
        <v>1452.2649999999999</v>
      </c>
      <c r="L343" s="103">
        <f t="shared" si="161"/>
        <v>22697.735000000001</v>
      </c>
    </row>
    <row r="344" spans="1:12" s="44" customFormat="1" ht="25.5" customHeight="1" x14ac:dyDescent="0.25">
      <c r="A344" s="201" t="s">
        <v>347</v>
      </c>
      <c r="B344" s="202"/>
      <c r="C344" s="202"/>
      <c r="D344" s="202"/>
      <c r="E344" s="203"/>
      <c r="F344" s="42">
        <f>SUM(F325:F343)</f>
        <v>544610</v>
      </c>
      <c r="G344" s="42">
        <f t="shared" ref="G344:L344" si="162">SUM(G325:G343)</f>
        <v>15630.306999999993</v>
      </c>
      <c r="H344" s="42">
        <f t="shared" si="162"/>
        <v>16556.144000000004</v>
      </c>
      <c r="I344" s="42">
        <f t="shared" si="162"/>
        <v>1148.33</v>
      </c>
      <c r="J344" s="42">
        <f t="shared" si="162"/>
        <v>35568.67</v>
      </c>
      <c r="K344" s="42">
        <f t="shared" si="162"/>
        <v>68903.451000000015</v>
      </c>
      <c r="L344" s="42">
        <f t="shared" si="162"/>
        <v>475706.54899999994</v>
      </c>
    </row>
    <row r="345" spans="1:12" s="37" customFormat="1" ht="10.5" customHeight="1" thickBot="1" x14ac:dyDescent="0.3">
      <c r="A345" s="55"/>
      <c r="B345" s="55"/>
      <c r="C345" s="55"/>
      <c r="D345" s="55"/>
      <c r="E345" s="55"/>
      <c r="F345"/>
      <c r="G345"/>
      <c r="H345"/>
      <c r="I345"/>
      <c r="J345"/>
      <c r="K345"/>
      <c r="L345"/>
    </row>
    <row r="346" spans="1:12" s="44" customFormat="1" ht="30" customHeight="1" thickBot="1" x14ac:dyDescent="0.3">
      <c r="A346" s="210" t="s">
        <v>115</v>
      </c>
      <c r="B346" s="211"/>
      <c r="C346" s="211"/>
      <c r="D346" s="211"/>
      <c r="E346" s="211"/>
      <c r="F346" s="211"/>
      <c r="G346" s="211"/>
      <c r="H346" s="211"/>
      <c r="I346" s="211"/>
      <c r="J346" s="211"/>
      <c r="K346" s="211"/>
      <c r="L346" s="212"/>
    </row>
    <row r="347" spans="1:12" s="58" customFormat="1" ht="30" customHeight="1" x14ac:dyDescent="0.25">
      <c r="A347" s="93">
        <f>+A343+1</f>
        <v>193</v>
      </c>
      <c r="B347" s="94" t="s">
        <v>118</v>
      </c>
      <c r="C347" s="93" t="s">
        <v>622</v>
      </c>
      <c r="D347" s="94" t="s">
        <v>282</v>
      </c>
      <c r="E347" s="99" t="s">
        <v>336</v>
      </c>
      <c r="F347" s="95">
        <v>100000</v>
      </c>
      <c r="G347" s="95">
        <f>F347*2.87%</f>
        <v>2870</v>
      </c>
      <c r="H347" s="95">
        <f>+F347*3.04%</f>
        <v>3040</v>
      </c>
      <c r="I347" s="95">
        <v>12105.37</v>
      </c>
      <c r="J347" s="103">
        <v>125</v>
      </c>
      <c r="K347" s="95">
        <f>SUM(G347:J347)</f>
        <v>18140.370000000003</v>
      </c>
      <c r="L347" s="103">
        <f t="shared" ref="L347:L349" si="163">+F347-K347</f>
        <v>81859.63</v>
      </c>
    </row>
    <row r="348" spans="1:12" s="58" customFormat="1" ht="30" customHeight="1" x14ac:dyDescent="0.25">
      <c r="A348" s="93">
        <f>+A347+1</f>
        <v>194</v>
      </c>
      <c r="B348" s="99" t="s">
        <v>201</v>
      </c>
      <c r="C348" s="98" t="s">
        <v>622</v>
      </c>
      <c r="D348" s="99" t="s">
        <v>225</v>
      </c>
      <c r="E348" s="99" t="s">
        <v>336</v>
      </c>
      <c r="F348" s="100">
        <v>60000</v>
      </c>
      <c r="G348" s="100">
        <f>F348*2.87%</f>
        <v>1722</v>
      </c>
      <c r="H348" s="100">
        <f>+F348*3.04%</f>
        <v>1824</v>
      </c>
      <c r="I348" s="100">
        <v>3486.65</v>
      </c>
      <c r="J348" s="103">
        <v>25</v>
      </c>
      <c r="K348" s="95">
        <f t="shared" ref="K348:K349" si="164">SUM(G348:J348)</f>
        <v>7057.65</v>
      </c>
      <c r="L348" s="103">
        <f t="shared" si="163"/>
        <v>52942.35</v>
      </c>
    </row>
    <row r="349" spans="1:12" s="58" customFormat="1" ht="30" customHeight="1" x14ac:dyDescent="0.25">
      <c r="A349" s="98">
        <f t="shared" ref="A349:A350" si="165">+A348+1</f>
        <v>195</v>
      </c>
      <c r="B349" s="99" t="s">
        <v>224</v>
      </c>
      <c r="C349" s="98" t="s">
        <v>623</v>
      </c>
      <c r="D349" s="99" t="s">
        <v>301</v>
      </c>
      <c r="E349" s="99" t="s">
        <v>336</v>
      </c>
      <c r="F349" s="100">
        <v>60000</v>
      </c>
      <c r="G349" s="100">
        <f>F349*2.87%</f>
        <v>1722</v>
      </c>
      <c r="H349" s="100">
        <f>+F349*3.04%</f>
        <v>1824</v>
      </c>
      <c r="I349" s="100">
        <v>3248.45</v>
      </c>
      <c r="J349" s="103">
        <v>1215.1199999999999</v>
      </c>
      <c r="K349" s="95">
        <f t="shared" si="164"/>
        <v>8009.57</v>
      </c>
      <c r="L349" s="103">
        <f t="shared" si="163"/>
        <v>51990.43</v>
      </c>
    </row>
    <row r="350" spans="1:12" s="58" customFormat="1" ht="30" customHeight="1" x14ac:dyDescent="0.25">
      <c r="A350" s="98">
        <f t="shared" si="165"/>
        <v>196</v>
      </c>
      <c r="B350" s="99" t="s">
        <v>117</v>
      </c>
      <c r="C350" s="98" t="s">
        <v>623</v>
      </c>
      <c r="D350" s="99" t="s">
        <v>74</v>
      </c>
      <c r="E350" s="99" t="s">
        <v>337</v>
      </c>
      <c r="F350" s="100">
        <v>33600</v>
      </c>
      <c r="G350" s="100">
        <f>F350*2.87%</f>
        <v>964.32</v>
      </c>
      <c r="H350" s="100">
        <f>+F350*3.04%</f>
        <v>1021.44</v>
      </c>
      <c r="I350" s="100"/>
      <c r="J350" s="103">
        <v>1215.1199999999999</v>
      </c>
      <c r="K350" s="95">
        <f>SUM(G350:J350)</f>
        <v>3200.88</v>
      </c>
      <c r="L350" s="103">
        <f>+F350-K350</f>
        <v>30399.119999999999</v>
      </c>
    </row>
    <row r="351" spans="1:12" s="58" customFormat="1" ht="25.5" customHeight="1" x14ac:dyDescent="0.25">
      <c r="A351" s="201" t="s">
        <v>347</v>
      </c>
      <c r="B351" s="202"/>
      <c r="C351" s="202"/>
      <c r="D351" s="202"/>
      <c r="E351" s="203"/>
      <c r="F351" s="42">
        <f>SUM(F347:F350)</f>
        <v>253600</v>
      </c>
      <c r="G351" s="42">
        <f t="shared" ref="G351:L351" si="166">SUM(G347:G350)</f>
        <v>7278.32</v>
      </c>
      <c r="H351" s="42">
        <f t="shared" si="166"/>
        <v>7709.4400000000005</v>
      </c>
      <c r="I351" s="42">
        <f t="shared" si="166"/>
        <v>18840.47</v>
      </c>
      <c r="J351" s="42">
        <f t="shared" si="166"/>
        <v>2580.2399999999998</v>
      </c>
      <c r="K351" s="42">
        <f t="shared" si="166"/>
        <v>36408.47</v>
      </c>
      <c r="L351" s="42">
        <f t="shared" si="166"/>
        <v>217191.53</v>
      </c>
    </row>
    <row r="352" spans="1:12" s="44" customFormat="1" ht="12" customHeight="1" thickBot="1" x14ac:dyDescent="0.3">
      <c r="A352" s="55"/>
      <c r="B352" s="55"/>
      <c r="C352" s="55"/>
      <c r="D352" s="55"/>
      <c r="E352" s="55"/>
      <c r="F352" s="45"/>
      <c r="G352" s="45"/>
      <c r="H352" s="45"/>
      <c r="I352" s="45"/>
      <c r="J352" s="45"/>
      <c r="K352" s="45"/>
      <c r="L352" s="45"/>
    </row>
    <row r="353" spans="1:12" s="37" customFormat="1" ht="21" customHeight="1" thickBot="1" x14ac:dyDescent="0.3">
      <c r="A353" s="210" t="s">
        <v>315</v>
      </c>
      <c r="B353" s="211"/>
      <c r="C353" s="211"/>
      <c r="D353" s="211"/>
      <c r="E353" s="211"/>
      <c r="F353" s="211"/>
      <c r="G353" s="211"/>
      <c r="H353" s="211"/>
      <c r="I353" s="211"/>
      <c r="J353" s="211"/>
      <c r="K353" s="211"/>
      <c r="L353" s="212"/>
    </row>
    <row r="354" spans="1:12" s="97" customFormat="1" ht="30" customHeight="1" x14ac:dyDescent="0.25">
      <c r="A354" s="93">
        <f>+A350+1</f>
        <v>197</v>
      </c>
      <c r="B354" s="94" t="s">
        <v>119</v>
      </c>
      <c r="C354" s="93" t="s">
        <v>622</v>
      </c>
      <c r="D354" s="94" t="s">
        <v>283</v>
      </c>
      <c r="E354" s="94" t="s">
        <v>336</v>
      </c>
      <c r="F354" s="95">
        <v>100000</v>
      </c>
      <c r="G354" s="95">
        <f t="shared" ref="G354:G359" si="167">F354*2.87%</f>
        <v>2870</v>
      </c>
      <c r="H354" s="95">
        <f t="shared" ref="H354:H359" si="168">+F354*3.04%</f>
        <v>3040</v>
      </c>
      <c r="I354" s="95">
        <v>12105.37</v>
      </c>
      <c r="J354" s="103">
        <v>125</v>
      </c>
      <c r="K354" s="95">
        <f t="shared" ref="K354:K358" si="169">SUM(G354:J354)</f>
        <v>18140.370000000003</v>
      </c>
      <c r="L354" s="103">
        <f t="shared" ref="L354" si="170">+F354-K354</f>
        <v>81859.63</v>
      </c>
    </row>
    <row r="355" spans="1:12" s="97" customFormat="1" ht="30" customHeight="1" x14ac:dyDescent="0.25">
      <c r="A355" s="98">
        <f>+A354+1</f>
        <v>198</v>
      </c>
      <c r="B355" s="99" t="s">
        <v>234</v>
      </c>
      <c r="C355" s="98" t="s">
        <v>623</v>
      </c>
      <c r="D355" s="99" t="s">
        <v>217</v>
      </c>
      <c r="E355" s="99" t="s">
        <v>337</v>
      </c>
      <c r="F355" s="100">
        <v>45000</v>
      </c>
      <c r="G355" s="100">
        <f t="shared" si="167"/>
        <v>1291.5</v>
      </c>
      <c r="H355" s="100">
        <f t="shared" si="168"/>
        <v>1368</v>
      </c>
      <c r="I355" s="100">
        <v>969.81</v>
      </c>
      <c r="J355" s="103">
        <v>1315.12</v>
      </c>
      <c r="K355" s="95">
        <f t="shared" si="169"/>
        <v>4944.43</v>
      </c>
      <c r="L355" s="103">
        <f>+F355-K355</f>
        <v>40055.57</v>
      </c>
    </row>
    <row r="356" spans="1:12" s="58" customFormat="1" ht="30" customHeight="1" x14ac:dyDescent="0.25">
      <c r="A356" s="98">
        <f>+A355+1</f>
        <v>199</v>
      </c>
      <c r="B356" s="99" t="s">
        <v>116</v>
      </c>
      <c r="C356" s="98" t="s">
        <v>623</v>
      </c>
      <c r="D356" s="99" t="s">
        <v>217</v>
      </c>
      <c r="E356" s="99" t="s">
        <v>337</v>
      </c>
      <c r="F356" s="100">
        <v>40000</v>
      </c>
      <c r="G356" s="100">
        <f t="shared" si="167"/>
        <v>1148</v>
      </c>
      <c r="H356" s="100">
        <f t="shared" si="168"/>
        <v>1216</v>
      </c>
      <c r="I356" s="100"/>
      <c r="J356" s="103">
        <v>3717.42</v>
      </c>
      <c r="K356" s="95">
        <f>SUM(G356:J356)</f>
        <v>6081.42</v>
      </c>
      <c r="L356" s="103">
        <f>+F356-K356</f>
        <v>33918.58</v>
      </c>
    </row>
    <row r="357" spans="1:12" s="97" customFormat="1" ht="30" customHeight="1" x14ac:dyDescent="0.25">
      <c r="A357" s="98">
        <f>+A356+1</f>
        <v>200</v>
      </c>
      <c r="B357" s="99" t="s">
        <v>516</v>
      </c>
      <c r="C357" s="98" t="s">
        <v>622</v>
      </c>
      <c r="D357" s="99" t="s">
        <v>125</v>
      </c>
      <c r="E357" s="99" t="s">
        <v>337</v>
      </c>
      <c r="F357" s="100">
        <v>31500</v>
      </c>
      <c r="G357" s="100">
        <f t="shared" si="167"/>
        <v>904.05</v>
      </c>
      <c r="H357" s="100">
        <f t="shared" si="168"/>
        <v>957.6</v>
      </c>
      <c r="I357" s="100"/>
      <c r="J357" s="103">
        <v>145</v>
      </c>
      <c r="K357" s="95">
        <f t="shared" si="169"/>
        <v>2006.65</v>
      </c>
      <c r="L357" s="103">
        <f>+F357-K357</f>
        <v>29493.35</v>
      </c>
    </row>
    <row r="358" spans="1:12" s="97" customFormat="1" ht="30" customHeight="1" x14ac:dyDescent="0.25">
      <c r="A358" s="98">
        <f>+A357+1</f>
        <v>201</v>
      </c>
      <c r="B358" s="99" t="s">
        <v>120</v>
      </c>
      <c r="C358" s="98" t="s">
        <v>622</v>
      </c>
      <c r="D358" s="99" t="s">
        <v>217</v>
      </c>
      <c r="E358" s="99" t="s">
        <v>337</v>
      </c>
      <c r="F358" s="100">
        <v>31500</v>
      </c>
      <c r="G358" s="100">
        <f t="shared" si="167"/>
        <v>904.05</v>
      </c>
      <c r="H358" s="100">
        <f t="shared" si="168"/>
        <v>957.6</v>
      </c>
      <c r="I358" s="100"/>
      <c r="J358" s="103">
        <v>145</v>
      </c>
      <c r="K358" s="95">
        <f t="shared" si="169"/>
        <v>2006.65</v>
      </c>
      <c r="L358" s="103">
        <f t="shared" ref="L358" si="171">+F358-K358</f>
        <v>29493.35</v>
      </c>
    </row>
    <row r="359" spans="1:12" s="58" customFormat="1" ht="30" customHeight="1" x14ac:dyDescent="0.25">
      <c r="A359" s="98">
        <f>+A358+1</f>
        <v>202</v>
      </c>
      <c r="B359" s="99" t="s">
        <v>78</v>
      </c>
      <c r="C359" s="98" t="s">
        <v>622</v>
      </c>
      <c r="D359" s="99" t="s">
        <v>217</v>
      </c>
      <c r="E359" s="99" t="s">
        <v>336</v>
      </c>
      <c r="F359" s="100">
        <v>29400</v>
      </c>
      <c r="G359" s="100">
        <f t="shared" si="167"/>
        <v>843.78</v>
      </c>
      <c r="H359" s="100">
        <f t="shared" si="168"/>
        <v>893.76</v>
      </c>
      <c r="I359" s="100">
        <v>0</v>
      </c>
      <c r="J359" s="103">
        <v>7140.08</v>
      </c>
      <c r="K359" s="95">
        <f>SUM(G359:J359)</f>
        <v>8877.619999999999</v>
      </c>
      <c r="L359" s="96">
        <f t="shared" ref="L359" si="172">+F359-K359</f>
        <v>20522.38</v>
      </c>
    </row>
    <row r="360" spans="1:12" s="37" customFormat="1" ht="25.5" customHeight="1" x14ac:dyDescent="0.25">
      <c r="A360" s="201" t="s">
        <v>347</v>
      </c>
      <c r="B360" s="202"/>
      <c r="C360" s="202"/>
      <c r="D360" s="202"/>
      <c r="E360" s="203"/>
      <c r="F360" s="42">
        <f>SUM(F354:F359)</f>
        <v>277400</v>
      </c>
      <c r="G360" s="42">
        <f t="shared" ref="G360:L360" si="173">SUM(G354:G359)</f>
        <v>7961.38</v>
      </c>
      <c r="H360" s="42">
        <f t="shared" si="173"/>
        <v>8432.9600000000009</v>
      </c>
      <c r="I360" s="42">
        <f t="shared" si="173"/>
        <v>13075.18</v>
      </c>
      <c r="J360" s="42">
        <f t="shared" si="173"/>
        <v>12587.619999999999</v>
      </c>
      <c r="K360" s="42">
        <f>SUM(K354:K359)</f>
        <v>42057.14</v>
      </c>
      <c r="L360" s="42">
        <f t="shared" si="173"/>
        <v>235342.86000000004</v>
      </c>
    </row>
    <row r="361" spans="1:12" s="37" customFormat="1" ht="16.5" customHeight="1" thickBot="1" x14ac:dyDescent="0.3">
      <c r="A361" s="55"/>
      <c r="B361" s="55"/>
      <c r="C361" s="55"/>
      <c r="D361" s="55"/>
      <c r="E361" s="55"/>
      <c r="F361" s="45"/>
      <c r="G361" s="45"/>
      <c r="H361" s="45"/>
      <c r="I361" s="45"/>
      <c r="J361" s="45"/>
      <c r="K361" s="45"/>
      <c r="L361" s="45"/>
    </row>
    <row r="362" spans="1:12" s="44" customFormat="1" ht="30" customHeight="1" thickBot="1" x14ac:dyDescent="0.3">
      <c r="A362" s="219" t="s">
        <v>95</v>
      </c>
      <c r="B362" s="220"/>
      <c r="C362" s="220"/>
      <c r="D362" s="220"/>
      <c r="E362" s="220"/>
      <c r="F362" s="220"/>
      <c r="G362" s="220"/>
      <c r="H362" s="220"/>
      <c r="I362" s="220"/>
      <c r="J362" s="220"/>
      <c r="K362" s="220"/>
      <c r="L362" s="221"/>
    </row>
    <row r="363" spans="1:12" s="58" customFormat="1" ht="30" customHeight="1" x14ac:dyDescent="0.25">
      <c r="A363" s="98">
        <f>+A359+1</f>
        <v>203</v>
      </c>
      <c r="B363" s="99" t="s">
        <v>551</v>
      </c>
      <c r="C363" s="98" t="s">
        <v>623</v>
      </c>
      <c r="D363" s="99" t="s">
        <v>271</v>
      </c>
      <c r="E363" s="99" t="s">
        <v>337</v>
      </c>
      <c r="F363" s="100">
        <v>45000</v>
      </c>
      <c r="G363" s="100">
        <f>F363*2.87%</f>
        <v>1291.5</v>
      </c>
      <c r="H363" s="100">
        <f>+F363*3.04%</f>
        <v>1368</v>
      </c>
      <c r="I363" s="100">
        <v>1148.33</v>
      </c>
      <c r="J363" s="103">
        <v>4394.95</v>
      </c>
      <c r="K363" s="95">
        <f t="shared" ref="K363:K364" si="174">SUM(G363:J363)</f>
        <v>8202.7799999999988</v>
      </c>
      <c r="L363" s="103">
        <f t="shared" ref="L363:L364" si="175">+F363-K363</f>
        <v>36797.22</v>
      </c>
    </row>
    <row r="364" spans="1:12" s="58" customFormat="1" ht="30" customHeight="1" x14ac:dyDescent="0.25">
      <c r="A364" s="98">
        <f>+A363+1</f>
        <v>204</v>
      </c>
      <c r="B364" s="99" t="s">
        <v>96</v>
      </c>
      <c r="C364" s="98" t="s">
        <v>623</v>
      </c>
      <c r="D364" s="99" t="s">
        <v>317</v>
      </c>
      <c r="E364" s="99" t="s">
        <v>336</v>
      </c>
      <c r="F364" s="100">
        <v>31500</v>
      </c>
      <c r="G364" s="100">
        <f>F364*2.87%</f>
        <v>904.05</v>
      </c>
      <c r="H364" s="100">
        <f>+F364*3.04%</f>
        <v>957.6</v>
      </c>
      <c r="I364" s="100"/>
      <c r="J364" s="103">
        <v>525</v>
      </c>
      <c r="K364" s="95">
        <f t="shared" si="174"/>
        <v>2386.65</v>
      </c>
      <c r="L364" s="103">
        <f t="shared" si="175"/>
        <v>29113.35</v>
      </c>
    </row>
    <row r="365" spans="1:12" s="44" customFormat="1" ht="30" customHeight="1" x14ac:dyDescent="0.25">
      <c r="A365" s="201" t="s">
        <v>347</v>
      </c>
      <c r="B365" s="202"/>
      <c r="C365" s="202"/>
      <c r="D365" s="202"/>
      <c r="E365" s="203"/>
      <c r="F365" s="42">
        <f>SUM(F363:F364)</f>
        <v>76500</v>
      </c>
      <c r="G365" s="42">
        <f t="shared" ref="G365:L365" si="176">SUM(G363:G364)</f>
        <v>2195.5500000000002</v>
      </c>
      <c r="H365" s="42">
        <f t="shared" si="176"/>
        <v>2325.6</v>
      </c>
      <c r="I365" s="42">
        <f t="shared" si="176"/>
        <v>1148.33</v>
      </c>
      <c r="J365" s="42">
        <f t="shared" si="176"/>
        <v>4919.95</v>
      </c>
      <c r="K365" s="42">
        <f t="shared" si="176"/>
        <v>10589.429999999998</v>
      </c>
      <c r="L365" s="42">
        <f t="shared" si="176"/>
        <v>65910.570000000007</v>
      </c>
    </row>
    <row r="366" spans="1:12" s="44" customFormat="1" ht="21" customHeight="1" thickBot="1" x14ac:dyDescent="0.3">
      <c r="A366" s="55"/>
      <c r="B366" s="55"/>
      <c r="C366" s="55"/>
      <c r="D366" s="55"/>
      <c r="E366" s="55"/>
      <c r="F366" s="45"/>
      <c r="G366" s="45"/>
      <c r="H366" s="45"/>
      <c r="I366" s="45"/>
      <c r="J366" s="45"/>
      <c r="K366" s="45"/>
      <c r="L366" s="45"/>
    </row>
    <row r="367" spans="1:12" s="37" customFormat="1" ht="30" customHeight="1" thickBot="1" x14ac:dyDescent="0.3">
      <c r="A367" s="210" t="s">
        <v>515</v>
      </c>
      <c r="B367" s="211"/>
      <c r="C367" s="211"/>
      <c r="D367" s="211"/>
      <c r="E367" s="211"/>
      <c r="F367" s="211"/>
      <c r="G367" s="211"/>
      <c r="H367" s="211"/>
      <c r="I367" s="211"/>
      <c r="J367" s="211"/>
      <c r="K367" s="211"/>
      <c r="L367" s="212"/>
    </row>
    <row r="368" spans="1:12" s="97" customFormat="1" ht="30" customHeight="1" x14ac:dyDescent="0.25">
      <c r="A368" s="93">
        <f>+A364+1</f>
        <v>205</v>
      </c>
      <c r="B368" s="94" t="s">
        <v>293</v>
      </c>
      <c r="C368" s="93" t="s">
        <v>622</v>
      </c>
      <c r="D368" s="102" t="s">
        <v>314</v>
      </c>
      <c r="E368" s="99" t="s">
        <v>337</v>
      </c>
      <c r="F368" s="95">
        <v>77000</v>
      </c>
      <c r="G368" s="95">
        <f t="shared" ref="G368:G378" si="177">F368*2.87%</f>
        <v>2209.9</v>
      </c>
      <c r="H368" s="95">
        <f t="shared" ref="H368:H378" si="178">+F368*3.04%</f>
        <v>2340.8000000000002</v>
      </c>
      <c r="I368" s="95">
        <v>6695.19</v>
      </c>
      <c r="J368" s="103">
        <v>25</v>
      </c>
      <c r="K368" s="95">
        <f>SUM(G368:J368)</f>
        <v>11270.89</v>
      </c>
      <c r="L368" s="103">
        <f t="shared" ref="L368:L371" si="179">+F368-K368</f>
        <v>65729.11</v>
      </c>
    </row>
    <row r="369" spans="1:12" s="97" customFormat="1" ht="30" customHeight="1" x14ac:dyDescent="0.25">
      <c r="A369" s="98">
        <f>+A368+1</f>
        <v>206</v>
      </c>
      <c r="B369" s="99" t="s">
        <v>122</v>
      </c>
      <c r="C369" s="98" t="s">
        <v>622</v>
      </c>
      <c r="D369" s="109" t="s">
        <v>284</v>
      </c>
      <c r="E369" s="99" t="s">
        <v>337</v>
      </c>
      <c r="F369" s="100">
        <v>50000</v>
      </c>
      <c r="G369" s="100">
        <f t="shared" si="177"/>
        <v>1435</v>
      </c>
      <c r="H369" s="100">
        <f t="shared" si="178"/>
        <v>1520</v>
      </c>
      <c r="I369" s="100"/>
      <c r="J369" s="103">
        <v>3317.75</v>
      </c>
      <c r="K369" s="95">
        <f t="shared" ref="K369:K371" si="180">SUM(G369:J369)</f>
        <v>6272.75</v>
      </c>
      <c r="L369" s="103">
        <f t="shared" si="179"/>
        <v>43727.25</v>
      </c>
    </row>
    <row r="370" spans="1:12" s="97" customFormat="1" ht="30" customHeight="1" x14ac:dyDescent="0.25">
      <c r="A370" s="98">
        <f>+A369+1</f>
        <v>207</v>
      </c>
      <c r="B370" s="99" t="s">
        <v>232</v>
      </c>
      <c r="C370" s="98" t="s">
        <v>622</v>
      </c>
      <c r="D370" s="99" t="s">
        <v>322</v>
      </c>
      <c r="E370" s="99" t="s">
        <v>336</v>
      </c>
      <c r="F370" s="100">
        <v>45000</v>
      </c>
      <c r="G370" s="100">
        <f>F370*2.87%</f>
        <v>1291.5</v>
      </c>
      <c r="H370" s="100">
        <f>+F370*3.04%</f>
        <v>1368</v>
      </c>
      <c r="I370" s="100">
        <v>1148.33</v>
      </c>
      <c r="J370" s="96">
        <v>25</v>
      </c>
      <c r="K370" s="95">
        <f>SUM(G370:J370)</f>
        <v>3832.83</v>
      </c>
      <c r="L370" s="96">
        <f>+F370-K370</f>
        <v>41167.17</v>
      </c>
    </row>
    <row r="371" spans="1:12" s="97" customFormat="1" ht="30" customHeight="1" x14ac:dyDescent="0.25">
      <c r="A371" s="98">
        <f>+A370+1</f>
        <v>208</v>
      </c>
      <c r="B371" s="99" t="s">
        <v>555</v>
      </c>
      <c r="C371" s="98" t="s">
        <v>623</v>
      </c>
      <c r="D371" s="104" t="s">
        <v>74</v>
      </c>
      <c r="E371" s="99" t="s">
        <v>337</v>
      </c>
      <c r="F371" s="100">
        <v>35750</v>
      </c>
      <c r="G371" s="100">
        <f t="shared" si="177"/>
        <v>1026.0250000000001</v>
      </c>
      <c r="H371" s="100">
        <f t="shared" si="178"/>
        <v>1086.8</v>
      </c>
      <c r="I371" s="100"/>
      <c r="J371" s="103">
        <v>3150.55</v>
      </c>
      <c r="K371" s="95">
        <f t="shared" si="180"/>
        <v>5263.375</v>
      </c>
      <c r="L371" s="103">
        <f t="shared" si="179"/>
        <v>30486.625</v>
      </c>
    </row>
    <row r="372" spans="1:12" s="97" customFormat="1" ht="30" customHeight="1" x14ac:dyDescent="0.25">
      <c r="A372" s="93">
        <f>+A371+1</f>
        <v>209</v>
      </c>
      <c r="B372" s="94" t="s">
        <v>552</v>
      </c>
      <c r="C372" s="93" t="s">
        <v>622</v>
      </c>
      <c r="D372" s="94" t="s">
        <v>217</v>
      </c>
      <c r="E372" s="94" t="s">
        <v>337</v>
      </c>
      <c r="F372" s="95">
        <v>32500</v>
      </c>
      <c r="G372" s="95">
        <f t="shared" si="177"/>
        <v>932.75</v>
      </c>
      <c r="H372" s="95">
        <f t="shared" si="178"/>
        <v>988</v>
      </c>
      <c r="I372" s="95"/>
      <c r="J372" s="96">
        <v>3715.36</v>
      </c>
      <c r="K372" s="95">
        <f>SUM(G372:J372)</f>
        <v>5636.1100000000006</v>
      </c>
      <c r="L372" s="103">
        <f>+F372-K372</f>
        <v>26863.89</v>
      </c>
    </row>
    <row r="373" spans="1:12" s="97" customFormat="1" ht="30" customHeight="1" x14ac:dyDescent="0.25">
      <c r="A373" s="98">
        <f t="shared" ref="A373:A374" si="181">+A372+1</f>
        <v>210</v>
      </c>
      <c r="B373" s="99" t="s">
        <v>463</v>
      </c>
      <c r="C373" s="98" t="s">
        <v>622</v>
      </c>
      <c r="D373" s="99" t="s">
        <v>217</v>
      </c>
      <c r="E373" s="99" t="s">
        <v>337</v>
      </c>
      <c r="F373" s="100">
        <v>31500</v>
      </c>
      <c r="G373" s="100">
        <f t="shared" si="177"/>
        <v>904.05</v>
      </c>
      <c r="H373" s="100">
        <f t="shared" si="178"/>
        <v>957.6</v>
      </c>
      <c r="I373" s="100"/>
      <c r="J373" s="103">
        <v>1355.12</v>
      </c>
      <c r="K373" s="95">
        <f t="shared" ref="K373" si="182">SUM(G373:J373)</f>
        <v>3216.77</v>
      </c>
      <c r="L373" s="103">
        <f t="shared" ref="L373:L379" si="183">+F373-K373</f>
        <v>28283.23</v>
      </c>
    </row>
    <row r="374" spans="1:12" s="97" customFormat="1" ht="30" customHeight="1" x14ac:dyDescent="0.25">
      <c r="A374" s="98">
        <f t="shared" si="181"/>
        <v>211</v>
      </c>
      <c r="B374" s="99" t="s">
        <v>554</v>
      </c>
      <c r="C374" s="98" t="s">
        <v>622</v>
      </c>
      <c r="D374" s="99" t="s">
        <v>217</v>
      </c>
      <c r="E374" s="99" t="s">
        <v>337</v>
      </c>
      <c r="F374" s="100">
        <v>31500</v>
      </c>
      <c r="G374" s="100">
        <f t="shared" si="177"/>
        <v>904.05</v>
      </c>
      <c r="H374" s="100">
        <f t="shared" si="178"/>
        <v>957.6</v>
      </c>
      <c r="I374" s="100"/>
      <c r="J374" s="103">
        <v>4139.24</v>
      </c>
      <c r="K374" s="95">
        <f t="shared" ref="K374:K379" si="184">SUM(G374:J374)</f>
        <v>6000.8899999999994</v>
      </c>
      <c r="L374" s="103">
        <f t="shared" si="183"/>
        <v>25499.11</v>
      </c>
    </row>
    <row r="375" spans="1:12" s="97" customFormat="1" ht="30" customHeight="1" x14ac:dyDescent="0.25">
      <c r="A375" s="98">
        <f>+A374+1</f>
        <v>212</v>
      </c>
      <c r="B375" s="99" t="s">
        <v>553</v>
      </c>
      <c r="C375" s="98" t="s">
        <v>622</v>
      </c>
      <c r="D375" s="99" t="s">
        <v>82</v>
      </c>
      <c r="E375" s="99" t="s">
        <v>337</v>
      </c>
      <c r="F375" s="100">
        <v>31500</v>
      </c>
      <c r="G375" s="100">
        <f t="shared" si="177"/>
        <v>904.05</v>
      </c>
      <c r="H375" s="100">
        <f t="shared" si="178"/>
        <v>957.6</v>
      </c>
      <c r="I375" s="100"/>
      <c r="J375" s="103">
        <v>1335.12</v>
      </c>
      <c r="K375" s="95">
        <f t="shared" si="184"/>
        <v>3196.77</v>
      </c>
      <c r="L375" s="103">
        <f t="shared" si="183"/>
        <v>28303.23</v>
      </c>
    </row>
    <row r="376" spans="1:12" s="97" customFormat="1" ht="30" customHeight="1" x14ac:dyDescent="0.25">
      <c r="A376" s="98">
        <f t="shared" ref="A376:A378" si="185">+A375+1</f>
        <v>213</v>
      </c>
      <c r="B376" s="99" t="s">
        <v>126</v>
      </c>
      <c r="C376" s="98" t="s">
        <v>623</v>
      </c>
      <c r="D376" s="99" t="s">
        <v>285</v>
      </c>
      <c r="E376" s="99" t="s">
        <v>336</v>
      </c>
      <c r="F376" s="100">
        <v>23908.5</v>
      </c>
      <c r="G376" s="100">
        <f t="shared" si="177"/>
        <v>686.17394999999999</v>
      </c>
      <c r="H376" s="100">
        <f t="shared" si="178"/>
        <v>726.8184</v>
      </c>
      <c r="I376" s="100"/>
      <c r="J376" s="103">
        <v>125</v>
      </c>
      <c r="K376" s="95">
        <f t="shared" si="184"/>
        <v>1537.99235</v>
      </c>
      <c r="L376" s="103">
        <f t="shared" si="183"/>
        <v>22370.50765</v>
      </c>
    </row>
    <row r="377" spans="1:12" s="97" customFormat="1" ht="30" customHeight="1" x14ac:dyDescent="0.25">
      <c r="A377" s="98">
        <f t="shared" si="185"/>
        <v>214</v>
      </c>
      <c r="B377" s="99" t="s">
        <v>123</v>
      </c>
      <c r="C377" s="98" t="s">
        <v>623</v>
      </c>
      <c r="D377" s="99" t="s">
        <v>285</v>
      </c>
      <c r="E377" s="99" t="s">
        <v>337</v>
      </c>
      <c r="F377" s="100">
        <v>23835</v>
      </c>
      <c r="G377" s="100">
        <f t="shared" si="177"/>
        <v>684.06449999999995</v>
      </c>
      <c r="H377" s="100">
        <f t="shared" si="178"/>
        <v>724.58399999999995</v>
      </c>
      <c r="I377" s="100"/>
      <c r="J377" s="103">
        <v>25</v>
      </c>
      <c r="K377" s="95">
        <f t="shared" si="184"/>
        <v>1433.6484999999998</v>
      </c>
      <c r="L377" s="103">
        <f t="shared" si="183"/>
        <v>22401.351500000001</v>
      </c>
    </row>
    <row r="378" spans="1:12" s="97" customFormat="1" ht="30" customHeight="1" x14ac:dyDescent="0.25">
      <c r="A378" s="98">
        <f t="shared" si="185"/>
        <v>215</v>
      </c>
      <c r="B378" s="99" t="s">
        <v>124</v>
      </c>
      <c r="C378" s="98" t="s">
        <v>623</v>
      </c>
      <c r="D378" s="99" t="s">
        <v>285</v>
      </c>
      <c r="E378" s="99" t="s">
        <v>337</v>
      </c>
      <c r="F378" s="100">
        <v>23835</v>
      </c>
      <c r="G378" s="100">
        <f t="shared" si="177"/>
        <v>684.06449999999995</v>
      </c>
      <c r="H378" s="100">
        <f t="shared" si="178"/>
        <v>724.58399999999995</v>
      </c>
      <c r="I378" s="123"/>
      <c r="J378" s="103">
        <v>165</v>
      </c>
      <c r="K378" s="95">
        <f t="shared" si="184"/>
        <v>1573.6484999999998</v>
      </c>
      <c r="L378" s="103">
        <f t="shared" si="183"/>
        <v>22261.351500000001</v>
      </c>
    </row>
    <row r="379" spans="1:12" s="97" customFormat="1" ht="30" customHeight="1" x14ac:dyDescent="0.25">
      <c r="A379" s="98">
        <f>+A378+1</f>
        <v>216</v>
      </c>
      <c r="B379" s="166" t="s">
        <v>587</v>
      </c>
      <c r="C379" s="188" t="s">
        <v>623</v>
      </c>
      <c r="D379" s="166" t="s">
        <v>588</v>
      </c>
      <c r="E379" s="159" t="s">
        <v>336</v>
      </c>
      <c r="F379" s="161">
        <v>20750</v>
      </c>
      <c r="G379" s="161">
        <f t="shared" ref="G379" si="186">F379*2.87%</f>
        <v>595.52499999999998</v>
      </c>
      <c r="H379" s="100">
        <f t="shared" ref="H379" si="187">+F379*3.04%</f>
        <v>630.79999999999995</v>
      </c>
      <c r="I379" s="123"/>
      <c r="J379" s="103">
        <v>25</v>
      </c>
      <c r="K379" s="95">
        <f t="shared" si="184"/>
        <v>1251.3249999999998</v>
      </c>
      <c r="L379" s="103">
        <f t="shared" si="183"/>
        <v>19498.674999999999</v>
      </c>
    </row>
    <row r="380" spans="1:12" s="37" customFormat="1" ht="30" customHeight="1" x14ac:dyDescent="0.25">
      <c r="A380" s="201" t="s">
        <v>347</v>
      </c>
      <c r="B380" s="202"/>
      <c r="C380" s="202"/>
      <c r="D380" s="202"/>
      <c r="E380" s="203"/>
      <c r="F380" s="42">
        <f>SUM(F368:F379)</f>
        <v>427078.5</v>
      </c>
      <c r="G380" s="42">
        <f t="shared" ref="G380:L380" si="188">SUM(G368:G379)</f>
        <v>12257.15295</v>
      </c>
      <c r="H380" s="42">
        <f t="shared" si="188"/>
        <v>12983.186400000002</v>
      </c>
      <c r="I380" s="42">
        <f t="shared" si="188"/>
        <v>7843.5199999999995</v>
      </c>
      <c r="J380" s="42">
        <f t="shared" si="188"/>
        <v>17403.14</v>
      </c>
      <c r="K380" s="42">
        <f t="shared" si="188"/>
        <v>50486.999349999998</v>
      </c>
      <c r="L380" s="42">
        <f t="shared" si="188"/>
        <v>376591.50064999994</v>
      </c>
    </row>
    <row r="381" spans="1:12" s="37" customFormat="1" ht="28.5" customHeight="1" thickBot="1" x14ac:dyDescent="0.3">
      <c r="A381" s="46"/>
      <c r="B381" s="53"/>
      <c r="C381" s="184"/>
      <c r="D381" s="53"/>
      <c r="E381" s="53"/>
      <c r="F381" s="54"/>
      <c r="G381" s="44"/>
      <c r="H381" s="44"/>
      <c r="I381" s="44"/>
      <c r="J381" s="44"/>
      <c r="K381" s="44"/>
      <c r="L381" s="44"/>
    </row>
    <row r="382" spans="1:12" s="37" customFormat="1" ht="30" customHeight="1" thickBot="1" x14ac:dyDescent="0.3">
      <c r="A382" s="59"/>
      <c r="B382" s="60" t="s">
        <v>353</v>
      </c>
      <c r="C382" s="189"/>
      <c r="D382" s="61"/>
      <c r="E382" s="62"/>
      <c r="F382" s="63">
        <f>+F20+F24+F28+F34+F40+F47+F52+F59+F64+F73+F78+F84+F91+F98+F103+F107+F112+F120+F126+F134+F142+F149+F155+F164+F168+F173+F180+F186+F191+F196+F203+F213+F217+F222+F228+F231+F237+F242+F248+F253+F259+F269+F274+F284+F293+F301+F322+F344+F351+F360+F365+F380</f>
        <v>14514713.5</v>
      </c>
      <c r="G382" s="63">
        <f>+G20+G24+G28+G34+G40+G47+G52+G59+G64+G73+G78+G84+G91+G98+G103+G107+G112+G120+G126+G134+G142+G149+G155+G164+G168+G173+G180+G186+G191+G196+G203+G213+G217+G222+G228+G231+G237+G242+G248+G253+G259+G269+G274+G284+G293+G301+G322+G344+G351+G360+G365+G380</f>
        <v>412733.65245000011</v>
      </c>
      <c r="H382" s="63">
        <f t="shared" ref="H382:L382" si="189">+H20+H24+H28+H34+H40+H47+H52+H59+H64+H73+H78+H84+H91+H98+H103+H107+H112+H120+H126+H134+H142+H149+H155+H164+H168+H173+H180+H186+H191+H196+H203+H213+H217+H222+H228+H231+H237+H242+H248+H253+H259+H269+H274+H284+H293+H301+H322+H344+H351+H360+H365+H380</f>
        <v>426131.49839999992</v>
      </c>
      <c r="I382" s="63">
        <f t="shared" si="189"/>
        <v>1304011.31</v>
      </c>
      <c r="J382" s="63">
        <f t="shared" si="189"/>
        <v>421294.95999999996</v>
      </c>
      <c r="K382" s="63">
        <f t="shared" si="189"/>
        <v>2564171.4208499999</v>
      </c>
      <c r="L382" s="63">
        <f t="shared" si="189"/>
        <v>11950542.079150001</v>
      </c>
    </row>
    <row r="383" spans="1:12" ht="15" x14ac:dyDescent="0.25">
      <c r="A383" s="33"/>
      <c r="B383" s="32"/>
      <c r="C383" s="33"/>
      <c r="D383" s="32"/>
      <c r="E383" s="32"/>
      <c r="F383" s="20"/>
      <c r="G383" s="21"/>
      <c r="H383" s="21"/>
      <c r="I383" s="21"/>
      <c r="J383" s="21"/>
      <c r="K383" s="21"/>
      <c r="L383" s="21"/>
    </row>
    <row r="384" spans="1:12" ht="15.75" x14ac:dyDescent="0.25">
      <c r="B384" s="1"/>
      <c r="D384" s="1"/>
      <c r="E384" s="22"/>
      <c r="F384" s="72"/>
    </row>
    <row r="385" spans="2:12" ht="15.75" x14ac:dyDescent="0.25">
      <c r="B385" s="23"/>
      <c r="C385" s="190"/>
      <c r="D385" s="24"/>
      <c r="E385" s="23"/>
      <c r="F385" s="1"/>
      <c r="L385" s="7"/>
    </row>
    <row r="386" spans="2:12" ht="15.75" x14ac:dyDescent="0.25">
      <c r="B386" s="25" t="s">
        <v>589</v>
      </c>
      <c r="C386" s="191"/>
      <c r="D386" s="24"/>
      <c r="E386" s="25" t="s">
        <v>464</v>
      </c>
      <c r="F386" s="1"/>
    </row>
    <row r="387" spans="2:12" ht="15.75" x14ac:dyDescent="0.25">
      <c r="B387" s="25" t="s">
        <v>590</v>
      </c>
      <c r="C387" s="191"/>
      <c r="D387" s="24"/>
      <c r="E387" s="25" t="s">
        <v>378</v>
      </c>
      <c r="F387" s="1"/>
    </row>
    <row r="16872" spans="2:12" s="4" customFormat="1" x14ac:dyDescent="0.2">
      <c r="B16872" s="27"/>
      <c r="D16872" s="27"/>
      <c r="E16872" s="27"/>
      <c r="F16872" s="2"/>
      <c r="G16872" s="1"/>
      <c r="H16872" s="1"/>
      <c r="I16872" s="1"/>
      <c r="J16872" s="1"/>
      <c r="K16872" s="1"/>
      <c r="L16872" s="1"/>
    </row>
    <row r="16874" spans="2:12" s="4" customFormat="1" x14ac:dyDescent="0.2">
      <c r="B16874" s="27"/>
      <c r="D16874" s="27"/>
      <c r="E16874" s="27"/>
      <c r="F16874" s="2"/>
      <c r="G16874" s="1"/>
      <c r="H16874" s="1"/>
      <c r="I16874" s="1"/>
      <c r="J16874" s="1"/>
      <c r="K16874" s="1"/>
      <c r="L16874" s="1"/>
    </row>
    <row r="16889" spans="7:8" x14ac:dyDescent="0.2">
      <c r="G16889" s="4"/>
      <c r="H16889" s="4"/>
    </row>
    <row r="16891" spans="7:8" x14ac:dyDescent="0.2">
      <c r="G16891" s="4"/>
      <c r="H16891" s="4"/>
    </row>
    <row r="16901" spans="2:12" x14ac:dyDescent="0.2">
      <c r="J16901" s="4"/>
      <c r="K16901" s="4"/>
      <c r="L16901" s="4"/>
    </row>
    <row r="16903" spans="2:12" x14ac:dyDescent="0.2">
      <c r="J16903" s="4"/>
      <c r="K16903" s="4"/>
      <c r="L16903" s="4"/>
    </row>
    <row r="16904" spans="2:12" x14ac:dyDescent="0.2">
      <c r="I16904" s="4"/>
    </row>
    <row r="16905" spans="2:12" x14ac:dyDescent="0.2">
      <c r="B16905" s="27">
        <f>SUM(B7:B16904)</f>
        <v>0</v>
      </c>
    </row>
    <row r="16906" spans="2:12" x14ac:dyDescent="0.2">
      <c r="I16906" s="4"/>
    </row>
    <row r="16907" spans="2:12" x14ac:dyDescent="0.2">
      <c r="B16907" s="27">
        <f>SUM(B16905)</f>
        <v>0</v>
      </c>
    </row>
    <row r="1000230" spans="11:11" x14ac:dyDescent="0.2">
      <c r="K1000230" s="11" t="e">
        <f>SUM(#REF!)</f>
        <v>#REF!</v>
      </c>
    </row>
  </sheetData>
  <mergeCells count="111">
    <mergeCell ref="A367:L367"/>
    <mergeCell ref="A353:L353"/>
    <mergeCell ref="A380:E380"/>
    <mergeCell ref="A351:E351"/>
    <mergeCell ref="A296:L296"/>
    <mergeCell ref="A303:L303"/>
    <mergeCell ref="A362:L362"/>
    <mergeCell ref="A324:L324"/>
    <mergeCell ref="A346:L346"/>
    <mergeCell ref="A360:E360"/>
    <mergeCell ref="A301:E301"/>
    <mergeCell ref="A322:E322"/>
    <mergeCell ref="A365:E365"/>
    <mergeCell ref="A344:E344"/>
    <mergeCell ref="A274:E274"/>
    <mergeCell ref="A284:E284"/>
    <mergeCell ref="A293:E293"/>
    <mergeCell ref="A295:L295"/>
    <mergeCell ref="A286:L286"/>
    <mergeCell ref="A271:L271"/>
    <mergeCell ref="A255:L255"/>
    <mergeCell ref="A261:L261"/>
    <mergeCell ref="A269:E269"/>
    <mergeCell ref="A276:L276"/>
    <mergeCell ref="A155:E155"/>
    <mergeCell ref="A164:E164"/>
    <mergeCell ref="A253:E253"/>
    <mergeCell ref="A259:E259"/>
    <mergeCell ref="A251:L251"/>
    <mergeCell ref="A248:E248"/>
    <mergeCell ref="A244:L244"/>
    <mergeCell ref="A222:E222"/>
    <mergeCell ref="A228:E228"/>
    <mergeCell ref="A231:E231"/>
    <mergeCell ref="A237:E237"/>
    <mergeCell ref="A242:E242"/>
    <mergeCell ref="A229:L229"/>
    <mergeCell ref="A239:L239"/>
    <mergeCell ref="A233:L233"/>
    <mergeCell ref="A103:E103"/>
    <mergeCell ref="A112:E112"/>
    <mergeCell ref="A219:L219"/>
    <mergeCell ref="A224:L224"/>
    <mergeCell ref="A188:L188"/>
    <mergeCell ref="A52:E52"/>
    <mergeCell ref="A136:L136"/>
    <mergeCell ref="A151:L151"/>
    <mergeCell ref="A157:L157"/>
    <mergeCell ref="A170:L170"/>
    <mergeCell ref="A175:L175"/>
    <mergeCell ref="A166:L166"/>
    <mergeCell ref="A59:E59"/>
    <mergeCell ref="A64:E64"/>
    <mergeCell ref="A73:E73"/>
    <mergeCell ref="A78:E78"/>
    <mergeCell ref="A84:E84"/>
    <mergeCell ref="A91:E91"/>
    <mergeCell ref="A98:E98"/>
    <mergeCell ref="A122:L122"/>
    <mergeCell ref="A128:L128"/>
    <mergeCell ref="A134:E134"/>
    <mergeCell ref="A142:E142"/>
    <mergeCell ref="A149:E149"/>
    <mergeCell ref="A80:L80"/>
    <mergeCell ref="A86:L86"/>
    <mergeCell ref="A40:E40"/>
    <mergeCell ref="A42:L42"/>
    <mergeCell ref="A47:E47"/>
    <mergeCell ref="A183:L183"/>
    <mergeCell ref="A182:L182"/>
    <mergeCell ref="A180:E180"/>
    <mergeCell ref="A215:L215"/>
    <mergeCell ref="A198:L198"/>
    <mergeCell ref="A193:L193"/>
    <mergeCell ref="A205:L205"/>
    <mergeCell ref="A49:L49"/>
    <mergeCell ref="A54:L54"/>
    <mergeCell ref="A144:L144"/>
    <mergeCell ref="A186:E186"/>
    <mergeCell ref="A191:E191"/>
    <mergeCell ref="A196:E196"/>
    <mergeCell ref="A203:E203"/>
    <mergeCell ref="A105:L105"/>
    <mergeCell ref="A109:L109"/>
    <mergeCell ref="A107:E107"/>
    <mergeCell ref="A126:E126"/>
    <mergeCell ref="D120:E120"/>
    <mergeCell ref="A93:L93"/>
    <mergeCell ref="A100:L100"/>
    <mergeCell ref="A173:E173"/>
    <mergeCell ref="A114:L114"/>
    <mergeCell ref="A213:E213"/>
    <mergeCell ref="A217:E217"/>
    <mergeCell ref="A2:L2"/>
    <mergeCell ref="A3:L3"/>
    <mergeCell ref="A4:L4"/>
    <mergeCell ref="A5:B5"/>
    <mergeCell ref="A8:L8"/>
    <mergeCell ref="G6:H6"/>
    <mergeCell ref="A30:L30"/>
    <mergeCell ref="A36:L36"/>
    <mergeCell ref="A22:L22"/>
    <mergeCell ref="A24:E24"/>
    <mergeCell ref="A26:L26"/>
    <mergeCell ref="A28:E28"/>
    <mergeCell ref="A20:E20"/>
    <mergeCell ref="A34:E34"/>
    <mergeCell ref="A168:E168"/>
    <mergeCell ref="A61:L61"/>
    <mergeCell ref="A66:L66"/>
    <mergeCell ref="A75:L75"/>
  </mergeCells>
  <pageMargins left="0.15748031496062992" right="0.15748031496062992" top="0.15748031496062992" bottom="0.15748031496062992" header="0.15748031496062992" footer="0.15748031496062992"/>
  <pageSetup paperSize="5" scale="61" orientation="landscape" r:id="rId1"/>
  <rowBreaks count="14" manualBreakCount="14">
    <brk id="34" max="10" man="1"/>
    <brk id="59" max="10" man="1"/>
    <brk id="84" max="10" man="1"/>
    <brk id="112" max="10" man="1"/>
    <brk id="142" max="10" man="1"/>
    <brk id="168" max="10" man="1"/>
    <brk id="196" max="10" man="1"/>
    <brk id="222" max="10" man="1"/>
    <brk id="248" max="10" man="1"/>
    <brk id="275" max="10" man="1"/>
    <brk id="302" max="10" man="1"/>
    <brk id="330" max="10" man="1"/>
    <brk id="360" max="10" man="1"/>
    <brk id="388" max="10" man="1"/>
  </rowBreaks>
  <ignoredErrors>
    <ignoredError sqref="K189 K76 K106 K167 K50" formulaRange="1"/>
    <ignoredError sqref="K265 H17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48102"/>
  <sheetViews>
    <sheetView showGridLines="0" tabSelected="1" topLeftCell="A118" zoomScale="87" zoomScaleNormal="87" zoomScaleSheetLayoutView="50" workbookViewId="0">
      <selection activeCell="D128" sqref="D128"/>
    </sheetView>
  </sheetViews>
  <sheetFormatPr baseColWidth="10" defaultColWidth="11.42578125" defaultRowHeight="12.75" x14ac:dyDescent="0.2"/>
  <cols>
    <col min="1" max="1" width="6.42578125" style="4" customWidth="1"/>
    <col min="2" max="2" width="36.7109375" style="27" customWidth="1"/>
    <col min="3" max="3" width="13.140625" style="4" customWidth="1"/>
    <col min="4" max="4" width="36.28515625" style="27" customWidth="1"/>
    <col min="5" max="5" width="26.5703125" style="27" customWidth="1"/>
    <col min="6" max="6" width="26.28515625" style="27" customWidth="1"/>
    <col min="7" max="7" width="18.140625" style="2" customWidth="1"/>
    <col min="8" max="8" width="14.7109375" style="1" customWidth="1"/>
    <col min="9" max="9" width="14.140625" style="1" customWidth="1"/>
    <col min="10" max="10" width="17.140625" style="1" customWidth="1"/>
    <col min="11" max="11" width="15.42578125" style="1" customWidth="1"/>
    <col min="12" max="12" width="15.7109375" style="1" customWidth="1"/>
    <col min="13" max="13" width="17.85546875" style="1" customWidth="1"/>
    <col min="15" max="15" width="12.42578125" style="1" bestFit="1" customWidth="1"/>
    <col min="16" max="16" width="13.28515625" style="1" customWidth="1"/>
    <col min="17" max="16384" width="11.42578125" style="1"/>
  </cols>
  <sheetData>
    <row r="1" spans="1:14" x14ac:dyDescent="0.2">
      <c r="B1" s="26"/>
      <c r="C1" s="180"/>
    </row>
    <row r="2" spans="1:14" ht="18.75" x14ac:dyDescent="0.3">
      <c r="A2" s="204" t="s">
        <v>0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</row>
    <row r="3" spans="1:14" ht="18.75" x14ac:dyDescent="0.3">
      <c r="A3" s="204" t="s">
        <v>338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</row>
    <row r="4" spans="1:14" ht="18.75" x14ac:dyDescent="0.3">
      <c r="A4" s="204" t="s">
        <v>592</v>
      </c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</row>
    <row r="5" spans="1:14" ht="6.75" customHeight="1" thickBot="1" x14ac:dyDescent="0.35">
      <c r="A5" s="204"/>
      <c r="B5" s="204"/>
      <c r="C5" s="178"/>
      <c r="D5" s="26"/>
      <c r="E5" s="26"/>
      <c r="F5" s="26"/>
      <c r="G5" s="19"/>
    </row>
    <row r="6" spans="1:14" ht="24.75" customHeight="1" thickBot="1" x14ac:dyDescent="0.3">
      <c r="A6" s="227"/>
      <c r="B6" s="227"/>
      <c r="C6" s="179"/>
      <c r="H6" s="231" t="s">
        <v>335</v>
      </c>
      <c r="I6" s="232"/>
    </row>
    <row r="7" spans="1:14" s="2" customFormat="1" ht="24.95" customHeight="1" thickBot="1" x14ac:dyDescent="0.25">
      <c r="A7" s="13" t="s">
        <v>3</v>
      </c>
      <c r="B7" s="13" t="s">
        <v>328</v>
      </c>
      <c r="C7" s="13" t="s">
        <v>620</v>
      </c>
      <c r="D7" s="13" t="s">
        <v>351</v>
      </c>
      <c r="E7" s="13" t="s">
        <v>333</v>
      </c>
      <c r="F7" s="13" t="s">
        <v>334</v>
      </c>
      <c r="G7" s="13" t="s">
        <v>346</v>
      </c>
      <c r="H7" s="13" t="s">
        <v>4</v>
      </c>
      <c r="I7" s="13" t="s">
        <v>5</v>
      </c>
      <c r="J7" s="14" t="s">
        <v>330</v>
      </c>
      <c r="K7" s="14" t="s">
        <v>332</v>
      </c>
      <c r="L7" s="14" t="s">
        <v>6</v>
      </c>
      <c r="M7" s="13" t="s">
        <v>331</v>
      </c>
      <c r="N7"/>
    </row>
    <row r="8" spans="1:14" s="2" customFormat="1" ht="24.95" customHeight="1" thickBot="1" x14ac:dyDescent="0.25">
      <c r="A8" s="222" t="s">
        <v>253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4"/>
      <c r="N8"/>
    </row>
    <row r="9" spans="1:14" s="76" customFormat="1" ht="24.95" customHeight="1" x14ac:dyDescent="0.2">
      <c r="A9" s="135">
        <v>1</v>
      </c>
      <c r="B9" s="66" t="s">
        <v>370</v>
      </c>
      <c r="C9" s="192" t="s">
        <v>623</v>
      </c>
      <c r="D9" s="136" t="s">
        <v>371</v>
      </c>
      <c r="E9" s="28" t="s">
        <v>442</v>
      </c>
      <c r="F9" s="28" t="s">
        <v>601</v>
      </c>
      <c r="G9" s="138">
        <v>175000</v>
      </c>
      <c r="H9" s="139">
        <f>G9*2.87%</f>
        <v>5022.5</v>
      </c>
      <c r="I9" s="139">
        <v>4098.5280000000002</v>
      </c>
      <c r="J9" s="139">
        <v>30052.61</v>
      </c>
      <c r="K9" s="138">
        <v>25</v>
      </c>
      <c r="L9" s="139">
        <f>SUM(H9:K9)</f>
        <v>39198.637999999999</v>
      </c>
      <c r="M9" s="138">
        <f>+G9-L9</f>
        <v>135801.36199999999</v>
      </c>
      <c r="N9"/>
    </row>
    <row r="10" spans="1:14" s="2" customFormat="1" ht="24.95" customHeight="1" x14ac:dyDescent="0.2">
      <c r="A10" s="234" t="s">
        <v>347</v>
      </c>
      <c r="B10" s="234"/>
      <c r="C10" s="234"/>
      <c r="D10" s="234"/>
      <c r="E10" s="234"/>
      <c r="F10" s="234"/>
      <c r="G10" s="17">
        <f>SUM(G9)</f>
        <v>175000</v>
      </c>
      <c r="H10" s="17">
        <f t="shared" ref="H10:M10" si="0">SUM(H9)</f>
        <v>5022.5</v>
      </c>
      <c r="I10" s="17">
        <f t="shared" si="0"/>
        <v>4098.5280000000002</v>
      </c>
      <c r="J10" s="17">
        <f t="shared" si="0"/>
        <v>30052.61</v>
      </c>
      <c r="K10" s="17">
        <f t="shared" si="0"/>
        <v>25</v>
      </c>
      <c r="L10" s="17">
        <f>SUM(L9)</f>
        <v>39198.637999999999</v>
      </c>
      <c r="M10" s="17">
        <f t="shared" si="0"/>
        <v>135801.36199999999</v>
      </c>
      <c r="N10"/>
    </row>
    <row r="11" spans="1:14" s="2" customFormat="1" ht="21" customHeight="1" thickBot="1" x14ac:dyDescent="0.25">
      <c r="A11"/>
      <c r="B11"/>
      <c r="C11" s="180"/>
      <c r="D11"/>
      <c r="E11"/>
      <c r="F11"/>
      <c r="G11"/>
      <c r="H11"/>
      <c r="I11"/>
      <c r="J11"/>
      <c r="K11"/>
      <c r="L11"/>
      <c r="M11"/>
      <c r="N11"/>
    </row>
    <row r="12" spans="1:14" s="31" customFormat="1" ht="24.95" customHeight="1" thickBot="1" x14ac:dyDescent="0.25">
      <c r="A12" s="222" t="s">
        <v>253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4"/>
      <c r="N12"/>
    </row>
    <row r="13" spans="1:14" s="141" customFormat="1" ht="24.95" customHeight="1" x14ac:dyDescent="0.2">
      <c r="A13" s="135">
        <f>+A9+1</f>
        <v>2</v>
      </c>
      <c r="B13" s="140" t="s">
        <v>410</v>
      </c>
      <c r="C13" s="192" t="s">
        <v>622</v>
      </c>
      <c r="D13" s="136" t="s">
        <v>411</v>
      </c>
      <c r="E13" s="28" t="s">
        <v>406</v>
      </c>
      <c r="F13" s="28" t="s">
        <v>578</v>
      </c>
      <c r="G13" s="138">
        <v>120000</v>
      </c>
      <c r="H13" s="139">
        <f>G13*2.87%</f>
        <v>3444</v>
      </c>
      <c r="I13" s="139">
        <f>+G13*3.04%</f>
        <v>3648</v>
      </c>
      <c r="J13" s="139">
        <v>16809.87</v>
      </c>
      <c r="K13" s="138">
        <v>25</v>
      </c>
      <c r="L13" s="139">
        <f t="shared" ref="L13:L16" si="1">SUM(H13:K13)</f>
        <v>23926.87</v>
      </c>
      <c r="M13" s="138">
        <f t="shared" ref="M13:M16" si="2">+G13-L13</f>
        <v>96073.13</v>
      </c>
      <c r="N13"/>
    </row>
    <row r="14" spans="1:14" s="92" customFormat="1" ht="24.95" customHeight="1" x14ac:dyDescent="0.2">
      <c r="A14" s="135">
        <f>+A13+1</f>
        <v>3</v>
      </c>
      <c r="B14" s="140" t="s">
        <v>238</v>
      </c>
      <c r="C14" s="192" t="s">
        <v>623</v>
      </c>
      <c r="D14" s="137" t="s">
        <v>291</v>
      </c>
      <c r="E14" s="137" t="s">
        <v>352</v>
      </c>
      <c r="F14" s="137" t="s">
        <v>443</v>
      </c>
      <c r="G14" s="138">
        <v>60000</v>
      </c>
      <c r="H14" s="139">
        <f>G14*2.87%</f>
        <v>1722</v>
      </c>
      <c r="I14" s="139">
        <f>+G14*3.04%</f>
        <v>1824</v>
      </c>
      <c r="J14" s="139">
        <v>3486.68</v>
      </c>
      <c r="K14" s="138">
        <v>25</v>
      </c>
      <c r="L14" s="139">
        <f t="shared" si="1"/>
        <v>7057.68</v>
      </c>
      <c r="M14" s="138">
        <f t="shared" si="2"/>
        <v>52942.32</v>
      </c>
      <c r="N14"/>
    </row>
    <row r="15" spans="1:14" s="92" customFormat="1" ht="24.95" customHeight="1" x14ac:dyDescent="0.2">
      <c r="A15" s="74">
        <f>+A14+1</f>
        <v>4</v>
      </c>
      <c r="B15" s="142" t="s">
        <v>239</v>
      </c>
      <c r="C15" s="193" t="s">
        <v>622</v>
      </c>
      <c r="D15" s="77" t="s">
        <v>291</v>
      </c>
      <c r="E15" s="137" t="s">
        <v>352</v>
      </c>
      <c r="F15" s="137" t="s">
        <v>443</v>
      </c>
      <c r="G15" s="138">
        <v>60000</v>
      </c>
      <c r="H15" s="139">
        <f t="shared" ref="H15" si="3">G15*2.87%</f>
        <v>1722</v>
      </c>
      <c r="I15" s="139">
        <f t="shared" ref="I15" si="4">+G15*3.04%</f>
        <v>1824</v>
      </c>
      <c r="J15" s="139">
        <v>3486.68</v>
      </c>
      <c r="K15" s="138">
        <v>2087.04</v>
      </c>
      <c r="L15" s="139">
        <f t="shared" si="1"/>
        <v>9119.7200000000012</v>
      </c>
      <c r="M15" s="138">
        <f t="shared" si="2"/>
        <v>50880.28</v>
      </c>
      <c r="N15"/>
    </row>
    <row r="16" spans="1:14" s="92" customFormat="1" ht="24.95" customHeight="1" x14ac:dyDescent="0.2">
      <c r="A16" s="74">
        <f>+A15+1</f>
        <v>5</v>
      </c>
      <c r="B16" s="142" t="s">
        <v>240</v>
      </c>
      <c r="C16" s="193" t="s">
        <v>622</v>
      </c>
      <c r="D16" s="77" t="s">
        <v>291</v>
      </c>
      <c r="E16" s="137" t="s">
        <v>352</v>
      </c>
      <c r="F16" s="137" t="s">
        <v>443</v>
      </c>
      <c r="G16" s="138">
        <v>60000</v>
      </c>
      <c r="H16" s="139">
        <f>G16*2.87%</f>
        <v>1722</v>
      </c>
      <c r="I16" s="139">
        <f>+G16*3.04%</f>
        <v>1824</v>
      </c>
      <c r="J16" s="139">
        <v>3486.68</v>
      </c>
      <c r="K16" s="138">
        <v>2087.04</v>
      </c>
      <c r="L16" s="139">
        <f t="shared" si="1"/>
        <v>9119.7200000000012</v>
      </c>
      <c r="M16" s="138">
        <f t="shared" si="2"/>
        <v>50880.28</v>
      </c>
      <c r="N16"/>
    </row>
    <row r="17" spans="1:14" s="2" customFormat="1" ht="24.95" customHeight="1" x14ac:dyDescent="0.2">
      <c r="A17" s="234" t="s">
        <v>347</v>
      </c>
      <c r="B17" s="234"/>
      <c r="C17" s="234"/>
      <c r="D17" s="234"/>
      <c r="E17" s="234"/>
      <c r="F17" s="234"/>
      <c r="G17" s="17">
        <f>SUM(G13:G16)</f>
        <v>300000</v>
      </c>
      <c r="H17" s="17">
        <f t="shared" ref="H17:M17" si="5">SUM(H13:H16)</f>
        <v>8610</v>
      </c>
      <c r="I17" s="17">
        <f t="shared" si="5"/>
        <v>9120</v>
      </c>
      <c r="J17" s="17">
        <f t="shared" si="5"/>
        <v>27269.91</v>
      </c>
      <c r="K17" s="17">
        <f>SUM(K13:K16)</f>
        <v>4224.08</v>
      </c>
      <c r="L17" s="17">
        <f t="shared" si="5"/>
        <v>49223.990000000005</v>
      </c>
      <c r="M17" s="17">
        <f t="shared" si="5"/>
        <v>250776.01</v>
      </c>
      <c r="N17"/>
    </row>
    <row r="18" spans="1:14" s="2" customFormat="1" ht="20.25" customHeight="1" thickBot="1" x14ac:dyDescent="0.25">
      <c r="A18" s="68"/>
      <c r="B18" s="68"/>
      <c r="C18" s="68"/>
      <c r="D18" s="68"/>
      <c r="E18" s="68"/>
      <c r="F18" s="68"/>
      <c r="G18"/>
      <c r="H18"/>
      <c r="I18"/>
      <c r="J18"/>
      <c r="K18"/>
      <c r="L18"/>
      <c r="M18"/>
      <c r="N18"/>
    </row>
    <row r="19" spans="1:14" s="2" customFormat="1" ht="24.95" customHeight="1" thickBot="1" x14ac:dyDescent="0.25">
      <c r="A19" s="222" t="s">
        <v>260</v>
      </c>
      <c r="B19" s="223"/>
      <c r="C19" s="223"/>
      <c r="D19" s="223"/>
      <c r="E19" s="223"/>
      <c r="F19" s="223"/>
      <c r="G19" s="223"/>
      <c r="H19" s="223"/>
      <c r="I19" s="223"/>
      <c r="J19" s="223"/>
      <c r="K19" s="223"/>
      <c r="L19" s="223"/>
      <c r="M19" s="224"/>
      <c r="N19"/>
    </row>
    <row r="20" spans="1:14" s="76" customFormat="1" ht="24.95" customHeight="1" x14ac:dyDescent="0.2">
      <c r="A20" s="135">
        <f>+A16+1</f>
        <v>6</v>
      </c>
      <c r="B20" s="66" t="s">
        <v>407</v>
      </c>
      <c r="C20" s="192" t="s">
        <v>622</v>
      </c>
      <c r="D20" s="136" t="s">
        <v>408</v>
      </c>
      <c r="E20" s="28" t="s">
        <v>409</v>
      </c>
      <c r="F20" s="28" t="s">
        <v>579</v>
      </c>
      <c r="G20" s="138">
        <v>60000</v>
      </c>
      <c r="H20" s="139">
        <f>G20*2.87%</f>
        <v>1722</v>
      </c>
      <c r="I20" s="139">
        <f>+G20*3.04%</f>
        <v>1824</v>
      </c>
      <c r="J20" s="139">
        <v>3486.68</v>
      </c>
      <c r="K20" s="138">
        <v>25</v>
      </c>
      <c r="L20" s="139">
        <f>SUM(H20:K20)</f>
        <v>7057.68</v>
      </c>
      <c r="M20" s="138">
        <f>+G20-L20</f>
        <v>52942.32</v>
      </c>
      <c r="N20"/>
    </row>
    <row r="21" spans="1:14" s="2" customFormat="1" ht="24.95" customHeight="1" x14ac:dyDescent="0.2">
      <c r="A21" s="234" t="s">
        <v>347</v>
      </c>
      <c r="B21" s="234"/>
      <c r="C21" s="234"/>
      <c r="D21" s="234"/>
      <c r="E21" s="234"/>
      <c r="F21" s="234"/>
      <c r="G21" s="17">
        <f>SUM(G20)</f>
        <v>60000</v>
      </c>
      <c r="H21" s="17">
        <f t="shared" ref="H21:M21" si="6">SUM(H20)</f>
        <v>1722</v>
      </c>
      <c r="I21" s="17">
        <f t="shared" si="6"/>
        <v>1824</v>
      </c>
      <c r="J21" s="17">
        <f t="shared" si="6"/>
        <v>3486.68</v>
      </c>
      <c r="K21" s="17">
        <f t="shared" si="6"/>
        <v>25</v>
      </c>
      <c r="L21" s="17">
        <f t="shared" si="6"/>
        <v>7057.68</v>
      </c>
      <c r="M21" s="17">
        <f t="shared" si="6"/>
        <v>52942.32</v>
      </c>
      <c r="N21"/>
    </row>
    <row r="22" spans="1:14" s="2" customFormat="1" ht="24.95" customHeight="1" thickBot="1" x14ac:dyDescent="0.25">
      <c r="A22" s="68"/>
      <c r="B22" s="68"/>
      <c r="C22" s="68"/>
      <c r="D22" s="68"/>
      <c r="E22" s="68"/>
      <c r="F22" s="68"/>
      <c r="G22" s="6"/>
      <c r="H22" s="6"/>
      <c r="I22" s="6"/>
      <c r="J22" s="6"/>
      <c r="K22" s="6"/>
      <c r="L22" s="6"/>
      <c r="M22" s="6"/>
      <c r="N22"/>
    </row>
    <row r="23" spans="1:14" s="2" customFormat="1" ht="24.95" customHeight="1" thickBot="1" x14ac:dyDescent="0.25">
      <c r="A23" s="222" t="s">
        <v>261</v>
      </c>
      <c r="B23" s="223"/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4"/>
      <c r="N23"/>
    </row>
    <row r="24" spans="1:14" s="76" customFormat="1" ht="24.95" customHeight="1" x14ac:dyDescent="0.2">
      <c r="A24" s="135">
        <f>+A20+1</f>
        <v>7</v>
      </c>
      <c r="B24" s="66" t="s">
        <v>559</v>
      </c>
      <c r="C24" s="192" t="s">
        <v>622</v>
      </c>
      <c r="D24" s="137" t="s">
        <v>270</v>
      </c>
      <c r="E24" s="76" t="s">
        <v>567</v>
      </c>
      <c r="F24" s="137" t="s">
        <v>568</v>
      </c>
      <c r="G24" s="138">
        <v>45000</v>
      </c>
      <c r="H24" s="139">
        <f>G24*2.87%</f>
        <v>1291.5</v>
      </c>
      <c r="I24" s="139">
        <f>+G24*3.04%</f>
        <v>1368</v>
      </c>
      <c r="J24" s="139">
        <v>1148.33</v>
      </c>
      <c r="K24" s="138">
        <v>25</v>
      </c>
      <c r="L24" s="139">
        <f>SUM(H24:K24)</f>
        <v>3832.83</v>
      </c>
      <c r="M24" s="138">
        <f>+G24-L24</f>
        <v>41167.17</v>
      </c>
      <c r="N24"/>
    </row>
    <row r="25" spans="1:14" s="2" customFormat="1" ht="24.95" customHeight="1" x14ac:dyDescent="0.2">
      <c r="A25" s="234" t="s">
        <v>347</v>
      </c>
      <c r="B25" s="234"/>
      <c r="C25" s="234"/>
      <c r="D25" s="234"/>
      <c r="E25" s="234"/>
      <c r="F25" s="234"/>
      <c r="G25" s="17">
        <f>SUM(G24)</f>
        <v>45000</v>
      </c>
      <c r="H25" s="17">
        <f t="shared" ref="H25:M25" si="7">SUM(H24)</f>
        <v>1291.5</v>
      </c>
      <c r="I25" s="17">
        <f t="shared" si="7"/>
        <v>1368</v>
      </c>
      <c r="J25" s="17">
        <f t="shared" si="7"/>
        <v>1148.33</v>
      </c>
      <c r="K25" s="17">
        <f t="shared" si="7"/>
        <v>25</v>
      </c>
      <c r="L25" s="17">
        <f t="shared" si="7"/>
        <v>3832.83</v>
      </c>
      <c r="M25" s="17">
        <f t="shared" si="7"/>
        <v>41167.17</v>
      </c>
      <c r="N25"/>
    </row>
    <row r="26" spans="1:14" s="2" customFormat="1" ht="24.95" customHeight="1" thickBot="1" x14ac:dyDescent="0.25">
      <c r="A26" s="68"/>
      <c r="B26" s="68"/>
      <c r="C26" s="68"/>
      <c r="D26" s="68"/>
      <c r="E26" s="68"/>
      <c r="F26" s="68"/>
      <c r="G26" s="6"/>
      <c r="H26" s="6"/>
      <c r="I26" s="6"/>
      <c r="J26" s="6"/>
      <c r="K26" s="6"/>
      <c r="L26" s="6"/>
      <c r="M26" s="6"/>
      <c r="N26"/>
    </row>
    <row r="27" spans="1:14" s="2" customFormat="1" ht="24.95" customHeight="1" thickBot="1" x14ac:dyDescent="0.25">
      <c r="A27" s="222" t="s">
        <v>254</v>
      </c>
      <c r="B27" s="223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4"/>
      <c r="N27"/>
    </row>
    <row r="28" spans="1:14" s="76" customFormat="1" ht="27" customHeight="1" x14ac:dyDescent="0.2">
      <c r="A28" s="12">
        <f>+A24+1</f>
        <v>8</v>
      </c>
      <c r="B28" s="8" t="s">
        <v>424</v>
      </c>
      <c r="C28" s="194" t="s">
        <v>622</v>
      </c>
      <c r="D28" s="167" t="s">
        <v>425</v>
      </c>
      <c r="E28" s="28" t="s">
        <v>444</v>
      </c>
      <c r="F28" s="28" t="s">
        <v>602</v>
      </c>
      <c r="G28" s="138">
        <v>80000</v>
      </c>
      <c r="H28" s="139">
        <f>G28*2.87%</f>
        <v>2296</v>
      </c>
      <c r="I28" s="139">
        <f>+G28*3.04%</f>
        <v>2432</v>
      </c>
      <c r="J28" s="139">
        <v>7400.87</v>
      </c>
      <c r="K28" s="138">
        <v>25</v>
      </c>
      <c r="L28" s="139">
        <f>SUM(H28:K28)</f>
        <v>12153.869999999999</v>
      </c>
      <c r="M28" s="138">
        <f>+G28-L28</f>
        <v>67846.13</v>
      </c>
      <c r="N28"/>
    </row>
    <row r="29" spans="1:14" s="2" customFormat="1" ht="24.95" customHeight="1" x14ac:dyDescent="0.2">
      <c r="A29" s="234" t="s">
        <v>347</v>
      </c>
      <c r="B29" s="234"/>
      <c r="C29" s="234"/>
      <c r="D29" s="234"/>
      <c r="E29" s="234"/>
      <c r="F29" s="234"/>
      <c r="G29" s="17">
        <f>SUM(G28:G28)</f>
        <v>80000</v>
      </c>
      <c r="H29" s="17">
        <f t="shared" ref="H29:M29" si="8">SUM(H28:H28)</f>
        <v>2296</v>
      </c>
      <c r="I29" s="17">
        <f t="shared" si="8"/>
        <v>2432</v>
      </c>
      <c r="J29" s="17">
        <f t="shared" si="8"/>
        <v>7400.87</v>
      </c>
      <c r="K29" s="17">
        <f t="shared" si="8"/>
        <v>25</v>
      </c>
      <c r="L29" s="17">
        <f t="shared" si="8"/>
        <v>12153.869999999999</v>
      </c>
      <c r="M29" s="17">
        <f t="shared" si="8"/>
        <v>67846.13</v>
      </c>
      <c r="N29"/>
    </row>
    <row r="30" spans="1:14" s="2" customFormat="1" ht="22.5" customHeight="1" thickBot="1" x14ac:dyDescent="0.25">
      <c r="A30" s="4"/>
      <c r="B30" s="27"/>
      <c r="C30" s="4"/>
      <c r="D30" s="29"/>
      <c r="E30" s="29"/>
      <c r="F30" s="29"/>
      <c r="M30" s="7"/>
      <c r="N30"/>
    </row>
    <row r="31" spans="1:14" s="2" customFormat="1" ht="24.95" customHeight="1" thickBot="1" x14ac:dyDescent="0.25">
      <c r="A31" s="228" t="s">
        <v>262</v>
      </c>
      <c r="B31" s="229"/>
      <c r="C31" s="229"/>
      <c r="D31" s="229"/>
      <c r="E31" s="229"/>
      <c r="F31" s="229"/>
      <c r="G31" s="229"/>
      <c r="H31" s="229"/>
      <c r="I31" s="229"/>
      <c r="J31" s="229"/>
      <c r="K31" s="229"/>
      <c r="L31" s="229"/>
      <c r="M31" s="230"/>
      <c r="N31"/>
    </row>
    <row r="32" spans="1:14" s="92" customFormat="1" ht="35.25" customHeight="1" x14ac:dyDescent="0.2">
      <c r="A32" s="143">
        <f>A28+1</f>
        <v>9</v>
      </c>
      <c r="B32" s="144" t="s">
        <v>326</v>
      </c>
      <c r="C32" s="143" t="s">
        <v>622</v>
      </c>
      <c r="D32" s="145" t="s">
        <v>313</v>
      </c>
      <c r="E32" s="168" t="s">
        <v>423</v>
      </c>
      <c r="F32" s="168" t="s">
        <v>603</v>
      </c>
      <c r="G32" s="146">
        <v>65000</v>
      </c>
      <c r="H32" s="146">
        <f>G32*2.87%</f>
        <v>1865.5</v>
      </c>
      <c r="I32" s="146">
        <f>+G32*3.04%</f>
        <v>1976</v>
      </c>
      <c r="J32" s="146">
        <v>4427.58</v>
      </c>
      <c r="K32" s="147">
        <v>25</v>
      </c>
      <c r="L32" s="146">
        <f>SUM(H32:K32)</f>
        <v>8294.08</v>
      </c>
      <c r="M32" s="147">
        <f t="shared" ref="M32:M36" si="9">+G32-L32</f>
        <v>56705.919999999998</v>
      </c>
      <c r="N32"/>
    </row>
    <row r="33" spans="1:14" s="6" customFormat="1" ht="24.95" customHeight="1" x14ac:dyDescent="0.2">
      <c r="A33" s="234" t="s">
        <v>347</v>
      </c>
      <c r="B33" s="234"/>
      <c r="C33" s="234"/>
      <c r="D33" s="234"/>
      <c r="E33" s="234"/>
      <c r="F33" s="234"/>
      <c r="G33" s="17">
        <f>SUM(G32)</f>
        <v>65000</v>
      </c>
      <c r="H33" s="17">
        <f t="shared" ref="H33:M33" si="10">SUM(H32)</f>
        <v>1865.5</v>
      </c>
      <c r="I33" s="17">
        <f t="shared" si="10"/>
        <v>1976</v>
      </c>
      <c r="J33" s="17">
        <f t="shared" si="10"/>
        <v>4427.58</v>
      </c>
      <c r="K33" s="17">
        <f t="shared" si="10"/>
        <v>25</v>
      </c>
      <c r="L33" s="17">
        <f t="shared" si="10"/>
        <v>8294.08</v>
      </c>
      <c r="M33" s="17">
        <f t="shared" si="10"/>
        <v>56705.919999999998</v>
      </c>
      <c r="N33"/>
    </row>
    <row r="34" spans="1:14" s="6" customFormat="1" ht="30" customHeight="1" thickBot="1" x14ac:dyDescent="0.25">
      <c r="A34" s="4"/>
      <c r="B34" s="27"/>
      <c r="C34" s="4"/>
      <c r="D34" s="88"/>
      <c r="E34" s="27"/>
      <c r="F34" s="27"/>
      <c r="G34" s="2"/>
      <c r="H34" s="2"/>
      <c r="I34" s="2"/>
      <c r="J34" s="2"/>
      <c r="K34" s="7"/>
      <c r="L34" s="2"/>
      <c r="M34" s="7"/>
      <c r="N34"/>
    </row>
    <row r="35" spans="1:14" s="2" customFormat="1" ht="24.95" customHeight="1" thickBot="1" x14ac:dyDescent="0.25">
      <c r="A35" s="228" t="s">
        <v>488</v>
      </c>
      <c r="B35" s="229"/>
      <c r="C35" s="233"/>
      <c r="D35" s="229"/>
      <c r="E35" s="229"/>
      <c r="F35" s="229"/>
      <c r="G35" s="229"/>
      <c r="H35" s="229"/>
      <c r="I35" s="229"/>
      <c r="J35" s="229"/>
      <c r="K35" s="229"/>
      <c r="L35" s="229"/>
      <c r="M35" s="230"/>
      <c r="N35"/>
    </row>
    <row r="36" spans="1:14" s="92" customFormat="1" ht="24.95" customHeight="1" x14ac:dyDescent="0.2">
      <c r="A36" s="135">
        <f>+A32+1</f>
        <v>10</v>
      </c>
      <c r="B36" s="148" t="s">
        <v>368</v>
      </c>
      <c r="C36" s="74" t="s">
        <v>623</v>
      </c>
      <c r="D36" s="136" t="s">
        <v>138</v>
      </c>
      <c r="E36" s="137" t="s">
        <v>352</v>
      </c>
      <c r="F36" s="137" t="s">
        <v>443</v>
      </c>
      <c r="G36" s="139">
        <v>60000</v>
      </c>
      <c r="H36" s="139">
        <f>G36*2.87%</f>
        <v>1722</v>
      </c>
      <c r="I36" s="139">
        <f>+G36*3.04%</f>
        <v>1824</v>
      </c>
      <c r="J36" s="139">
        <v>3486.68</v>
      </c>
      <c r="K36" s="138">
        <v>25</v>
      </c>
      <c r="L36" s="139">
        <f t="shared" ref="L36" si="11">SUM(H36:K36)</f>
        <v>7057.68</v>
      </c>
      <c r="M36" s="138">
        <f t="shared" si="9"/>
        <v>52942.32</v>
      </c>
      <c r="N36"/>
    </row>
    <row r="37" spans="1:14" s="6" customFormat="1" ht="24.95" customHeight="1" x14ac:dyDescent="0.2">
      <c r="A37" s="234" t="s">
        <v>347</v>
      </c>
      <c r="B37" s="234"/>
      <c r="C37" s="234"/>
      <c r="D37" s="234"/>
      <c r="E37" s="234"/>
      <c r="F37" s="234"/>
      <c r="G37" s="17">
        <f>SUM(G36)</f>
        <v>60000</v>
      </c>
      <c r="H37" s="17">
        <f t="shared" ref="H37:M37" si="12">SUM(H36)</f>
        <v>1722</v>
      </c>
      <c r="I37" s="17">
        <f t="shared" si="12"/>
        <v>1824</v>
      </c>
      <c r="J37" s="17">
        <f t="shared" si="12"/>
        <v>3486.68</v>
      </c>
      <c r="K37" s="17">
        <f t="shared" si="12"/>
        <v>25</v>
      </c>
      <c r="L37" s="17">
        <f t="shared" si="12"/>
        <v>7057.68</v>
      </c>
      <c r="M37" s="17">
        <f t="shared" si="12"/>
        <v>52942.32</v>
      </c>
      <c r="N37"/>
    </row>
    <row r="38" spans="1:14" s="6" customFormat="1" ht="24.95" customHeight="1" thickBot="1" x14ac:dyDescent="0.25">
      <c r="A38" s="68"/>
      <c r="B38" s="68"/>
      <c r="C38" s="68"/>
      <c r="D38" s="68"/>
      <c r="E38" s="68"/>
      <c r="F38" s="68"/>
      <c r="N38"/>
    </row>
    <row r="39" spans="1:14" s="2" customFormat="1" ht="24.95" customHeight="1" thickBot="1" x14ac:dyDescent="0.25">
      <c r="A39" s="222" t="s">
        <v>556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4"/>
      <c r="N39"/>
    </row>
    <row r="40" spans="1:14" s="76" customFormat="1" ht="39" customHeight="1" x14ac:dyDescent="0.2">
      <c r="A40" s="135">
        <f>+A36+1</f>
        <v>11</v>
      </c>
      <c r="B40" s="66" t="s">
        <v>484</v>
      </c>
      <c r="C40" s="192" t="s">
        <v>623</v>
      </c>
      <c r="D40" s="136" t="s">
        <v>560</v>
      </c>
      <c r="E40" s="28" t="s">
        <v>412</v>
      </c>
      <c r="F40" s="28" t="s">
        <v>580</v>
      </c>
      <c r="G40" s="138">
        <v>110000</v>
      </c>
      <c r="H40" s="139">
        <f>G40*2.87%</f>
        <v>3157</v>
      </c>
      <c r="I40" s="139">
        <f>+G40*3.04%</f>
        <v>3344</v>
      </c>
      <c r="J40" s="139">
        <v>14457.62</v>
      </c>
      <c r="K40" s="138">
        <v>25</v>
      </c>
      <c r="L40" s="139">
        <f>SUM(H40:K40)</f>
        <v>20983.620000000003</v>
      </c>
      <c r="M40" s="138">
        <f>+G40-L40</f>
        <v>89016.38</v>
      </c>
      <c r="N40"/>
    </row>
    <row r="41" spans="1:14" s="2" customFormat="1" ht="24.95" customHeight="1" x14ac:dyDescent="0.2">
      <c r="A41" s="234" t="s">
        <v>347</v>
      </c>
      <c r="B41" s="234"/>
      <c r="C41" s="234"/>
      <c r="D41" s="234"/>
      <c r="E41" s="234"/>
      <c r="F41" s="234"/>
      <c r="G41" s="17">
        <f>SUM(G40)</f>
        <v>110000</v>
      </c>
      <c r="H41" s="17">
        <f t="shared" ref="H41:M41" si="13">SUM(H40)</f>
        <v>3157</v>
      </c>
      <c r="I41" s="17">
        <f t="shared" si="13"/>
        <v>3344</v>
      </c>
      <c r="J41" s="17">
        <f t="shared" si="13"/>
        <v>14457.62</v>
      </c>
      <c r="K41" s="17">
        <f t="shared" si="13"/>
        <v>25</v>
      </c>
      <c r="L41" s="17">
        <f t="shared" si="13"/>
        <v>20983.620000000003</v>
      </c>
      <c r="M41" s="17">
        <f t="shared" si="13"/>
        <v>89016.38</v>
      </c>
      <c r="N41"/>
    </row>
    <row r="42" spans="1:14" s="2" customFormat="1" ht="30" customHeight="1" thickBot="1" x14ac:dyDescent="0.25">
      <c r="A42" s="68"/>
      <c r="B42" s="68"/>
      <c r="C42" s="68"/>
      <c r="D42" s="68"/>
      <c r="E42" s="68"/>
      <c r="F42" s="68"/>
      <c r="G42" s="6"/>
      <c r="H42" s="6"/>
      <c r="I42" s="6"/>
      <c r="J42" s="6"/>
      <c r="K42" s="6"/>
      <c r="L42" s="6"/>
      <c r="M42" s="6"/>
      <c r="N42"/>
    </row>
    <row r="43" spans="1:14" s="6" customFormat="1" ht="24.75" customHeight="1" thickBot="1" x14ac:dyDescent="0.25">
      <c r="A43" s="222" t="s">
        <v>496</v>
      </c>
      <c r="B43" s="223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4"/>
      <c r="N43"/>
    </row>
    <row r="44" spans="1:14" s="92" customFormat="1" ht="24.95" customHeight="1" x14ac:dyDescent="0.2">
      <c r="A44" s="135">
        <f>+A40+1</f>
        <v>12</v>
      </c>
      <c r="B44" s="5" t="s">
        <v>426</v>
      </c>
      <c r="C44" s="194" t="s">
        <v>622</v>
      </c>
      <c r="D44" s="167" t="s">
        <v>427</v>
      </c>
      <c r="E44" s="28" t="s">
        <v>444</v>
      </c>
      <c r="F44" s="28" t="s">
        <v>602</v>
      </c>
      <c r="G44" s="138">
        <v>60000</v>
      </c>
      <c r="H44" s="139">
        <f>G44*2.87%</f>
        <v>1722</v>
      </c>
      <c r="I44" s="139">
        <f>+G44*3.04%</f>
        <v>1824</v>
      </c>
      <c r="J44" s="138">
        <v>3486.68</v>
      </c>
      <c r="K44" s="138">
        <v>25</v>
      </c>
      <c r="L44" s="139">
        <f>SUM(H44:K44)</f>
        <v>7057.68</v>
      </c>
      <c r="M44" s="138">
        <f>+G44-L44</f>
        <v>52942.32</v>
      </c>
      <c r="N44"/>
    </row>
    <row r="45" spans="1:14" s="92" customFormat="1" ht="24.95" customHeight="1" x14ac:dyDescent="0.2">
      <c r="A45" s="135">
        <f>+A44+1</f>
        <v>13</v>
      </c>
      <c r="B45" s="5" t="s">
        <v>594</v>
      </c>
      <c r="C45" s="194" t="s">
        <v>622</v>
      </c>
      <c r="D45" s="167" t="s">
        <v>427</v>
      </c>
      <c r="E45" s="168" t="s">
        <v>616</v>
      </c>
      <c r="F45" s="168" t="s">
        <v>617</v>
      </c>
      <c r="G45" s="138">
        <v>60000</v>
      </c>
      <c r="H45" s="139">
        <f>G45*2.87%</f>
        <v>1722</v>
      </c>
      <c r="I45" s="139">
        <f>+G45*3.04%</f>
        <v>1824</v>
      </c>
      <c r="J45" s="138">
        <v>3486.68</v>
      </c>
      <c r="K45" s="138">
        <v>25</v>
      </c>
      <c r="L45" s="139">
        <f>SUM(H45:K45)</f>
        <v>7057.68</v>
      </c>
      <c r="M45" s="138">
        <f>+G45-L45</f>
        <v>52942.32</v>
      </c>
      <c r="N45"/>
    </row>
    <row r="46" spans="1:14" s="6" customFormat="1" ht="27" customHeight="1" x14ac:dyDescent="0.2">
      <c r="A46" s="234" t="s">
        <v>347</v>
      </c>
      <c r="B46" s="234"/>
      <c r="C46" s="234"/>
      <c r="D46" s="234"/>
      <c r="E46" s="234"/>
      <c r="F46" s="234"/>
      <c r="G46" s="17">
        <f>SUM(G44:G45)</f>
        <v>120000</v>
      </c>
      <c r="H46" s="17">
        <f t="shared" ref="H46:M46" si="14">SUM(H44:H45)</f>
        <v>3444</v>
      </c>
      <c r="I46" s="17">
        <f t="shared" si="14"/>
        <v>3648</v>
      </c>
      <c r="J46" s="17">
        <f t="shared" si="14"/>
        <v>6973.36</v>
      </c>
      <c r="K46" s="17">
        <f t="shared" si="14"/>
        <v>50</v>
      </c>
      <c r="L46" s="17">
        <f t="shared" si="14"/>
        <v>14115.36</v>
      </c>
      <c r="M46" s="17">
        <f t="shared" si="14"/>
        <v>105884.64</v>
      </c>
      <c r="N46"/>
    </row>
    <row r="47" spans="1:14" s="6" customFormat="1" ht="26.25" customHeight="1" thickBot="1" x14ac:dyDescent="0.25">
      <c r="A47" s="68"/>
      <c r="B47" s="68"/>
      <c r="C47" s="68"/>
      <c r="D47" s="68"/>
      <c r="E47" s="68"/>
      <c r="F47" s="68"/>
      <c r="N47"/>
    </row>
    <row r="48" spans="1:14" s="6" customFormat="1" ht="24.75" customHeight="1" thickBot="1" x14ac:dyDescent="0.25">
      <c r="A48" s="222" t="s">
        <v>499</v>
      </c>
      <c r="B48" s="223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4"/>
      <c r="N48"/>
    </row>
    <row r="49" spans="1:14" s="92" customFormat="1" ht="24.95" customHeight="1" x14ac:dyDescent="0.2">
      <c r="A49" s="135">
        <f>+A45+1</f>
        <v>14</v>
      </c>
      <c r="B49" s="66" t="s">
        <v>465</v>
      </c>
      <c r="C49" s="192" t="s">
        <v>623</v>
      </c>
      <c r="D49" s="136" t="s">
        <v>427</v>
      </c>
      <c r="E49" s="137" t="s">
        <v>369</v>
      </c>
      <c r="F49" s="137" t="s">
        <v>446</v>
      </c>
      <c r="G49" s="138">
        <v>60000</v>
      </c>
      <c r="H49" s="139">
        <f>G49*2.87%</f>
        <v>1722</v>
      </c>
      <c r="I49" s="139">
        <f>+G49*3.04%</f>
        <v>1824</v>
      </c>
      <c r="J49" s="138">
        <v>3486.68</v>
      </c>
      <c r="K49" s="138">
        <v>3020</v>
      </c>
      <c r="L49" s="139">
        <f>SUM(H49:K49)</f>
        <v>10052.68</v>
      </c>
      <c r="M49" s="138">
        <f>+G49-L49</f>
        <v>49947.32</v>
      </c>
      <c r="N49"/>
    </row>
    <row r="50" spans="1:14" s="6" customFormat="1" ht="34.5" customHeight="1" thickBot="1" x14ac:dyDescent="0.25">
      <c r="A50" s="234" t="s">
        <v>347</v>
      </c>
      <c r="B50" s="234"/>
      <c r="C50" s="234"/>
      <c r="D50" s="234"/>
      <c r="E50" s="234"/>
      <c r="F50" s="234"/>
      <c r="G50" s="17">
        <f>SUM(G49)</f>
        <v>60000</v>
      </c>
      <c r="H50" s="17">
        <f t="shared" ref="H50:M50" si="15">SUM(H49)</f>
        <v>1722</v>
      </c>
      <c r="I50" s="17">
        <f t="shared" si="15"/>
        <v>1824</v>
      </c>
      <c r="J50" s="17">
        <f t="shared" si="15"/>
        <v>3486.68</v>
      </c>
      <c r="K50" s="17">
        <f t="shared" si="15"/>
        <v>3020</v>
      </c>
      <c r="L50" s="17">
        <f t="shared" si="15"/>
        <v>10052.68</v>
      </c>
      <c r="M50" s="17">
        <f t="shared" si="15"/>
        <v>49947.32</v>
      </c>
      <c r="N50"/>
    </row>
    <row r="51" spans="1:14" customFormat="1" ht="34.5" customHeight="1" thickBot="1" x14ac:dyDescent="0.25">
      <c r="A51" s="228" t="s">
        <v>595</v>
      </c>
      <c r="B51" s="229"/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30"/>
    </row>
    <row r="52" spans="1:14" customFormat="1" ht="34.5" customHeight="1" x14ac:dyDescent="0.2">
      <c r="A52" s="12">
        <f>+A49+1</f>
        <v>15</v>
      </c>
      <c r="B52" s="64" t="s">
        <v>385</v>
      </c>
      <c r="C52" s="194" t="s">
        <v>623</v>
      </c>
      <c r="D52" s="169" t="s">
        <v>596</v>
      </c>
      <c r="E52" s="28" t="s">
        <v>458</v>
      </c>
      <c r="F52" s="28" t="s">
        <v>604</v>
      </c>
      <c r="G52" s="10">
        <v>100000</v>
      </c>
      <c r="H52" s="8">
        <f>G52*2.87%</f>
        <v>2870</v>
      </c>
      <c r="I52" s="8">
        <f>+G52*3.04%</f>
        <v>3040</v>
      </c>
      <c r="J52" s="5">
        <v>12105.37</v>
      </c>
      <c r="K52" s="9">
        <v>25</v>
      </c>
      <c r="L52" s="8">
        <f>SUM(H52:K52)</f>
        <v>18040.370000000003</v>
      </c>
      <c r="M52" s="9">
        <f>+G52-L52</f>
        <v>81959.63</v>
      </c>
    </row>
    <row r="53" spans="1:14" s="6" customFormat="1" ht="27.75" customHeight="1" thickBot="1" x14ac:dyDescent="0.25">
      <c r="A53" s="234" t="s">
        <v>347</v>
      </c>
      <c r="B53" s="234"/>
      <c r="C53" s="234"/>
      <c r="D53" s="234"/>
      <c r="E53" s="234"/>
      <c r="F53" s="234"/>
      <c r="G53" s="17">
        <f t="shared" ref="G53:M53" si="16">SUM(G52:G52)</f>
        <v>100000</v>
      </c>
      <c r="H53" s="17">
        <f t="shared" si="16"/>
        <v>2870</v>
      </c>
      <c r="I53" s="17">
        <f t="shared" si="16"/>
        <v>3040</v>
      </c>
      <c r="J53" s="17">
        <f t="shared" si="16"/>
        <v>12105.37</v>
      </c>
      <c r="K53" s="17">
        <f t="shared" si="16"/>
        <v>25</v>
      </c>
      <c r="L53" s="17">
        <f t="shared" si="16"/>
        <v>18040.370000000003</v>
      </c>
      <c r="M53" s="17">
        <f t="shared" si="16"/>
        <v>81959.63</v>
      </c>
      <c r="N53"/>
    </row>
    <row r="54" spans="1:14" s="6" customFormat="1" ht="24.95" customHeight="1" thickBot="1" x14ac:dyDescent="0.25">
      <c r="A54" s="228" t="s">
        <v>2</v>
      </c>
      <c r="B54" s="229"/>
      <c r="C54" s="229"/>
      <c r="D54" s="229"/>
      <c r="E54" s="229"/>
      <c r="F54" s="229"/>
      <c r="G54" s="229"/>
      <c r="H54" s="229"/>
      <c r="I54" s="229"/>
      <c r="J54" s="229"/>
      <c r="K54" s="229"/>
      <c r="L54" s="229"/>
      <c r="M54" s="230"/>
      <c r="N54"/>
    </row>
    <row r="55" spans="1:14" s="92" customFormat="1" ht="24.95" customHeight="1" x14ac:dyDescent="0.2">
      <c r="A55" s="135">
        <f>+A52+1</f>
        <v>16</v>
      </c>
      <c r="B55" s="149" t="s">
        <v>388</v>
      </c>
      <c r="C55" s="74" t="s">
        <v>622</v>
      </c>
      <c r="D55" s="149" t="s">
        <v>270</v>
      </c>
      <c r="E55" s="137" t="s">
        <v>393</v>
      </c>
      <c r="F55" s="137" t="s">
        <v>445</v>
      </c>
      <c r="G55" s="139">
        <v>45000</v>
      </c>
      <c r="H55" s="139">
        <f>G55*2.87%</f>
        <v>1291.5</v>
      </c>
      <c r="I55" s="139">
        <f>+G55*3.04%</f>
        <v>1368</v>
      </c>
      <c r="J55" s="139">
        <v>1148.33</v>
      </c>
      <c r="K55" s="138">
        <v>25</v>
      </c>
      <c r="L55" s="139">
        <f>SUM(H55:K55)</f>
        <v>3832.83</v>
      </c>
      <c r="M55" s="138">
        <f>+G55-L55</f>
        <v>41167.17</v>
      </c>
      <c r="N55"/>
    </row>
    <row r="56" spans="1:14" s="92" customFormat="1" ht="24.95" customHeight="1" x14ac:dyDescent="0.2">
      <c r="A56" s="135">
        <f>+A55+1</f>
        <v>17</v>
      </c>
      <c r="B56" s="170" t="s">
        <v>597</v>
      </c>
      <c r="C56" s="172" t="s">
        <v>622</v>
      </c>
      <c r="D56" s="170" t="s">
        <v>598</v>
      </c>
      <c r="E56" s="168" t="s">
        <v>616</v>
      </c>
      <c r="F56" s="168" t="s">
        <v>617</v>
      </c>
      <c r="G56" s="139">
        <v>50000</v>
      </c>
      <c r="H56" s="139">
        <f>G56*2.87%</f>
        <v>1435</v>
      </c>
      <c r="I56" s="139">
        <f>+G56*3.04%</f>
        <v>1520</v>
      </c>
      <c r="J56" s="139">
        <v>1854</v>
      </c>
      <c r="K56" s="138">
        <v>25</v>
      </c>
      <c r="L56" s="139">
        <f>SUM(H56:K56)</f>
        <v>4834</v>
      </c>
      <c r="M56" s="138">
        <f>+G56-L56</f>
        <v>45166</v>
      </c>
      <c r="N56"/>
    </row>
    <row r="57" spans="1:14" s="2" customFormat="1" ht="24.95" customHeight="1" x14ac:dyDescent="0.2">
      <c r="A57" s="234" t="s">
        <v>347</v>
      </c>
      <c r="B57" s="234"/>
      <c r="C57" s="234"/>
      <c r="D57" s="234"/>
      <c r="E57" s="234"/>
      <c r="F57" s="234"/>
      <c r="G57" s="17">
        <f>SUM(G55:G56)</f>
        <v>95000</v>
      </c>
      <c r="H57" s="17">
        <f t="shared" ref="H57:M57" si="17">SUM(H55:H56)</f>
        <v>2726.5</v>
      </c>
      <c r="I57" s="17">
        <f t="shared" si="17"/>
        <v>2888</v>
      </c>
      <c r="J57" s="17">
        <f t="shared" si="17"/>
        <v>3002.33</v>
      </c>
      <c r="K57" s="17">
        <f t="shared" si="17"/>
        <v>50</v>
      </c>
      <c r="L57" s="17">
        <f t="shared" si="17"/>
        <v>8666.83</v>
      </c>
      <c r="M57" s="17">
        <f t="shared" si="17"/>
        <v>86333.17</v>
      </c>
      <c r="N57"/>
    </row>
    <row r="58" spans="1:14" s="2" customFormat="1" ht="29.25" customHeight="1" thickBot="1" x14ac:dyDescent="0.25">
      <c r="A58" s="68"/>
      <c r="B58" s="68"/>
      <c r="C58" s="68"/>
      <c r="D58" s="68"/>
      <c r="E58" s="68"/>
      <c r="F58" s="68"/>
      <c r="G58"/>
      <c r="H58"/>
      <c r="I58"/>
      <c r="J58"/>
      <c r="K58"/>
      <c r="L58"/>
      <c r="M58"/>
      <c r="N58"/>
    </row>
    <row r="59" spans="1:14" s="2" customFormat="1" ht="29.25" customHeight="1" thickBot="1" x14ac:dyDescent="0.25">
      <c r="A59" s="228" t="s">
        <v>316</v>
      </c>
      <c r="B59" s="229"/>
      <c r="C59" s="229"/>
      <c r="D59" s="229"/>
      <c r="E59" s="229"/>
      <c r="F59" s="229"/>
      <c r="G59" s="229"/>
      <c r="H59" s="229"/>
      <c r="I59" s="229"/>
      <c r="J59" s="229"/>
      <c r="K59" s="229"/>
      <c r="L59" s="229"/>
      <c r="M59" s="230"/>
      <c r="N59"/>
    </row>
    <row r="60" spans="1:14" s="92" customFormat="1" ht="24.95" customHeight="1" x14ac:dyDescent="0.2">
      <c r="A60" s="135">
        <f>+A56+1</f>
        <v>18</v>
      </c>
      <c r="B60" s="137" t="s">
        <v>236</v>
      </c>
      <c r="C60" s="135" t="s">
        <v>622</v>
      </c>
      <c r="D60" s="137" t="s">
        <v>325</v>
      </c>
      <c r="E60" s="137" t="s">
        <v>352</v>
      </c>
      <c r="F60" s="137" t="s">
        <v>443</v>
      </c>
      <c r="G60" s="139">
        <v>60000</v>
      </c>
      <c r="H60" s="139">
        <f>G60*2.87%</f>
        <v>1722</v>
      </c>
      <c r="I60" s="139">
        <f>+G60*3.04%</f>
        <v>1824</v>
      </c>
      <c r="J60" s="139">
        <v>3248.65</v>
      </c>
      <c r="K60" s="138">
        <v>5339.2</v>
      </c>
      <c r="L60" s="139">
        <f>SUM(H60:K60)</f>
        <v>12133.849999999999</v>
      </c>
      <c r="M60" s="138">
        <f>+G60-L60</f>
        <v>47866.15</v>
      </c>
      <c r="N60"/>
    </row>
    <row r="61" spans="1:14" s="6" customFormat="1" ht="24.75" customHeight="1" x14ac:dyDescent="0.2">
      <c r="A61" s="234" t="s">
        <v>347</v>
      </c>
      <c r="B61" s="234"/>
      <c r="C61" s="234"/>
      <c r="D61" s="234"/>
      <c r="E61" s="234"/>
      <c r="F61" s="234"/>
      <c r="G61" s="17">
        <f>SUM(G60)</f>
        <v>60000</v>
      </c>
      <c r="H61" s="17">
        <f t="shared" ref="H61:M61" si="18">SUM(H60)</f>
        <v>1722</v>
      </c>
      <c r="I61" s="17">
        <f t="shared" si="18"/>
        <v>1824</v>
      </c>
      <c r="J61" s="17">
        <f t="shared" si="18"/>
        <v>3248.65</v>
      </c>
      <c r="K61" s="17">
        <f t="shared" si="18"/>
        <v>5339.2</v>
      </c>
      <c r="L61" s="17">
        <f t="shared" si="18"/>
        <v>12133.849999999999</v>
      </c>
      <c r="M61" s="17">
        <f t="shared" si="18"/>
        <v>47866.15</v>
      </c>
      <c r="N61"/>
    </row>
    <row r="62" spans="1:14" s="6" customFormat="1" ht="9.75" customHeight="1" thickBot="1" x14ac:dyDescent="0.25">
      <c r="A62" s="68"/>
      <c r="B62" s="68"/>
      <c r="C62" s="68"/>
      <c r="D62" s="68"/>
      <c r="E62" s="68"/>
      <c r="F62" s="68"/>
      <c r="G62"/>
      <c r="H62"/>
      <c r="I62"/>
      <c r="J62"/>
      <c r="K62"/>
      <c r="L62"/>
      <c r="M62"/>
      <c r="N62"/>
    </row>
    <row r="63" spans="1:14" s="2" customFormat="1" ht="24.95" customHeight="1" thickBot="1" x14ac:dyDescent="0.25">
      <c r="A63" s="228" t="s">
        <v>52</v>
      </c>
      <c r="B63" s="229"/>
      <c r="C63" s="229"/>
      <c r="D63" s="229"/>
      <c r="E63" s="229"/>
      <c r="F63" s="229"/>
      <c r="G63" s="229"/>
      <c r="H63" s="229"/>
      <c r="I63" s="229"/>
      <c r="J63" s="229"/>
      <c r="K63" s="229"/>
      <c r="L63" s="229"/>
      <c r="M63" s="230"/>
      <c r="N63"/>
    </row>
    <row r="64" spans="1:14" s="76" customFormat="1" ht="24.95" customHeight="1" x14ac:dyDescent="0.2">
      <c r="A64" s="135">
        <f>+A60+1</f>
        <v>19</v>
      </c>
      <c r="B64" s="137" t="s">
        <v>373</v>
      </c>
      <c r="C64" s="135" t="s">
        <v>623</v>
      </c>
      <c r="D64" s="136" t="s">
        <v>372</v>
      </c>
      <c r="E64" s="137" t="s">
        <v>369</v>
      </c>
      <c r="F64" s="137" t="s">
        <v>446</v>
      </c>
      <c r="G64" s="138">
        <v>175000</v>
      </c>
      <c r="H64" s="139">
        <f>G64*2.87%</f>
        <v>5022.5</v>
      </c>
      <c r="I64" s="139">
        <v>4098.53</v>
      </c>
      <c r="J64" s="139">
        <v>30052.61</v>
      </c>
      <c r="K64" s="138">
        <v>25</v>
      </c>
      <c r="L64" s="139">
        <f t="shared" ref="L64:L66" si="19">SUM(H64:K64)</f>
        <v>39198.639999999999</v>
      </c>
      <c r="M64" s="138">
        <f t="shared" ref="M64:M66" si="20">+G64-L64</f>
        <v>135801.35999999999</v>
      </c>
      <c r="N64"/>
    </row>
    <row r="65" spans="1:14" s="76" customFormat="1" ht="26.25" customHeight="1" x14ac:dyDescent="0.2">
      <c r="A65" s="135">
        <f>+A64+1</f>
        <v>20</v>
      </c>
      <c r="B65" s="149" t="s">
        <v>389</v>
      </c>
      <c r="C65" s="74" t="s">
        <v>623</v>
      </c>
      <c r="D65" s="149" t="s">
        <v>391</v>
      </c>
      <c r="E65" s="137" t="s">
        <v>447</v>
      </c>
      <c r="F65" s="137" t="s">
        <v>448</v>
      </c>
      <c r="G65" s="138">
        <v>65000</v>
      </c>
      <c r="H65" s="139">
        <f>G65*2.87%</f>
        <v>1865.5</v>
      </c>
      <c r="I65" s="139">
        <f>+G65*3.04%</f>
        <v>1976</v>
      </c>
      <c r="J65" s="66">
        <v>4427.58</v>
      </c>
      <c r="K65" s="138">
        <v>25</v>
      </c>
      <c r="L65" s="139">
        <f t="shared" si="19"/>
        <v>8294.08</v>
      </c>
      <c r="M65" s="138">
        <f t="shared" si="20"/>
        <v>56705.919999999998</v>
      </c>
      <c r="N65"/>
    </row>
    <row r="66" spans="1:14" s="76" customFormat="1" ht="24.95" customHeight="1" x14ac:dyDescent="0.2">
      <c r="A66" s="135">
        <f>+A65+1</f>
        <v>21</v>
      </c>
      <c r="B66" s="149" t="s">
        <v>390</v>
      </c>
      <c r="C66" s="74" t="s">
        <v>623</v>
      </c>
      <c r="D66" s="149" t="s">
        <v>391</v>
      </c>
      <c r="E66" s="137" t="s">
        <v>394</v>
      </c>
      <c r="F66" s="137" t="s">
        <v>482</v>
      </c>
      <c r="G66" s="138">
        <v>50000</v>
      </c>
      <c r="H66" s="139">
        <f>G66*2.87%</f>
        <v>1435</v>
      </c>
      <c r="I66" s="139">
        <f>+G66*3.04%</f>
        <v>1520</v>
      </c>
      <c r="J66" s="66">
        <v>1854</v>
      </c>
      <c r="K66" s="138">
        <v>25</v>
      </c>
      <c r="L66" s="139">
        <f t="shared" si="19"/>
        <v>4834</v>
      </c>
      <c r="M66" s="138">
        <f t="shared" si="20"/>
        <v>45166</v>
      </c>
      <c r="N66"/>
    </row>
    <row r="67" spans="1:14" s="2" customFormat="1" ht="24.95" customHeight="1" x14ac:dyDescent="0.2">
      <c r="A67" s="234" t="s">
        <v>347</v>
      </c>
      <c r="B67" s="234"/>
      <c r="C67" s="234"/>
      <c r="D67" s="234"/>
      <c r="E67" s="234"/>
      <c r="F67" s="234"/>
      <c r="G67" s="17">
        <f>SUM(G64:G66)</f>
        <v>290000</v>
      </c>
      <c r="H67" s="17">
        <f t="shared" ref="H67:J67" si="21">SUM(H64:H66)</f>
        <v>8323</v>
      </c>
      <c r="I67" s="17">
        <f>SUM(I64:I66)</f>
        <v>7594.53</v>
      </c>
      <c r="J67" s="17">
        <f t="shared" si="21"/>
        <v>36334.19</v>
      </c>
      <c r="K67" s="17">
        <f>SUM(K64:K66)</f>
        <v>75</v>
      </c>
      <c r="L67" s="17">
        <f>SUM(L64:L66)</f>
        <v>52326.720000000001</v>
      </c>
      <c r="M67" s="17">
        <f>SUM(M64:M66)</f>
        <v>237673.27999999997</v>
      </c>
      <c r="N67"/>
    </row>
    <row r="68" spans="1:14" s="2" customFormat="1" ht="13.5" thickBot="1" x14ac:dyDescent="0.25">
      <c r="A68" s="68"/>
      <c r="B68" s="68"/>
      <c r="C68" s="68"/>
      <c r="D68" s="68"/>
      <c r="E68" s="68"/>
      <c r="F68" s="68"/>
      <c r="G68"/>
      <c r="H68"/>
      <c r="I68"/>
      <c r="J68"/>
      <c r="K68"/>
      <c r="L68"/>
      <c r="M68"/>
      <c r="N68"/>
    </row>
    <row r="69" spans="1:14" s="2" customFormat="1" ht="24.95" customHeight="1" thickBot="1" x14ac:dyDescent="0.25">
      <c r="A69" s="228" t="s">
        <v>374</v>
      </c>
      <c r="B69" s="229"/>
      <c r="C69" s="229"/>
      <c r="D69" s="229"/>
      <c r="E69" s="229"/>
      <c r="F69" s="229"/>
      <c r="G69" s="229"/>
      <c r="H69" s="229"/>
      <c r="I69" s="229"/>
      <c r="J69" s="229"/>
      <c r="K69" s="229"/>
      <c r="L69" s="229"/>
      <c r="M69" s="230"/>
      <c r="N69"/>
    </row>
    <row r="70" spans="1:14" s="148" customFormat="1" ht="25.5" customHeight="1" x14ac:dyDescent="0.2">
      <c r="A70" s="74">
        <f>+A66+1</f>
        <v>22</v>
      </c>
      <c r="B70" s="170" t="s">
        <v>377</v>
      </c>
      <c r="C70" s="172" t="s">
        <v>623</v>
      </c>
      <c r="D70" s="171" t="s">
        <v>378</v>
      </c>
      <c r="E70" s="28" t="s">
        <v>449</v>
      </c>
      <c r="F70" s="28" t="s">
        <v>605</v>
      </c>
      <c r="G70" s="75">
        <v>175000</v>
      </c>
      <c r="H70" s="139">
        <f>G70*2.87%</f>
        <v>5022.5</v>
      </c>
      <c r="I70" s="139">
        <v>4098.5280000000002</v>
      </c>
      <c r="J70" s="66">
        <v>29457.55</v>
      </c>
      <c r="K70" s="138">
        <v>2405.2399999999998</v>
      </c>
      <c r="L70" s="139">
        <f>SUM(H70:K70)</f>
        <v>40983.817999999999</v>
      </c>
      <c r="M70" s="138">
        <f t="shared" ref="M70:M74" si="22">+G70-L70</f>
        <v>134016.182</v>
      </c>
      <c r="N70"/>
    </row>
    <row r="71" spans="1:14" s="76" customFormat="1" ht="23.25" customHeight="1" x14ac:dyDescent="0.2">
      <c r="A71" s="74">
        <f>+A70+1</f>
        <v>23</v>
      </c>
      <c r="B71" s="170" t="s">
        <v>375</v>
      </c>
      <c r="C71" s="172" t="s">
        <v>622</v>
      </c>
      <c r="D71" s="169" t="s">
        <v>376</v>
      </c>
      <c r="E71" s="28" t="s">
        <v>369</v>
      </c>
      <c r="F71" s="28" t="s">
        <v>446</v>
      </c>
      <c r="G71" s="151">
        <v>100000</v>
      </c>
      <c r="H71" s="139">
        <f>G71*2.87%</f>
        <v>2870</v>
      </c>
      <c r="I71" s="139">
        <f>+G71*3.04%</f>
        <v>3040</v>
      </c>
      <c r="J71" s="139">
        <v>12105.37</v>
      </c>
      <c r="K71" s="138">
        <v>25</v>
      </c>
      <c r="L71" s="139">
        <f t="shared" ref="L71:L74" si="23">SUM(H71:K71)</f>
        <v>18040.370000000003</v>
      </c>
      <c r="M71" s="138">
        <f t="shared" si="22"/>
        <v>81959.63</v>
      </c>
      <c r="N71"/>
    </row>
    <row r="72" spans="1:14" s="92" customFormat="1" ht="24.95" customHeight="1" x14ac:dyDescent="0.2">
      <c r="A72" s="74">
        <f>+A71+1</f>
        <v>24</v>
      </c>
      <c r="B72" s="5" t="s">
        <v>413</v>
      </c>
      <c r="C72" s="195" t="s">
        <v>622</v>
      </c>
      <c r="D72" s="172" t="s">
        <v>415</v>
      </c>
      <c r="E72" s="28" t="s">
        <v>394</v>
      </c>
      <c r="F72" s="28" t="s">
        <v>482</v>
      </c>
      <c r="G72" s="75">
        <v>45000</v>
      </c>
      <c r="H72" s="139">
        <f t="shared" ref="H72:H74" si="24">G72*2.87%</f>
        <v>1291.5</v>
      </c>
      <c r="I72" s="139">
        <f t="shared" ref="I72:I74" si="25">+G72*3.04%</f>
        <v>1368</v>
      </c>
      <c r="J72" s="139">
        <v>1148.33</v>
      </c>
      <c r="K72" s="138">
        <v>25</v>
      </c>
      <c r="L72" s="139">
        <f t="shared" si="23"/>
        <v>3832.83</v>
      </c>
      <c r="M72" s="138">
        <f t="shared" si="22"/>
        <v>41167.17</v>
      </c>
      <c r="N72"/>
    </row>
    <row r="73" spans="1:14" s="76" customFormat="1" ht="24.95" customHeight="1" x14ac:dyDescent="0.2">
      <c r="A73" s="74">
        <f t="shared" ref="A73:A76" si="26">+A72+1</f>
        <v>25</v>
      </c>
      <c r="B73" s="5" t="s">
        <v>467</v>
      </c>
      <c r="C73" s="195" t="s">
        <v>622</v>
      </c>
      <c r="D73" s="172" t="s">
        <v>469</v>
      </c>
      <c r="E73" s="28" t="s">
        <v>369</v>
      </c>
      <c r="F73" s="28" t="s">
        <v>446</v>
      </c>
      <c r="G73" s="75">
        <v>45000</v>
      </c>
      <c r="H73" s="66">
        <f>G73*2.87%</f>
        <v>1291.5</v>
      </c>
      <c r="I73" s="66">
        <f>+G73*3.04%</f>
        <v>1368</v>
      </c>
      <c r="J73" s="66">
        <v>1148.33</v>
      </c>
      <c r="K73" s="138">
        <v>4025</v>
      </c>
      <c r="L73" s="139">
        <f>SUM(H73:K73)</f>
        <v>7832.83</v>
      </c>
      <c r="M73" s="138">
        <f>+G73-L73</f>
        <v>37167.17</v>
      </c>
      <c r="N73"/>
    </row>
    <row r="74" spans="1:14" s="91" customFormat="1" ht="24.95" customHeight="1" x14ac:dyDescent="0.2">
      <c r="A74" s="74">
        <f t="shared" si="26"/>
        <v>26</v>
      </c>
      <c r="B74" s="5" t="s">
        <v>414</v>
      </c>
      <c r="C74" s="195" t="s">
        <v>622</v>
      </c>
      <c r="D74" s="172" t="s">
        <v>415</v>
      </c>
      <c r="E74" s="28" t="s">
        <v>394</v>
      </c>
      <c r="F74" s="28" t="s">
        <v>482</v>
      </c>
      <c r="G74" s="75">
        <v>40000</v>
      </c>
      <c r="H74" s="139">
        <f t="shared" si="24"/>
        <v>1148</v>
      </c>
      <c r="I74" s="139">
        <f t="shared" si="25"/>
        <v>1216</v>
      </c>
      <c r="J74" s="139">
        <v>442.65</v>
      </c>
      <c r="K74" s="138">
        <v>25</v>
      </c>
      <c r="L74" s="139">
        <f t="shared" si="23"/>
        <v>2831.65</v>
      </c>
      <c r="M74" s="138">
        <f t="shared" si="22"/>
        <v>37168.35</v>
      </c>
      <c r="N74"/>
    </row>
    <row r="75" spans="1:14" s="76" customFormat="1" ht="24.95" customHeight="1" x14ac:dyDescent="0.2">
      <c r="A75" s="74">
        <f t="shared" si="26"/>
        <v>27</v>
      </c>
      <c r="B75" s="5" t="s">
        <v>428</v>
      </c>
      <c r="C75" s="195" t="s">
        <v>623</v>
      </c>
      <c r="D75" s="172" t="s">
        <v>429</v>
      </c>
      <c r="E75" s="28" t="s">
        <v>444</v>
      </c>
      <c r="F75" s="28" t="s">
        <v>602</v>
      </c>
      <c r="G75" s="75">
        <v>35000</v>
      </c>
      <c r="H75" s="66">
        <f>G75*2.87%</f>
        <v>1004.5</v>
      </c>
      <c r="I75" s="66">
        <f>+G75*3.04%</f>
        <v>1064</v>
      </c>
      <c r="J75" s="66"/>
      <c r="K75" s="138">
        <v>770.31</v>
      </c>
      <c r="L75" s="139">
        <f>SUM(H75:K75)</f>
        <v>2838.81</v>
      </c>
      <c r="M75" s="138">
        <f>+G75-L75</f>
        <v>32161.19</v>
      </c>
      <c r="N75"/>
    </row>
    <row r="76" spans="1:14" s="76" customFormat="1" ht="24.95" customHeight="1" x14ac:dyDescent="0.2">
      <c r="A76" s="74">
        <f t="shared" si="26"/>
        <v>28</v>
      </c>
      <c r="B76" s="5" t="s">
        <v>466</v>
      </c>
      <c r="C76" s="195" t="s">
        <v>622</v>
      </c>
      <c r="D76" s="172" t="s">
        <v>468</v>
      </c>
      <c r="E76" s="173" t="s">
        <v>369</v>
      </c>
      <c r="F76" s="173" t="s">
        <v>446</v>
      </c>
      <c r="G76" s="75">
        <v>35000</v>
      </c>
      <c r="H76" s="66">
        <f t="shared" ref="H76" si="27">G76*2.87%</f>
        <v>1004.5</v>
      </c>
      <c r="I76" s="66">
        <f t="shared" ref="I76" si="28">+G76*3.04%</f>
        <v>1064</v>
      </c>
      <c r="J76" s="66"/>
      <c r="K76" s="138">
        <v>525</v>
      </c>
      <c r="L76" s="139">
        <f>SUM(H76:K76)</f>
        <v>2593.5</v>
      </c>
      <c r="M76" s="138">
        <f>+G76-L76</f>
        <v>32406.5</v>
      </c>
      <c r="N76"/>
    </row>
    <row r="77" spans="1:14" s="2" customFormat="1" ht="24.95" customHeight="1" x14ac:dyDescent="0.2">
      <c r="A77" s="234" t="s">
        <v>347</v>
      </c>
      <c r="B77" s="234"/>
      <c r="C77" s="234"/>
      <c r="D77" s="234"/>
      <c r="E77" s="234"/>
      <c r="F77" s="234"/>
      <c r="G77" s="17">
        <f t="shared" ref="G77:M77" si="29">SUM(G70:G76)</f>
        <v>475000</v>
      </c>
      <c r="H77" s="17">
        <f t="shared" si="29"/>
        <v>13632.5</v>
      </c>
      <c r="I77" s="17">
        <f t="shared" si="29"/>
        <v>13218.528</v>
      </c>
      <c r="J77" s="17">
        <f t="shared" si="29"/>
        <v>44302.23</v>
      </c>
      <c r="K77" s="17">
        <f t="shared" si="29"/>
        <v>7800.5499999999993</v>
      </c>
      <c r="L77" s="17">
        <f t="shared" si="29"/>
        <v>78953.80799999999</v>
      </c>
      <c r="M77" s="17">
        <f t="shared" si="29"/>
        <v>396046.19199999998</v>
      </c>
      <c r="N77"/>
    </row>
    <row r="78" spans="1:14" s="2" customFormat="1" ht="24.95" customHeight="1" thickBot="1" x14ac:dyDescent="0.25">
      <c r="A78" s="68"/>
      <c r="B78" s="68"/>
      <c r="C78" s="68"/>
      <c r="D78" s="68"/>
      <c r="E78" s="68"/>
      <c r="F78" s="68"/>
      <c r="G78" s="6"/>
      <c r="H78" s="6"/>
      <c r="I78" s="6"/>
      <c r="J78" s="6"/>
      <c r="K78" s="6"/>
      <c r="L78" s="6"/>
      <c r="M78" s="6"/>
      <c r="N78"/>
    </row>
    <row r="79" spans="1:14" s="2" customFormat="1" ht="24.95" customHeight="1" thickBot="1" x14ac:dyDescent="0.25">
      <c r="A79" s="228" t="s">
        <v>255</v>
      </c>
      <c r="B79" s="229"/>
      <c r="C79" s="229"/>
      <c r="D79" s="229"/>
      <c r="E79" s="229"/>
      <c r="F79" s="229"/>
      <c r="G79" s="229"/>
      <c r="H79" s="229"/>
      <c r="I79" s="229"/>
      <c r="J79" s="229"/>
      <c r="K79" s="229"/>
      <c r="L79" s="229"/>
      <c r="M79" s="230"/>
      <c r="N79"/>
    </row>
    <row r="80" spans="1:14" s="91" customFormat="1" ht="27.75" customHeight="1" x14ac:dyDescent="0.2">
      <c r="A80" s="135">
        <f>+A76+1</f>
        <v>29</v>
      </c>
      <c r="B80" s="137" t="s">
        <v>237</v>
      </c>
      <c r="C80" s="135" t="s">
        <v>623</v>
      </c>
      <c r="D80" s="136" t="s">
        <v>287</v>
      </c>
      <c r="E80" s="137" t="s">
        <v>352</v>
      </c>
      <c r="F80" s="137" t="s">
        <v>443</v>
      </c>
      <c r="G80" s="139">
        <v>50000</v>
      </c>
      <c r="H80" s="139">
        <f>G80*2.87%</f>
        <v>1435</v>
      </c>
      <c r="I80" s="139">
        <f>+G80*3.04%</f>
        <v>1520</v>
      </c>
      <c r="J80" s="139">
        <v>1854</v>
      </c>
      <c r="K80" s="138">
        <v>25</v>
      </c>
      <c r="L80" s="139">
        <f>SUM(H80:K80)</f>
        <v>4834</v>
      </c>
      <c r="M80" s="138">
        <f>+G80-L80</f>
        <v>45166</v>
      </c>
      <c r="N80"/>
    </row>
    <row r="81" spans="1:14" s="30" customFormat="1" x14ac:dyDescent="0.2">
      <c r="A81" s="234" t="s">
        <v>347</v>
      </c>
      <c r="B81" s="234"/>
      <c r="C81" s="234"/>
      <c r="D81" s="234"/>
      <c r="E81" s="234"/>
      <c r="F81" s="234"/>
      <c r="G81" s="17">
        <f>SUM(G80)</f>
        <v>50000</v>
      </c>
      <c r="H81" s="17">
        <f t="shared" ref="H81:M81" si="30">SUM(H80)</f>
        <v>1435</v>
      </c>
      <c r="I81" s="17">
        <f t="shared" si="30"/>
        <v>1520</v>
      </c>
      <c r="J81" s="17">
        <f t="shared" si="30"/>
        <v>1854</v>
      </c>
      <c r="K81" s="17">
        <f t="shared" si="30"/>
        <v>25</v>
      </c>
      <c r="L81" s="17">
        <f t="shared" si="30"/>
        <v>4834</v>
      </c>
      <c r="M81" s="17">
        <f t="shared" si="30"/>
        <v>45166</v>
      </c>
      <c r="N81"/>
    </row>
    <row r="82" spans="1:14" s="2" customFormat="1" ht="24.95" customHeight="1" thickBot="1" x14ac:dyDescent="0.25">
      <c r="C82" s="196"/>
      <c r="N82"/>
    </row>
    <row r="83" spans="1:14" s="2" customFormat="1" ht="24.95" customHeight="1" thickBot="1" x14ac:dyDescent="0.25">
      <c r="A83" s="228" t="s">
        <v>619</v>
      </c>
      <c r="B83" s="229"/>
      <c r="C83" s="229"/>
      <c r="D83" s="229"/>
      <c r="E83" s="229"/>
      <c r="F83" s="229"/>
      <c r="G83" s="229"/>
      <c r="H83" s="229"/>
      <c r="I83" s="229"/>
      <c r="J83" s="229"/>
      <c r="K83" s="229"/>
      <c r="L83" s="229"/>
      <c r="M83" s="230"/>
      <c r="N83"/>
    </row>
    <row r="84" spans="1:14" s="92" customFormat="1" ht="24.95" customHeight="1" x14ac:dyDescent="0.2">
      <c r="A84" s="74">
        <f>+A80+1</f>
        <v>30</v>
      </c>
      <c r="B84" s="77" t="s">
        <v>296</v>
      </c>
      <c r="C84" s="74" t="s">
        <v>622</v>
      </c>
      <c r="D84" s="173" t="s">
        <v>244</v>
      </c>
      <c r="E84" s="28" t="s">
        <v>450</v>
      </c>
      <c r="F84" s="28" t="s">
        <v>606</v>
      </c>
      <c r="G84" s="90">
        <v>60000</v>
      </c>
      <c r="H84" s="66">
        <f>G84*2.87%</f>
        <v>1722</v>
      </c>
      <c r="I84" s="66">
        <f>+G84*3.04%</f>
        <v>1824</v>
      </c>
      <c r="J84" s="66">
        <v>3486.68</v>
      </c>
      <c r="K84" s="138">
        <v>25</v>
      </c>
      <c r="L84" s="139">
        <f>SUM(H84:K84)</f>
        <v>7057.68</v>
      </c>
      <c r="M84" s="138">
        <f>+G84-L84</f>
        <v>52942.32</v>
      </c>
      <c r="N84"/>
    </row>
    <row r="85" spans="1:14" s="6" customFormat="1" ht="24.95" customHeight="1" x14ac:dyDescent="0.2">
      <c r="A85" s="234" t="s">
        <v>347</v>
      </c>
      <c r="B85" s="234"/>
      <c r="C85" s="234"/>
      <c r="D85" s="234"/>
      <c r="E85" s="234"/>
      <c r="F85" s="234"/>
      <c r="G85" s="17">
        <f>SUM(G84:G84)</f>
        <v>60000</v>
      </c>
      <c r="H85" s="17">
        <f t="shared" ref="H85:M85" si="31">SUM(H84:H84)</f>
        <v>1722</v>
      </c>
      <c r="I85" s="17">
        <f t="shared" si="31"/>
        <v>1824</v>
      </c>
      <c r="J85" s="17">
        <f t="shared" si="31"/>
        <v>3486.68</v>
      </c>
      <c r="K85" s="17">
        <f t="shared" si="31"/>
        <v>25</v>
      </c>
      <c r="L85" s="17">
        <f t="shared" si="31"/>
        <v>7057.68</v>
      </c>
      <c r="M85" s="17">
        <f t="shared" si="31"/>
        <v>52942.32</v>
      </c>
      <c r="N85"/>
    </row>
    <row r="86" spans="1:14" s="6" customFormat="1" ht="24.95" customHeight="1" thickBot="1" x14ac:dyDescent="0.25">
      <c r="A86" s="68"/>
      <c r="B86" s="68"/>
      <c r="C86" s="68"/>
      <c r="D86" s="68"/>
      <c r="E86" s="68"/>
      <c r="F86" s="68"/>
      <c r="N86" s="177"/>
    </row>
    <row r="87" spans="1:14" s="30" customFormat="1" ht="27" customHeight="1" thickBot="1" x14ac:dyDescent="0.25">
      <c r="A87" s="228" t="s">
        <v>618</v>
      </c>
      <c r="B87" s="229"/>
      <c r="C87" s="229"/>
      <c r="D87" s="229"/>
      <c r="E87" s="229"/>
      <c r="F87" s="229"/>
      <c r="G87" s="229"/>
      <c r="H87" s="229"/>
      <c r="I87" s="229"/>
      <c r="J87" s="229"/>
      <c r="K87" s="229"/>
      <c r="L87" s="229"/>
      <c r="M87" s="230"/>
      <c r="N87"/>
    </row>
    <row r="88" spans="1:14" s="91" customFormat="1" ht="24.95" customHeight="1" x14ac:dyDescent="0.2">
      <c r="A88" s="74">
        <f>+A84+1</f>
        <v>31</v>
      </c>
      <c r="B88" s="77" t="s">
        <v>571</v>
      </c>
      <c r="C88" s="74" t="s">
        <v>623</v>
      </c>
      <c r="D88" s="77" t="s">
        <v>572</v>
      </c>
      <c r="E88" s="77" t="s">
        <v>574</v>
      </c>
      <c r="F88" s="77" t="s">
        <v>575</v>
      </c>
      <c r="G88" s="90">
        <v>155000</v>
      </c>
      <c r="H88" s="66">
        <f>G88*2.87%</f>
        <v>4448.5</v>
      </c>
      <c r="I88" s="66">
        <v>4098.5280000000002</v>
      </c>
      <c r="J88" s="66">
        <v>25196.11</v>
      </c>
      <c r="K88" s="75">
        <v>25</v>
      </c>
      <c r="L88" s="66">
        <f>SUM(H88:K88)</f>
        <v>33768.137999999999</v>
      </c>
      <c r="M88" s="75">
        <f>+G88-L88</f>
        <v>121231.86199999999</v>
      </c>
      <c r="N88"/>
    </row>
    <row r="89" spans="1:14" s="30" customFormat="1" ht="22.5" customHeight="1" x14ac:dyDescent="0.2">
      <c r="A89" s="234" t="s">
        <v>347</v>
      </c>
      <c r="B89" s="234"/>
      <c r="C89" s="234"/>
      <c r="D89" s="234"/>
      <c r="E89" s="234"/>
      <c r="F89" s="234"/>
      <c r="G89" s="17">
        <f>SUM(G88:G88)</f>
        <v>155000</v>
      </c>
      <c r="H89" s="17">
        <f t="shared" ref="H89:M89" si="32">SUM(H88:H88)</f>
        <v>4448.5</v>
      </c>
      <c r="I89" s="17">
        <f>SUM(I88:I88)</f>
        <v>4098.5280000000002</v>
      </c>
      <c r="J89" s="17">
        <f t="shared" si="32"/>
        <v>25196.11</v>
      </c>
      <c r="K89" s="17">
        <f t="shared" si="32"/>
        <v>25</v>
      </c>
      <c r="L89" s="17">
        <f t="shared" si="32"/>
        <v>33768.137999999999</v>
      </c>
      <c r="M89" s="17">
        <f t="shared" si="32"/>
        <v>121231.86199999999</v>
      </c>
      <c r="N89"/>
    </row>
    <row r="90" spans="1:14" s="30" customFormat="1" ht="9.75" customHeight="1" x14ac:dyDescent="0.2">
      <c r="A90" s="68"/>
      <c r="B90" s="68"/>
      <c r="C90" s="68"/>
      <c r="D90" s="68"/>
      <c r="E90" s="68"/>
      <c r="F90" s="68"/>
      <c r="G90" s="92"/>
      <c r="H90" s="92"/>
      <c r="I90" s="92"/>
      <c r="J90" s="92"/>
      <c r="K90" s="92"/>
      <c r="L90" s="92"/>
      <c r="M90" s="92"/>
      <c r="N90"/>
    </row>
    <row r="91" spans="1:14" s="2" customFormat="1" ht="24.75" customHeight="1" thickBot="1" x14ac:dyDescent="0.25">
      <c r="A91" s="241" t="s">
        <v>298</v>
      </c>
      <c r="B91" s="242"/>
      <c r="C91" s="242"/>
      <c r="D91" s="242"/>
      <c r="E91" s="242"/>
      <c r="F91" s="242"/>
      <c r="G91" s="242"/>
      <c r="H91" s="242"/>
      <c r="I91" s="242"/>
      <c r="J91" s="242"/>
      <c r="K91" s="242"/>
      <c r="L91" s="242"/>
      <c r="M91" s="243"/>
      <c r="N91"/>
    </row>
    <row r="92" spans="1:14" s="76" customFormat="1" ht="27.75" customHeight="1" x14ac:dyDescent="0.2">
      <c r="A92" s="135">
        <f>+A88+1</f>
        <v>32</v>
      </c>
      <c r="B92" s="137" t="s">
        <v>245</v>
      </c>
      <c r="C92" s="135" t="s">
        <v>622</v>
      </c>
      <c r="D92" s="137" t="s">
        <v>246</v>
      </c>
      <c r="E92" s="137" t="s">
        <v>396</v>
      </c>
      <c r="F92" s="91" t="s">
        <v>561</v>
      </c>
      <c r="G92" s="139">
        <v>20000</v>
      </c>
      <c r="H92" s="139">
        <f>G92*2.87%</f>
        <v>574</v>
      </c>
      <c r="I92" s="139">
        <f>+G92*3.04%</f>
        <v>608</v>
      </c>
      <c r="J92" s="66">
        <v>0</v>
      </c>
      <c r="K92" s="138">
        <v>25</v>
      </c>
      <c r="L92" s="139">
        <f>SUM(H92:K92)</f>
        <v>1207</v>
      </c>
      <c r="M92" s="138">
        <f>+G92-L92</f>
        <v>18793</v>
      </c>
      <c r="N92"/>
    </row>
    <row r="93" spans="1:14" s="2" customFormat="1" ht="24.95" customHeight="1" x14ac:dyDescent="0.2">
      <c r="A93" s="234" t="s">
        <v>347</v>
      </c>
      <c r="B93" s="234"/>
      <c r="C93" s="234"/>
      <c r="D93" s="234"/>
      <c r="E93" s="234"/>
      <c r="F93" s="234"/>
      <c r="G93" s="17">
        <f>SUM(G92)</f>
        <v>20000</v>
      </c>
      <c r="H93" s="17">
        <f t="shared" ref="H93:J93" si="33">SUM(H92)</f>
        <v>574</v>
      </c>
      <c r="I93" s="17">
        <f t="shared" si="33"/>
        <v>608</v>
      </c>
      <c r="J93" s="17">
        <f t="shared" si="33"/>
        <v>0</v>
      </c>
      <c r="K93" s="17">
        <v>25</v>
      </c>
      <c r="L93" s="17">
        <v>1207</v>
      </c>
      <c r="M93" s="17">
        <v>18793</v>
      </c>
      <c r="N93"/>
    </row>
    <row r="94" spans="1:14" s="2" customFormat="1" ht="3" customHeight="1" thickBot="1" x14ac:dyDescent="0.25">
      <c r="A94" s="4"/>
      <c r="B94" s="27"/>
      <c r="C94" s="4"/>
      <c r="D94" s="29"/>
      <c r="E94" s="29"/>
      <c r="F94" s="29"/>
      <c r="M94" s="7"/>
      <c r="N94"/>
    </row>
    <row r="95" spans="1:14" s="2" customFormat="1" ht="32.25" customHeight="1" x14ac:dyDescent="0.2">
      <c r="A95" s="235" t="s">
        <v>471</v>
      </c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6"/>
      <c r="N95"/>
    </row>
    <row r="96" spans="1:14" s="76" customFormat="1" ht="24.95" customHeight="1" x14ac:dyDescent="0.2">
      <c r="A96" s="74">
        <f>+A92+1</f>
        <v>33</v>
      </c>
      <c r="B96" s="173" t="s">
        <v>562</v>
      </c>
      <c r="C96" s="172" t="s">
        <v>623</v>
      </c>
      <c r="D96" s="171" t="s">
        <v>563</v>
      </c>
      <c r="E96" s="28" t="s">
        <v>566</v>
      </c>
      <c r="F96" s="28" t="s">
        <v>607</v>
      </c>
      <c r="G96" s="66">
        <v>155000</v>
      </c>
      <c r="H96" s="66">
        <f t="shared" ref="H96:H97" si="34">G96*2.87%</f>
        <v>4448.5</v>
      </c>
      <c r="I96" s="66">
        <v>4098.5280000000002</v>
      </c>
      <c r="J96" s="66">
        <v>25196.11</v>
      </c>
      <c r="K96" s="75">
        <v>25</v>
      </c>
      <c r="L96" s="66">
        <f>SUM(H96:K96)</f>
        <v>33768.137999999999</v>
      </c>
      <c r="M96" s="75">
        <f t="shared" ref="M96" si="35">+G96-L96</f>
        <v>121231.86199999999</v>
      </c>
      <c r="N96"/>
    </row>
    <row r="97" spans="1:14" s="76" customFormat="1" ht="24.95" customHeight="1" thickBot="1" x14ac:dyDescent="0.25">
      <c r="A97" s="135">
        <f>+A96+1</f>
        <v>34</v>
      </c>
      <c r="B97" s="28" t="s">
        <v>470</v>
      </c>
      <c r="C97" s="12" t="s">
        <v>623</v>
      </c>
      <c r="D97" s="167" t="s">
        <v>485</v>
      </c>
      <c r="E97" s="28" t="s">
        <v>480</v>
      </c>
      <c r="F97" s="28" t="s">
        <v>608</v>
      </c>
      <c r="G97" s="139">
        <v>100000</v>
      </c>
      <c r="H97" s="139">
        <f t="shared" si="34"/>
        <v>2870</v>
      </c>
      <c r="I97" s="139">
        <f t="shared" ref="I97" si="36">+G97*3.04%</f>
        <v>3040</v>
      </c>
      <c r="J97" s="139">
        <v>12105.37</v>
      </c>
      <c r="K97" s="138">
        <v>5025</v>
      </c>
      <c r="L97" s="139">
        <f>SUM(H97:K97)</f>
        <v>23040.370000000003</v>
      </c>
      <c r="M97" s="138">
        <f t="shared" ref="M97" si="37">+G97-L97</f>
        <v>76959.63</v>
      </c>
      <c r="N97"/>
    </row>
    <row r="98" spans="1:14" s="2" customFormat="1" ht="24.95" customHeight="1" thickBot="1" x14ac:dyDescent="0.25">
      <c r="A98" s="234" t="s">
        <v>347</v>
      </c>
      <c r="B98" s="234"/>
      <c r="C98" s="234"/>
      <c r="D98" s="234"/>
      <c r="E98" s="234"/>
      <c r="F98" s="240"/>
      <c r="G98" s="69">
        <f>SUM(G96:G97)</f>
        <v>255000</v>
      </c>
      <c r="H98" s="69">
        <f t="shared" ref="H98:M98" si="38">SUM(H96:H97)</f>
        <v>7318.5</v>
      </c>
      <c r="I98" s="69">
        <f t="shared" si="38"/>
        <v>7138.5280000000002</v>
      </c>
      <c r="J98" s="69">
        <f t="shared" si="38"/>
        <v>37301.480000000003</v>
      </c>
      <c r="K98" s="69">
        <f t="shared" si="38"/>
        <v>5050</v>
      </c>
      <c r="L98" s="69">
        <f t="shared" si="38"/>
        <v>56808.508000000002</v>
      </c>
      <c r="M98" s="69">
        <f t="shared" si="38"/>
        <v>198191.492</v>
      </c>
      <c r="N98"/>
    </row>
    <row r="99" spans="1:14" s="2" customFormat="1" ht="24.95" customHeight="1" thickBot="1" x14ac:dyDescent="0.25">
      <c r="A99" s="228" t="s">
        <v>258</v>
      </c>
      <c r="B99" s="229"/>
      <c r="C99" s="229"/>
      <c r="D99" s="229"/>
      <c r="E99" s="229"/>
      <c r="F99" s="229"/>
      <c r="G99" s="229"/>
      <c r="H99" s="229"/>
      <c r="I99" s="229"/>
      <c r="J99" s="229"/>
      <c r="K99" s="229"/>
      <c r="L99" s="229"/>
      <c r="M99" s="230"/>
      <c r="N99"/>
    </row>
    <row r="100" spans="1:14" s="76" customFormat="1" ht="24.75" customHeight="1" x14ac:dyDescent="0.2">
      <c r="A100" s="74">
        <f>+A97+1</f>
        <v>35</v>
      </c>
      <c r="B100" s="77" t="s">
        <v>241</v>
      </c>
      <c r="C100" s="74" t="s">
        <v>623</v>
      </c>
      <c r="D100" s="77" t="s">
        <v>289</v>
      </c>
      <c r="E100" s="137" t="s">
        <v>394</v>
      </c>
      <c r="F100" s="137" t="s">
        <v>482</v>
      </c>
      <c r="G100" s="66">
        <v>75000</v>
      </c>
      <c r="H100" s="66">
        <v>2152.5</v>
      </c>
      <c r="I100" s="66">
        <v>2280</v>
      </c>
      <c r="J100" s="66">
        <v>6309.38</v>
      </c>
      <c r="K100" s="138">
        <v>25</v>
      </c>
      <c r="L100" s="139">
        <f>SUM(H100:K100)</f>
        <v>10766.880000000001</v>
      </c>
      <c r="M100" s="138">
        <f t="shared" ref="M100:M101" si="39">+G100-L100</f>
        <v>64233.119999999995</v>
      </c>
      <c r="N100"/>
    </row>
    <row r="101" spans="1:14" s="76" customFormat="1" ht="24.75" customHeight="1" thickBot="1" x14ac:dyDescent="0.25">
      <c r="A101" s="74">
        <f>+A100+1</f>
        <v>36</v>
      </c>
      <c r="B101" s="77" t="s">
        <v>247</v>
      </c>
      <c r="C101" s="74" t="s">
        <v>623</v>
      </c>
      <c r="D101" s="77" t="s">
        <v>223</v>
      </c>
      <c r="E101" s="137" t="s">
        <v>396</v>
      </c>
      <c r="F101" s="91" t="s">
        <v>561</v>
      </c>
      <c r="G101" s="152">
        <v>75000</v>
      </c>
      <c r="H101" s="152">
        <v>2152.5</v>
      </c>
      <c r="I101" s="152">
        <v>2280</v>
      </c>
      <c r="J101" s="152">
        <v>6309.38</v>
      </c>
      <c r="K101" s="147">
        <v>25</v>
      </c>
      <c r="L101" s="139">
        <f t="shared" ref="L101" si="40">SUM(H101:K101)</f>
        <v>10766.880000000001</v>
      </c>
      <c r="M101" s="138">
        <f t="shared" si="39"/>
        <v>64233.119999999995</v>
      </c>
      <c r="N101"/>
    </row>
    <row r="102" spans="1:14" s="30" customFormat="1" ht="24.95" customHeight="1" thickBot="1" x14ac:dyDescent="0.25">
      <c r="A102" s="234" t="s">
        <v>347</v>
      </c>
      <c r="B102" s="234"/>
      <c r="C102" s="234"/>
      <c r="D102" s="234"/>
      <c r="E102" s="234"/>
      <c r="F102" s="240"/>
      <c r="G102" s="69">
        <f>SUM(G100:G101)</f>
        <v>150000</v>
      </c>
      <c r="H102" s="70">
        <f t="shared" ref="H102:M102" si="41">SUM(H100:H101)</f>
        <v>4305</v>
      </c>
      <c r="I102" s="70">
        <f t="shared" si="41"/>
        <v>4560</v>
      </c>
      <c r="J102" s="70">
        <f t="shared" si="41"/>
        <v>12618.76</v>
      </c>
      <c r="K102" s="70">
        <f t="shared" si="41"/>
        <v>50</v>
      </c>
      <c r="L102" s="70">
        <f>SUM(L100:L101)</f>
        <v>21533.760000000002</v>
      </c>
      <c r="M102" s="71">
        <f t="shared" si="41"/>
        <v>128466.23999999999</v>
      </c>
      <c r="N102"/>
    </row>
    <row r="103" spans="1:14" s="30" customFormat="1" ht="28.5" customHeight="1" thickBot="1" x14ac:dyDescent="0.25">
      <c r="A103" s="68"/>
      <c r="B103" s="68"/>
      <c r="C103" s="68"/>
      <c r="D103" s="68"/>
      <c r="E103" s="68"/>
      <c r="F103" s="68"/>
      <c r="G103"/>
      <c r="H103"/>
      <c r="I103"/>
      <c r="J103"/>
      <c r="K103"/>
      <c r="L103"/>
      <c r="M103"/>
      <c r="N103"/>
    </row>
    <row r="104" spans="1:14" s="2" customFormat="1" ht="24.95" customHeight="1" thickBot="1" x14ac:dyDescent="0.25">
      <c r="A104" s="235" t="s">
        <v>65</v>
      </c>
      <c r="B104" s="229"/>
      <c r="C104" s="229"/>
      <c r="D104" s="229"/>
      <c r="E104" s="233"/>
      <c r="F104" s="233"/>
      <c r="G104" s="233"/>
      <c r="H104" s="233"/>
      <c r="I104" s="233"/>
      <c r="J104" s="233"/>
      <c r="K104" s="233"/>
      <c r="L104" s="233"/>
      <c r="M104" s="236"/>
      <c r="N104"/>
    </row>
    <row r="105" spans="1:14" s="76" customFormat="1" ht="24.95" customHeight="1" x14ac:dyDescent="0.2">
      <c r="A105" s="74">
        <f>+A101+1</f>
        <v>37</v>
      </c>
      <c r="B105" s="149" t="s">
        <v>430</v>
      </c>
      <c r="C105" s="74" t="s">
        <v>623</v>
      </c>
      <c r="D105" s="171" t="s">
        <v>431</v>
      </c>
      <c r="E105" s="28" t="s">
        <v>451</v>
      </c>
      <c r="F105" s="28" t="s">
        <v>609</v>
      </c>
      <c r="G105" s="153" t="s">
        <v>599</v>
      </c>
      <c r="H105" s="66"/>
      <c r="I105" s="66"/>
      <c r="J105" s="66"/>
      <c r="K105" s="75"/>
      <c r="L105" s="66"/>
      <c r="M105" s="75"/>
      <c r="N105"/>
    </row>
    <row r="106" spans="1:14" s="91" customFormat="1" ht="24.95" customHeight="1" x14ac:dyDescent="0.2">
      <c r="A106" s="135">
        <f>+A105+1</f>
        <v>38</v>
      </c>
      <c r="B106" s="137" t="s">
        <v>242</v>
      </c>
      <c r="C106" s="135" t="s">
        <v>623</v>
      </c>
      <c r="D106" s="137" t="s">
        <v>290</v>
      </c>
      <c r="E106" s="137" t="s">
        <v>394</v>
      </c>
      <c r="F106" s="137" t="s">
        <v>482</v>
      </c>
      <c r="G106" s="153">
        <v>45000</v>
      </c>
      <c r="H106" s="66">
        <f>G106*2.87%</f>
        <v>1291.5</v>
      </c>
      <c r="I106" s="66">
        <f>+G106*3.04%</f>
        <v>1368</v>
      </c>
      <c r="J106" s="66">
        <v>1148.25</v>
      </c>
      <c r="K106" s="75">
        <v>25</v>
      </c>
      <c r="L106" s="66">
        <f t="shared" ref="L106:L107" si="42">SUM(H106:K106)</f>
        <v>3832.75</v>
      </c>
      <c r="M106" s="75">
        <f t="shared" ref="M106:M107" si="43">+G106-L106</f>
        <v>41167.25</v>
      </c>
      <c r="N106"/>
    </row>
    <row r="107" spans="1:14" s="91" customFormat="1" ht="18" customHeight="1" x14ac:dyDescent="0.2">
      <c r="A107" s="135">
        <f>+A106+1</f>
        <v>39</v>
      </c>
      <c r="B107" s="137" t="s">
        <v>472</v>
      </c>
      <c r="C107" s="135" t="s">
        <v>623</v>
      </c>
      <c r="D107" s="137" t="s">
        <v>290</v>
      </c>
      <c r="E107" s="137" t="s">
        <v>369</v>
      </c>
      <c r="F107" s="137" t="s">
        <v>446</v>
      </c>
      <c r="G107" s="153">
        <v>35000</v>
      </c>
      <c r="H107" s="66">
        <v>1004.5</v>
      </c>
      <c r="I107" s="66">
        <v>1064</v>
      </c>
      <c r="J107" s="66"/>
      <c r="K107" s="75">
        <v>25</v>
      </c>
      <c r="L107" s="66">
        <f t="shared" si="42"/>
        <v>2093.5</v>
      </c>
      <c r="M107" s="75">
        <f t="shared" si="43"/>
        <v>32906.5</v>
      </c>
      <c r="N107"/>
    </row>
    <row r="108" spans="1:14" s="2" customFormat="1" ht="24.95" customHeight="1" thickBot="1" x14ac:dyDescent="0.25">
      <c r="A108" s="234" t="s">
        <v>347</v>
      </c>
      <c r="B108" s="234"/>
      <c r="C108" s="234"/>
      <c r="D108" s="234"/>
      <c r="E108" s="234"/>
      <c r="F108" s="234"/>
      <c r="G108" s="89">
        <f>SUM(G105:G107)</f>
        <v>80000</v>
      </c>
      <c r="H108" s="86">
        <f t="shared" ref="H108:M108" si="44">SUM(H105:H107)</f>
        <v>2296</v>
      </c>
      <c r="I108" s="86">
        <f t="shared" si="44"/>
        <v>2432</v>
      </c>
      <c r="J108" s="86">
        <f t="shared" si="44"/>
        <v>1148.25</v>
      </c>
      <c r="K108" s="86">
        <f t="shared" si="44"/>
        <v>50</v>
      </c>
      <c r="L108" s="86">
        <f t="shared" si="44"/>
        <v>5926.25</v>
      </c>
      <c r="M108" s="87">
        <f t="shared" si="44"/>
        <v>74073.75</v>
      </c>
      <c r="N108"/>
    </row>
    <row r="109" spans="1:14" s="2" customFormat="1" ht="24.95" customHeight="1" thickBot="1" x14ac:dyDescent="0.25">
      <c r="A109" s="68"/>
      <c r="B109" s="68"/>
      <c r="C109" s="68"/>
      <c r="D109" s="68"/>
      <c r="E109" s="68"/>
      <c r="F109" s="68"/>
      <c r="G109" s="84"/>
      <c r="H109" s="84"/>
      <c r="I109" s="84"/>
      <c r="J109" s="84"/>
      <c r="K109" s="84"/>
      <c r="L109" s="84"/>
      <c r="M109" s="85"/>
      <c r="N109"/>
    </row>
    <row r="110" spans="1:14" s="2" customFormat="1" ht="24.95" customHeight="1" x14ac:dyDescent="0.2">
      <c r="A110" s="235" t="s">
        <v>219</v>
      </c>
      <c r="B110" s="233"/>
      <c r="C110" s="233"/>
      <c r="D110" s="233"/>
      <c r="E110" s="233"/>
      <c r="F110" s="233"/>
      <c r="G110" s="233"/>
      <c r="H110" s="233"/>
      <c r="I110" s="233"/>
      <c r="J110" s="233"/>
      <c r="K110" s="233"/>
      <c r="L110" s="233"/>
      <c r="M110" s="236"/>
      <c r="N110"/>
    </row>
    <row r="111" spans="1:14" s="76" customFormat="1" ht="24.95" customHeight="1" x14ac:dyDescent="0.2">
      <c r="A111" s="74">
        <f>+A107+1</f>
        <v>40</v>
      </c>
      <c r="B111" s="77" t="s">
        <v>564</v>
      </c>
      <c r="C111" s="74" t="s">
        <v>623</v>
      </c>
      <c r="D111" s="150" t="s">
        <v>565</v>
      </c>
      <c r="E111" s="77" t="s">
        <v>369</v>
      </c>
      <c r="F111" s="77" t="s">
        <v>446</v>
      </c>
      <c r="G111" s="75">
        <v>175000</v>
      </c>
      <c r="H111" s="66">
        <f>G111*2.87%</f>
        <v>5022.5</v>
      </c>
      <c r="I111" s="66">
        <v>4098.5280000000002</v>
      </c>
      <c r="J111" s="66">
        <v>30052.61</v>
      </c>
      <c r="K111" s="75">
        <v>3173.74</v>
      </c>
      <c r="L111" s="66">
        <f>SUM(H111:K111)</f>
        <v>42347.377999999997</v>
      </c>
      <c r="M111" s="75">
        <f t="shared" ref="M111" si="45">+G111-L111</f>
        <v>132652.622</v>
      </c>
      <c r="N111"/>
    </row>
    <row r="112" spans="1:14" s="76" customFormat="1" ht="24.95" customHeight="1" x14ac:dyDescent="0.2">
      <c r="A112" s="135">
        <f>+A111+1</f>
        <v>41</v>
      </c>
      <c r="B112" s="137" t="s">
        <v>235</v>
      </c>
      <c r="C112" s="135" t="s">
        <v>622</v>
      </c>
      <c r="D112" s="137" t="s">
        <v>286</v>
      </c>
      <c r="E112" s="77" t="s">
        <v>352</v>
      </c>
      <c r="F112" s="77" t="s">
        <v>443</v>
      </c>
      <c r="G112" s="66">
        <v>45000</v>
      </c>
      <c r="H112" s="66">
        <f>G112*2.87%</f>
        <v>1291.5</v>
      </c>
      <c r="I112" s="66">
        <f>+G112*3.04%</f>
        <v>1368</v>
      </c>
      <c r="J112" s="66">
        <v>1148.33</v>
      </c>
      <c r="K112" s="75">
        <v>25</v>
      </c>
      <c r="L112" s="66">
        <f>SUM(H112:K112)</f>
        <v>3832.83</v>
      </c>
      <c r="M112" s="75">
        <f>+G112-L112</f>
        <v>41167.17</v>
      </c>
      <c r="N112"/>
    </row>
    <row r="113" spans="1:14" s="76" customFormat="1" ht="24.75" customHeight="1" x14ac:dyDescent="0.2">
      <c r="A113" s="135">
        <f>+A112+1</f>
        <v>42</v>
      </c>
      <c r="B113" s="137" t="s">
        <v>473</v>
      </c>
      <c r="C113" s="135" t="s">
        <v>622</v>
      </c>
      <c r="D113" s="137" t="s">
        <v>165</v>
      </c>
      <c r="E113" s="77" t="s">
        <v>369</v>
      </c>
      <c r="F113" s="77" t="s">
        <v>446</v>
      </c>
      <c r="G113" s="66">
        <v>31500</v>
      </c>
      <c r="H113" s="66">
        <f>G113*2.87%</f>
        <v>904.05</v>
      </c>
      <c r="I113" s="66">
        <f>+G113*3.04%</f>
        <v>957.6</v>
      </c>
      <c r="J113" s="154"/>
      <c r="K113" s="75">
        <v>25</v>
      </c>
      <c r="L113" s="66">
        <f>SUM(H113:K113)</f>
        <v>1886.65</v>
      </c>
      <c r="M113" s="75">
        <f>+G113-L113</f>
        <v>29613.35</v>
      </c>
      <c r="N113"/>
    </row>
    <row r="114" spans="1:14" s="2" customFormat="1" ht="24.95" customHeight="1" x14ac:dyDescent="0.2">
      <c r="A114" s="234" t="s">
        <v>347</v>
      </c>
      <c r="B114" s="234"/>
      <c r="C114" s="234"/>
      <c r="D114" s="234"/>
      <c r="E114" s="234"/>
      <c r="F114" s="234"/>
      <c r="G114" s="17">
        <f>SUM(G111:G113)</f>
        <v>251500</v>
      </c>
      <c r="H114" s="17">
        <f t="shared" ref="H114:M114" si="46">SUM(H111:H113)</f>
        <v>7218.05</v>
      </c>
      <c r="I114" s="17">
        <f t="shared" si="46"/>
        <v>6424.1280000000006</v>
      </c>
      <c r="J114" s="17">
        <f t="shared" si="46"/>
        <v>31200.940000000002</v>
      </c>
      <c r="K114" s="17">
        <f t="shared" si="46"/>
        <v>3223.74</v>
      </c>
      <c r="L114" s="17">
        <f t="shared" si="46"/>
        <v>48066.858</v>
      </c>
      <c r="M114" s="17">
        <f t="shared" si="46"/>
        <v>203433.14200000002</v>
      </c>
      <c r="N114"/>
    </row>
    <row r="115" spans="1:14" s="2" customFormat="1" ht="24.95" customHeight="1" thickBot="1" x14ac:dyDescent="0.25">
      <c r="C115" s="196"/>
      <c r="N115"/>
    </row>
    <row r="116" spans="1:14" s="2" customFormat="1" ht="24.95" customHeight="1" thickBot="1" x14ac:dyDescent="0.25">
      <c r="A116" s="228" t="s">
        <v>361</v>
      </c>
      <c r="B116" s="229"/>
      <c r="C116" s="229"/>
      <c r="D116" s="229"/>
      <c r="E116" s="229"/>
      <c r="F116" s="229"/>
      <c r="G116" s="229"/>
      <c r="H116" s="229"/>
      <c r="I116" s="229"/>
      <c r="J116" s="229"/>
      <c r="K116" s="229"/>
      <c r="L116" s="229"/>
      <c r="M116" s="230"/>
      <c r="N116"/>
    </row>
    <row r="117" spans="1:14" s="76" customFormat="1" ht="24.95" customHeight="1" x14ac:dyDescent="0.2">
      <c r="A117" s="135">
        <f>+A113+1</f>
        <v>43</v>
      </c>
      <c r="B117" s="150" t="s">
        <v>392</v>
      </c>
      <c r="C117" s="155" t="s">
        <v>623</v>
      </c>
      <c r="D117" s="150" t="s">
        <v>486</v>
      </c>
      <c r="E117" s="137" t="s">
        <v>395</v>
      </c>
      <c r="F117" s="137" t="s">
        <v>452</v>
      </c>
      <c r="G117" s="139">
        <v>100000</v>
      </c>
      <c r="H117" s="139">
        <f>G117*2.87%</f>
        <v>2870</v>
      </c>
      <c r="I117" s="139">
        <f>+G117*3.04%</f>
        <v>3040</v>
      </c>
      <c r="J117" s="139">
        <v>11807.84</v>
      </c>
      <c r="K117" s="138">
        <v>1215.1199999999999</v>
      </c>
      <c r="L117" s="139">
        <f>SUM(H117:K117)</f>
        <v>18932.96</v>
      </c>
      <c r="M117" s="138">
        <f t="shared" ref="M117:M119" si="47">+G117-L117</f>
        <v>81067.040000000008</v>
      </c>
      <c r="N117"/>
    </row>
    <row r="118" spans="1:14" s="76" customFormat="1" ht="24.95" customHeight="1" x14ac:dyDescent="0.2">
      <c r="A118" s="12">
        <f>+A117+1</f>
        <v>44</v>
      </c>
      <c r="B118" s="170" t="s">
        <v>379</v>
      </c>
      <c r="C118" s="172" t="s">
        <v>623</v>
      </c>
      <c r="D118" s="170" t="s">
        <v>380</v>
      </c>
      <c r="E118" s="28" t="s">
        <v>449</v>
      </c>
      <c r="F118" s="28" t="s">
        <v>605</v>
      </c>
      <c r="G118" s="139">
        <v>35000</v>
      </c>
      <c r="H118" s="139">
        <f>G118*2.87%</f>
        <v>1004.5</v>
      </c>
      <c r="I118" s="139">
        <f>+G118*3.04%</f>
        <v>1064</v>
      </c>
      <c r="J118" s="139"/>
      <c r="K118" s="138">
        <v>9110.35</v>
      </c>
      <c r="L118" s="139">
        <f>SUM(H118:K118)</f>
        <v>11178.85</v>
      </c>
      <c r="M118" s="138">
        <f>+G118-L118</f>
        <v>23821.15</v>
      </c>
      <c r="N118"/>
    </row>
    <row r="119" spans="1:14" s="76" customFormat="1" ht="24.95" customHeight="1" x14ac:dyDescent="0.2">
      <c r="A119" s="12">
        <f>+A118+1</f>
        <v>45</v>
      </c>
      <c r="B119" s="5" t="s">
        <v>416</v>
      </c>
      <c r="C119" s="195" t="s">
        <v>623</v>
      </c>
      <c r="D119" s="170" t="s">
        <v>418</v>
      </c>
      <c r="E119" s="28" t="s">
        <v>394</v>
      </c>
      <c r="F119" s="28" t="s">
        <v>482</v>
      </c>
      <c r="G119" s="75">
        <v>18000</v>
      </c>
      <c r="H119" s="139">
        <f t="shared" ref="H119:H120" si="48">G119*2.87%</f>
        <v>516.6</v>
      </c>
      <c r="I119" s="139">
        <f t="shared" ref="I119:I120" si="49">+G119*3.04%</f>
        <v>547.20000000000005</v>
      </c>
      <c r="J119" s="139"/>
      <c r="K119" s="138">
        <v>25</v>
      </c>
      <c r="L119" s="139">
        <f t="shared" ref="L119:L120" si="50">SUM(H119:K119)</f>
        <v>1088.8000000000002</v>
      </c>
      <c r="M119" s="138">
        <f t="shared" si="47"/>
        <v>16911.2</v>
      </c>
      <c r="N119"/>
    </row>
    <row r="120" spans="1:14" s="76" customFormat="1" ht="25.5" customHeight="1" x14ac:dyDescent="0.2">
      <c r="A120" s="12">
        <f>+A119+1</f>
        <v>46</v>
      </c>
      <c r="B120" s="5" t="s">
        <v>417</v>
      </c>
      <c r="C120" s="195" t="s">
        <v>623</v>
      </c>
      <c r="D120" s="170" t="s">
        <v>418</v>
      </c>
      <c r="E120" s="28" t="s">
        <v>394</v>
      </c>
      <c r="F120" s="28" t="s">
        <v>482</v>
      </c>
      <c r="G120" s="75">
        <v>18000</v>
      </c>
      <c r="H120" s="139">
        <f t="shared" si="48"/>
        <v>516.6</v>
      </c>
      <c r="I120" s="139">
        <f t="shared" si="49"/>
        <v>547.20000000000005</v>
      </c>
      <c r="J120" s="139"/>
      <c r="K120" s="138">
        <v>25</v>
      </c>
      <c r="L120" s="139">
        <f t="shared" si="50"/>
        <v>1088.8000000000002</v>
      </c>
      <c r="M120" s="138">
        <f>+G120-L120</f>
        <v>16911.2</v>
      </c>
      <c r="N120"/>
    </row>
    <row r="121" spans="1:14" s="76" customFormat="1" ht="26.25" customHeight="1" x14ac:dyDescent="0.2">
      <c r="A121" s="12">
        <f>+A120+1</f>
        <v>47</v>
      </c>
      <c r="B121" s="5" t="s">
        <v>432</v>
      </c>
      <c r="C121" s="195" t="s">
        <v>623</v>
      </c>
      <c r="D121" s="170" t="s">
        <v>418</v>
      </c>
      <c r="E121" s="28" t="s">
        <v>453</v>
      </c>
      <c r="F121" s="28" t="s">
        <v>610</v>
      </c>
      <c r="G121" s="75">
        <v>18000</v>
      </c>
      <c r="H121" s="66">
        <f>G121*2.87%</f>
        <v>516.6</v>
      </c>
      <c r="I121" s="66">
        <f>+G121*3.04%</f>
        <v>547.20000000000005</v>
      </c>
      <c r="J121" s="66"/>
      <c r="K121" s="138">
        <v>1849.54</v>
      </c>
      <c r="L121" s="139">
        <f>SUM(H121:K121)</f>
        <v>2913.34</v>
      </c>
      <c r="M121" s="138">
        <f>+G121-L121</f>
        <v>15086.66</v>
      </c>
      <c r="N121"/>
    </row>
    <row r="122" spans="1:14" s="76" customFormat="1" ht="26.25" customHeight="1" x14ac:dyDescent="0.2">
      <c r="A122" s="12">
        <f>+A121+1</f>
        <v>48</v>
      </c>
      <c r="B122" s="5" t="s">
        <v>600</v>
      </c>
      <c r="C122" s="195" t="s">
        <v>623</v>
      </c>
      <c r="D122" s="170" t="s">
        <v>418</v>
      </c>
      <c r="E122" s="174"/>
      <c r="F122" s="30"/>
      <c r="G122" s="75">
        <v>18000</v>
      </c>
      <c r="H122" s="66">
        <f>G122*2.87%</f>
        <v>516.6</v>
      </c>
      <c r="I122" s="66">
        <f>+G122*3.04%</f>
        <v>547.20000000000005</v>
      </c>
      <c r="J122" s="66"/>
      <c r="K122" s="138">
        <v>25</v>
      </c>
      <c r="L122" s="139">
        <f>SUM(H122:K122)</f>
        <v>1088.8000000000002</v>
      </c>
      <c r="M122" s="138">
        <f>+G122-L122</f>
        <v>16911.2</v>
      </c>
      <c r="N122"/>
    </row>
    <row r="123" spans="1:14" s="2" customFormat="1" ht="24.95" customHeight="1" x14ac:dyDescent="0.2">
      <c r="A123" s="234" t="s">
        <v>347</v>
      </c>
      <c r="B123" s="234"/>
      <c r="C123" s="234"/>
      <c r="D123" s="234"/>
      <c r="E123" s="234"/>
      <c r="F123" s="234"/>
      <c r="G123" s="17">
        <f>SUM(G117:G122)</f>
        <v>207000</v>
      </c>
      <c r="H123" s="17">
        <f t="shared" ref="H123:M123" si="51">SUM(H117:H122)</f>
        <v>5940.9000000000015</v>
      </c>
      <c r="I123" s="17">
        <f t="shared" si="51"/>
        <v>6292.7999999999993</v>
      </c>
      <c r="J123" s="17">
        <f t="shared" si="51"/>
        <v>11807.84</v>
      </c>
      <c r="K123" s="17">
        <f t="shared" si="51"/>
        <v>12250.010000000002</v>
      </c>
      <c r="L123" s="17">
        <f t="shared" si="51"/>
        <v>36291.550000000003</v>
      </c>
      <c r="M123" s="17">
        <f t="shared" si="51"/>
        <v>170708.45</v>
      </c>
      <c r="N123"/>
    </row>
    <row r="124" spans="1:14" s="2" customFormat="1" ht="3.75" customHeight="1" thickBot="1" x14ac:dyDescent="0.25">
      <c r="A124" s="68"/>
      <c r="B124" s="68"/>
      <c r="C124" s="68"/>
      <c r="D124" s="68"/>
      <c r="E124" s="68"/>
      <c r="F124" s="68"/>
      <c r="G124" s="6"/>
      <c r="H124" s="6"/>
      <c r="I124" s="6"/>
      <c r="J124" s="6"/>
      <c r="K124" s="6"/>
      <c r="L124" s="6"/>
      <c r="M124" s="6"/>
      <c r="N124"/>
    </row>
    <row r="125" spans="1:14" s="2" customFormat="1" ht="24.95" customHeight="1" thickBot="1" x14ac:dyDescent="0.25">
      <c r="A125" s="237" t="s">
        <v>81</v>
      </c>
      <c r="B125" s="238"/>
      <c r="C125" s="238"/>
      <c r="D125" s="238"/>
      <c r="E125" s="238"/>
      <c r="F125" s="238"/>
      <c r="G125" s="238"/>
      <c r="H125" s="238"/>
      <c r="I125" s="238"/>
      <c r="J125" s="238"/>
      <c r="K125" s="238"/>
      <c r="L125" s="238"/>
      <c r="M125" s="239"/>
      <c r="N125"/>
    </row>
    <row r="126" spans="1:14" s="76" customFormat="1" ht="24.95" customHeight="1" x14ac:dyDescent="0.2">
      <c r="A126" s="135">
        <f>+A122+1</f>
        <v>49</v>
      </c>
      <c r="B126" s="139" t="s">
        <v>474</v>
      </c>
      <c r="C126" s="192" t="s">
        <v>623</v>
      </c>
      <c r="D126" s="137" t="s">
        <v>476</v>
      </c>
      <c r="E126" s="175" t="s">
        <v>479</v>
      </c>
      <c r="F126" s="64" t="s">
        <v>611</v>
      </c>
      <c r="G126" s="139">
        <v>35000</v>
      </c>
      <c r="H126" s="139">
        <v>1004.5</v>
      </c>
      <c r="I126" s="139">
        <v>1064</v>
      </c>
      <c r="J126" s="139"/>
      <c r="K126" s="138">
        <v>2725</v>
      </c>
      <c r="L126" s="139">
        <f>SUM(H126:K126)</f>
        <v>4793.5</v>
      </c>
      <c r="M126" s="138">
        <f>+G126-L126</f>
        <v>30206.5</v>
      </c>
      <c r="N126"/>
    </row>
    <row r="127" spans="1:14" s="76" customFormat="1" ht="24.95" customHeight="1" x14ac:dyDescent="0.2">
      <c r="A127" s="135">
        <f>+A126+1</f>
        <v>50</v>
      </c>
      <c r="B127" s="66" t="s">
        <v>422</v>
      </c>
      <c r="C127" s="192" t="s">
        <v>623</v>
      </c>
      <c r="D127" s="137" t="s">
        <v>476</v>
      </c>
      <c r="E127" s="28" t="s">
        <v>406</v>
      </c>
      <c r="F127" s="28" t="s">
        <v>578</v>
      </c>
      <c r="G127" s="66">
        <v>35000</v>
      </c>
      <c r="H127" s="139">
        <f>G127*2.87%</f>
        <v>1004.5</v>
      </c>
      <c r="I127" s="139">
        <f>+G127*3.04%</f>
        <v>1064</v>
      </c>
      <c r="J127" s="66">
        <v>0</v>
      </c>
      <c r="K127" s="138">
        <v>25</v>
      </c>
      <c r="L127" s="139">
        <f>SUM(H127:K127)</f>
        <v>2093.5</v>
      </c>
      <c r="M127" s="138">
        <f>+G127-L127</f>
        <v>32906.5</v>
      </c>
      <c r="N127"/>
    </row>
    <row r="128" spans="1:14" s="76" customFormat="1" ht="24.95" customHeight="1" x14ac:dyDescent="0.2">
      <c r="A128" s="135">
        <f t="shared" ref="A128:A129" si="52">+A127+1</f>
        <v>51</v>
      </c>
      <c r="B128" s="66" t="s">
        <v>433</v>
      </c>
      <c r="C128" s="193" t="s">
        <v>622</v>
      </c>
      <c r="D128" s="77" t="s">
        <v>94</v>
      </c>
      <c r="E128" s="175" t="s">
        <v>455</v>
      </c>
      <c r="F128" s="64" t="s">
        <v>612</v>
      </c>
      <c r="G128" s="75">
        <v>15000</v>
      </c>
      <c r="H128" s="66">
        <f t="shared" ref="H128:H129" si="53">G128*2.87%</f>
        <v>430.5</v>
      </c>
      <c r="I128" s="66">
        <f t="shared" ref="I128:I129" si="54">+G128*3.04%</f>
        <v>456</v>
      </c>
      <c r="J128" s="66"/>
      <c r="K128" s="138">
        <v>25</v>
      </c>
      <c r="L128" s="139">
        <f>SUM(H128:K128)</f>
        <v>911.5</v>
      </c>
      <c r="M128" s="138">
        <f>+G128-L128</f>
        <v>14088.5</v>
      </c>
      <c r="N128"/>
    </row>
    <row r="129" spans="1:14" s="76" customFormat="1" ht="23.25" customHeight="1" x14ac:dyDescent="0.2">
      <c r="A129" s="135">
        <f t="shared" si="52"/>
        <v>52</v>
      </c>
      <c r="B129" s="139" t="s">
        <v>475</v>
      </c>
      <c r="C129" s="192" t="s">
        <v>622</v>
      </c>
      <c r="D129" s="77" t="s">
        <v>94</v>
      </c>
      <c r="E129" s="173" t="s">
        <v>369</v>
      </c>
      <c r="F129" s="173" t="s">
        <v>446</v>
      </c>
      <c r="G129" s="75">
        <v>15000</v>
      </c>
      <c r="H129" s="66">
        <f t="shared" si="53"/>
        <v>430.5</v>
      </c>
      <c r="I129" s="66">
        <f t="shared" si="54"/>
        <v>456</v>
      </c>
      <c r="J129" s="66"/>
      <c r="K129" s="138">
        <v>25</v>
      </c>
      <c r="L129" s="139">
        <f>SUM(H129:K129)</f>
        <v>911.5</v>
      </c>
      <c r="M129" s="138">
        <f>+G129-L129</f>
        <v>14088.5</v>
      </c>
      <c r="N129"/>
    </row>
    <row r="130" spans="1:14" s="2" customFormat="1" ht="24.95" customHeight="1" x14ac:dyDescent="0.2">
      <c r="A130" s="234" t="s">
        <v>347</v>
      </c>
      <c r="B130" s="234"/>
      <c r="C130" s="234"/>
      <c r="D130" s="234"/>
      <c r="E130" s="234"/>
      <c r="F130" s="234"/>
      <c r="G130" s="17">
        <f>SUM(G126:G129)</f>
        <v>100000</v>
      </c>
      <c r="H130" s="17">
        <f t="shared" ref="H130:M130" si="55">SUM(H126:H129)</f>
        <v>2870</v>
      </c>
      <c r="I130" s="17">
        <f t="shared" si="55"/>
        <v>3040</v>
      </c>
      <c r="J130" s="17">
        <f t="shared" si="55"/>
        <v>0</v>
      </c>
      <c r="K130" s="17">
        <f t="shared" si="55"/>
        <v>2800</v>
      </c>
      <c r="L130" s="17">
        <f t="shared" si="55"/>
        <v>8710</v>
      </c>
      <c r="M130" s="17">
        <f t="shared" si="55"/>
        <v>91290</v>
      </c>
      <c r="N130"/>
    </row>
    <row r="131" spans="1:14" s="2" customFormat="1" ht="13.5" thickBot="1" x14ac:dyDescent="0.25">
      <c r="A131" s="68"/>
      <c r="B131" s="68"/>
      <c r="C131" s="68"/>
      <c r="D131" s="68"/>
      <c r="E131" s="68"/>
      <c r="F131" s="68"/>
      <c r="G131"/>
      <c r="H131"/>
      <c r="I131"/>
      <c r="J131"/>
      <c r="K131"/>
      <c r="L131"/>
      <c r="M131"/>
      <c r="N131"/>
    </row>
    <row r="132" spans="1:14" s="2" customFormat="1" ht="24.95" customHeight="1" thickBot="1" x14ac:dyDescent="0.25">
      <c r="A132" s="228" t="s">
        <v>97</v>
      </c>
      <c r="B132" s="229"/>
      <c r="C132" s="229"/>
      <c r="D132" s="229"/>
      <c r="E132" s="229"/>
      <c r="F132" s="229"/>
      <c r="G132" s="229"/>
      <c r="H132" s="229"/>
      <c r="I132" s="229"/>
      <c r="J132" s="229"/>
      <c r="K132" s="229"/>
      <c r="L132" s="229"/>
      <c r="M132" s="230"/>
      <c r="N132"/>
    </row>
    <row r="133" spans="1:14" s="76" customFormat="1" ht="24.95" customHeight="1" x14ac:dyDescent="0.2">
      <c r="A133" s="74">
        <f>+A129+1</f>
        <v>53</v>
      </c>
      <c r="B133" s="149" t="s">
        <v>381</v>
      </c>
      <c r="C133" s="74" t="s">
        <v>623</v>
      </c>
      <c r="D133" s="149" t="s">
        <v>383</v>
      </c>
      <c r="E133" s="175" t="s">
        <v>449</v>
      </c>
      <c r="F133" s="64" t="s">
        <v>605</v>
      </c>
      <c r="G133" s="153">
        <v>50000</v>
      </c>
      <c r="H133" s="139">
        <f>G133*2.87%</f>
        <v>1435</v>
      </c>
      <c r="I133" s="139">
        <f>+G133*3.04%</f>
        <v>1520</v>
      </c>
      <c r="J133" s="66">
        <v>1854</v>
      </c>
      <c r="K133" s="138">
        <v>25</v>
      </c>
      <c r="L133" s="139">
        <f t="shared" ref="L133" si="56">SUM(H133:K133)</f>
        <v>4834</v>
      </c>
      <c r="M133" s="138">
        <f t="shared" ref="M133" si="57">+G133-L133</f>
        <v>45166</v>
      </c>
      <c r="N133"/>
    </row>
    <row r="134" spans="1:14" s="76" customFormat="1" ht="24.95" customHeight="1" x14ac:dyDescent="0.2">
      <c r="A134" s="74">
        <f>+A133+1</f>
        <v>54</v>
      </c>
      <c r="B134" s="77" t="s">
        <v>438</v>
      </c>
      <c r="C134" s="74" t="s">
        <v>623</v>
      </c>
      <c r="D134" s="149" t="s">
        <v>404</v>
      </c>
      <c r="E134" s="175" t="s">
        <v>453</v>
      </c>
      <c r="F134" s="64" t="s">
        <v>610</v>
      </c>
      <c r="G134" s="153">
        <v>29400</v>
      </c>
      <c r="H134" s="66">
        <v>843.78</v>
      </c>
      <c r="I134" s="66">
        <v>893.76</v>
      </c>
      <c r="J134" s="66"/>
      <c r="K134" s="138">
        <v>25</v>
      </c>
      <c r="L134" s="139">
        <v>1762.54</v>
      </c>
      <c r="M134" s="138">
        <v>27637.46</v>
      </c>
      <c r="N134"/>
    </row>
    <row r="135" spans="1:14" s="76" customFormat="1" ht="24.95" customHeight="1" x14ac:dyDescent="0.2">
      <c r="A135" s="74">
        <f>+A134+1</f>
        <v>55</v>
      </c>
      <c r="B135" s="149" t="s">
        <v>439</v>
      </c>
      <c r="C135" s="74" t="s">
        <v>623</v>
      </c>
      <c r="D135" s="149" t="s">
        <v>404</v>
      </c>
      <c r="E135" s="175" t="s">
        <v>455</v>
      </c>
      <c r="F135" s="64" t="s">
        <v>612</v>
      </c>
      <c r="G135" s="153">
        <v>28000</v>
      </c>
      <c r="H135" s="66">
        <v>803.6</v>
      </c>
      <c r="I135" s="66">
        <v>851.2</v>
      </c>
      <c r="J135" s="66"/>
      <c r="K135" s="138">
        <v>25</v>
      </c>
      <c r="L135" s="139">
        <v>1679.8000000000002</v>
      </c>
      <c r="M135" s="138">
        <v>26320.2</v>
      </c>
      <c r="N135"/>
    </row>
    <row r="136" spans="1:14" s="76" customFormat="1" ht="24.95" customHeight="1" x14ac:dyDescent="0.2">
      <c r="A136" s="74">
        <f>+A135+1</f>
        <v>56</v>
      </c>
      <c r="B136" s="149" t="s">
        <v>437</v>
      </c>
      <c r="C136" s="74" t="s">
        <v>623</v>
      </c>
      <c r="D136" s="149" t="s">
        <v>384</v>
      </c>
      <c r="E136" s="175" t="s">
        <v>456</v>
      </c>
      <c r="F136" s="64" t="s">
        <v>613</v>
      </c>
      <c r="G136" s="153">
        <v>28000</v>
      </c>
      <c r="H136" s="66">
        <v>803.6</v>
      </c>
      <c r="I136" s="66">
        <v>851.2</v>
      </c>
      <c r="J136" s="66"/>
      <c r="K136" s="138">
        <v>25</v>
      </c>
      <c r="L136" s="139">
        <v>1679.8000000000002</v>
      </c>
      <c r="M136" s="138">
        <v>26320.2</v>
      </c>
      <c r="N136"/>
    </row>
    <row r="137" spans="1:14" s="76" customFormat="1" ht="24.95" customHeight="1" x14ac:dyDescent="0.2">
      <c r="A137" s="74">
        <f>+A136+1</f>
        <v>57</v>
      </c>
      <c r="B137" s="149" t="s">
        <v>382</v>
      </c>
      <c r="C137" s="74" t="s">
        <v>623</v>
      </c>
      <c r="D137" s="149" t="s">
        <v>384</v>
      </c>
      <c r="E137" s="175" t="s">
        <v>457</v>
      </c>
      <c r="F137" s="64" t="s">
        <v>614</v>
      </c>
      <c r="G137" s="153">
        <v>28000</v>
      </c>
      <c r="H137" s="66">
        <v>803.6</v>
      </c>
      <c r="I137" s="66">
        <v>851.2</v>
      </c>
      <c r="J137" s="66"/>
      <c r="K137" s="138">
        <v>25</v>
      </c>
      <c r="L137" s="139">
        <v>1679.8000000000002</v>
      </c>
      <c r="M137" s="138">
        <v>26320.2</v>
      </c>
      <c r="N137"/>
    </row>
    <row r="138" spans="1:14" s="2" customFormat="1" ht="24.95" customHeight="1" x14ac:dyDescent="0.2">
      <c r="A138" s="234" t="s">
        <v>347</v>
      </c>
      <c r="B138" s="234"/>
      <c r="C138" s="234"/>
      <c r="D138" s="234"/>
      <c r="E138" s="234"/>
      <c r="F138" s="234"/>
      <c r="G138" s="17">
        <f t="shared" ref="G138:M138" si="58">SUM(G133:G137)</f>
        <v>163400</v>
      </c>
      <c r="H138" s="17">
        <f t="shared" si="58"/>
        <v>4689.58</v>
      </c>
      <c r="I138" s="17">
        <f t="shared" si="58"/>
        <v>4967.3599999999997</v>
      </c>
      <c r="J138" s="17">
        <f t="shared" si="58"/>
        <v>1854</v>
      </c>
      <c r="K138" s="17">
        <f t="shared" si="58"/>
        <v>125</v>
      </c>
      <c r="L138" s="17">
        <f t="shared" si="58"/>
        <v>11635.939999999999</v>
      </c>
      <c r="M138" s="17">
        <f t="shared" si="58"/>
        <v>151764.06</v>
      </c>
      <c r="N138"/>
    </row>
    <row r="139" spans="1:14" s="2" customFormat="1" ht="11.25" customHeight="1" thickBot="1" x14ac:dyDescent="0.25">
      <c r="A139" s="68"/>
      <c r="B139" s="68"/>
      <c r="C139" s="68"/>
      <c r="D139" s="68"/>
      <c r="E139" s="68"/>
      <c r="F139" s="68"/>
      <c r="G139"/>
      <c r="H139"/>
      <c r="I139"/>
      <c r="J139"/>
      <c r="K139"/>
      <c r="L139"/>
      <c r="M139"/>
      <c r="N139"/>
    </row>
    <row r="140" spans="1:14" s="2" customFormat="1" ht="24.95" customHeight="1" thickBot="1" x14ac:dyDescent="0.25">
      <c r="A140" s="228" t="s">
        <v>557</v>
      </c>
      <c r="B140" s="229"/>
      <c r="C140" s="229"/>
      <c r="D140" s="229"/>
      <c r="E140" s="229"/>
      <c r="F140" s="229"/>
      <c r="G140" s="229"/>
      <c r="H140" s="229"/>
      <c r="I140" s="229"/>
      <c r="J140" s="229"/>
      <c r="K140" s="229"/>
      <c r="L140" s="229"/>
      <c r="M140" s="230"/>
      <c r="N140"/>
    </row>
    <row r="141" spans="1:14" s="76" customFormat="1" ht="24.95" customHeight="1" x14ac:dyDescent="0.2">
      <c r="A141" s="135">
        <f>+A137+1</f>
        <v>58</v>
      </c>
      <c r="B141" s="140" t="s">
        <v>573</v>
      </c>
      <c r="C141" s="192" t="s">
        <v>622</v>
      </c>
      <c r="D141" s="67" t="s">
        <v>386</v>
      </c>
      <c r="E141" s="137" t="s">
        <v>576</v>
      </c>
      <c r="F141" s="137" t="s">
        <v>577</v>
      </c>
      <c r="G141" s="153">
        <v>20000</v>
      </c>
      <c r="H141" s="139">
        <f>G141*2.87%</f>
        <v>574</v>
      </c>
      <c r="I141" s="139">
        <f>+G141*3.04%</f>
        <v>608</v>
      </c>
      <c r="J141" s="66"/>
      <c r="K141" s="138">
        <v>25</v>
      </c>
      <c r="L141" s="139">
        <f>SUM(H141:K141)</f>
        <v>1207</v>
      </c>
      <c r="M141" s="138">
        <f>+G141-L141</f>
        <v>18793</v>
      </c>
      <c r="N141"/>
    </row>
    <row r="142" spans="1:14" s="2" customFormat="1" ht="24.95" customHeight="1" x14ac:dyDescent="0.2">
      <c r="A142" s="234" t="s">
        <v>347</v>
      </c>
      <c r="B142" s="234"/>
      <c r="C142" s="234"/>
      <c r="D142" s="234"/>
      <c r="E142" s="234"/>
      <c r="F142" s="234"/>
      <c r="G142" s="17">
        <f t="shared" ref="G142:M142" si="59">SUM(G141:G141)</f>
        <v>20000</v>
      </c>
      <c r="H142" s="17">
        <f t="shared" si="59"/>
        <v>574</v>
      </c>
      <c r="I142" s="17">
        <f t="shared" si="59"/>
        <v>608</v>
      </c>
      <c r="J142" s="17">
        <f t="shared" si="59"/>
        <v>0</v>
      </c>
      <c r="K142" s="17">
        <f t="shared" si="59"/>
        <v>25</v>
      </c>
      <c r="L142" s="17">
        <f t="shared" si="59"/>
        <v>1207</v>
      </c>
      <c r="M142" s="17">
        <f t="shared" si="59"/>
        <v>18793</v>
      </c>
      <c r="N142"/>
    </row>
    <row r="143" spans="1:14" ht="11.25" customHeight="1" thickBot="1" x14ac:dyDescent="0.25">
      <c r="G143" s="11"/>
      <c r="H143" s="2"/>
      <c r="I143" s="2"/>
      <c r="J143" s="2"/>
      <c r="K143" s="2"/>
      <c r="L143" s="2"/>
      <c r="M143" s="7"/>
    </row>
    <row r="144" spans="1:14" ht="24.95" customHeight="1" thickBot="1" x14ac:dyDescent="0.25">
      <c r="A144" s="228" t="s">
        <v>200</v>
      </c>
      <c r="B144" s="229"/>
      <c r="C144" s="229"/>
      <c r="D144" s="229"/>
      <c r="E144" s="229"/>
      <c r="F144" s="229"/>
      <c r="G144" s="229"/>
      <c r="H144" s="229"/>
      <c r="I144" s="229"/>
      <c r="J144" s="229"/>
      <c r="K144" s="229"/>
      <c r="L144" s="229"/>
      <c r="M144" s="230"/>
    </row>
    <row r="145" spans="1:16" s="148" customFormat="1" ht="24.95" customHeight="1" x14ac:dyDescent="0.2">
      <c r="A145" s="135">
        <f>+A141+1</f>
        <v>59</v>
      </c>
      <c r="B145" s="140" t="s">
        <v>477</v>
      </c>
      <c r="C145" s="192" t="s">
        <v>622</v>
      </c>
      <c r="D145" s="140" t="s">
        <v>478</v>
      </c>
      <c r="E145" s="137" t="s">
        <v>369</v>
      </c>
      <c r="F145" s="137" t="s">
        <v>446</v>
      </c>
      <c r="G145" s="139">
        <v>35000</v>
      </c>
      <c r="H145" s="139">
        <v>1004.5</v>
      </c>
      <c r="I145" s="139">
        <v>1064</v>
      </c>
      <c r="J145" s="139"/>
      <c r="K145" s="138">
        <v>25</v>
      </c>
      <c r="L145" s="139">
        <f>SUM(H145:K145)</f>
        <v>2093.5</v>
      </c>
      <c r="M145" s="138">
        <f>+G145-L145</f>
        <v>32906.5</v>
      </c>
      <c r="N145"/>
    </row>
    <row r="146" spans="1:16" s="2" customFormat="1" ht="24.95" customHeight="1" x14ac:dyDescent="0.2">
      <c r="A146" s="234" t="s">
        <v>347</v>
      </c>
      <c r="B146" s="234"/>
      <c r="C146" s="234"/>
      <c r="D146" s="234"/>
      <c r="E146" s="234"/>
      <c r="F146" s="234"/>
      <c r="G146" s="17">
        <f t="shared" ref="G146:M146" si="60">SUM(G145:G145)</f>
        <v>35000</v>
      </c>
      <c r="H146" s="17">
        <f t="shared" si="60"/>
        <v>1004.5</v>
      </c>
      <c r="I146" s="17">
        <f t="shared" si="60"/>
        <v>1064</v>
      </c>
      <c r="J146" s="17">
        <f t="shared" si="60"/>
        <v>0</v>
      </c>
      <c r="K146" s="17">
        <f t="shared" si="60"/>
        <v>25</v>
      </c>
      <c r="L146" s="17">
        <f t="shared" si="60"/>
        <v>2093.5</v>
      </c>
      <c r="M146" s="17">
        <f t="shared" si="60"/>
        <v>32906.5</v>
      </c>
      <c r="N146"/>
    </row>
    <row r="147" spans="1:16" s="2" customFormat="1" ht="24.95" customHeight="1" thickBot="1" x14ac:dyDescent="0.25">
      <c r="A147" s="68"/>
      <c r="B147" s="68"/>
      <c r="C147" s="68"/>
      <c r="D147" s="68"/>
      <c r="E147" s="68"/>
      <c r="F147" s="68"/>
      <c r="G147" s="6"/>
      <c r="H147" s="6"/>
      <c r="I147" s="6"/>
      <c r="J147" s="6"/>
      <c r="K147" s="6"/>
      <c r="L147" s="6"/>
      <c r="M147" s="6"/>
      <c r="N147"/>
    </row>
    <row r="148" spans="1:16" s="2" customFormat="1" ht="24.95" customHeight="1" thickBot="1" x14ac:dyDescent="0.25">
      <c r="A148" s="228" t="s">
        <v>419</v>
      </c>
      <c r="B148" s="229"/>
      <c r="C148" s="229"/>
      <c r="D148" s="229"/>
      <c r="E148" s="229"/>
      <c r="F148" s="229"/>
      <c r="G148" s="229"/>
      <c r="H148" s="229"/>
      <c r="I148" s="229"/>
      <c r="J148" s="229"/>
      <c r="K148" s="229"/>
      <c r="L148" s="229"/>
      <c r="M148" s="230"/>
      <c r="N148"/>
    </row>
    <row r="149" spans="1:16" s="76" customFormat="1" ht="24.95" customHeight="1" x14ac:dyDescent="0.2">
      <c r="A149" s="135">
        <f>+A145+1</f>
        <v>60</v>
      </c>
      <c r="B149" s="150" t="s">
        <v>420</v>
      </c>
      <c r="C149" s="155" t="s">
        <v>622</v>
      </c>
      <c r="D149" s="155" t="s">
        <v>421</v>
      </c>
      <c r="E149" s="28" t="s">
        <v>406</v>
      </c>
      <c r="F149" s="28" t="s">
        <v>578</v>
      </c>
      <c r="G149" s="139">
        <v>45000</v>
      </c>
      <c r="H149" s="139">
        <f>G149*2.87%</f>
        <v>1291.5</v>
      </c>
      <c r="I149" s="139">
        <f>+G149*3.04%</f>
        <v>1368</v>
      </c>
      <c r="J149" s="139">
        <v>1148.33</v>
      </c>
      <c r="K149" s="138">
        <v>125</v>
      </c>
      <c r="L149" s="139">
        <f>SUM(H149:K149)</f>
        <v>3932.83</v>
      </c>
      <c r="M149" s="138">
        <f>+G149-L149</f>
        <v>41067.17</v>
      </c>
      <c r="N149"/>
    </row>
    <row r="150" spans="1:16" s="76" customFormat="1" ht="26.25" customHeight="1" x14ac:dyDescent="0.2">
      <c r="A150" s="135">
        <f>+A149+1</f>
        <v>61</v>
      </c>
      <c r="B150" s="66" t="s">
        <v>434</v>
      </c>
      <c r="C150" s="193" t="s">
        <v>623</v>
      </c>
      <c r="D150" s="155" t="s">
        <v>435</v>
      </c>
      <c r="E150" s="174" t="s">
        <v>453</v>
      </c>
      <c r="F150" s="176" t="s">
        <v>610</v>
      </c>
      <c r="G150" s="75">
        <v>25000</v>
      </c>
      <c r="H150" s="66">
        <f t="shared" ref="H150:H151" si="61">G150*2.87%</f>
        <v>717.5</v>
      </c>
      <c r="I150" s="66">
        <f t="shared" ref="I150:I151" si="62">+G150*3.04%</f>
        <v>760</v>
      </c>
      <c r="J150" s="66"/>
      <c r="K150" s="138">
        <v>25</v>
      </c>
      <c r="L150" s="139">
        <f t="shared" ref="L150:L151" si="63">SUM(H150:K150)</f>
        <v>1502.5</v>
      </c>
      <c r="M150" s="138">
        <f t="shared" ref="M150:M151" si="64">+G150-L150</f>
        <v>23497.5</v>
      </c>
      <c r="N150"/>
    </row>
    <row r="151" spans="1:16" s="148" customFormat="1" ht="32.25" customHeight="1" x14ac:dyDescent="0.2">
      <c r="A151" s="135">
        <f>+A150+1</f>
        <v>62</v>
      </c>
      <c r="B151" s="66" t="s">
        <v>436</v>
      </c>
      <c r="C151" s="193" t="s">
        <v>623</v>
      </c>
      <c r="D151" s="155" t="s">
        <v>435</v>
      </c>
      <c r="E151" s="174" t="s">
        <v>454</v>
      </c>
      <c r="F151" s="176" t="s">
        <v>455</v>
      </c>
      <c r="G151" s="75">
        <v>25000</v>
      </c>
      <c r="H151" s="66">
        <f t="shared" si="61"/>
        <v>717.5</v>
      </c>
      <c r="I151" s="66">
        <f t="shared" si="62"/>
        <v>760</v>
      </c>
      <c r="J151" s="66"/>
      <c r="K151" s="138">
        <v>25</v>
      </c>
      <c r="L151" s="139">
        <f t="shared" si="63"/>
        <v>1502.5</v>
      </c>
      <c r="M151" s="138">
        <f t="shared" si="64"/>
        <v>23497.5</v>
      </c>
      <c r="N151"/>
    </row>
    <row r="152" spans="1:16" ht="23.25" customHeight="1" x14ac:dyDescent="0.2">
      <c r="A152" s="234" t="s">
        <v>347</v>
      </c>
      <c r="B152" s="234"/>
      <c r="C152" s="234"/>
      <c r="D152" s="234"/>
      <c r="E152" s="234"/>
      <c r="F152" s="234"/>
      <c r="G152" s="17">
        <f>SUM(G149:G151)</f>
        <v>95000</v>
      </c>
      <c r="H152" s="17">
        <f t="shared" ref="H152:M152" si="65">SUM(H149:H151)</f>
        <v>2726.5</v>
      </c>
      <c r="I152" s="17">
        <f t="shared" si="65"/>
        <v>2888</v>
      </c>
      <c r="J152" s="17">
        <f t="shared" si="65"/>
        <v>1148.33</v>
      </c>
      <c r="K152" s="17">
        <f t="shared" si="65"/>
        <v>175</v>
      </c>
      <c r="L152" s="17">
        <f t="shared" si="65"/>
        <v>6937.83</v>
      </c>
      <c r="M152" s="17">
        <f t="shared" si="65"/>
        <v>88062.17</v>
      </c>
    </row>
    <row r="153" spans="1:16" ht="23.25" customHeight="1" thickBot="1" x14ac:dyDescent="0.25">
      <c r="A153" s="68"/>
      <c r="B153" s="68"/>
      <c r="C153" s="68"/>
      <c r="D153" s="68"/>
      <c r="E153" s="68"/>
      <c r="F153" s="68"/>
      <c r="G153" s="6"/>
      <c r="H153" s="6"/>
      <c r="I153" s="6"/>
      <c r="J153" s="6"/>
      <c r="K153" s="6"/>
      <c r="L153" s="6"/>
      <c r="M153" s="6"/>
    </row>
    <row r="154" spans="1:16" ht="23.25" customHeight="1" thickBot="1" x14ac:dyDescent="0.25">
      <c r="A154" s="228" t="s">
        <v>558</v>
      </c>
      <c r="B154" s="229"/>
      <c r="C154" s="229"/>
      <c r="D154" s="229"/>
      <c r="E154" s="229"/>
      <c r="F154" s="229"/>
      <c r="G154" s="229"/>
      <c r="H154" s="229"/>
      <c r="I154" s="229"/>
      <c r="J154" s="229"/>
      <c r="K154" s="229"/>
      <c r="L154" s="229"/>
      <c r="M154" s="230"/>
    </row>
    <row r="155" spans="1:16" s="148" customFormat="1" ht="23.25" customHeight="1" x14ac:dyDescent="0.2">
      <c r="A155" s="12">
        <f>+A151+1</f>
        <v>63</v>
      </c>
      <c r="B155" s="170" t="s">
        <v>440</v>
      </c>
      <c r="C155" s="172" t="s">
        <v>623</v>
      </c>
      <c r="D155" s="170" t="s">
        <v>441</v>
      </c>
      <c r="E155" s="175" t="s">
        <v>459</v>
      </c>
      <c r="F155" s="64" t="s">
        <v>615</v>
      </c>
      <c r="G155" s="153">
        <v>35000</v>
      </c>
      <c r="H155" s="139">
        <f>G155*2.87%</f>
        <v>1004.5</v>
      </c>
      <c r="I155" s="139">
        <f>+G155*3.04%</f>
        <v>1064</v>
      </c>
      <c r="J155" s="139"/>
      <c r="K155" s="138">
        <v>25</v>
      </c>
      <c r="L155" s="139">
        <f>SUM(H155:K155)</f>
        <v>2093.5</v>
      </c>
      <c r="M155" s="138">
        <f>+G155-L155</f>
        <v>32906.5</v>
      </c>
      <c r="N155"/>
    </row>
    <row r="156" spans="1:16" ht="23.25" customHeight="1" x14ac:dyDescent="0.2">
      <c r="A156" s="234" t="s">
        <v>347</v>
      </c>
      <c r="B156" s="234"/>
      <c r="C156" s="234"/>
      <c r="D156" s="234"/>
      <c r="E156" s="234"/>
      <c r="F156" s="234"/>
      <c r="G156" s="17">
        <f>SUM(G155)</f>
        <v>35000</v>
      </c>
      <c r="H156" s="17">
        <f t="shared" ref="H156:M156" si="66">SUM(H155)</f>
        <v>1004.5</v>
      </c>
      <c r="I156" s="17">
        <f t="shared" si="66"/>
        <v>1064</v>
      </c>
      <c r="J156" s="17">
        <f t="shared" si="66"/>
        <v>0</v>
      </c>
      <c r="K156" s="17">
        <f t="shared" si="66"/>
        <v>25</v>
      </c>
      <c r="L156" s="17">
        <f t="shared" si="66"/>
        <v>2093.5</v>
      </c>
      <c r="M156" s="17">
        <f t="shared" si="66"/>
        <v>32906.5</v>
      </c>
      <c r="O156" s="7"/>
      <c r="P156" s="7"/>
    </row>
    <row r="157" spans="1:16" ht="23.25" customHeight="1" thickBot="1" x14ac:dyDescent="0.25">
      <c r="D157" s="29"/>
      <c r="E157" s="29"/>
      <c r="F157" s="29"/>
      <c r="H157" s="2"/>
      <c r="I157" s="2"/>
      <c r="J157" s="2"/>
      <c r="K157" s="2"/>
      <c r="L157" s="2"/>
      <c r="M157" s="7"/>
    </row>
    <row r="158" spans="1:16" ht="25.5" customHeight="1" thickBot="1" x14ac:dyDescent="0.25">
      <c r="A158" s="225" t="s">
        <v>354</v>
      </c>
      <c r="B158" s="226"/>
      <c r="C158" s="226"/>
      <c r="D158" s="226"/>
      <c r="E158" s="65"/>
      <c r="F158" s="65"/>
      <c r="G158" s="15">
        <f>+G10+G17+G21+G25+G29+G33+G37+G41+G46+G50+G57+G61+G67+G77+G81+G85+G93+G98+G102+G108+G114+G123+G130+G138+G146+G152+G156+G142+G89+G53</f>
        <v>3771900</v>
      </c>
      <c r="H158" s="15">
        <f t="shared" ref="H158:M158" si="67">+H10+H17+H21+H25+H29+H33+H37+H41+H46+H50+H57+H61+H67+H77+H81+H85+H93+H98+H102+H108+H114+H123+H130+H138+H146+H152+H156+H142+H89+H53</f>
        <v>108253.53000000001</v>
      </c>
      <c r="I158" s="15">
        <f t="shared" si="67"/>
        <v>108552.93000000001</v>
      </c>
      <c r="J158" s="15">
        <f t="shared" si="67"/>
        <v>328799.48000000004</v>
      </c>
      <c r="K158" s="15">
        <f t="shared" si="67"/>
        <v>44657.58</v>
      </c>
      <c r="L158" s="15">
        <f t="shared" si="67"/>
        <v>590263.5199999999</v>
      </c>
      <c r="M158" s="15">
        <f t="shared" si="67"/>
        <v>3181636.4800000004</v>
      </c>
      <c r="O158" s="7"/>
    </row>
    <row r="159" spans="1:16" ht="24.75" customHeight="1" x14ac:dyDescent="0.2">
      <c r="D159" s="29"/>
      <c r="E159" s="29"/>
      <c r="F159" s="29"/>
      <c r="H159" s="76"/>
      <c r="I159" s="2"/>
      <c r="J159" s="2"/>
      <c r="K159" s="2"/>
      <c r="L159" s="2"/>
      <c r="M159" s="7"/>
    </row>
    <row r="160" spans="1:16" x14ac:dyDescent="0.2">
      <c r="D160" s="29"/>
      <c r="E160" s="29"/>
      <c r="F160" s="29"/>
      <c r="G160" s="73"/>
      <c r="H160" s="2"/>
      <c r="I160" s="2"/>
      <c r="J160" s="2"/>
      <c r="K160" s="2"/>
      <c r="L160" s="2"/>
      <c r="M160" s="7"/>
    </row>
    <row r="161" spans="2:7" ht="15.75" x14ac:dyDescent="0.25">
      <c r="B161" s="1"/>
      <c r="D161" s="1"/>
      <c r="E161" s="22"/>
      <c r="F161"/>
      <c r="G161" s="73"/>
    </row>
    <row r="162" spans="2:7" ht="15.75" x14ac:dyDescent="0.25">
      <c r="B162" s="23"/>
      <c r="C162" s="190"/>
      <c r="D162" s="24"/>
      <c r="E162" s="23"/>
    </row>
    <row r="163" spans="2:7" ht="15.75" x14ac:dyDescent="0.25">
      <c r="B163" s="25" t="s">
        <v>589</v>
      </c>
      <c r="C163" s="191"/>
      <c r="D163" s="24"/>
      <c r="E163" s="25" t="s">
        <v>367</v>
      </c>
    </row>
    <row r="164" spans="2:7" ht="15.75" x14ac:dyDescent="0.25">
      <c r="B164" s="25" t="s">
        <v>590</v>
      </c>
      <c r="C164" s="191"/>
      <c r="D164" s="24"/>
      <c r="E164" s="25" t="s">
        <v>481</v>
      </c>
    </row>
    <row r="64761" spans="2:14" x14ac:dyDescent="0.2">
      <c r="H64761" s="4"/>
      <c r="I64761" s="4"/>
    </row>
    <row r="64763" spans="2:14" x14ac:dyDescent="0.2">
      <c r="H64763" s="4"/>
      <c r="I64763" s="4"/>
    </row>
    <row r="64766" spans="2:14" s="4" customFormat="1" x14ac:dyDescent="0.2">
      <c r="B64766" s="27"/>
      <c r="D64766" s="27"/>
      <c r="E64766" s="27"/>
      <c r="F64766" s="27"/>
      <c r="G64766" s="2"/>
      <c r="H64766" s="1"/>
      <c r="I64766" s="1"/>
      <c r="J64766" s="1"/>
      <c r="K64766" s="1"/>
      <c r="L64766" s="1"/>
      <c r="M64766" s="1"/>
      <c r="N64766"/>
    </row>
    <row r="64768" spans="2:14" s="4" customFormat="1" x14ac:dyDescent="0.2">
      <c r="B64768" s="27"/>
      <c r="D64768" s="27"/>
      <c r="E64768" s="27"/>
      <c r="F64768" s="27"/>
      <c r="G64768" s="2"/>
      <c r="H64768" s="1"/>
      <c r="I64768" s="1"/>
      <c r="J64768" s="1"/>
      <c r="K64768" s="1"/>
      <c r="L64768" s="1"/>
      <c r="M64768" s="1"/>
      <c r="N64768"/>
    </row>
    <row r="64773" spans="2:13" x14ac:dyDescent="0.2">
      <c r="B64773" s="27">
        <f>SUM(B7:B64772)</f>
        <v>0</v>
      </c>
      <c r="K64773" s="4"/>
      <c r="L64773" s="4"/>
      <c r="M64773" s="4"/>
    </row>
    <row r="64775" spans="2:13" x14ac:dyDescent="0.2">
      <c r="B64775" s="27">
        <f>SUM(B64773)</f>
        <v>0</v>
      </c>
      <c r="K64775" s="4"/>
      <c r="L64775" s="4"/>
      <c r="M64775" s="4"/>
    </row>
    <row r="64776" spans="2:13" x14ac:dyDescent="0.2">
      <c r="J64776" s="4"/>
    </row>
    <row r="64778" spans="2:13" x14ac:dyDescent="0.2">
      <c r="J64778" s="4"/>
    </row>
    <row r="1048102" spans="12:12" x14ac:dyDescent="0.2">
      <c r="L1048102" s="11" t="e">
        <f>SUM(#REF!)</f>
        <v>#REF!</v>
      </c>
    </row>
  </sheetData>
  <mergeCells count="67">
    <mergeCell ref="A102:F102"/>
    <mergeCell ref="A91:M91"/>
    <mergeCell ref="A154:M154"/>
    <mergeCell ref="A156:F156"/>
    <mergeCell ref="A144:M144"/>
    <mergeCell ref="A140:M140"/>
    <mergeCell ref="A142:F142"/>
    <mergeCell ref="A148:M148"/>
    <mergeCell ref="A152:F152"/>
    <mergeCell ref="A8:M8"/>
    <mergeCell ref="A10:F10"/>
    <mergeCell ref="A63:M63"/>
    <mergeCell ref="A12:M12"/>
    <mergeCell ref="A67:F67"/>
    <mergeCell ref="A54:M54"/>
    <mergeCell ref="A57:F57"/>
    <mergeCell ref="A17:F17"/>
    <mergeCell ref="A37:F37"/>
    <mergeCell ref="A61:F61"/>
    <mergeCell ref="A19:M19"/>
    <mergeCell ref="A21:F21"/>
    <mergeCell ref="A51:M51"/>
    <mergeCell ref="A53:F53"/>
    <mergeCell ref="A31:M31"/>
    <mergeCell ref="A33:F33"/>
    <mergeCell ref="A46:F46"/>
    <mergeCell ref="A99:M99"/>
    <mergeCell ref="A81:F81"/>
    <mergeCell ref="A85:F85"/>
    <mergeCell ref="A89:F89"/>
    <mergeCell ref="A87:M87"/>
    <mergeCell ref="A95:M95"/>
    <mergeCell ref="A98:F98"/>
    <mergeCell ref="A77:F77"/>
    <mergeCell ref="A93:F93"/>
    <mergeCell ref="A25:F25"/>
    <mergeCell ref="A110:M110"/>
    <mergeCell ref="A108:F108"/>
    <mergeCell ref="A114:F114"/>
    <mergeCell ref="A138:F138"/>
    <mergeCell ref="A123:F123"/>
    <mergeCell ref="A132:M132"/>
    <mergeCell ref="A125:M125"/>
    <mergeCell ref="A130:F130"/>
    <mergeCell ref="A39:M39"/>
    <mergeCell ref="A41:F41"/>
    <mergeCell ref="A29:F29"/>
    <mergeCell ref="A43:M43"/>
    <mergeCell ref="A104:M104"/>
    <mergeCell ref="A48:M48"/>
    <mergeCell ref="A50:F50"/>
    <mergeCell ref="A27:M27"/>
    <mergeCell ref="A158:D158"/>
    <mergeCell ref="A2:M2"/>
    <mergeCell ref="A3:M3"/>
    <mergeCell ref="A4:M4"/>
    <mergeCell ref="A5:B5"/>
    <mergeCell ref="A6:B6"/>
    <mergeCell ref="A59:M59"/>
    <mergeCell ref="A79:M79"/>
    <mergeCell ref="A83:M83"/>
    <mergeCell ref="A69:M69"/>
    <mergeCell ref="H6:I6"/>
    <mergeCell ref="A35:M35"/>
    <mergeCell ref="A146:F146"/>
    <mergeCell ref="A116:M116"/>
    <mergeCell ref="A23:M23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72" fitToHeight="0" orientation="landscape" r:id="rId1"/>
  <rowBreaks count="7" manualBreakCount="7">
    <brk id="33" max="11" man="1"/>
    <brk id="57" max="11" man="1"/>
    <brk id="86" max="11" man="1"/>
    <brk id="114" max="11" man="1"/>
    <brk id="143" max="11" man="1"/>
    <brk id="166" max="12" man="1"/>
    <brk id="171" max="12" man="1"/>
  </rowBreaks>
  <ignoredErrors>
    <ignoredError sqref="L100:L101 L145 L24 L20 L107 L12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877159"/>
  <sheetViews>
    <sheetView showGridLines="0" topLeftCell="A13" zoomScale="95" zoomScaleNormal="95" zoomScaleSheetLayoutView="64" workbookViewId="0">
      <selection activeCell="C31" sqref="C31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19.2851562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6384" width="11.42578125" style="1"/>
  </cols>
  <sheetData>
    <row r="1" spans="1:13" ht="18.75" x14ac:dyDescent="0.3">
      <c r="A1" s="204" t="s">
        <v>0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</row>
    <row r="2" spans="1:13" ht="18.75" x14ac:dyDescent="0.3">
      <c r="A2" s="204" t="s">
        <v>340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3" ht="18.75" x14ac:dyDescent="0.3">
      <c r="A3" s="204" t="s">
        <v>592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16"/>
    </row>
    <row r="4" spans="1:13" ht="19.5" thickBot="1" x14ac:dyDescent="0.35">
      <c r="A4" s="18"/>
      <c r="B4" s="18"/>
      <c r="C4" s="178"/>
      <c r="D4" s="18"/>
      <c r="E4" s="18"/>
      <c r="F4" s="18"/>
      <c r="G4" s="18"/>
      <c r="H4" s="18"/>
      <c r="I4" s="18"/>
      <c r="J4" s="18"/>
      <c r="K4" s="18"/>
      <c r="L4" s="18"/>
      <c r="M4" s="16"/>
    </row>
    <row r="5" spans="1:13" s="2" customFormat="1" ht="21" customHeight="1" thickBot="1" x14ac:dyDescent="0.25">
      <c r="B5" s="3"/>
      <c r="C5" s="197"/>
      <c r="D5" s="3"/>
      <c r="E5" s="4"/>
      <c r="F5" s="6"/>
      <c r="G5" s="231" t="s">
        <v>335</v>
      </c>
      <c r="H5" s="244"/>
    </row>
    <row r="6" spans="1:13" s="2" customFormat="1" ht="27" customHeight="1" x14ac:dyDescent="0.2">
      <c r="A6" s="13" t="s">
        <v>3</v>
      </c>
      <c r="B6" s="13" t="s">
        <v>328</v>
      </c>
      <c r="C6" s="13" t="s">
        <v>621</v>
      </c>
      <c r="D6" s="13" t="s">
        <v>350</v>
      </c>
      <c r="E6" s="13" t="s">
        <v>351</v>
      </c>
      <c r="F6" s="13" t="s">
        <v>346</v>
      </c>
      <c r="G6" s="13" t="s">
        <v>4</v>
      </c>
      <c r="H6" s="13" t="s">
        <v>5</v>
      </c>
      <c r="I6" s="14" t="s">
        <v>330</v>
      </c>
      <c r="J6" s="14" t="s">
        <v>332</v>
      </c>
      <c r="K6" s="14" t="s">
        <v>6</v>
      </c>
      <c r="L6" s="14" t="s">
        <v>331</v>
      </c>
    </row>
    <row r="7" spans="1:13" s="129" customFormat="1" ht="20.100000000000001" customHeight="1" x14ac:dyDescent="0.25">
      <c r="A7" s="124">
        <v>1</v>
      </c>
      <c r="B7" s="125" t="s">
        <v>20</v>
      </c>
      <c r="C7" s="124" t="s">
        <v>623</v>
      </c>
      <c r="D7" s="126" t="s">
        <v>2</v>
      </c>
      <c r="E7" s="125" t="s">
        <v>21</v>
      </c>
      <c r="F7" s="127">
        <v>210265</v>
      </c>
      <c r="G7" s="127">
        <f t="shared" ref="G7:G29" si="0">F7*2.87%</f>
        <v>6034.6054999999997</v>
      </c>
      <c r="H7" s="127">
        <f>134820*3.04%</f>
        <v>4098.5280000000002</v>
      </c>
      <c r="I7" s="127">
        <v>38615.839999999997</v>
      </c>
      <c r="J7" s="128">
        <v>25</v>
      </c>
      <c r="K7" s="157">
        <f t="shared" ref="K7:K29" si="1">+G7+H7+J7+I7</f>
        <v>48773.973499999993</v>
      </c>
      <c r="L7" s="128">
        <f t="shared" ref="L7:L29" si="2">+F7-K7</f>
        <v>161491.02650000001</v>
      </c>
    </row>
    <row r="8" spans="1:13" s="129" customFormat="1" ht="20.100000000000001" customHeight="1" x14ac:dyDescent="0.25">
      <c r="A8" s="124">
        <f t="shared" ref="A8:A30" si="3">+A7+1</f>
        <v>2</v>
      </c>
      <c r="B8" s="125" t="s">
        <v>22</v>
      </c>
      <c r="C8" s="124" t="s">
        <v>622</v>
      </c>
      <c r="D8" s="126" t="s">
        <v>2</v>
      </c>
      <c r="E8" s="125" t="s">
        <v>23</v>
      </c>
      <c r="F8" s="127">
        <v>210265</v>
      </c>
      <c r="G8" s="127">
        <f t="shared" si="0"/>
        <v>6034.6054999999997</v>
      </c>
      <c r="H8" s="127">
        <f>134820*3.04%</f>
        <v>4098.5280000000002</v>
      </c>
      <c r="I8" s="127">
        <v>38615.839999999997</v>
      </c>
      <c r="J8" s="128">
        <v>12106.92</v>
      </c>
      <c r="K8" s="157">
        <f t="shared" si="1"/>
        <v>60855.893499999998</v>
      </c>
      <c r="L8" s="128">
        <f t="shared" si="2"/>
        <v>149409.10649999999</v>
      </c>
    </row>
    <row r="9" spans="1:13" s="129" customFormat="1" ht="20.100000000000001" customHeight="1" x14ac:dyDescent="0.25">
      <c r="A9" s="124">
        <f t="shared" si="3"/>
        <v>3</v>
      </c>
      <c r="B9" s="125" t="s">
        <v>28</v>
      </c>
      <c r="C9" s="124" t="s">
        <v>623</v>
      </c>
      <c r="D9" s="126" t="s">
        <v>358</v>
      </c>
      <c r="E9" s="125" t="s">
        <v>29</v>
      </c>
      <c r="F9" s="127">
        <v>170500</v>
      </c>
      <c r="G9" s="127">
        <f t="shared" si="0"/>
        <v>4893.3500000000004</v>
      </c>
      <c r="H9" s="127">
        <f>134820*3.04%</f>
        <v>4098.5280000000002</v>
      </c>
      <c r="I9" s="127">
        <v>28959.9</v>
      </c>
      <c r="J9" s="128">
        <v>1368.62</v>
      </c>
      <c r="K9" s="157">
        <f t="shared" si="1"/>
        <v>39320.398000000001</v>
      </c>
      <c r="L9" s="128">
        <f t="shared" si="2"/>
        <v>131179.60200000001</v>
      </c>
    </row>
    <row r="10" spans="1:13" s="130" customFormat="1" ht="20.100000000000001" customHeight="1" x14ac:dyDescent="0.25">
      <c r="A10" s="124">
        <f t="shared" si="3"/>
        <v>4</v>
      </c>
      <c r="B10" s="125" t="s">
        <v>31</v>
      </c>
      <c r="C10" s="124" t="s">
        <v>622</v>
      </c>
      <c r="D10" s="126" t="s">
        <v>359</v>
      </c>
      <c r="E10" s="125" t="s">
        <v>32</v>
      </c>
      <c r="F10" s="127">
        <v>170500</v>
      </c>
      <c r="G10" s="127">
        <f t="shared" si="0"/>
        <v>4893.3500000000004</v>
      </c>
      <c r="H10" s="127">
        <f>134820*3.04%</f>
        <v>4098.5280000000002</v>
      </c>
      <c r="I10" s="127">
        <v>28959.9</v>
      </c>
      <c r="J10" s="128">
        <v>25</v>
      </c>
      <c r="K10" s="157">
        <f t="shared" si="1"/>
        <v>37976.778000000006</v>
      </c>
      <c r="L10" s="128">
        <f t="shared" si="2"/>
        <v>132523.22200000001</v>
      </c>
    </row>
    <row r="11" spans="1:13" s="129" customFormat="1" ht="20.100000000000001" customHeight="1" x14ac:dyDescent="0.25">
      <c r="A11" s="124">
        <f t="shared" si="3"/>
        <v>5</v>
      </c>
      <c r="B11" s="125" t="s">
        <v>33</v>
      </c>
      <c r="C11" s="124" t="s">
        <v>623</v>
      </c>
      <c r="D11" s="126" t="s">
        <v>359</v>
      </c>
      <c r="E11" s="125" t="s">
        <v>34</v>
      </c>
      <c r="F11" s="127">
        <v>148500</v>
      </c>
      <c r="G11" s="127">
        <f t="shared" si="0"/>
        <v>4261.95</v>
      </c>
      <c r="H11" s="127">
        <f>134820*3.04%</f>
        <v>4098.5280000000002</v>
      </c>
      <c r="I11" s="127">
        <v>23617.75</v>
      </c>
      <c r="J11" s="128">
        <v>6409.51</v>
      </c>
      <c r="K11" s="157">
        <f t="shared" si="1"/>
        <v>38387.737999999998</v>
      </c>
      <c r="L11" s="128">
        <f t="shared" si="2"/>
        <v>110112.262</v>
      </c>
    </row>
    <row r="12" spans="1:13" s="130" customFormat="1" ht="20.100000000000001" customHeight="1" x14ac:dyDescent="0.25">
      <c r="A12" s="124">
        <f t="shared" si="3"/>
        <v>6</v>
      </c>
      <c r="B12" s="125" t="s">
        <v>176</v>
      </c>
      <c r="C12" s="124" t="s">
        <v>622</v>
      </c>
      <c r="D12" s="131" t="s">
        <v>263</v>
      </c>
      <c r="E12" s="127" t="s">
        <v>306</v>
      </c>
      <c r="F12" s="127">
        <v>138000</v>
      </c>
      <c r="G12" s="127">
        <f t="shared" si="0"/>
        <v>3960.6</v>
      </c>
      <c r="H12" s="127">
        <v>4098.5280000000002</v>
      </c>
      <c r="I12" s="127">
        <v>21068.09</v>
      </c>
      <c r="J12" s="128">
        <v>7205</v>
      </c>
      <c r="K12" s="157">
        <f t="shared" si="1"/>
        <v>36332.218000000001</v>
      </c>
      <c r="L12" s="128">
        <f t="shared" si="2"/>
        <v>101667.78200000001</v>
      </c>
    </row>
    <row r="13" spans="1:13" s="129" customFormat="1" ht="20.100000000000001" customHeight="1" x14ac:dyDescent="0.25">
      <c r="A13" s="124">
        <f t="shared" si="3"/>
        <v>7</v>
      </c>
      <c r="B13" s="125" t="s">
        <v>30</v>
      </c>
      <c r="C13" s="124" t="s">
        <v>622</v>
      </c>
      <c r="D13" s="126" t="s">
        <v>358</v>
      </c>
      <c r="E13" s="125" t="s">
        <v>12</v>
      </c>
      <c r="F13" s="127">
        <v>126500</v>
      </c>
      <c r="G13" s="127">
        <f t="shared" si="0"/>
        <v>3630.55</v>
      </c>
      <c r="H13" s="127">
        <f t="shared" ref="H13:H29" si="4">+F13*3.04%</f>
        <v>3845.6</v>
      </c>
      <c r="I13" s="127">
        <v>18338.830000000002</v>
      </c>
      <c r="J13" s="128">
        <v>3013.25</v>
      </c>
      <c r="K13" s="157">
        <f t="shared" si="1"/>
        <v>28828.230000000003</v>
      </c>
      <c r="L13" s="128">
        <f t="shared" si="2"/>
        <v>97671.76999999999</v>
      </c>
    </row>
    <row r="14" spans="1:13" s="129" customFormat="1" ht="20.100000000000001" customHeight="1" x14ac:dyDescent="0.25">
      <c r="A14" s="124">
        <f t="shared" si="3"/>
        <v>8</v>
      </c>
      <c r="B14" s="125" t="s">
        <v>196</v>
      </c>
      <c r="C14" s="124" t="s">
        <v>623</v>
      </c>
      <c r="D14" s="126"/>
      <c r="E14" s="125" t="s">
        <v>327</v>
      </c>
      <c r="F14" s="127">
        <v>115000</v>
      </c>
      <c r="G14" s="127">
        <f t="shared" si="0"/>
        <v>3300.5</v>
      </c>
      <c r="H14" s="127">
        <f t="shared" si="4"/>
        <v>3496</v>
      </c>
      <c r="I14" s="127">
        <v>15633.74</v>
      </c>
      <c r="J14" s="128">
        <v>4764.88</v>
      </c>
      <c r="K14" s="157">
        <f t="shared" si="1"/>
        <v>27195.120000000003</v>
      </c>
      <c r="L14" s="128">
        <f t="shared" si="2"/>
        <v>87804.88</v>
      </c>
    </row>
    <row r="15" spans="1:13" s="129" customFormat="1" ht="20.100000000000001" customHeight="1" x14ac:dyDescent="0.25">
      <c r="A15" s="124">
        <f t="shared" si="3"/>
        <v>9</v>
      </c>
      <c r="B15" s="125" t="s">
        <v>11</v>
      </c>
      <c r="C15" s="124" t="s">
        <v>623</v>
      </c>
      <c r="D15" s="126" t="s">
        <v>2</v>
      </c>
      <c r="E15" s="125" t="s">
        <v>12</v>
      </c>
      <c r="F15" s="127">
        <v>105000</v>
      </c>
      <c r="G15" s="127">
        <f t="shared" si="0"/>
        <v>3013.5</v>
      </c>
      <c r="H15" s="127">
        <f t="shared" si="4"/>
        <v>3192</v>
      </c>
      <c r="I15" s="127">
        <v>13281.49</v>
      </c>
      <c r="J15" s="128">
        <v>7234.82</v>
      </c>
      <c r="K15" s="157">
        <f t="shared" si="1"/>
        <v>26721.809999999998</v>
      </c>
      <c r="L15" s="128">
        <f t="shared" si="2"/>
        <v>78278.19</v>
      </c>
    </row>
    <row r="16" spans="1:13" s="129" customFormat="1" ht="20.100000000000001" customHeight="1" x14ac:dyDescent="0.25">
      <c r="A16" s="124">
        <f t="shared" si="3"/>
        <v>10</v>
      </c>
      <c r="B16" s="125" t="s">
        <v>147</v>
      </c>
      <c r="C16" s="124" t="s">
        <v>622</v>
      </c>
      <c r="D16" s="126" t="s">
        <v>357</v>
      </c>
      <c r="E16" s="132" t="s">
        <v>138</v>
      </c>
      <c r="F16" s="127">
        <v>95000</v>
      </c>
      <c r="G16" s="127">
        <f t="shared" si="0"/>
        <v>2726.5</v>
      </c>
      <c r="H16" s="127">
        <f t="shared" si="4"/>
        <v>2888</v>
      </c>
      <c r="I16" s="127">
        <v>10929.24</v>
      </c>
      <c r="J16" s="128">
        <v>11440.25</v>
      </c>
      <c r="K16" s="157">
        <f t="shared" si="1"/>
        <v>27983.989999999998</v>
      </c>
      <c r="L16" s="128">
        <f t="shared" si="2"/>
        <v>67016.010000000009</v>
      </c>
    </row>
    <row r="17" spans="1:12" s="130" customFormat="1" ht="20.100000000000001" customHeight="1" x14ac:dyDescent="0.25">
      <c r="A17" s="124">
        <f t="shared" si="3"/>
        <v>11</v>
      </c>
      <c r="B17" s="125" t="s">
        <v>209</v>
      </c>
      <c r="C17" s="124" t="s">
        <v>623</v>
      </c>
      <c r="D17" s="126" t="s">
        <v>362</v>
      </c>
      <c r="E17" s="125" t="s">
        <v>344</v>
      </c>
      <c r="F17" s="127">
        <v>85000</v>
      </c>
      <c r="G17" s="127">
        <f t="shared" si="0"/>
        <v>2439.5</v>
      </c>
      <c r="H17" s="127">
        <f t="shared" si="4"/>
        <v>2584</v>
      </c>
      <c r="I17" s="127">
        <v>8279.4599999999991</v>
      </c>
      <c r="J17" s="128">
        <v>1235.1199999999999</v>
      </c>
      <c r="K17" s="157">
        <f t="shared" si="1"/>
        <v>14538.079999999998</v>
      </c>
      <c r="L17" s="128">
        <f t="shared" si="2"/>
        <v>70461.919999999998</v>
      </c>
    </row>
    <row r="18" spans="1:12" s="130" customFormat="1" ht="20.100000000000001" customHeight="1" x14ac:dyDescent="0.25">
      <c r="A18" s="124">
        <f t="shared" si="3"/>
        <v>12</v>
      </c>
      <c r="B18" s="125" t="s">
        <v>35</v>
      </c>
      <c r="C18" s="124" t="s">
        <v>623</v>
      </c>
      <c r="D18" s="126" t="s">
        <v>363</v>
      </c>
      <c r="E18" s="125" t="s">
        <v>15</v>
      </c>
      <c r="F18" s="127">
        <v>77000</v>
      </c>
      <c r="G18" s="127">
        <f t="shared" si="0"/>
        <v>2209.9</v>
      </c>
      <c r="H18" s="127">
        <f t="shared" si="4"/>
        <v>2340.8000000000002</v>
      </c>
      <c r="I18" s="127">
        <v>6695.19</v>
      </c>
      <c r="J18" s="128">
        <v>4149.08</v>
      </c>
      <c r="K18" s="157">
        <f t="shared" si="1"/>
        <v>15394.970000000001</v>
      </c>
      <c r="L18" s="128">
        <f t="shared" si="2"/>
        <v>61605.03</v>
      </c>
    </row>
    <row r="19" spans="1:12" s="130" customFormat="1" ht="20.100000000000001" customHeight="1" x14ac:dyDescent="0.25">
      <c r="A19" s="124">
        <f t="shared" si="3"/>
        <v>13</v>
      </c>
      <c r="B19" s="125" t="s">
        <v>24</v>
      </c>
      <c r="C19" s="124" t="s">
        <v>622</v>
      </c>
      <c r="D19" s="126" t="s">
        <v>360</v>
      </c>
      <c r="E19" s="125" t="s">
        <v>25</v>
      </c>
      <c r="F19" s="127">
        <v>70000</v>
      </c>
      <c r="G19" s="127">
        <f t="shared" si="0"/>
        <v>2009</v>
      </c>
      <c r="H19" s="127">
        <f t="shared" si="4"/>
        <v>2128</v>
      </c>
      <c r="I19" s="127">
        <v>5368.48</v>
      </c>
      <c r="J19" s="128">
        <v>25</v>
      </c>
      <c r="K19" s="157">
        <f t="shared" si="1"/>
        <v>9530.48</v>
      </c>
      <c r="L19" s="128">
        <f t="shared" si="2"/>
        <v>60469.520000000004</v>
      </c>
    </row>
    <row r="20" spans="1:12" s="130" customFormat="1" ht="20.100000000000001" customHeight="1" x14ac:dyDescent="0.25">
      <c r="A20" s="124">
        <f t="shared" si="3"/>
        <v>14</v>
      </c>
      <c r="B20" s="125" t="s">
        <v>208</v>
      </c>
      <c r="C20" s="124" t="s">
        <v>622</v>
      </c>
      <c r="D20" s="126" t="s">
        <v>365</v>
      </c>
      <c r="E20" s="125" t="s">
        <v>343</v>
      </c>
      <c r="F20" s="127">
        <v>63000</v>
      </c>
      <c r="G20" s="127">
        <f t="shared" si="0"/>
        <v>1808.1</v>
      </c>
      <c r="H20" s="127">
        <f t="shared" si="4"/>
        <v>1915.2</v>
      </c>
      <c r="I20" s="127">
        <v>4051.22</v>
      </c>
      <c r="J20" s="128">
        <v>25</v>
      </c>
      <c r="K20" s="157">
        <f t="shared" si="1"/>
        <v>7799.52</v>
      </c>
      <c r="L20" s="128">
        <f t="shared" si="2"/>
        <v>55200.479999999996</v>
      </c>
    </row>
    <row r="21" spans="1:12" s="130" customFormat="1" ht="20.100000000000001" customHeight="1" x14ac:dyDescent="0.25">
      <c r="A21" s="124">
        <f t="shared" si="3"/>
        <v>15</v>
      </c>
      <c r="B21" s="125" t="s">
        <v>26</v>
      </c>
      <c r="C21" s="124" t="s">
        <v>622</v>
      </c>
      <c r="D21" s="126" t="s">
        <v>2</v>
      </c>
      <c r="E21" s="125" t="s">
        <v>27</v>
      </c>
      <c r="F21" s="127">
        <v>45000</v>
      </c>
      <c r="G21" s="127">
        <f t="shared" si="0"/>
        <v>1291.5</v>
      </c>
      <c r="H21" s="127">
        <f t="shared" si="4"/>
        <v>1368</v>
      </c>
      <c r="I21" s="127"/>
      <c r="J21" s="128">
        <v>65</v>
      </c>
      <c r="K21" s="157">
        <f t="shared" si="1"/>
        <v>2724.5</v>
      </c>
      <c r="L21" s="128">
        <f t="shared" si="2"/>
        <v>42275.5</v>
      </c>
    </row>
    <row r="22" spans="1:12" s="130" customFormat="1" ht="20.100000000000001" customHeight="1" x14ac:dyDescent="0.25">
      <c r="A22" s="124">
        <f t="shared" si="3"/>
        <v>16</v>
      </c>
      <c r="B22" s="125" t="s">
        <v>210</v>
      </c>
      <c r="C22" s="124" t="s">
        <v>623</v>
      </c>
      <c r="D22" s="126" t="s">
        <v>356</v>
      </c>
      <c r="E22" s="132" t="s">
        <v>345</v>
      </c>
      <c r="F22" s="127">
        <v>44000</v>
      </c>
      <c r="G22" s="127">
        <f t="shared" si="0"/>
        <v>1262.8</v>
      </c>
      <c r="H22" s="127">
        <f t="shared" si="4"/>
        <v>1337.6</v>
      </c>
      <c r="I22" s="127">
        <v>1007.19</v>
      </c>
      <c r="J22" s="128">
        <v>25</v>
      </c>
      <c r="K22" s="157">
        <f t="shared" si="1"/>
        <v>3632.5899999999997</v>
      </c>
      <c r="L22" s="128">
        <f t="shared" si="2"/>
        <v>40367.410000000003</v>
      </c>
    </row>
    <row r="23" spans="1:12" s="130" customFormat="1" ht="20.100000000000001" customHeight="1" x14ac:dyDescent="0.25">
      <c r="A23" s="124">
        <f t="shared" si="3"/>
        <v>17</v>
      </c>
      <c r="B23" s="125" t="s">
        <v>114</v>
      </c>
      <c r="C23" s="124" t="s">
        <v>623</v>
      </c>
      <c r="D23" s="131" t="s">
        <v>259</v>
      </c>
      <c r="E23" s="127" t="s">
        <v>300</v>
      </c>
      <c r="F23" s="127">
        <v>44000</v>
      </c>
      <c r="G23" s="127">
        <f t="shared" si="0"/>
        <v>1262.8</v>
      </c>
      <c r="H23" s="127">
        <f t="shared" si="4"/>
        <v>1337.6</v>
      </c>
      <c r="I23" s="127"/>
      <c r="J23" s="128">
        <v>65</v>
      </c>
      <c r="K23" s="157">
        <f t="shared" si="1"/>
        <v>2665.3999999999996</v>
      </c>
      <c r="L23" s="128">
        <f t="shared" si="2"/>
        <v>41334.6</v>
      </c>
    </row>
    <row r="24" spans="1:12" s="130" customFormat="1" ht="20.100000000000001" customHeight="1" x14ac:dyDescent="0.25">
      <c r="A24" s="124">
        <f t="shared" si="3"/>
        <v>18</v>
      </c>
      <c r="B24" s="125" t="s">
        <v>211</v>
      </c>
      <c r="C24" s="124" t="s">
        <v>623</v>
      </c>
      <c r="D24" s="126" t="s">
        <v>361</v>
      </c>
      <c r="E24" s="125" t="s">
        <v>82</v>
      </c>
      <c r="F24" s="127">
        <v>26250</v>
      </c>
      <c r="G24" s="127">
        <f t="shared" si="0"/>
        <v>753.375</v>
      </c>
      <c r="H24" s="127">
        <f t="shared" si="4"/>
        <v>798</v>
      </c>
      <c r="I24" s="133"/>
      <c r="J24" s="128">
        <v>25</v>
      </c>
      <c r="K24" s="157">
        <f t="shared" si="1"/>
        <v>1576.375</v>
      </c>
      <c r="L24" s="128">
        <f t="shared" si="2"/>
        <v>24673.625</v>
      </c>
    </row>
    <row r="25" spans="1:12" s="129" customFormat="1" ht="20.100000000000001" customHeight="1" x14ac:dyDescent="0.25">
      <c r="A25" s="124">
        <f t="shared" si="3"/>
        <v>19</v>
      </c>
      <c r="B25" s="125" t="s">
        <v>204</v>
      </c>
      <c r="C25" s="124" t="s">
        <v>622</v>
      </c>
      <c r="D25" s="126" t="s">
        <v>366</v>
      </c>
      <c r="E25" s="125" t="s">
        <v>341</v>
      </c>
      <c r="F25" s="127">
        <v>23313.15</v>
      </c>
      <c r="G25" s="127">
        <f t="shared" si="0"/>
        <v>669.08740499999999</v>
      </c>
      <c r="H25" s="127">
        <f t="shared" si="4"/>
        <v>708.71976000000006</v>
      </c>
      <c r="I25" s="127"/>
      <c r="J25" s="128">
        <v>25</v>
      </c>
      <c r="K25" s="157">
        <f t="shared" si="1"/>
        <v>1402.8071650000002</v>
      </c>
      <c r="L25" s="128">
        <f t="shared" si="2"/>
        <v>21910.342835000003</v>
      </c>
    </row>
    <row r="26" spans="1:12" s="129" customFormat="1" ht="20.100000000000001" customHeight="1" x14ac:dyDescent="0.25">
      <c r="A26" s="124">
        <f t="shared" si="3"/>
        <v>20</v>
      </c>
      <c r="B26" s="125" t="s">
        <v>206</v>
      </c>
      <c r="C26" s="124" t="s">
        <v>622</v>
      </c>
      <c r="D26" s="126" t="s">
        <v>364</v>
      </c>
      <c r="E26" s="125" t="s">
        <v>125</v>
      </c>
      <c r="F26" s="127">
        <v>20356.599999999999</v>
      </c>
      <c r="G26" s="127">
        <f t="shared" si="0"/>
        <v>584.23442</v>
      </c>
      <c r="H26" s="127">
        <f t="shared" si="4"/>
        <v>618.84064000000001</v>
      </c>
      <c r="I26" s="127"/>
      <c r="J26" s="128">
        <v>25</v>
      </c>
      <c r="K26" s="157">
        <f t="shared" si="1"/>
        <v>1228.0750600000001</v>
      </c>
      <c r="L26" s="128">
        <f t="shared" si="2"/>
        <v>19128.524939999999</v>
      </c>
    </row>
    <row r="27" spans="1:12" s="129" customFormat="1" ht="20.100000000000001" customHeight="1" x14ac:dyDescent="0.25">
      <c r="A27" s="124">
        <f t="shared" si="3"/>
        <v>21</v>
      </c>
      <c r="B27" s="125" t="s">
        <v>205</v>
      </c>
      <c r="C27" s="124" t="s">
        <v>622</v>
      </c>
      <c r="D27" s="126" t="s">
        <v>2</v>
      </c>
      <c r="E27" s="125" t="s">
        <v>342</v>
      </c>
      <c r="F27" s="127">
        <v>15732</v>
      </c>
      <c r="G27" s="127">
        <f t="shared" si="0"/>
        <v>451.50839999999999</v>
      </c>
      <c r="H27" s="127">
        <f t="shared" si="4"/>
        <v>478.25279999999998</v>
      </c>
      <c r="I27" s="127"/>
      <c r="J27" s="128">
        <v>25</v>
      </c>
      <c r="K27" s="157">
        <f t="shared" si="1"/>
        <v>954.76119999999992</v>
      </c>
      <c r="L27" s="128">
        <f t="shared" si="2"/>
        <v>14777.238799999999</v>
      </c>
    </row>
    <row r="28" spans="1:12" s="129" customFormat="1" ht="20.100000000000001" customHeight="1" x14ac:dyDescent="0.25">
      <c r="A28" s="124">
        <f t="shared" si="3"/>
        <v>22</v>
      </c>
      <c r="B28" s="125" t="s">
        <v>212</v>
      </c>
      <c r="C28" s="124" t="s">
        <v>622</v>
      </c>
      <c r="D28" s="126" t="s">
        <v>355</v>
      </c>
      <c r="E28" s="125" t="s">
        <v>215</v>
      </c>
      <c r="F28" s="127">
        <v>15400</v>
      </c>
      <c r="G28" s="127">
        <f t="shared" si="0"/>
        <v>441.98</v>
      </c>
      <c r="H28" s="127">
        <f t="shared" si="4"/>
        <v>468.16</v>
      </c>
      <c r="I28" s="127"/>
      <c r="J28" s="128">
        <v>45</v>
      </c>
      <c r="K28" s="157">
        <f t="shared" si="1"/>
        <v>955.1400000000001</v>
      </c>
      <c r="L28" s="128">
        <f t="shared" si="2"/>
        <v>14444.86</v>
      </c>
    </row>
    <row r="29" spans="1:12" s="134" customFormat="1" ht="20.100000000000001" customHeight="1" x14ac:dyDescent="0.25">
      <c r="A29" s="156">
        <f t="shared" si="3"/>
        <v>23</v>
      </c>
      <c r="B29" s="125" t="s">
        <v>207</v>
      </c>
      <c r="C29" s="124" t="s">
        <v>622</v>
      </c>
      <c r="D29" s="126" t="s">
        <v>355</v>
      </c>
      <c r="E29" s="125" t="s">
        <v>215</v>
      </c>
      <c r="F29" s="127">
        <v>10000</v>
      </c>
      <c r="G29" s="127">
        <f t="shared" si="0"/>
        <v>287</v>
      </c>
      <c r="H29" s="127">
        <f t="shared" si="4"/>
        <v>304</v>
      </c>
      <c r="I29" s="127"/>
      <c r="J29" s="128">
        <v>25</v>
      </c>
      <c r="K29" s="157">
        <f t="shared" si="1"/>
        <v>616</v>
      </c>
      <c r="L29" s="128">
        <f t="shared" si="2"/>
        <v>9384</v>
      </c>
    </row>
    <row r="30" spans="1:12" s="20" customFormat="1" ht="20.100000000000001" customHeight="1" x14ac:dyDescent="0.25">
      <c r="A30" s="156">
        <f t="shared" si="3"/>
        <v>24</v>
      </c>
      <c r="B30" s="99" t="s">
        <v>517</v>
      </c>
      <c r="C30" s="98" t="s">
        <v>623</v>
      </c>
      <c r="D30" s="126" t="s">
        <v>2</v>
      </c>
      <c r="E30" s="99" t="s">
        <v>36</v>
      </c>
      <c r="F30" s="100">
        <v>135000</v>
      </c>
      <c r="G30" s="100">
        <f>F30*2.87%</f>
        <v>3874.5</v>
      </c>
      <c r="H30" s="100">
        <f>134820*3.04%</f>
        <v>4098.5280000000002</v>
      </c>
      <c r="I30" s="100">
        <v>20339.61</v>
      </c>
      <c r="J30" s="103">
        <v>3885.56</v>
      </c>
      <c r="K30" s="100">
        <f>SUM(G30:J30)</f>
        <v>32198.198</v>
      </c>
      <c r="L30" s="103">
        <f>+F30-K30</f>
        <v>102801.802</v>
      </c>
    </row>
    <row r="31" spans="1:12" ht="18" customHeight="1" x14ac:dyDescent="0.25">
      <c r="A31" s="78"/>
      <c r="B31" s="79" t="s">
        <v>213</v>
      </c>
      <c r="C31" s="80"/>
      <c r="D31" s="79"/>
      <c r="E31" s="80"/>
      <c r="F31" s="81">
        <f>SUM(F7:F30)</f>
        <v>2163581.75</v>
      </c>
      <c r="G31" s="81">
        <f t="shared" ref="G31:L31" si="5">SUM(G7:G30)</f>
        <v>62094.796225000006</v>
      </c>
      <c r="H31" s="81">
        <f t="shared" si="5"/>
        <v>58498.4692</v>
      </c>
      <c r="I31" s="81">
        <f t="shared" si="5"/>
        <v>283761.7699999999</v>
      </c>
      <c r="J31" s="81">
        <f t="shared" si="5"/>
        <v>63238.01</v>
      </c>
      <c r="K31" s="81">
        <f t="shared" si="5"/>
        <v>467593.04542500008</v>
      </c>
      <c r="L31" s="81">
        <f t="shared" si="5"/>
        <v>1695988.7045749999</v>
      </c>
    </row>
    <row r="32" spans="1:12" ht="18" customHeight="1" x14ac:dyDescent="0.2"/>
    <row r="34" spans="2:8" ht="15.75" x14ac:dyDescent="0.25">
      <c r="D34" s="22"/>
      <c r="E34"/>
      <c r="F34" s="24"/>
    </row>
    <row r="35" spans="2:8" ht="15.75" x14ac:dyDescent="0.25">
      <c r="B35" s="23"/>
      <c r="C35" s="190"/>
      <c r="D35" s="24"/>
      <c r="E35" s="23"/>
      <c r="F35"/>
      <c r="H35"/>
    </row>
    <row r="36" spans="2:8" ht="15.75" x14ac:dyDescent="0.25">
      <c r="B36" s="25" t="s">
        <v>589</v>
      </c>
      <c r="C36" s="191"/>
      <c r="D36" s="24"/>
      <c r="E36" s="25" t="s">
        <v>367</v>
      </c>
      <c r="F36" s="24"/>
      <c r="H36" s="25"/>
    </row>
    <row r="37" spans="2:8" ht="15.75" x14ac:dyDescent="0.25">
      <c r="B37" s="25" t="s">
        <v>590</v>
      </c>
      <c r="C37" s="191"/>
      <c r="D37" s="24"/>
      <c r="E37" s="25" t="s">
        <v>481</v>
      </c>
      <c r="F37" s="24"/>
      <c r="H37" s="25"/>
    </row>
    <row r="40" spans="2:8" hidden="1" x14ac:dyDescent="0.2"/>
    <row r="877159" spans="11:11" x14ac:dyDescent="0.2">
      <c r="K877159" s="11" t="e">
        <f>SUM(#REF!)</f>
        <v>#REF!</v>
      </c>
    </row>
  </sheetData>
  <sortState xmlns:xlrd2="http://schemas.microsoft.com/office/spreadsheetml/2017/richdata2" ref="A7:L31">
    <sortCondition descending="1" ref="F7:F31"/>
  </sortState>
  <mergeCells count="4">
    <mergeCell ref="G5:H5"/>
    <mergeCell ref="A1:L1"/>
    <mergeCell ref="A2:L2"/>
    <mergeCell ref="A3:L3"/>
  </mergeCells>
  <pageMargins left="0.17" right="0.17" top="0.62" bottom="0.17" header="0.31496062992125984" footer="0.17"/>
  <pageSetup paperSize="5" scale="71" fitToHeight="0" orientation="landscape" r:id="rId1"/>
  <rowBreaks count="2" manualBreakCount="2">
    <brk id="40" max="10" man="1"/>
    <brk id="63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NOMINA FIJOS </vt:lpstr>
      <vt:lpstr>CONTRATADOS </vt:lpstr>
      <vt:lpstr>TRAMITE PENSION </vt:lpstr>
      <vt:lpstr>'CONTRATADOS '!Área_de_impresión</vt:lpstr>
      <vt:lpstr>'NOMINA FIJOS '!Área_de_impresión</vt:lpstr>
      <vt:lpstr>'TRAMITE PENSION '!Área_de_impresión</vt:lpstr>
      <vt:lpstr>'CONTRATADOS '!Títulos_a_imprimir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2021-07-29T17:33:49Z</cp:lastPrinted>
  <dcterms:created xsi:type="dcterms:W3CDTF">2019-01-11T19:06:47Z</dcterms:created>
  <dcterms:modified xsi:type="dcterms:W3CDTF">2021-10-11T14:42:22Z</dcterms:modified>
</cp:coreProperties>
</file>