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SEPTIEMBRE 2021- PORTAL\"/>
    </mc:Choice>
  </mc:AlternateContent>
  <xr:revisionPtr revIDLastSave="0" documentId="13_ncr:1_{8CD03233-3ECE-41B9-9FAC-3085C2F94C27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NOMINA FIJOS " sheetId="4" r:id="rId1"/>
    <sheet name="PERSONAL TEMPORAL" sheetId="13" r:id="rId2"/>
    <sheet name="TRAMITE PENSION " sheetId="14" r:id="rId3"/>
  </sheets>
  <definedNames>
    <definedName name="_xlnm.Print_Area" localSheetId="0">'NOMINA FIJOS '!$A$1:$K$1000244</definedName>
    <definedName name="_xlnm.Print_Area" localSheetId="1">'PERSONAL TEMPORAL'!$A$1:$M$204</definedName>
    <definedName name="_xlnm.Print_Area" localSheetId="2">'TRAMITE PENSION '!$A$1:$K$39</definedName>
    <definedName name="_xlnm.Print_Titles" localSheetId="0">'NOMINA FIJOS '!$1:$6</definedName>
    <definedName name="_xlnm.Print_Titles" localSheetId="1">'PERSONAL TEMPORAL'!$1:$7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2" i="13" l="1"/>
  <c r="K162" i="13"/>
  <c r="G162" i="13"/>
  <c r="L138" i="13"/>
  <c r="L139" i="13" s="1"/>
  <c r="I76" i="13"/>
  <c r="L76" i="13" s="1"/>
  <c r="H76" i="13"/>
  <c r="H66" i="13"/>
  <c r="I66" i="13"/>
  <c r="H287" i="4"/>
  <c r="I287" i="4"/>
  <c r="E287" i="4"/>
  <c r="H264" i="4"/>
  <c r="I264" i="4"/>
  <c r="E264" i="4"/>
  <c r="J129" i="4"/>
  <c r="L66" i="13" l="1"/>
  <c r="J11" i="14"/>
  <c r="G12" i="13"/>
  <c r="G194" i="13"/>
  <c r="G190" i="13"/>
  <c r="G186" i="13"/>
  <c r="G181" i="13"/>
  <c r="G176" i="13"/>
  <c r="G172" i="13"/>
  <c r="G168" i="13"/>
  <c r="G155" i="13"/>
  <c r="G151" i="13"/>
  <c r="G147" i="13"/>
  <c r="G143" i="13"/>
  <c r="G139" i="13"/>
  <c r="G135" i="13"/>
  <c r="G129" i="13"/>
  <c r="G125" i="13"/>
  <c r="G121" i="13"/>
  <c r="G117" i="13"/>
  <c r="G112" i="13"/>
  <c r="G108" i="13"/>
  <c r="G95" i="13"/>
  <c r="G100" i="13"/>
  <c r="G91" i="13"/>
  <c r="G87" i="13"/>
  <c r="G77" i="13"/>
  <c r="G83" i="13"/>
  <c r="J77" i="13"/>
  <c r="K77" i="13"/>
  <c r="G72" i="13"/>
  <c r="G68" i="13"/>
  <c r="G63" i="13"/>
  <c r="G59" i="13"/>
  <c r="G55" i="13"/>
  <c r="G51" i="13"/>
  <c r="G45" i="13"/>
  <c r="G41" i="13"/>
  <c r="G36" i="13"/>
  <c r="G33" i="13"/>
  <c r="G29" i="13"/>
  <c r="G25" i="13"/>
  <c r="G19" i="13"/>
  <c r="J12" i="13"/>
  <c r="K12" i="13"/>
  <c r="H11" i="13"/>
  <c r="I11" i="13"/>
  <c r="J51" i="13"/>
  <c r="K51" i="13"/>
  <c r="I50" i="13"/>
  <c r="H50" i="13"/>
  <c r="I175" i="13"/>
  <c r="H175" i="13"/>
  <c r="K176" i="13"/>
  <c r="J176" i="13"/>
  <c r="I176" i="13"/>
  <c r="K172" i="13"/>
  <c r="J172" i="13"/>
  <c r="I172" i="13"/>
  <c r="H172" i="13"/>
  <c r="H139" i="13"/>
  <c r="I139" i="13"/>
  <c r="J139" i="13"/>
  <c r="K139" i="13"/>
  <c r="J117" i="13"/>
  <c r="K117" i="13"/>
  <c r="H116" i="13"/>
  <c r="I116" i="13"/>
  <c r="H65" i="13"/>
  <c r="I65" i="13"/>
  <c r="J68" i="13"/>
  <c r="K68" i="13"/>
  <c r="G11" i="14"/>
  <c r="E32" i="14"/>
  <c r="E299" i="4"/>
  <c r="E295" i="4"/>
  <c r="E280" i="4"/>
  <c r="E273" i="4"/>
  <c r="E269" i="4"/>
  <c r="E256" i="4"/>
  <c r="E252" i="4"/>
  <c r="E246" i="4"/>
  <c r="E242" i="4"/>
  <c r="E237" i="4"/>
  <c r="E232" i="4"/>
  <c r="E228" i="4"/>
  <c r="H225" i="4"/>
  <c r="I225" i="4"/>
  <c r="E225" i="4"/>
  <c r="E219" i="4"/>
  <c r="E215" i="4"/>
  <c r="E211" i="4"/>
  <c r="E207" i="4"/>
  <c r="E197" i="4"/>
  <c r="E189" i="4"/>
  <c r="E184" i="4"/>
  <c r="E179" i="4"/>
  <c r="E173" i="4"/>
  <c r="E166" i="4"/>
  <c r="E161" i="4"/>
  <c r="E157" i="4"/>
  <c r="E148" i="4"/>
  <c r="E142" i="4"/>
  <c r="E134" i="4"/>
  <c r="E127" i="4"/>
  <c r="E119" i="4"/>
  <c r="E114" i="4"/>
  <c r="E106" i="4"/>
  <c r="E101" i="4"/>
  <c r="E97" i="4"/>
  <c r="E92" i="4"/>
  <c r="E85" i="4"/>
  <c r="E78" i="4"/>
  <c r="E72" i="4"/>
  <c r="E68" i="4"/>
  <c r="E59" i="4"/>
  <c r="E54" i="4"/>
  <c r="E42" i="4"/>
  <c r="E47" i="4"/>
  <c r="E36" i="4"/>
  <c r="E30" i="4"/>
  <c r="E24" i="4"/>
  <c r="E20" i="4"/>
  <c r="E16" i="4"/>
  <c r="A12" i="14"/>
  <c r="A13" i="14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11" i="14"/>
  <c r="F11" i="14"/>
  <c r="H189" i="4"/>
  <c r="I189" i="4"/>
  <c r="G188" i="4"/>
  <c r="F188" i="4"/>
  <c r="H327" i="4"/>
  <c r="I327" i="4"/>
  <c r="E327" i="4"/>
  <c r="G326" i="4"/>
  <c r="F326" i="4"/>
  <c r="G298" i="4"/>
  <c r="F298" i="4"/>
  <c r="F299" i="4" s="1"/>
  <c r="I299" i="4"/>
  <c r="H299" i="4"/>
  <c r="I295" i="4"/>
  <c r="H295" i="4"/>
  <c r="G294" i="4"/>
  <c r="F294" i="4"/>
  <c r="G293" i="4"/>
  <c r="F293" i="4"/>
  <c r="G292" i="4"/>
  <c r="F292" i="4"/>
  <c r="G291" i="4"/>
  <c r="F291" i="4"/>
  <c r="G290" i="4"/>
  <c r="F290" i="4"/>
  <c r="F259" i="4"/>
  <c r="G259" i="4"/>
  <c r="F12" i="4"/>
  <c r="G12" i="4"/>
  <c r="J194" i="13"/>
  <c r="K194" i="13"/>
  <c r="J190" i="13"/>
  <c r="K190" i="13"/>
  <c r="J186" i="13"/>
  <c r="K186" i="13"/>
  <c r="H181" i="13"/>
  <c r="I181" i="13"/>
  <c r="J181" i="13"/>
  <c r="K181" i="13"/>
  <c r="J168" i="13"/>
  <c r="K168" i="13"/>
  <c r="J155" i="13"/>
  <c r="K155" i="13"/>
  <c r="J147" i="13"/>
  <c r="K147" i="13"/>
  <c r="J143" i="13"/>
  <c r="K143" i="13"/>
  <c r="J135" i="13"/>
  <c r="K135" i="13"/>
  <c r="H129" i="13"/>
  <c r="I129" i="13"/>
  <c r="J129" i="13"/>
  <c r="K129" i="13"/>
  <c r="J125" i="13"/>
  <c r="K125" i="13"/>
  <c r="J121" i="13"/>
  <c r="K121" i="13"/>
  <c r="J112" i="13"/>
  <c r="K112" i="13"/>
  <c r="J108" i="13"/>
  <c r="K108" i="13"/>
  <c r="J100" i="13"/>
  <c r="K100" i="13"/>
  <c r="J95" i="13"/>
  <c r="K95" i="13"/>
  <c r="J91" i="13"/>
  <c r="K91" i="13"/>
  <c r="J87" i="13"/>
  <c r="K87" i="13"/>
  <c r="J83" i="13"/>
  <c r="K83" i="13"/>
  <c r="J72" i="13"/>
  <c r="K72" i="13"/>
  <c r="J63" i="13"/>
  <c r="K63" i="13"/>
  <c r="J59" i="13"/>
  <c r="K59" i="13"/>
  <c r="J55" i="13"/>
  <c r="K55" i="13"/>
  <c r="J45" i="13"/>
  <c r="K45" i="13"/>
  <c r="J41" i="13"/>
  <c r="K41" i="13"/>
  <c r="J36" i="13"/>
  <c r="K36" i="13"/>
  <c r="J33" i="13"/>
  <c r="K33" i="13"/>
  <c r="J29" i="13"/>
  <c r="K29" i="13"/>
  <c r="J25" i="13"/>
  <c r="K25" i="13"/>
  <c r="J19" i="13"/>
  <c r="K19" i="13"/>
  <c r="I184" i="13"/>
  <c r="H184" i="13"/>
  <c r="I158" i="13"/>
  <c r="I132" i="13"/>
  <c r="I124" i="13"/>
  <c r="I125" i="13" s="1"/>
  <c r="I115" i="13"/>
  <c r="I111" i="13"/>
  <c r="I112" i="13" s="1"/>
  <c r="I98" i="13"/>
  <c r="H98" i="13"/>
  <c r="I86" i="13"/>
  <c r="I87" i="13" s="1"/>
  <c r="G197" i="13" l="1"/>
  <c r="L50" i="13"/>
  <c r="M50" i="13" s="1"/>
  <c r="L11" i="13"/>
  <c r="M11" i="13" s="1"/>
  <c r="L175" i="13"/>
  <c r="M175" i="13" s="1"/>
  <c r="M176" i="13" s="1"/>
  <c r="H176" i="13"/>
  <c r="L116" i="13"/>
  <c r="M116" i="13" s="1"/>
  <c r="I117" i="13"/>
  <c r="L65" i="13"/>
  <c r="M76" i="13"/>
  <c r="K11" i="14"/>
  <c r="J298" i="4"/>
  <c r="K298" i="4" s="1"/>
  <c r="J188" i="4"/>
  <c r="K188" i="4" s="1"/>
  <c r="J326" i="4"/>
  <c r="K326" i="4" s="1"/>
  <c r="G299" i="4"/>
  <c r="G295" i="4"/>
  <c r="J291" i="4"/>
  <c r="K291" i="4" s="1"/>
  <c r="J294" i="4"/>
  <c r="K294" i="4" s="1"/>
  <c r="F295" i="4"/>
  <c r="J292" i="4"/>
  <c r="K292" i="4" s="1"/>
  <c r="J293" i="4"/>
  <c r="K293" i="4" s="1"/>
  <c r="J290" i="4"/>
  <c r="J259" i="4"/>
  <c r="K259" i="4" s="1"/>
  <c r="J12" i="4"/>
  <c r="K12" i="4" s="1"/>
  <c r="L184" i="13"/>
  <c r="M184" i="13" s="1"/>
  <c r="L180" i="13"/>
  <c r="M180" i="13" s="1"/>
  <c r="I18" i="13"/>
  <c r="H18" i="13"/>
  <c r="I10" i="13"/>
  <c r="I12" i="13" s="1"/>
  <c r="H10" i="13"/>
  <c r="A10" i="13"/>
  <c r="A11" i="13" s="1"/>
  <c r="A15" i="13" s="1"/>
  <c r="I167" i="13"/>
  <c r="H167" i="13"/>
  <c r="I166" i="13"/>
  <c r="H166" i="13"/>
  <c r="I165" i="13"/>
  <c r="H165" i="13"/>
  <c r="I193" i="13"/>
  <c r="I194" i="13" s="1"/>
  <c r="H193" i="13"/>
  <c r="H194" i="13" s="1"/>
  <c r="I161" i="13"/>
  <c r="H161" i="13"/>
  <c r="I160" i="13"/>
  <c r="H160" i="13"/>
  <c r="I159" i="13"/>
  <c r="H159" i="13"/>
  <c r="H158" i="13"/>
  <c r="L134" i="13"/>
  <c r="M134" i="13" s="1"/>
  <c r="I142" i="13"/>
  <c r="I143" i="13" s="1"/>
  <c r="H142" i="13"/>
  <c r="H143" i="13" s="1"/>
  <c r="I162" i="13" l="1"/>
  <c r="H162" i="13"/>
  <c r="M65" i="13"/>
  <c r="L176" i="13"/>
  <c r="L172" i="13"/>
  <c r="M172" i="13"/>
  <c r="H168" i="13"/>
  <c r="K299" i="4"/>
  <c r="J299" i="4"/>
  <c r="K290" i="4"/>
  <c r="K295" i="4" s="1"/>
  <c r="J295" i="4"/>
  <c r="I168" i="13"/>
  <c r="L18" i="13"/>
  <c r="M18" i="13" s="1"/>
  <c r="L10" i="13"/>
  <c r="M10" i="13" s="1"/>
  <c r="L165" i="13"/>
  <c r="L167" i="13"/>
  <c r="M167" i="13" s="1"/>
  <c r="L166" i="13"/>
  <c r="M166" i="13" s="1"/>
  <c r="L193" i="13"/>
  <c r="L194" i="13" s="1"/>
  <c r="L160" i="13"/>
  <c r="M160" i="13" s="1"/>
  <c r="L158" i="13"/>
  <c r="L159" i="13"/>
  <c r="M159" i="13" s="1"/>
  <c r="L161" i="13"/>
  <c r="L142" i="13"/>
  <c r="M161" i="13" l="1"/>
  <c r="L162" i="13"/>
  <c r="L168" i="13"/>
  <c r="M142" i="13"/>
  <c r="M143" i="13" s="1"/>
  <c r="L143" i="13"/>
  <c r="M158" i="13"/>
  <c r="M165" i="13"/>
  <c r="M168" i="13" s="1"/>
  <c r="M193" i="13"/>
  <c r="M194" i="13" s="1"/>
  <c r="M162" i="13" l="1"/>
  <c r="H132" i="13"/>
  <c r="H111" i="13"/>
  <c r="I120" i="13"/>
  <c r="I121" i="13" s="1"/>
  <c r="H120" i="13"/>
  <c r="H121" i="13" s="1"/>
  <c r="H115" i="13"/>
  <c r="H117" i="13" s="1"/>
  <c r="I103" i="13"/>
  <c r="H103" i="13"/>
  <c r="I71" i="13"/>
  <c r="I72" i="13" s="1"/>
  <c r="H71" i="13"/>
  <c r="H72" i="13" s="1"/>
  <c r="H62" i="13"/>
  <c r="I62" i="13"/>
  <c r="I58" i="13"/>
  <c r="I59" i="13" s="1"/>
  <c r="H58" i="13"/>
  <c r="H59" i="13" s="1"/>
  <c r="H40" i="13"/>
  <c r="I40" i="13"/>
  <c r="I39" i="13"/>
  <c r="H39" i="13"/>
  <c r="H24" i="13"/>
  <c r="I24" i="13"/>
  <c r="H22" i="13"/>
  <c r="I22" i="13"/>
  <c r="H41" i="13" l="1"/>
  <c r="L115" i="13"/>
  <c r="L117" i="13" s="1"/>
  <c r="L111" i="13"/>
  <c r="H112" i="13"/>
  <c r="I41" i="13"/>
  <c r="L120" i="13"/>
  <c r="L132" i="13"/>
  <c r="L103" i="13"/>
  <c r="L98" i="13"/>
  <c r="L71" i="13"/>
  <c r="L62" i="13"/>
  <c r="M62" i="13" s="1"/>
  <c r="L58" i="13"/>
  <c r="L59" i="13" s="1"/>
  <c r="L40" i="13"/>
  <c r="M40" i="13" s="1"/>
  <c r="L39" i="13"/>
  <c r="L24" i="13"/>
  <c r="M24" i="13" s="1"/>
  <c r="L22" i="13"/>
  <c r="M115" i="13" l="1"/>
  <c r="M117" i="13" s="1"/>
  <c r="M120" i="13"/>
  <c r="M121" i="13" s="1"/>
  <c r="L121" i="13"/>
  <c r="L41" i="13"/>
  <c r="M71" i="13"/>
  <c r="M72" i="13" s="1"/>
  <c r="L72" i="13"/>
  <c r="M111" i="13"/>
  <c r="M112" i="13" s="1"/>
  <c r="L112" i="13"/>
  <c r="M103" i="13"/>
  <c r="M39" i="13"/>
  <c r="M41" i="13" s="1"/>
  <c r="M22" i="13"/>
  <c r="M98" i="13"/>
  <c r="M132" i="13"/>
  <c r="M58" i="13"/>
  <c r="M59" i="13" s="1"/>
  <c r="H32" i="14" l="1"/>
  <c r="G12" i="14"/>
  <c r="G13" i="14"/>
  <c r="G14" i="14"/>
  <c r="G25" i="14"/>
  <c r="G24" i="14"/>
  <c r="G23" i="14"/>
  <c r="G22" i="14"/>
  <c r="G21" i="14"/>
  <c r="G20" i="14"/>
  <c r="G19" i="14"/>
  <c r="G18" i="14"/>
  <c r="G17" i="14"/>
  <c r="G16" i="14"/>
  <c r="G15" i="14"/>
  <c r="H101" i="4"/>
  <c r="I101" i="4"/>
  <c r="H134" i="4"/>
  <c r="I134" i="4"/>
  <c r="H406" i="4"/>
  <c r="I406" i="4"/>
  <c r="E406" i="4"/>
  <c r="F405" i="4"/>
  <c r="F404" i="4"/>
  <c r="F403" i="4"/>
  <c r="F402" i="4"/>
  <c r="F401" i="4"/>
  <c r="F400" i="4"/>
  <c r="F399" i="4"/>
  <c r="F398" i="4"/>
  <c r="F397" i="4"/>
  <c r="F396" i="4"/>
  <c r="F395" i="4"/>
  <c r="F394" i="4"/>
  <c r="F393" i="4"/>
  <c r="F392" i="4"/>
  <c r="F391" i="4"/>
  <c r="F390" i="4"/>
  <c r="F389" i="4"/>
  <c r="F388" i="4"/>
  <c r="F387" i="4"/>
  <c r="F386" i="4"/>
  <c r="F385" i="4"/>
  <c r="F384" i="4"/>
  <c r="F383" i="4"/>
  <c r="H376" i="4"/>
  <c r="I376" i="4"/>
  <c r="E376" i="4"/>
  <c r="H357" i="4"/>
  <c r="I357" i="4"/>
  <c r="E357" i="4"/>
  <c r="J344" i="4"/>
  <c r="K344" i="4" s="1"/>
  <c r="J348" i="4"/>
  <c r="K348" i="4" s="1"/>
  <c r="J349" i="4"/>
  <c r="K349" i="4" s="1"/>
  <c r="J350" i="4"/>
  <c r="K350" i="4" s="1"/>
  <c r="J335" i="4"/>
  <c r="J306" i="4"/>
  <c r="H269" i="4"/>
  <c r="I269" i="4"/>
  <c r="F322" i="4"/>
  <c r="G322" i="4"/>
  <c r="F323" i="4"/>
  <c r="G323" i="4"/>
  <c r="F324" i="4"/>
  <c r="G324" i="4"/>
  <c r="F325" i="4"/>
  <c r="G325" i="4"/>
  <c r="K306" i="4" l="1"/>
  <c r="J322" i="4"/>
  <c r="K322" i="4" s="1"/>
  <c r="F406" i="4"/>
  <c r="J324" i="4"/>
  <c r="K324" i="4" s="1"/>
  <c r="J325" i="4"/>
  <c r="K325" i="4" s="1"/>
  <c r="J323" i="4"/>
  <c r="K323" i="4" s="1"/>
  <c r="K335" i="4"/>
  <c r="H252" i="4"/>
  <c r="I252" i="4"/>
  <c r="H242" i="4"/>
  <c r="I242" i="4"/>
  <c r="F241" i="4" l="1"/>
  <c r="G241" i="4"/>
  <c r="F240" i="4"/>
  <c r="G214" i="4"/>
  <c r="G118" i="4"/>
  <c r="J99" i="4"/>
  <c r="J15" i="4"/>
  <c r="K15" i="4" s="1"/>
  <c r="J14" i="4"/>
  <c r="K14" i="4" s="1"/>
  <c r="I32" i="14"/>
  <c r="H273" i="4"/>
  <c r="I273" i="4"/>
  <c r="H333" i="4"/>
  <c r="I333" i="4"/>
  <c r="E333" i="4"/>
  <c r="G332" i="4"/>
  <c r="F332" i="4"/>
  <c r="I380" i="4"/>
  <c r="H380" i="4"/>
  <c r="E380" i="4"/>
  <c r="G379" i="4"/>
  <c r="G380" i="4" s="1"/>
  <c r="F379" i="4"/>
  <c r="F380" i="4" s="1"/>
  <c r="I370" i="4"/>
  <c r="H370" i="4"/>
  <c r="E370" i="4"/>
  <c r="G369" i="4"/>
  <c r="G370" i="4" s="1"/>
  <c r="F369" i="4"/>
  <c r="I366" i="4"/>
  <c r="H366" i="4"/>
  <c r="E366" i="4"/>
  <c r="G365" i="4"/>
  <c r="G366" i="4" s="1"/>
  <c r="F365" i="4"/>
  <c r="F366" i="4" s="1"/>
  <c r="G331" i="4"/>
  <c r="F331" i="4"/>
  <c r="G330" i="4"/>
  <c r="F330" i="4"/>
  <c r="G250" i="4"/>
  <c r="F250" i="4"/>
  <c r="I246" i="4"/>
  <c r="H246" i="4"/>
  <c r="G245" i="4"/>
  <c r="G246" i="4" s="1"/>
  <c r="F245" i="4"/>
  <c r="H228" i="4"/>
  <c r="I228" i="4"/>
  <c r="F246" i="4" l="1"/>
  <c r="J245" i="4"/>
  <c r="K245" i="4" s="1"/>
  <c r="J250" i="4"/>
  <c r="F242" i="4"/>
  <c r="J241" i="4"/>
  <c r="K241" i="4" s="1"/>
  <c r="G333" i="4"/>
  <c r="F333" i="4"/>
  <c r="J332" i="4"/>
  <c r="K332" i="4" s="1"/>
  <c r="J379" i="4"/>
  <c r="J369" i="4"/>
  <c r="K369" i="4" s="1"/>
  <c r="F370" i="4"/>
  <c r="J365" i="4"/>
  <c r="K365" i="4" s="1"/>
  <c r="K366" i="4" s="1"/>
  <c r="J330" i="4"/>
  <c r="J331" i="4"/>
  <c r="K331" i="4" s="1"/>
  <c r="K250" i="4" l="1"/>
  <c r="K330" i="4"/>
  <c r="K333" i="4" s="1"/>
  <c r="J333" i="4"/>
  <c r="K379" i="4"/>
  <c r="K380" i="4" s="1"/>
  <c r="J380" i="4"/>
  <c r="J370" i="4"/>
  <c r="K370" i="4"/>
  <c r="J366" i="4"/>
  <c r="J246" i="4"/>
  <c r="K246" i="4"/>
  <c r="G33" i="4" l="1"/>
  <c r="G23" i="4"/>
  <c r="G19" i="4"/>
  <c r="A10" i="4"/>
  <c r="A11" i="4" s="1"/>
  <c r="A12" i="4" s="1"/>
  <c r="A13" i="4" s="1"/>
  <c r="A14" i="4" s="1"/>
  <c r="A15" i="4" s="1"/>
  <c r="G100" i="4"/>
  <c r="G101" i="4" s="1"/>
  <c r="F100" i="4"/>
  <c r="G138" i="4"/>
  <c r="F138" i="4"/>
  <c r="H211" i="4"/>
  <c r="I211" i="4"/>
  <c r="J100" i="4" l="1"/>
  <c r="J101" i="4" s="1"/>
  <c r="F101" i="4"/>
  <c r="J138" i="4"/>
  <c r="K138" i="4" s="1"/>
  <c r="K100" i="4" l="1"/>
  <c r="J151" i="13"/>
  <c r="J197" i="13" s="1"/>
  <c r="K151" i="13"/>
  <c r="K197" i="13" s="1"/>
  <c r="I61" i="13"/>
  <c r="I63" i="13" s="1"/>
  <c r="H61" i="13"/>
  <c r="H63" i="13" s="1"/>
  <c r="H49" i="13"/>
  <c r="I49" i="13"/>
  <c r="J45" i="4"/>
  <c r="K45" i="4" s="1"/>
  <c r="L61" i="13" l="1"/>
  <c r="L63" i="13" s="1"/>
  <c r="L49" i="13"/>
  <c r="M49" i="13" s="1"/>
  <c r="M66" i="13" l="1"/>
  <c r="M61" i="13"/>
  <c r="M63" i="13" s="1"/>
  <c r="H54" i="4" l="1"/>
  <c r="I54" i="4"/>
  <c r="E362" i="4"/>
  <c r="E304" i="4"/>
  <c r="E408" i="4" s="1"/>
  <c r="G405" i="4"/>
  <c r="J405" i="4" l="1"/>
  <c r="K405" i="4" s="1"/>
  <c r="F263" i="4"/>
  <c r="G263" i="4"/>
  <c r="F231" i="4"/>
  <c r="G231" i="4"/>
  <c r="H232" i="4"/>
  <c r="I232" i="4"/>
  <c r="I161" i="4"/>
  <c r="H161" i="4"/>
  <c r="F14" i="14"/>
  <c r="J14" i="14" s="1"/>
  <c r="K14" i="14" s="1"/>
  <c r="H16" i="4"/>
  <c r="I16" i="4"/>
  <c r="J263" i="4" l="1"/>
  <c r="K263" i="4" s="1"/>
  <c r="J231" i="4"/>
  <c r="K231" i="4" s="1"/>
  <c r="K129" i="4"/>
  <c r="H67" i="13" l="1"/>
  <c r="H68" i="13" s="1"/>
  <c r="I67" i="13"/>
  <c r="I68" i="13" s="1"/>
  <c r="F317" i="4"/>
  <c r="G317" i="4"/>
  <c r="F155" i="4"/>
  <c r="G155" i="4"/>
  <c r="F195" i="4"/>
  <c r="G195" i="4"/>
  <c r="F196" i="4"/>
  <c r="G196" i="4"/>
  <c r="H197" i="4"/>
  <c r="I197" i="4"/>
  <c r="J317" i="4" l="1"/>
  <c r="K317" i="4" s="1"/>
  <c r="L67" i="13"/>
  <c r="L68" i="13" s="1"/>
  <c r="J196" i="4"/>
  <c r="K196" i="4" s="1"/>
  <c r="J195" i="4"/>
  <c r="K195" i="4" s="1"/>
  <c r="J155" i="4"/>
  <c r="K155" i="4" s="1"/>
  <c r="F146" i="4"/>
  <c r="G146" i="4"/>
  <c r="F147" i="4"/>
  <c r="G147" i="4"/>
  <c r="H142" i="4"/>
  <c r="M67" i="13" l="1"/>
  <c r="M68" i="13" s="1"/>
  <c r="J147" i="4"/>
  <c r="K147" i="4" s="1"/>
  <c r="J146" i="4"/>
  <c r="K146" i="4" s="1"/>
  <c r="F130" i="4"/>
  <c r="F46" i="4"/>
  <c r="H146" i="13" l="1"/>
  <c r="H124" i="13"/>
  <c r="H125" i="13" s="1"/>
  <c r="H104" i="13"/>
  <c r="I104" i="13"/>
  <c r="I23" i="13"/>
  <c r="I25" i="13" s="1"/>
  <c r="H23" i="13"/>
  <c r="H25" i="13" s="1"/>
  <c r="L127" i="13"/>
  <c r="L146" i="13" l="1"/>
  <c r="L124" i="13"/>
  <c r="H362" i="4"/>
  <c r="I362" i="4"/>
  <c r="H304" i="4"/>
  <c r="I304" i="4"/>
  <c r="H280" i="4"/>
  <c r="I280" i="4"/>
  <c r="H256" i="4"/>
  <c r="I256" i="4"/>
  <c r="H237" i="4"/>
  <c r="I237" i="4"/>
  <c r="H219" i="4"/>
  <c r="I219" i="4"/>
  <c r="H215" i="4"/>
  <c r="I215" i="4"/>
  <c r="H207" i="4"/>
  <c r="I207" i="4"/>
  <c r="H184" i="4"/>
  <c r="I184" i="4"/>
  <c r="H179" i="4"/>
  <c r="I179" i="4"/>
  <c r="H173" i="4"/>
  <c r="I173" i="4"/>
  <c r="H166" i="4"/>
  <c r="I166" i="4"/>
  <c r="H157" i="4"/>
  <c r="I157" i="4"/>
  <c r="H148" i="4"/>
  <c r="I148" i="4"/>
  <c r="I142" i="4"/>
  <c r="H127" i="4"/>
  <c r="I127" i="4"/>
  <c r="H119" i="4"/>
  <c r="I119" i="4"/>
  <c r="H114" i="4"/>
  <c r="I114" i="4"/>
  <c r="H106" i="4"/>
  <c r="I106" i="4"/>
  <c r="H97" i="4"/>
  <c r="I97" i="4"/>
  <c r="H92" i="4"/>
  <c r="I92" i="4"/>
  <c r="H85" i="4"/>
  <c r="I85" i="4"/>
  <c r="H78" i="4"/>
  <c r="I78" i="4"/>
  <c r="H72" i="4"/>
  <c r="I72" i="4"/>
  <c r="H68" i="4"/>
  <c r="I68" i="4"/>
  <c r="H59" i="4"/>
  <c r="I59" i="4"/>
  <c r="H47" i="4"/>
  <c r="I47" i="4"/>
  <c r="H42" i="4"/>
  <c r="I42" i="4"/>
  <c r="H36" i="4"/>
  <c r="I36" i="4"/>
  <c r="H30" i="4"/>
  <c r="I30" i="4"/>
  <c r="H24" i="4"/>
  <c r="I24" i="4"/>
  <c r="H20" i="4"/>
  <c r="I20" i="4"/>
  <c r="I408" i="4" l="1"/>
  <c r="H408" i="4"/>
  <c r="M124" i="13"/>
  <c r="M125" i="13" s="1"/>
  <c r="L125" i="13"/>
  <c r="M146" i="13"/>
  <c r="J182" i="4"/>
  <c r="K182" i="4" s="1"/>
  <c r="G170" i="4"/>
  <c r="G171" i="4" l="1"/>
  <c r="F133" i="4" l="1"/>
  <c r="G133" i="4"/>
  <c r="F125" i="4"/>
  <c r="G125" i="4"/>
  <c r="J125" i="4" l="1"/>
  <c r="K125" i="4" s="1"/>
  <c r="J133" i="4"/>
  <c r="K133" i="4" s="1"/>
  <c r="L179" i="13" l="1"/>
  <c r="L181" i="13" s="1"/>
  <c r="I154" i="13"/>
  <c r="I155" i="13" s="1"/>
  <c r="H154" i="13"/>
  <c r="H155" i="13" s="1"/>
  <c r="I147" i="13"/>
  <c r="H147" i="13"/>
  <c r="H185" i="13"/>
  <c r="H186" i="13" s="1"/>
  <c r="M138" i="13"/>
  <c r="M139" i="13" s="1"/>
  <c r="H133" i="13"/>
  <c r="H135" i="13" s="1"/>
  <c r="I133" i="13"/>
  <c r="I135" i="13" s="1"/>
  <c r="I106" i="13"/>
  <c r="H106" i="13"/>
  <c r="I107" i="13"/>
  <c r="H107" i="13"/>
  <c r="I54" i="13"/>
  <c r="I55" i="13" s="1"/>
  <c r="H54" i="13"/>
  <c r="H55" i="13" s="1"/>
  <c r="F345" i="4"/>
  <c r="G345" i="4"/>
  <c r="F111" i="4"/>
  <c r="G111" i="4"/>
  <c r="F104" i="4"/>
  <c r="G104" i="4"/>
  <c r="G109" i="4"/>
  <c r="F109" i="4"/>
  <c r="F112" i="4"/>
  <c r="G137" i="4"/>
  <c r="F171" i="4"/>
  <c r="J171" i="4" s="1"/>
  <c r="F137" i="4"/>
  <c r="F64" i="4"/>
  <c r="G64" i="4"/>
  <c r="F65" i="4"/>
  <c r="G65" i="4"/>
  <c r="F172" i="4"/>
  <c r="F8" i="4"/>
  <c r="J8" i="4" s="1"/>
  <c r="F117" i="4"/>
  <c r="F164" i="4"/>
  <c r="G164" i="4"/>
  <c r="F34" i="4"/>
  <c r="G34" i="4"/>
  <c r="F33" i="4"/>
  <c r="G57" i="4"/>
  <c r="F57" i="4"/>
  <c r="G52" i="4"/>
  <c r="F52" i="4"/>
  <c r="F9" i="4"/>
  <c r="G9" i="4"/>
  <c r="F10" i="4"/>
  <c r="G10" i="4"/>
  <c r="F11" i="4"/>
  <c r="G11" i="4"/>
  <c r="F210" i="4"/>
  <c r="F211" i="4" s="1"/>
  <c r="G210" i="4"/>
  <c r="G211" i="4" s="1"/>
  <c r="G46" i="4"/>
  <c r="F83" i="4"/>
  <c r="G83" i="4"/>
  <c r="G172" i="4"/>
  <c r="F28" i="4"/>
  <c r="G28" i="4"/>
  <c r="F38" i="4"/>
  <c r="G38" i="4"/>
  <c r="F41" i="4"/>
  <c r="G41" i="4"/>
  <c r="F91" i="4"/>
  <c r="G91" i="4"/>
  <c r="M179" i="13" l="1"/>
  <c r="M181" i="13" s="1"/>
  <c r="J345" i="4"/>
  <c r="K345" i="4" s="1"/>
  <c r="J41" i="4"/>
  <c r="J11" i="4"/>
  <c r="J9" i="4"/>
  <c r="J38" i="4"/>
  <c r="J10" i="4"/>
  <c r="J91" i="4"/>
  <c r="J172" i="4"/>
  <c r="L154" i="13"/>
  <c r="L133" i="13"/>
  <c r="L135" i="13" s="1"/>
  <c r="L107" i="13"/>
  <c r="M107" i="13" s="1"/>
  <c r="L106" i="13"/>
  <c r="M106" i="13" s="1"/>
  <c r="L54" i="13"/>
  <c r="L55" i="13" s="1"/>
  <c r="J111" i="4"/>
  <c r="K111" i="4" s="1"/>
  <c r="J109" i="4"/>
  <c r="M147" i="13" l="1"/>
  <c r="L147" i="13"/>
  <c r="M154" i="13"/>
  <c r="M155" i="13" s="1"/>
  <c r="L155" i="13"/>
  <c r="M133" i="13"/>
  <c r="M135" i="13" s="1"/>
  <c r="K109" i="4"/>
  <c r="M54" i="13"/>
  <c r="M55" i="13" s="1"/>
  <c r="K10" i="4" l="1"/>
  <c r="K11" i="4"/>
  <c r="J210" i="4"/>
  <c r="F186" i="4"/>
  <c r="G105" i="4"/>
  <c r="G106" i="4" s="1"/>
  <c r="F105" i="4"/>
  <c r="F106" i="4" s="1"/>
  <c r="I48" i="13"/>
  <c r="I51" i="13" s="1"/>
  <c r="H48" i="13"/>
  <c r="H51" i="13" s="1"/>
  <c r="H44" i="13"/>
  <c r="H45" i="13" s="1"/>
  <c r="H28" i="13"/>
  <c r="H29" i="13" s="1"/>
  <c r="I28" i="13"/>
  <c r="I29" i="13" s="1"/>
  <c r="F13" i="14"/>
  <c r="J13" i="14" s="1"/>
  <c r="K13" i="14" s="1"/>
  <c r="F25" i="14"/>
  <c r="J25" i="14" l="1"/>
  <c r="K25" i="14" s="1"/>
  <c r="K210" i="4"/>
  <c r="K211" i="4" s="1"/>
  <c r="J211" i="4"/>
  <c r="K8" i="4"/>
  <c r="K9" i="4"/>
  <c r="J186" i="4"/>
  <c r="L48" i="13"/>
  <c r="L51" i="13" s="1"/>
  <c r="L28" i="13"/>
  <c r="L29" i="13" s="1"/>
  <c r="K186" i="4" l="1"/>
  <c r="M28" i="13"/>
  <c r="M29" i="13" s="1"/>
  <c r="M48" i="13"/>
  <c r="M51" i="13" s="1"/>
  <c r="L128" i="13" l="1"/>
  <c r="L23" i="13"/>
  <c r="L25" i="13" s="1"/>
  <c r="M128" i="13" l="1"/>
  <c r="L129" i="13"/>
  <c r="M23" i="13"/>
  <c r="M25" i="13" s="1"/>
  <c r="M127" i="13"/>
  <c r="M129" i="13" l="1"/>
  <c r="J104" i="4"/>
  <c r="K104" i="4" l="1"/>
  <c r="J64" i="4"/>
  <c r="K64" i="4" s="1"/>
  <c r="J65" i="4"/>
  <c r="K65" i="4" s="1"/>
  <c r="J34" i="4"/>
  <c r="K34" i="4" s="1"/>
  <c r="J164" i="4"/>
  <c r="J33" i="4"/>
  <c r="K164" i="4" l="1"/>
  <c r="K33" i="4"/>
  <c r="A16" i="13"/>
  <c r="H105" i="13"/>
  <c r="H108" i="13" s="1"/>
  <c r="I105" i="13"/>
  <c r="I108" i="13" s="1"/>
  <c r="H99" i="13"/>
  <c r="H100" i="13" s="1"/>
  <c r="I99" i="13"/>
  <c r="I100" i="13" s="1"/>
  <c r="L99" i="13" l="1"/>
  <c r="L100" i="13" s="1"/>
  <c r="L105" i="13"/>
  <c r="M105" i="13" s="1"/>
  <c r="F16" i="14"/>
  <c r="J16" i="14" s="1"/>
  <c r="K16" i="14" s="1"/>
  <c r="G161" i="4"/>
  <c r="M99" i="13" l="1"/>
  <c r="M100" i="13" s="1"/>
  <c r="I44" i="13"/>
  <c r="I45" i="13" s="1"/>
  <c r="H15" i="13"/>
  <c r="I15" i="13"/>
  <c r="I17" i="13"/>
  <c r="H17" i="13"/>
  <c r="I16" i="13"/>
  <c r="H16" i="13"/>
  <c r="I189" i="13"/>
  <c r="I190" i="13" s="1"/>
  <c r="H189" i="13"/>
  <c r="H190" i="13" s="1"/>
  <c r="H19" i="13" l="1"/>
  <c r="I19" i="13"/>
  <c r="L16" i="13"/>
  <c r="M16" i="13" s="1"/>
  <c r="L17" i="13"/>
  <c r="M17" i="13" s="1"/>
  <c r="L189" i="13"/>
  <c r="L190" i="13" s="1"/>
  <c r="L44" i="13"/>
  <c r="L45" i="13" s="1"/>
  <c r="L15" i="13"/>
  <c r="L19" i="13" l="1"/>
  <c r="M189" i="13"/>
  <c r="M190" i="13" s="1"/>
  <c r="M44" i="13"/>
  <c r="M45" i="13" s="1"/>
  <c r="M15" i="13"/>
  <c r="M19" i="13" s="1"/>
  <c r="G203" i="4"/>
  <c r="G202" i="4"/>
  <c r="G204" i="4"/>
  <c r="G205" i="4"/>
  <c r="G206" i="4"/>
  <c r="G123" i="4"/>
  <c r="G201" i="4"/>
  <c r="G200" i="4"/>
  <c r="F123" i="4"/>
  <c r="F201" i="4"/>
  <c r="F203" i="4"/>
  <c r="F202" i="4"/>
  <c r="F204" i="4"/>
  <c r="F205" i="4"/>
  <c r="F206" i="4"/>
  <c r="F200" i="4"/>
  <c r="F207" i="4" l="1"/>
  <c r="G207" i="4"/>
  <c r="J201" i="4"/>
  <c r="K201" i="4" s="1"/>
  <c r="J123" i="4"/>
  <c r="J203" i="4"/>
  <c r="K203" i="4" s="1"/>
  <c r="J206" i="4"/>
  <c r="K206" i="4" s="1"/>
  <c r="J205" i="4"/>
  <c r="K205" i="4" s="1"/>
  <c r="J204" i="4"/>
  <c r="K204" i="4" s="1"/>
  <c r="J200" i="4"/>
  <c r="J202" i="4"/>
  <c r="K202" i="4" s="1"/>
  <c r="G183" i="4"/>
  <c r="G184" i="4" s="1"/>
  <c r="F183" i="4"/>
  <c r="F184" i="4" s="1"/>
  <c r="J207" i="4" l="1"/>
  <c r="K123" i="4"/>
  <c r="K200" i="4"/>
  <c r="K207" i="4" s="1"/>
  <c r="K91" i="4"/>
  <c r="J183" i="4"/>
  <c r="K183" i="4" l="1"/>
  <c r="J184" i="4"/>
  <c r="I150" i="13" l="1"/>
  <c r="H150" i="13"/>
  <c r="I94" i="13"/>
  <c r="I95" i="13" s="1"/>
  <c r="H94" i="13"/>
  <c r="H95" i="13" s="1"/>
  <c r="H86" i="13"/>
  <c r="H87" i="13" s="1"/>
  <c r="I82" i="13"/>
  <c r="H82" i="13"/>
  <c r="I81" i="13"/>
  <c r="H81" i="13"/>
  <c r="H80" i="13"/>
  <c r="I35" i="13"/>
  <c r="I36" i="13" s="1"/>
  <c r="H35" i="13"/>
  <c r="H36" i="13" s="1"/>
  <c r="I32" i="13"/>
  <c r="I33" i="13" s="1"/>
  <c r="H32" i="13"/>
  <c r="H33" i="13" s="1"/>
  <c r="G383" i="4"/>
  <c r="G388" i="4"/>
  <c r="G400" i="4"/>
  <c r="G404" i="4"/>
  <c r="G403" i="4"/>
  <c r="G402" i="4"/>
  <c r="G398" i="4"/>
  <c r="G397" i="4"/>
  <c r="G399" i="4"/>
  <c r="G396" i="4"/>
  <c r="G395" i="4"/>
  <c r="G391" i="4"/>
  <c r="G385" i="4"/>
  <c r="G384" i="4"/>
  <c r="G361" i="4"/>
  <c r="F361" i="4"/>
  <c r="G390" i="4"/>
  <c r="G360" i="4"/>
  <c r="F360" i="4"/>
  <c r="I83" i="13" l="1"/>
  <c r="H83" i="13"/>
  <c r="L80" i="13"/>
  <c r="J390" i="4"/>
  <c r="L150" i="13"/>
  <c r="H151" i="13"/>
  <c r="I151" i="13"/>
  <c r="F362" i="4"/>
  <c r="G362" i="4"/>
  <c r="J388" i="4"/>
  <c r="K388" i="4" s="1"/>
  <c r="J383" i="4"/>
  <c r="J360" i="4"/>
  <c r="J361" i="4"/>
  <c r="K361" i="4" s="1"/>
  <c r="J385" i="4"/>
  <c r="K385" i="4" s="1"/>
  <c r="J396" i="4"/>
  <c r="K396" i="4" s="1"/>
  <c r="J397" i="4"/>
  <c r="K397" i="4" s="1"/>
  <c r="J403" i="4"/>
  <c r="K403" i="4" s="1"/>
  <c r="J384" i="4"/>
  <c r="J391" i="4"/>
  <c r="K391" i="4" s="1"/>
  <c r="J395" i="4"/>
  <c r="K395" i="4" s="1"/>
  <c r="J399" i="4"/>
  <c r="K399" i="4" s="1"/>
  <c r="J398" i="4"/>
  <c r="K398" i="4" s="1"/>
  <c r="J402" i="4"/>
  <c r="K402" i="4" s="1"/>
  <c r="J404" i="4"/>
  <c r="K404" i="4" s="1"/>
  <c r="J400" i="4"/>
  <c r="K400" i="4" s="1"/>
  <c r="L32" i="13"/>
  <c r="L33" i="13" s="1"/>
  <c r="L35" i="13"/>
  <c r="L36" i="13" s="1"/>
  <c r="L94" i="13"/>
  <c r="L95" i="13" s="1"/>
  <c r="L86" i="13"/>
  <c r="L87" i="13" s="1"/>
  <c r="L82" i="13"/>
  <c r="M82" i="13" s="1"/>
  <c r="L81" i="13"/>
  <c r="M81" i="13" s="1"/>
  <c r="F340" i="4"/>
  <c r="G340" i="4"/>
  <c r="F341" i="4"/>
  <c r="G341" i="4"/>
  <c r="F346" i="4"/>
  <c r="G346" i="4"/>
  <c r="F351" i="4"/>
  <c r="G351" i="4"/>
  <c r="F352" i="4"/>
  <c r="G352" i="4"/>
  <c r="F353" i="4"/>
  <c r="G353" i="4"/>
  <c r="F354" i="4"/>
  <c r="G354" i="4"/>
  <c r="F355" i="4"/>
  <c r="G355" i="4"/>
  <c r="F356" i="4"/>
  <c r="G356" i="4"/>
  <c r="F342" i="4"/>
  <c r="G342" i="4"/>
  <c r="F343" i="4"/>
  <c r="G343" i="4"/>
  <c r="F336" i="4"/>
  <c r="G336" i="4"/>
  <c r="F337" i="4"/>
  <c r="G337" i="4"/>
  <c r="F338" i="4"/>
  <c r="G338" i="4"/>
  <c r="F339" i="4"/>
  <c r="G339" i="4"/>
  <c r="G373" i="4"/>
  <c r="G376" i="4" s="1"/>
  <c r="F373" i="4"/>
  <c r="F376" i="4" s="1"/>
  <c r="G387" i="4"/>
  <c r="F310" i="4"/>
  <c r="G310" i="4"/>
  <c r="F311" i="4"/>
  <c r="G311" i="4"/>
  <c r="F312" i="4"/>
  <c r="G312" i="4"/>
  <c r="F313" i="4"/>
  <c r="G313" i="4"/>
  <c r="F314" i="4"/>
  <c r="G314" i="4"/>
  <c r="F315" i="4"/>
  <c r="G315" i="4"/>
  <c r="F316" i="4"/>
  <c r="G316" i="4"/>
  <c r="F319" i="4"/>
  <c r="G319" i="4"/>
  <c r="F320" i="4"/>
  <c r="G320" i="4"/>
  <c r="F321" i="4"/>
  <c r="G321" i="4"/>
  <c r="F318" i="4"/>
  <c r="G318" i="4"/>
  <c r="F307" i="4"/>
  <c r="G307" i="4"/>
  <c r="F308" i="4"/>
  <c r="G308" i="4"/>
  <c r="F309" i="4"/>
  <c r="G309" i="4"/>
  <c r="F302" i="4"/>
  <c r="G302" i="4"/>
  <c r="F347" i="4"/>
  <c r="G347" i="4"/>
  <c r="F303" i="4"/>
  <c r="G303" i="4"/>
  <c r="G286" i="4"/>
  <c r="F286" i="4"/>
  <c r="F276" i="4"/>
  <c r="G276" i="4"/>
  <c r="F283" i="4"/>
  <c r="G283" i="4"/>
  <c r="F277" i="4"/>
  <c r="G277" i="4"/>
  <c r="F278" i="4"/>
  <c r="G278" i="4"/>
  <c r="F284" i="4"/>
  <c r="G284" i="4"/>
  <c r="F285" i="4"/>
  <c r="G285" i="4"/>
  <c r="F279" i="4"/>
  <c r="G279" i="4"/>
  <c r="G272" i="4"/>
  <c r="G273" i="4" s="1"/>
  <c r="F272" i="4"/>
  <c r="F273" i="4" s="1"/>
  <c r="G193" i="4"/>
  <c r="F193" i="4"/>
  <c r="G13" i="4"/>
  <c r="G16" i="4" s="1"/>
  <c r="F13" i="4"/>
  <c r="G393" i="4"/>
  <c r="G394" i="4"/>
  <c r="G389" i="4"/>
  <c r="F267" i="4"/>
  <c r="G267" i="4"/>
  <c r="F268" i="4"/>
  <c r="G268" i="4"/>
  <c r="G261" i="4"/>
  <c r="F261" i="4"/>
  <c r="G260" i="4"/>
  <c r="F260" i="4"/>
  <c r="G251" i="4"/>
  <c r="G252" i="4" s="1"/>
  <c r="F251" i="4"/>
  <c r="F252" i="4" s="1"/>
  <c r="G240" i="4"/>
  <c r="G242" i="4" s="1"/>
  <c r="G236" i="4"/>
  <c r="F236" i="4"/>
  <c r="G235" i="4"/>
  <c r="F235" i="4"/>
  <c r="G262" i="4"/>
  <c r="F262" i="4"/>
  <c r="G227" i="4"/>
  <c r="G228" i="4" s="1"/>
  <c r="F227" i="4"/>
  <c r="F228" i="4" s="1"/>
  <c r="G194" i="4"/>
  <c r="F194" i="4"/>
  <c r="G224" i="4"/>
  <c r="F224" i="4"/>
  <c r="G223" i="4"/>
  <c r="F223" i="4"/>
  <c r="G222" i="4"/>
  <c r="F222" i="4"/>
  <c r="G218" i="4"/>
  <c r="F218" i="4"/>
  <c r="G217" i="4"/>
  <c r="F217" i="4"/>
  <c r="G386" i="4"/>
  <c r="G215" i="4"/>
  <c r="F214" i="4"/>
  <c r="F215" i="4" s="1"/>
  <c r="F192" i="4"/>
  <c r="G192" i="4"/>
  <c r="G187" i="4"/>
  <c r="G189" i="4" s="1"/>
  <c r="F187" i="4"/>
  <c r="F189" i="4" s="1"/>
  <c r="F161" i="4"/>
  <c r="G178" i="4"/>
  <c r="F178" i="4"/>
  <c r="G140" i="4"/>
  <c r="F140" i="4"/>
  <c r="G152" i="4"/>
  <c r="F152" i="4"/>
  <c r="G153" i="4"/>
  <c r="F153" i="4"/>
  <c r="G131" i="4"/>
  <c r="F131" i="4"/>
  <c r="G122" i="4"/>
  <c r="F122" i="4"/>
  <c r="G88" i="4"/>
  <c r="F88" i="4"/>
  <c r="G126" i="4"/>
  <c r="F126" i="4"/>
  <c r="G141" i="4"/>
  <c r="F141" i="4"/>
  <c r="G156" i="4"/>
  <c r="F156" i="4"/>
  <c r="G139" i="4"/>
  <c r="F139" i="4"/>
  <c r="G124" i="4"/>
  <c r="F124" i="4"/>
  <c r="G130" i="4"/>
  <c r="G145" i="4"/>
  <c r="G148" i="4" s="1"/>
  <c r="F145" i="4"/>
  <c r="F148" i="4" s="1"/>
  <c r="G113" i="4"/>
  <c r="F113" i="4"/>
  <c r="G89" i="4"/>
  <c r="F89" i="4"/>
  <c r="G132" i="4"/>
  <c r="F132" i="4"/>
  <c r="G40" i="4"/>
  <c r="F40" i="4"/>
  <c r="G110" i="4"/>
  <c r="F110" i="4"/>
  <c r="F114" i="4" s="1"/>
  <c r="G151" i="4"/>
  <c r="F151" i="4"/>
  <c r="G112" i="4"/>
  <c r="G66" i="4"/>
  <c r="F66" i="4"/>
  <c r="G154" i="4"/>
  <c r="F154" i="4"/>
  <c r="G169" i="4"/>
  <c r="G173" i="4" s="1"/>
  <c r="F169" i="4"/>
  <c r="F118" i="4"/>
  <c r="F62" i="4"/>
  <c r="G62" i="4"/>
  <c r="F81" i="4"/>
  <c r="G81" i="4"/>
  <c r="F82" i="4"/>
  <c r="G82" i="4"/>
  <c r="F75" i="4"/>
  <c r="G75" i="4"/>
  <c r="F50" i="4"/>
  <c r="G50" i="4"/>
  <c r="F84" i="4"/>
  <c r="G84" i="4"/>
  <c r="F39" i="4"/>
  <c r="G39" i="4"/>
  <c r="F77" i="4"/>
  <c r="G77" i="4"/>
  <c r="F19" i="4"/>
  <c r="F20" i="4" s="1"/>
  <c r="G20" i="4"/>
  <c r="F23" i="4"/>
  <c r="F24" i="4" s="1"/>
  <c r="G24" i="4"/>
  <c r="F165" i="4"/>
  <c r="F166" i="4" s="1"/>
  <c r="G165" i="4"/>
  <c r="G166" i="4" s="1"/>
  <c r="F71" i="4"/>
  <c r="G71" i="4"/>
  <c r="F96" i="4"/>
  <c r="G96" i="4"/>
  <c r="F29" i="4"/>
  <c r="G29" i="4"/>
  <c r="F35" i="4"/>
  <c r="F36" i="4" s="1"/>
  <c r="G35" i="4"/>
  <c r="G36" i="4" s="1"/>
  <c r="F47" i="4"/>
  <c r="G47" i="4"/>
  <c r="F58" i="4"/>
  <c r="F59" i="4" s="1"/>
  <c r="G58" i="4"/>
  <c r="G59" i="4" s="1"/>
  <c r="F63" i="4"/>
  <c r="G63" i="4"/>
  <c r="F95" i="4"/>
  <c r="G95" i="4"/>
  <c r="F170" i="4"/>
  <c r="J170" i="4" s="1"/>
  <c r="G90" i="4"/>
  <c r="F90" i="4"/>
  <c r="G67" i="4"/>
  <c r="F67" i="4"/>
  <c r="G76" i="4"/>
  <c r="F76" i="4"/>
  <c r="G53" i="4"/>
  <c r="F53" i="4"/>
  <c r="G51" i="4"/>
  <c r="F51" i="4"/>
  <c r="G27" i="4"/>
  <c r="F27" i="4"/>
  <c r="F30" i="4" s="1"/>
  <c r="G97" i="4" l="1"/>
  <c r="G225" i="4"/>
  <c r="G287" i="4"/>
  <c r="F264" i="4"/>
  <c r="F287" i="4"/>
  <c r="G264" i="4"/>
  <c r="F225" i="4"/>
  <c r="G327" i="4"/>
  <c r="F327" i="4"/>
  <c r="J347" i="4"/>
  <c r="K347" i="4" s="1"/>
  <c r="J308" i="4"/>
  <c r="K308" i="4" s="1"/>
  <c r="J318" i="4"/>
  <c r="K318" i="4" s="1"/>
  <c r="J319" i="4"/>
  <c r="K319" i="4" s="1"/>
  <c r="J315" i="4"/>
  <c r="K315" i="4" s="1"/>
  <c r="L83" i="13"/>
  <c r="M80" i="13"/>
  <c r="M83" i="13" s="1"/>
  <c r="G134" i="4"/>
  <c r="F134" i="4"/>
  <c r="J39" i="4"/>
  <c r="J343" i="4"/>
  <c r="K343" i="4" s="1"/>
  <c r="J355" i="4"/>
  <c r="K355" i="4" s="1"/>
  <c r="J346" i="4"/>
  <c r="K346" i="4" s="1"/>
  <c r="J268" i="4"/>
  <c r="J339" i="4"/>
  <c r="K339" i="4" s="1"/>
  <c r="J337" i="4"/>
  <c r="K337" i="4" s="1"/>
  <c r="J353" i="4"/>
  <c r="K353" i="4" s="1"/>
  <c r="J340" i="4"/>
  <c r="K340" i="4" s="1"/>
  <c r="F269" i="4"/>
  <c r="J302" i="4"/>
  <c r="J309" i="4"/>
  <c r="K309" i="4" s="1"/>
  <c r="J307" i="4"/>
  <c r="J321" i="4"/>
  <c r="K321" i="4" s="1"/>
  <c r="J320" i="4"/>
  <c r="K320" i="4" s="1"/>
  <c r="J316" i="4"/>
  <c r="K316" i="4" s="1"/>
  <c r="J314" i="4"/>
  <c r="K314" i="4" s="1"/>
  <c r="J312" i="4"/>
  <c r="K312" i="4" s="1"/>
  <c r="G357" i="4"/>
  <c r="G269" i="4"/>
  <c r="J267" i="4"/>
  <c r="J338" i="4"/>
  <c r="K338" i="4" s="1"/>
  <c r="F357" i="4"/>
  <c r="J336" i="4"/>
  <c r="J342" i="4"/>
  <c r="K342" i="4" s="1"/>
  <c r="J356" i="4"/>
  <c r="K356" i="4" s="1"/>
  <c r="J354" i="4"/>
  <c r="K354" i="4" s="1"/>
  <c r="J352" i="4"/>
  <c r="K352" i="4" s="1"/>
  <c r="J351" i="4"/>
  <c r="K351" i="4" s="1"/>
  <c r="J341" i="4"/>
  <c r="K341" i="4" s="1"/>
  <c r="J260" i="4"/>
  <c r="J313" i="4"/>
  <c r="K313" i="4" s="1"/>
  <c r="J311" i="4"/>
  <c r="K311" i="4" s="1"/>
  <c r="J310" i="4"/>
  <c r="K310" i="4" s="1"/>
  <c r="K390" i="4"/>
  <c r="G42" i="4"/>
  <c r="J40" i="4"/>
  <c r="F16" i="4"/>
  <c r="J13" i="4"/>
  <c r="J16" i="4" s="1"/>
  <c r="L151" i="13"/>
  <c r="F42" i="4"/>
  <c r="G54" i="4"/>
  <c r="F54" i="4"/>
  <c r="F232" i="4"/>
  <c r="G232" i="4"/>
  <c r="G237" i="4"/>
  <c r="G30" i="4"/>
  <c r="G119" i="4"/>
  <c r="F197" i="4"/>
  <c r="F219" i="4"/>
  <c r="F119" i="4"/>
  <c r="F142" i="4"/>
  <c r="G219" i="4"/>
  <c r="F97" i="4"/>
  <c r="G142" i="4"/>
  <c r="F237" i="4"/>
  <c r="G157" i="4"/>
  <c r="G197" i="4"/>
  <c r="F78" i="4"/>
  <c r="J75" i="4"/>
  <c r="F72" i="4"/>
  <c r="F85" i="4"/>
  <c r="F157" i="4"/>
  <c r="J130" i="4"/>
  <c r="G92" i="4"/>
  <c r="G127" i="4"/>
  <c r="G280" i="4"/>
  <c r="F304" i="4"/>
  <c r="K384" i="4"/>
  <c r="G78" i="4"/>
  <c r="G72" i="4"/>
  <c r="G85" i="4"/>
  <c r="G68" i="4"/>
  <c r="F173" i="4"/>
  <c r="J169" i="4"/>
  <c r="J173" i="4" s="1"/>
  <c r="G114" i="4"/>
  <c r="F92" i="4"/>
  <c r="F127" i="4"/>
  <c r="J131" i="4"/>
  <c r="J160" i="4"/>
  <c r="K160" i="4" s="1"/>
  <c r="F280" i="4"/>
  <c r="G304" i="4"/>
  <c r="K360" i="4"/>
  <c r="K362" i="4" s="1"/>
  <c r="J362" i="4"/>
  <c r="F68" i="4"/>
  <c r="M32" i="13"/>
  <c r="M33" i="13" s="1"/>
  <c r="M35" i="13"/>
  <c r="M36" i="13" s="1"/>
  <c r="M150" i="13"/>
  <c r="M151" i="13" s="1"/>
  <c r="M86" i="13"/>
  <c r="M87" i="13" s="1"/>
  <c r="M94" i="13"/>
  <c r="M95" i="13" s="1"/>
  <c r="J223" i="4"/>
  <c r="K223" i="4" s="1"/>
  <c r="J227" i="4"/>
  <c r="J228" i="4" s="1"/>
  <c r="J222" i="4"/>
  <c r="K184" i="4"/>
  <c r="J187" i="4"/>
  <c r="J189" i="4" s="1"/>
  <c r="J156" i="4"/>
  <c r="K156" i="4" s="1"/>
  <c r="J110" i="4"/>
  <c r="J132" i="4"/>
  <c r="K132" i="4" s="1"/>
  <c r="J113" i="4"/>
  <c r="K113" i="4" s="1"/>
  <c r="J192" i="4"/>
  <c r="J151" i="4"/>
  <c r="J89" i="4"/>
  <c r="J145" i="4"/>
  <c r="J148" i="4" s="1"/>
  <c r="J124" i="4"/>
  <c r="K124" i="4" s="1"/>
  <c r="J126" i="4"/>
  <c r="J122" i="4"/>
  <c r="J153" i="4"/>
  <c r="K153" i="4" s="1"/>
  <c r="J152" i="4"/>
  <c r="J193" i="4"/>
  <c r="J117" i="4"/>
  <c r="K117" i="4" s="1"/>
  <c r="J27" i="4"/>
  <c r="J53" i="4"/>
  <c r="K53" i="4" s="1"/>
  <c r="J137" i="4"/>
  <c r="J67" i="4"/>
  <c r="J286" i="4"/>
  <c r="K286" i="4" s="1"/>
  <c r="J373" i="4"/>
  <c r="J77" i="4"/>
  <c r="J84" i="4"/>
  <c r="K84" i="4" s="1"/>
  <c r="J50" i="4"/>
  <c r="J70" i="4"/>
  <c r="K70" i="4" s="1"/>
  <c r="J139" i="4"/>
  <c r="J141" i="4"/>
  <c r="K141" i="4" s="1"/>
  <c r="J88" i="4"/>
  <c r="J140" i="4"/>
  <c r="K140" i="4" s="1"/>
  <c r="J178" i="4"/>
  <c r="K178" i="4" s="1"/>
  <c r="J272" i="4"/>
  <c r="J46" i="4"/>
  <c r="J51" i="4"/>
  <c r="J76" i="4"/>
  <c r="K171" i="4"/>
  <c r="J90" i="4"/>
  <c r="K90" i="4" s="1"/>
  <c r="J387" i="4"/>
  <c r="J52" i="4"/>
  <c r="K172" i="4"/>
  <c r="J95" i="4"/>
  <c r="J58" i="4"/>
  <c r="K58" i="4" s="1"/>
  <c r="J35" i="4"/>
  <c r="J36" i="4" s="1"/>
  <c r="J96" i="4"/>
  <c r="K96" i="4" s="1"/>
  <c r="J165" i="4"/>
  <c r="J166" i="4" s="1"/>
  <c r="J19" i="4"/>
  <c r="J20" i="4" s="1"/>
  <c r="J81" i="4"/>
  <c r="K99" i="4"/>
  <c r="K101" i="4" s="1"/>
  <c r="J118" i="4"/>
  <c r="J66" i="4"/>
  <c r="K66" i="4" s="1"/>
  <c r="J214" i="4"/>
  <c r="J215" i="4" s="1"/>
  <c r="J217" i="4"/>
  <c r="J194" i="4"/>
  <c r="J236" i="4"/>
  <c r="K236" i="4" s="1"/>
  <c r="J261" i="4"/>
  <c r="K261" i="4" s="1"/>
  <c r="J389" i="4"/>
  <c r="K389" i="4" s="1"/>
  <c r="J393" i="4"/>
  <c r="J285" i="4"/>
  <c r="J278" i="4"/>
  <c r="K278" i="4" s="1"/>
  <c r="J283" i="4"/>
  <c r="K283" i="4" s="1"/>
  <c r="J303" i="4"/>
  <c r="K303" i="4" s="1"/>
  <c r="J57" i="4"/>
  <c r="J83" i="4"/>
  <c r="K83" i="4" s="1"/>
  <c r="J28" i="4"/>
  <c r="K170" i="4"/>
  <c r="J63" i="4"/>
  <c r="K63" i="4" s="1"/>
  <c r="J29" i="4"/>
  <c r="K29" i="4" s="1"/>
  <c r="J71" i="4"/>
  <c r="K71" i="4" s="1"/>
  <c r="J23" i="4"/>
  <c r="J24" i="4" s="1"/>
  <c r="J82" i="4"/>
  <c r="J62" i="4"/>
  <c r="J105" i="4"/>
  <c r="J106" i="4" s="1"/>
  <c r="J154" i="4"/>
  <c r="K154" i="4" s="1"/>
  <c r="J112" i="4"/>
  <c r="K112" i="4" s="1"/>
  <c r="J386" i="4"/>
  <c r="K386" i="4" s="1"/>
  <c r="J218" i="4"/>
  <c r="K218" i="4" s="1"/>
  <c r="J224" i="4"/>
  <c r="K224" i="4" s="1"/>
  <c r="J262" i="4"/>
  <c r="J235" i="4"/>
  <c r="J240" i="4"/>
  <c r="J242" i="4" s="1"/>
  <c r="J251" i="4"/>
  <c r="J394" i="4"/>
  <c r="K394" i="4" s="1"/>
  <c r="J279" i="4"/>
  <c r="K279" i="4" s="1"/>
  <c r="J284" i="4"/>
  <c r="K284" i="4" s="1"/>
  <c r="J277" i="4"/>
  <c r="K277" i="4" s="1"/>
  <c r="J276" i="4"/>
  <c r="K383" i="4"/>
  <c r="F31" i="14"/>
  <c r="G31" i="14"/>
  <c r="F30" i="14"/>
  <c r="G30" i="14"/>
  <c r="F29" i="14"/>
  <c r="G29" i="14"/>
  <c r="F28" i="14"/>
  <c r="G28" i="14"/>
  <c r="F27" i="14"/>
  <c r="G27" i="14"/>
  <c r="F26" i="14"/>
  <c r="G26" i="14"/>
  <c r="F24" i="14"/>
  <c r="F23" i="14"/>
  <c r="F22" i="14"/>
  <c r="F21" i="14"/>
  <c r="F20" i="14"/>
  <c r="F19" i="14"/>
  <c r="F18" i="14"/>
  <c r="F17" i="14"/>
  <c r="F15" i="14"/>
  <c r="F12" i="14"/>
  <c r="F9" i="14"/>
  <c r="J9" i="14" s="1"/>
  <c r="K9" i="14" s="1"/>
  <c r="F10" i="14"/>
  <c r="F7" i="14"/>
  <c r="F8" i="14"/>
  <c r="J134" i="4" l="1"/>
  <c r="K285" i="4"/>
  <c r="K287" i="4" s="1"/>
  <c r="J287" i="4"/>
  <c r="J264" i="4"/>
  <c r="J225" i="4"/>
  <c r="K307" i="4"/>
  <c r="K327" i="4" s="1"/>
  <c r="J327" i="4"/>
  <c r="J42" i="4"/>
  <c r="K40" i="4"/>
  <c r="F32" i="14"/>
  <c r="J357" i="4"/>
  <c r="K373" i="4"/>
  <c r="K376" i="4" s="1"/>
  <c r="J376" i="4"/>
  <c r="K393" i="4"/>
  <c r="K268" i="4"/>
  <c r="J269" i="4"/>
  <c r="K251" i="4"/>
  <c r="K252" i="4" s="1"/>
  <c r="J252" i="4"/>
  <c r="G32" i="14"/>
  <c r="K272" i="4"/>
  <c r="K273" i="4" s="1"/>
  <c r="J273" i="4"/>
  <c r="J232" i="4"/>
  <c r="J197" i="4"/>
  <c r="K51" i="4"/>
  <c r="J54" i="4"/>
  <c r="K260" i="4"/>
  <c r="K161" i="4"/>
  <c r="J161" i="4"/>
  <c r="J59" i="4"/>
  <c r="J12" i="14"/>
  <c r="K12" i="14" s="1"/>
  <c r="J15" i="14"/>
  <c r="K15" i="14" s="1"/>
  <c r="J18" i="14"/>
  <c r="K18" i="14" s="1"/>
  <c r="J20" i="14"/>
  <c r="K20" i="14" s="1"/>
  <c r="J22" i="14"/>
  <c r="K22" i="14" s="1"/>
  <c r="J24" i="14"/>
  <c r="K24" i="14" s="1"/>
  <c r="J27" i="14"/>
  <c r="K27" i="14" s="1"/>
  <c r="J28" i="14"/>
  <c r="K28" i="14" s="1"/>
  <c r="J30" i="14"/>
  <c r="K30" i="14" s="1"/>
  <c r="J127" i="4"/>
  <c r="J280" i="4"/>
  <c r="J304" i="4"/>
  <c r="K13" i="4"/>
  <c r="K16" i="4" s="1"/>
  <c r="K240" i="4"/>
  <c r="K242" i="4" s="1"/>
  <c r="K262" i="4"/>
  <c r="J97" i="4"/>
  <c r="K387" i="4"/>
  <c r="K193" i="4"/>
  <c r="K222" i="4"/>
  <c r="K225" i="4" s="1"/>
  <c r="K235" i="4"/>
  <c r="K237" i="4" s="1"/>
  <c r="J237" i="4"/>
  <c r="K267" i="4"/>
  <c r="K217" i="4"/>
  <c r="K219" i="4" s="1"/>
  <c r="J219" i="4"/>
  <c r="J72" i="4"/>
  <c r="J157" i="4"/>
  <c r="J114" i="4"/>
  <c r="K227" i="4"/>
  <c r="K228" i="4" s="1"/>
  <c r="K192" i="4"/>
  <c r="K187" i="4"/>
  <c r="K189" i="4" s="1"/>
  <c r="J142" i="4"/>
  <c r="K118" i="4"/>
  <c r="K119" i="4" s="1"/>
  <c r="J119" i="4"/>
  <c r="J85" i="4"/>
  <c r="K77" i="4"/>
  <c r="J78" i="4"/>
  <c r="K67" i="4"/>
  <c r="J68" i="4"/>
  <c r="K52" i="4"/>
  <c r="K46" i="4"/>
  <c r="J47" i="4"/>
  <c r="K39" i="4"/>
  <c r="K28" i="4"/>
  <c r="J30" i="4"/>
  <c r="K89" i="4"/>
  <c r="J92" i="4"/>
  <c r="K137" i="4"/>
  <c r="K130" i="4"/>
  <c r="K122" i="4"/>
  <c r="K81" i="4"/>
  <c r="K75" i="4"/>
  <c r="K38" i="4"/>
  <c r="K169" i="4"/>
  <c r="K173" i="4" s="1"/>
  <c r="K151" i="4"/>
  <c r="K165" i="4"/>
  <c r="K166" i="4" s="1"/>
  <c r="K95" i="4"/>
  <c r="K97" i="4" s="1"/>
  <c r="K131" i="4"/>
  <c r="K145" i="4"/>
  <c r="K148" i="4" s="1"/>
  <c r="K110" i="4"/>
  <c r="K114" i="4" s="1"/>
  <c r="K105" i="4"/>
  <c r="K106" i="4" s="1"/>
  <c r="K126" i="4"/>
  <c r="K139" i="4"/>
  <c r="K152" i="4"/>
  <c r="K88" i="4"/>
  <c r="K82" i="4"/>
  <c r="K76" i="4"/>
  <c r="K72" i="4"/>
  <c r="K50" i="4"/>
  <c r="K41" i="4"/>
  <c r="K35" i="4"/>
  <c r="K36" i="4" s="1"/>
  <c r="K27" i="4"/>
  <c r="K23" i="4"/>
  <c r="K24" i="4" s="1"/>
  <c r="J19" i="14"/>
  <c r="K19" i="14" s="1"/>
  <c r="J23" i="14"/>
  <c r="K23" i="14" s="1"/>
  <c r="J31" i="14"/>
  <c r="K31" i="14" s="1"/>
  <c r="J21" i="14"/>
  <c r="J26" i="14"/>
  <c r="K26" i="14" s="1"/>
  <c r="J29" i="14"/>
  <c r="K29" i="14" s="1"/>
  <c r="J7" i="14"/>
  <c r="J17" i="14"/>
  <c r="K17" i="14" s="1"/>
  <c r="J10" i="14"/>
  <c r="K10" i="14" s="1"/>
  <c r="J8" i="14"/>
  <c r="K8" i="14" s="1"/>
  <c r="K194" i="4"/>
  <c r="K214" i="4"/>
  <c r="K62" i="4"/>
  <c r="K57" i="4"/>
  <c r="K59" i="4" s="1"/>
  <c r="K336" i="4"/>
  <c r="K357" i="4" s="1"/>
  <c r="K302" i="4"/>
  <c r="K304" i="4" s="1"/>
  <c r="K276" i="4"/>
  <c r="K280" i="4" s="1"/>
  <c r="K19" i="4"/>
  <c r="K20" i="4" s="1"/>
  <c r="K264" i="4" l="1"/>
  <c r="K134" i="4"/>
  <c r="K269" i="4"/>
  <c r="J32" i="14"/>
  <c r="K232" i="4"/>
  <c r="K54" i="4"/>
  <c r="K197" i="4"/>
  <c r="K157" i="4"/>
  <c r="K85" i="4"/>
  <c r="K127" i="4"/>
  <c r="K30" i="4"/>
  <c r="K47" i="4"/>
  <c r="K215" i="4"/>
  <c r="K68" i="4"/>
  <c r="K142" i="4"/>
  <c r="K78" i="4"/>
  <c r="K42" i="4"/>
  <c r="K21" i="14"/>
  <c r="K92" i="4"/>
  <c r="K7" i="14"/>
  <c r="K32" i="14" l="1"/>
  <c r="H9" i="13" l="1"/>
  <c r="H12" i="13" s="1"/>
  <c r="L9" i="13" l="1"/>
  <c r="L12" i="13" s="1"/>
  <c r="M9" i="13" l="1"/>
  <c r="M12" i="13" l="1"/>
  <c r="L1048141" i="13"/>
  <c r="B64812" i="13"/>
  <c r="B64814" i="13" s="1"/>
  <c r="I185" i="13"/>
  <c r="I186" i="13" s="1"/>
  <c r="I90" i="13"/>
  <c r="I91" i="13" s="1"/>
  <c r="H90" i="13"/>
  <c r="H91" i="13" s="1"/>
  <c r="I75" i="13"/>
  <c r="I77" i="13" s="1"/>
  <c r="H75" i="13"/>
  <c r="H77" i="13" s="1"/>
  <c r="A17" i="13"/>
  <c r="H197" i="13" l="1"/>
  <c r="I197" i="13"/>
  <c r="A18" i="13"/>
  <c r="L185" i="13"/>
  <c r="L186" i="13" s="1"/>
  <c r="L104" i="13"/>
  <c r="L108" i="13" s="1"/>
  <c r="L75" i="13"/>
  <c r="L77" i="13" s="1"/>
  <c r="L90" i="13"/>
  <c r="L91" i="13" s="1"/>
  <c r="L197" i="13" l="1"/>
  <c r="A22" i="13"/>
  <c r="A23" i="13" s="1"/>
  <c r="A24" i="13" s="1"/>
  <c r="M104" i="13"/>
  <c r="M108" i="13" s="1"/>
  <c r="M90" i="13"/>
  <c r="M91" i="13" s="1"/>
  <c r="M75" i="13"/>
  <c r="M77" i="13" s="1"/>
  <c r="M185" i="13"/>
  <c r="M186" i="13" s="1"/>
  <c r="J1000244" i="4"/>
  <c r="B16919" i="4"/>
  <c r="B16921" i="4" s="1"/>
  <c r="G401" i="4"/>
  <c r="G255" i="4"/>
  <c r="G256" i="4" s="1"/>
  <c r="F255" i="4"/>
  <c r="G177" i="4"/>
  <c r="G179" i="4" s="1"/>
  <c r="F177" i="4"/>
  <c r="F179" i="4" s="1"/>
  <c r="M197" i="13" l="1"/>
  <c r="A28" i="13"/>
  <c r="A32" i="13" s="1"/>
  <c r="A35" i="13" s="1"/>
  <c r="A39" i="13" s="1"/>
  <c r="A40" i="13" s="1"/>
  <c r="A44" i="13" s="1"/>
  <c r="A48" i="13" s="1"/>
  <c r="A49" i="13" s="1"/>
  <c r="A50" i="13" s="1"/>
  <c r="A54" i="13" s="1"/>
  <c r="F256" i="4"/>
  <c r="F408" i="4" s="1"/>
  <c r="J255" i="4"/>
  <c r="J401" i="4"/>
  <c r="J406" i="4" s="1"/>
  <c r="G406" i="4"/>
  <c r="G408" i="4" s="1"/>
  <c r="J177" i="4"/>
  <c r="J179" i="4" s="1"/>
  <c r="A58" i="13" l="1"/>
  <c r="A61" i="13" s="1"/>
  <c r="A62" i="13" s="1"/>
  <c r="A65" i="13" s="1"/>
  <c r="A66" i="13" s="1"/>
  <c r="A19" i="4"/>
  <c r="K255" i="4"/>
  <c r="K256" i="4" s="1"/>
  <c r="J256" i="4"/>
  <c r="J408" i="4" s="1"/>
  <c r="K177" i="4"/>
  <c r="K179" i="4" s="1"/>
  <c r="K401" i="4"/>
  <c r="K406" i="4" s="1"/>
  <c r="K408" i="4" l="1"/>
  <c r="A67" i="13"/>
  <c r="A71" i="13" s="1"/>
  <c r="A75" i="13" s="1"/>
  <c r="J877160" i="14"/>
  <c r="A8" i="14"/>
  <c r="A9" i="14" s="1"/>
  <c r="A10" i="14" s="1"/>
  <c r="A76" i="13" l="1"/>
  <c r="A80" i="13" s="1"/>
  <c r="A81" i="13" s="1"/>
  <c r="A82" i="13" s="1"/>
  <c r="A86" i="13" s="1"/>
  <c r="A90" i="13" s="1"/>
  <c r="A94" i="13" s="1"/>
  <c r="A98" i="13" s="1"/>
  <c r="A99" i="13" s="1"/>
  <c r="A103" i="13" s="1"/>
  <c r="A104" i="13" s="1"/>
  <c r="A105" i="13" s="1"/>
  <c r="A106" i="13" s="1"/>
  <c r="A107" i="13" s="1"/>
  <c r="A111" i="13" s="1"/>
  <c r="A115" i="13" s="1"/>
  <c r="A116" i="13" l="1"/>
  <c r="A120" i="13" s="1"/>
  <c r="A124" i="13" s="1"/>
  <c r="A127" i="13" s="1"/>
  <c r="A128" i="13" s="1"/>
  <c r="A132" i="13" s="1"/>
  <c r="A133" i="13" s="1"/>
  <c r="A134" i="13" s="1"/>
  <c r="A138" i="13" s="1"/>
  <c r="A142" i="13" s="1"/>
  <c r="A146" i="13" l="1"/>
  <c r="A150" i="13" s="1"/>
  <c r="A154" i="13" l="1"/>
  <c r="A158" i="13" s="1"/>
  <c r="A159" i="13" l="1"/>
  <c r="A160" i="13" s="1"/>
  <c r="A161" i="13" s="1"/>
  <c r="A165" i="13" s="1"/>
  <c r="A166" i="13" s="1"/>
  <c r="A167" i="13" s="1"/>
  <c r="A23" i="4"/>
  <c r="A27" i="4" s="1"/>
  <c r="A28" i="4" s="1"/>
  <c r="A29" i="4" s="1"/>
  <c r="A33" i="4" s="1"/>
  <c r="A171" i="13" l="1"/>
  <c r="A175" i="13" s="1"/>
  <c r="A179" i="13" s="1"/>
  <c r="A180" i="13" s="1"/>
  <c r="A184" i="13" s="1"/>
  <c r="A185" i="13" s="1"/>
  <c r="A189" i="13" s="1"/>
  <c r="A193" i="13" s="1"/>
  <c r="A34" i="4"/>
  <c r="A35" i="4" l="1"/>
  <c r="A38" i="4" s="1"/>
  <c r="A39" i="4" l="1"/>
  <c r="A40" i="4" l="1"/>
  <c r="A41" i="4" l="1"/>
  <c r="A45" i="4" l="1"/>
  <c r="A46" i="4" l="1"/>
  <c r="A50" i="4" s="1"/>
  <c r="A51" i="4" l="1"/>
  <c r="A52" i="4" s="1"/>
  <c r="A53" i="4" s="1"/>
  <c r="A57" i="4" l="1"/>
  <c r="A58" i="4" s="1"/>
  <c r="A62" i="4" s="1"/>
  <c r="A63" i="4" s="1"/>
  <c r="A64" i="4" s="1"/>
  <c r="A65" i="4" s="1"/>
  <c r="A66" i="4" s="1"/>
  <c r="A67" i="4" s="1"/>
  <c r="A70" i="4" s="1"/>
  <c r="A71" i="4" s="1"/>
  <c r="A75" i="4" s="1"/>
  <c r="A76" i="4" l="1"/>
  <c r="A77" i="4" s="1"/>
  <c r="A81" i="4" s="1"/>
  <c r="A82" i="4" s="1"/>
  <c r="A83" i="4" s="1"/>
  <c r="A84" i="4" s="1"/>
  <c r="A88" i="4" s="1"/>
  <c r="A89" i="4" s="1"/>
  <c r="A90" i="4" s="1"/>
  <c r="A91" i="4" s="1"/>
  <c r="A95" i="4" s="1"/>
  <c r="A96" i="4" s="1"/>
  <c r="A99" i="4" s="1"/>
  <c r="A100" i="4" s="1"/>
  <c r="A104" i="4" s="1"/>
  <c r="A105" i="4" l="1"/>
  <c r="A109" i="4" s="1"/>
  <c r="A110" i="4" s="1"/>
  <c r="A111" i="4" s="1"/>
  <c r="A112" i="4" s="1"/>
  <c r="A113" i="4" s="1"/>
  <c r="A117" i="4" s="1"/>
  <c r="A118" i="4" s="1"/>
  <c r="A122" i="4" l="1"/>
  <c r="A123" i="4" s="1"/>
  <c r="A124" i="4" s="1"/>
  <c r="A125" i="4" s="1"/>
  <c r="A126" i="4" s="1"/>
  <c r="A130" i="4" s="1"/>
  <c r="A131" i="4" s="1"/>
  <c r="A132" i="4" s="1"/>
  <c r="A129" i="4" s="1"/>
  <c r="A133" i="4" s="1"/>
  <c r="A137" i="4" s="1"/>
  <c r="A138" i="4" l="1"/>
  <c r="A139" i="4" s="1"/>
  <c r="A140" i="4" s="1"/>
  <c r="A141" i="4" s="1"/>
  <c r="A145" i="4" s="1"/>
  <c r="A146" i="4" s="1"/>
  <c r="A147" i="4" s="1"/>
  <c r="A151" i="4" s="1"/>
  <c r="A152" i="4" s="1"/>
  <c r="A153" i="4" s="1"/>
  <c r="A154" i="4" s="1"/>
  <c r="A155" i="4" s="1"/>
  <c r="A156" i="4" s="1"/>
  <c r="A160" i="4" s="1"/>
  <c r="A164" i="4" s="1"/>
  <c r="A165" i="4" s="1"/>
  <c r="A169" i="4" s="1"/>
  <c r="A170" i="4" s="1"/>
  <c r="A171" i="4" s="1"/>
  <c r="A172" i="4" s="1"/>
  <c r="A177" i="4" s="1"/>
  <c r="A178" i="4" s="1"/>
  <c r="A182" i="4" s="1"/>
  <c r="A183" i="4" s="1"/>
  <c r="A186" i="4" s="1"/>
  <c r="A187" i="4" s="1"/>
  <c r="A188" i="4" l="1"/>
  <c r="A192" i="4" s="1"/>
  <c r="A193" i="4" s="1"/>
  <c r="A194" i="4" s="1"/>
  <c r="A195" i="4" s="1"/>
  <c r="A196" i="4" s="1"/>
  <c r="A200" i="4" s="1"/>
  <c r="A201" i="4" s="1"/>
  <c r="A202" i="4" s="1"/>
  <c r="A203" i="4" s="1"/>
  <c r="A204" i="4" s="1"/>
  <c r="A205" i="4" s="1"/>
  <c r="A206" i="4" s="1"/>
  <c r="A210" i="4" s="1"/>
  <c r="A214" i="4" s="1"/>
  <c r="A217" i="4" s="1"/>
  <c r="A218" i="4" s="1"/>
  <c r="A222" i="4" s="1"/>
  <c r="A223" i="4" s="1"/>
  <c r="A224" i="4" s="1"/>
  <c r="A227" i="4" l="1"/>
  <c r="A231" i="4" s="1"/>
  <c r="A235" i="4" s="1"/>
  <c r="A236" i="4" s="1"/>
  <c r="A240" i="4" s="1"/>
  <c r="A241" i="4" s="1"/>
  <c r="A245" i="4" s="1"/>
  <c r="A250" i="4" s="1"/>
  <c r="A251" i="4" s="1"/>
  <c r="A255" i="4" s="1"/>
  <c r="A259" i="4" l="1"/>
  <c r="A260" i="4" s="1"/>
  <c r="A261" i="4" s="1"/>
  <c r="A262" i="4" s="1"/>
  <c r="A263" i="4" s="1"/>
  <c r="A267" i="4" s="1"/>
  <c r="A268" i="4" s="1"/>
  <c r="A272" i="4" s="1"/>
  <c r="A276" i="4" l="1"/>
  <c r="A277" i="4" l="1"/>
  <c r="A278" i="4" s="1"/>
  <c r="A279" i="4" l="1"/>
  <c r="A283" i="4" s="1"/>
  <c r="A284" i="4" s="1"/>
  <c r="A285" i="4" s="1"/>
  <c r="A286" i="4" l="1"/>
  <c r="A290" i="4" s="1"/>
  <c r="A291" i="4" s="1"/>
  <c r="A292" i="4" l="1"/>
  <c r="A293" i="4" s="1"/>
  <c r="A294" i="4" s="1"/>
  <c r="A298" i="4" l="1"/>
  <c r="A302" i="4" s="1"/>
  <c r="A303" i="4" s="1"/>
  <c r="A306" i="4" s="1"/>
  <c r="A307" i="4" s="1"/>
  <c r="A308" i="4" s="1"/>
  <c r="A309" i="4" s="1"/>
  <c r="A310" i="4" l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30" i="4" s="1"/>
  <c r="A331" i="4" s="1"/>
  <c r="A332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l="1"/>
  <c r="A353" i="4" s="1"/>
  <c r="A354" i="4" s="1"/>
  <c r="A355" i="4" s="1"/>
  <c r="A356" i="4" s="1"/>
  <c r="A360" i="4" l="1"/>
  <c r="A361" i="4" s="1"/>
  <c r="A365" i="4" s="1"/>
  <c r="A369" i="4" s="1"/>
  <c r="A373" i="4" s="1"/>
  <c r="A374" i="4" s="1"/>
  <c r="A375" i="4" s="1"/>
  <c r="A379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</calcChain>
</file>

<file path=xl/sharedStrings.xml><?xml version="1.0" encoding="utf-8"?>
<sst xmlns="http://schemas.openxmlformats.org/spreadsheetml/2006/main" count="1382" uniqueCount="654">
  <si>
    <t xml:space="preserve">DEPARTAMENTO DE RECURSOS HUMANOS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</si>
  <si>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</si>
  <si>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</si>
  <si>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</si>
  <si>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</si>
  <si>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</si>
  <si>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</si>
  <si>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 xml:space="preserve">RAMONA IBELISSE LEONOR CARBUCCIA </t>
  </si>
  <si>
    <t>ANALISTA DE PRESUPUESTO I</t>
  </si>
  <si>
    <t xml:space="preserve">ALTAGRACIA JIMENEZ DE CASIMIRO </t>
  </si>
  <si>
    <t xml:space="preserve">MANUEL ANTONIO PEÑA MANCEBO </t>
  </si>
  <si>
    <t xml:space="preserve">COORDINADORA DE EVENTOS </t>
  </si>
  <si>
    <t xml:space="preserve">SUSANA AMARILIS SOSA </t>
  </si>
  <si>
    <t xml:space="preserve">ANALISTA DE PRESUPUESTO </t>
  </si>
  <si>
    <t xml:space="preserve">DIRECTOR DEPARTAMENTO DE INGRESOS </t>
  </si>
  <si>
    <t xml:space="preserve">DIRECTORA </t>
  </si>
  <si>
    <t>JUAN GERALDO URRACA SPROCK</t>
  </si>
  <si>
    <t xml:space="preserve">COORDINADOR DE AYUNTAMIENTOS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</si>
  <si>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</si>
  <si>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</si>
  <si>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</si>
  <si>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</si>
  <si>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</si>
  <si>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</si>
  <si>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</si>
  <si>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</si>
  <si>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</si>
  <si>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</si>
  <si>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</si>
  <si>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</si>
  <si>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</si>
  <si>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</si>
  <si>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</si>
  <si>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</si>
  <si>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</si>
  <si>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</si>
  <si>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>SOPORTE TECNICO INFORMATICO</t>
  </si>
  <si>
    <t xml:space="preserve">JORGE ANTONIO SERRA GOMEZ </t>
  </si>
  <si>
    <t xml:space="preserve">RAYMUNDO SANTANA SAVIÑON </t>
  </si>
  <si>
    <t xml:space="preserve">ELIO DE JESUS BRITO FLORIAN </t>
  </si>
  <si>
    <t xml:space="preserve">DEPARTAMENTO ADMINISTRATIVO Y FINANCIERO </t>
  </si>
  <si>
    <t>DANIEL EDUARDO PORTORREAL LUNA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</si>
  <si>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</si>
  <si>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</si>
  <si>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</si>
  <si>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</si>
  <si>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</si>
  <si>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</si>
  <si>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</si>
  <si>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</si>
  <si>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</si>
  <si>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</si>
  <si>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</si>
  <si>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</si>
  <si>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</si>
  <si>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</si>
  <si>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</si>
  <si>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</si>
  <si>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PATRICIO MOREL BLANCO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</si>
  <si>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</si>
  <si>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</si>
  <si>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</si>
  <si>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</si>
  <si>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 xml:space="preserve">RAFAEL MERCEDES AQUINO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</si>
  <si>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</si>
  <si>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</si>
  <si>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</si>
  <si>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</si>
  <si>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</si>
  <si>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</si>
  <si>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NORVIN DARINEL BERGES 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</si>
  <si>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</si>
  <si>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</si>
  <si>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</si>
  <si>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</si>
  <si>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</si>
  <si>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</si>
  <si>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</si>
  <si>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</si>
  <si>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</si>
  <si>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</si>
  <si>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</si>
  <si>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</si>
  <si>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</si>
  <si>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</si>
  <si>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</si>
  <si>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</si>
  <si>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</si>
  <si>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</si>
  <si>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</si>
  <si>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</si>
  <si>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</si>
  <si>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</si>
  <si>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SONIA FELIZ FELIZ 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</si>
  <si>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</si>
  <si>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</si>
  <si>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</si>
  <si>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</si>
  <si>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</si>
  <si>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VICTOR ELADIO MONTERO SOTO</t>
  </si>
  <si>
    <t>CESAR AUGUSTO DE LA CRUZ DYER</t>
  </si>
  <si>
    <t>IRANNA LARITZA BRITO TAVAREZ</t>
  </si>
  <si>
    <t xml:space="preserve">ADRI HELEN MATEO BETANCES </t>
  </si>
  <si>
    <t xml:space="preserve">ALBERTO VILLANUEVA POLANCO </t>
  </si>
  <si>
    <t>JENNIFER ORTIZ RAMIREZ</t>
  </si>
  <si>
    <t xml:space="preserve">PARALEGAL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</si>
  <si>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</si>
  <si>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</si>
  <si>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</si>
  <si>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</si>
  <si>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</si>
  <si>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 xml:space="preserve">GREGORIO SUERO </t>
  </si>
  <si>
    <t xml:space="preserve">EDUARDO FULCAR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</si>
  <si>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</si>
  <si>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</si>
  <si>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</si>
  <si>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</si>
  <si>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</si>
  <si>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</si>
  <si>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</si>
  <si>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</si>
  <si>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</si>
  <si>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WILLIAM BELLO </t>
  </si>
  <si>
    <t xml:space="preserve">DEPARTAMENTO DE COMUNICACIONES </t>
  </si>
  <si>
    <t xml:space="preserve">NICOLE MARIEL ESPAILLAT ACOSTA </t>
  </si>
  <si>
    <t xml:space="preserve">ROSELI ALEXANDRA ALMONTE SEGURA </t>
  </si>
  <si>
    <t xml:space="preserve">ANTHONY ABREU PERALTA </t>
  </si>
  <si>
    <t xml:space="preserve">FRANCIS TOMAS PAULA LUNA </t>
  </si>
  <si>
    <t xml:space="preserve">HECTOR ANTONIO OVALLES ALONZO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</si>
  <si>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</si>
  <si>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</si>
  <si>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</si>
  <si>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</si>
  <si>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</si>
  <si>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</si>
  <si>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</si>
  <si>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</si>
  <si>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</si>
  <si>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</si>
  <si>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</si>
  <si>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>COORDINADORA ENLACE DIGEPRES-DAFI</t>
  </si>
  <si>
    <t xml:space="preserve">ADMINISTRADOR DE BASE DE DATOS </t>
  </si>
  <si>
    <t xml:space="preserve">ADMINISTRADOR DE SISTEMAS </t>
  </si>
  <si>
    <t xml:space="preserve">TECNICO DE CONTROL DE BIENES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</si>
  <si>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</si>
  <si>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</si>
  <si>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</si>
  <si>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</si>
  <si>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</si>
  <si>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</si>
  <si>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</si>
  <si>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</si>
  <si>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</si>
  <si>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</si>
  <si>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</si>
  <si>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</si>
  <si>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</si>
  <si>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</si>
  <si>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</si>
  <si>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</si>
  <si>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</si>
  <si>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</si>
  <si>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</si>
  <si>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</si>
  <si>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</si>
  <si>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</si>
  <si>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</si>
  <si>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</si>
  <si>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</si>
  <si>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</si>
  <si>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</si>
  <si>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SECRETARIA III</t>
  </si>
  <si>
    <t>AUXILIAR III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</si>
  <si>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</si>
  <si>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</si>
  <si>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</si>
  <si>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</si>
  <si>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</si>
  <si>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 xml:space="preserve">DIR. PRES. SERVICIOS ECONÓMICOS </t>
  </si>
  <si>
    <t>DIR. PRES.  GOBIERNO CENTRAL Y ORGANISMO ESPECIALES</t>
  </si>
  <si>
    <t>J.DAVID CANAÁN</t>
  </si>
  <si>
    <t>OMAR ENRIQUE POLANCO MOLINA</t>
  </si>
  <si>
    <t>DIRECTOR DE ESTUDIOS ECONÓMICOS Y SEGUIMIENTO FINANCIERO</t>
  </si>
  <si>
    <t>ENCARGADO DEPARTAMENTO JURÍDICO</t>
  </si>
  <si>
    <t>EDDY ROBERT JONES LUCIANO</t>
  </si>
  <si>
    <t>DEPARTAMENTO E RECURSOS HUMANOS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</si>
  <si>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</si>
  <si>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</si>
  <si>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</si>
  <si>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</si>
  <si>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</si>
  <si>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</si>
  <si>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</si>
  <si>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</si>
  <si>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</si>
  <si>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 xml:space="preserve"> 05 DE ABRIL DEL 2021</t>
  </si>
  <si>
    <t xml:space="preserve"> 12 DE MAYO DEL 2021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</si>
  <si>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</si>
  <si>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</si>
  <si>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</si>
  <si>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</si>
  <si>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01 DE JUNIO DEL 2021</t>
  </si>
  <si>
    <t>ANALISTA DE GESTIÓN FINANCIERA Y EJECUCIÓN PRESUPUESTARIA I</t>
  </si>
  <si>
    <t>09 DE JUNIO DEL 2021</t>
  </si>
  <si>
    <t>ENCARGADA DEPARTAMENTO DE ANÁLISIS Y ESTUDIOS ECONÓMICOS</t>
  </si>
  <si>
    <t>08 DE JUNIO DEL 2021</t>
  </si>
  <si>
    <t xml:space="preserve">AYUDANTE MANTENIMIENTO </t>
  </si>
  <si>
    <t>ALICIA FELIZ OGANDO</t>
  </si>
  <si>
    <t xml:space="preserve"> 01 DE JULIO DEL 2021</t>
  </si>
  <si>
    <t>ANALISTA DE DESARROLLO DE CAPACIDADES PRESUPUESTARIAS </t>
  </si>
  <si>
    <t>ANALISTA SECTORIAL DE PRESUPUESTO</t>
  </si>
  <si>
    <t>AUXILIAR ADMINISTRATIVO</t>
  </si>
  <si>
    <t>LUIS ALBERTO VALDEZ PABLU</t>
  </si>
  <si>
    <t>WENDY PATRICIA MONTERO FORTUNA </t>
  </si>
  <si>
    <t>CRISTIAN ALEXANDER POLANCO MORENO</t>
  </si>
  <si>
    <t>24 DE AGOSTO DEL 2021</t>
  </si>
  <si>
    <t xml:space="preserve"> 02 DE SEPTIEMBRE DEL 2021</t>
  </si>
  <si>
    <t>01 DE AGOSTO DEL 2021</t>
  </si>
  <si>
    <t xml:space="preserve"> 01 DE SEPTIEMBRE DEL 2021</t>
  </si>
  <si>
    <t xml:space="preserve"> 09 DE SEPTIEMBRE DEL 2021</t>
  </si>
  <si>
    <t>17 DE AGOSTO DEL 2021</t>
  </si>
  <si>
    <t>10 DE AGOSTO DEL 2021</t>
  </si>
  <si>
    <t>18 DE JULIO DEL 2021</t>
  </si>
  <si>
    <t xml:space="preserve"> 03 DE SEPTIEMBRE DEL 2021</t>
  </si>
  <si>
    <t>25 DE AGOSTO DEL 2021</t>
  </si>
  <si>
    <t xml:space="preserve">LIZAMAVEL MERCEDES COLLADO VARGAS </t>
  </si>
  <si>
    <t>J. DAVID CANAÁN</t>
  </si>
  <si>
    <t xml:space="preserve">COORDINADORA DE COMEDOR </t>
  </si>
  <si>
    <t>JHONATAN CARVAJAL ANTIGUA</t>
  </si>
  <si>
    <t>JERSON VIRGILIO BATISTA RAMIREZ</t>
  </si>
  <si>
    <t>VLADIMIR RICHARD TEJEDA VILLAVICENCIO</t>
  </si>
  <si>
    <t xml:space="preserve"> 26 DE JULIO DEL 2021</t>
  </si>
  <si>
    <t xml:space="preserve"> 05 DE OCTUBRE DEL 2021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</si>
  <si>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</si>
  <si>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</si>
  <si>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</si>
  <si>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</si>
  <si>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</si>
  <si>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</si>
  <si>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</si>
  <si>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</si>
  <si>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</si>
  <si>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</si>
  <si>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</si>
  <si>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</si>
  <si>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</si>
  <si>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</si>
  <si>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</si>
  <si>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</si>
  <si>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</si>
  <si>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</si>
  <si>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</si>
  <si>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</si>
  <si>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</si>
  <si>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</si>
  <si>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</si>
  <si>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</si>
  <si>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</si>
  <si>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</si>
  <si>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</si>
  <si>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</si>
  <si>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</si>
  <si>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FRANCISCO GERARDO ABREU PINEDA  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</si>
  <si>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</si>
  <si>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</si>
  <si>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</si>
  <si>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</si>
  <si>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</si>
  <si>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</si>
  <si>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</si>
  <si>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</si>
  <si>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</si>
  <si>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</si>
  <si>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</si>
  <si>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</si>
  <si>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</si>
  <si>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</si>
  <si>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 xml:space="preserve">ENCARGADO DEPARTAMENTO DE GESTIÓN FINANCIERA DE FORMULACIÓN Y EJECUCIÓN </t>
  </si>
  <si>
    <t>ENCARGADA DIVISIÓN DESARROLLO INSTITUCIONAL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</si>
  <si>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</si>
  <si>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</si>
  <si>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</si>
  <si>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</si>
  <si>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</si>
  <si>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</si>
  <si>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12  DE NOVIEMBRE 2021</t>
  </si>
  <si>
    <t>RAMON ANTONIO FIGUEROA CORALES</t>
  </si>
  <si>
    <t>ENCARGADO DEPARTAMENTO ADMINISTRATIVO Y FINANCIERO</t>
  </si>
  <si>
    <t>22 DE AGOSTO DEL 2021</t>
  </si>
  <si>
    <t>RONALD ANTONIO MORALES CABRAL</t>
  </si>
  <si>
    <t xml:space="preserve">ENC. DEPTO. DE COMUNICACIONES </t>
  </si>
  <si>
    <t>1 DE ABRIL DEL 2021</t>
  </si>
  <si>
    <t>1 DE OCTUBRE DEL 2021</t>
  </si>
  <si>
    <t xml:space="preserve"> 01 DE DICIEMBRE DEL 2021</t>
  </si>
  <si>
    <t xml:space="preserve"> 09 DE DICIEMBRE DEL 2021</t>
  </si>
  <si>
    <t xml:space="preserve"> 08 DE DICIEMBRE DEL 2021</t>
  </si>
  <si>
    <t>LIBRE NOMBRAMIENTO</t>
  </si>
  <si>
    <t xml:space="preserve">WASCAR RHADAMES VENTURA GUEVARA </t>
  </si>
  <si>
    <t>YOSENIA ALTAGRACIA TAVERAS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</si>
  <si>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</si>
  <si>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</si>
  <si>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</si>
  <si>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</si>
  <si>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</si>
  <si>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</si>
  <si>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</si>
  <si>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DIDIVISIÓN DE REGIÓN ESTE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</si>
  <si>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</si>
  <si>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</si>
  <si>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</si>
  <si>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</si>
  <si>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</si>
  <si>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 xml:space="preserve"> 01 DE ENERO DEL 2022</t>
  </si>
  <si>
    <t>25 DE FEBRERO DEL 2022</t>
  </si>
  <si>
    <t>17 DE FEBRERO DEL 2022</t>
  </si>
  <si>
    <t>10 DE FEBRERO DEL 2022</t>
  </si>
  <si>
    <t>22 DE FEBRERO DEL 2022</t>
  </si>
  <si>
    <t xml:space="preserve"> 26 DE ENERO DEL 2022</t>
  </si>
  <si>
    <t>18  DE ENERO DEL 2022</t>
  </si>
  <si>
    <t xml:space="preserve"> 01 DE MAYO DEL 2021</t>
  </si>
  <si>
    <t xml:space="preserve"> 01 DE NOVIEMBRE DEL 2022</t>
  </si>
  <si>
    <t>DEPARTAMENTO DE COMUNICACIONES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</si>
  <si>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</si>
  <si>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</si>
  <si>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</si>
  <si>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</si>
  <si>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</si>
  <si>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</si>
  <si>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</si>
  <si>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</si>
  <si>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</si>
  <si>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ENCARGADO DEPARTAMENTO DE RECURSOS HUMANOS 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</si>
  <si>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</si>
  <si>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</si>
  <si>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</si>
  <si>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</si>
  <si>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CLAUDIA SOFIA CERNADA PAYANO</t>
  </si>
  <si>
    <t>SHAMIR HASSAN BILLILO</t>
  </si>
  <si>
    <t>VICTOR MANUEL MANZANILLO HEREDIA</t>
  </si>
  <si>
    <t>RESPONSABLE DE ACCESO A LA INFORMACIÓN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</si>
  <si>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</si>
  <si>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</si>
  <si>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</si>
  <si>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</si>
  <si>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ENCARGADA DIVISIÓN DE COMUNICACIÓN INSTITUCIONAL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</si>
  <si>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</si>
  <si>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</si>
  <si>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</si>
  <si>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</si>
  <si>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</si>
  <si>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</si>
  <si>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</si>
  <si>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</si>
  <si>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ENCARGADA DIVISIÓN ADMINISTRATIVA</t>
  </si>
  <si>
    <t>DIVISIÓN ADMINISTRATIVA</t>
  </si>
  <si>
    <t>02 DE AGOSTO DEL 2021</t>
  </si>
  <si>
    <t>02 DE FEBRERO DEL 2022</t>
  </si>
  <si>
    <t>26 DE JULIO DEL 2021</t>
  </si>
  <si>
    <t>26 DE ENERO DEL 2022</t>
  </si>
  <si>
    <t>3 DE MAYO DEL 2021</t>
  </si>
  <si>
    <t>3 DE NOVIEMBRE DEL 2021</t>
  </si>
  <si>
    <t xml:space="preserve">ANALISTA DE SERVICIOS Y BENEFICIOS </t>
  </si>
  <si>
    <t>ESTATUTO SIMPLIFICADO</t>
  </si>
  <si>
    <t xml:space="preserve">ESTATUTO SIMPLIFICADO </t>
  </si>
  <si>
    <t>DIVISIÓN DE ADMINISTRACIÓN DE SERVICIOS TIC</t>
  </si>
  <si>
    <t>DOMINGO DE LOS SANTOS REYES</t>
  </si>
  <si>
    <t>ENCARGADO (A)</t>
  </si>
  <si>
    <t>ENCARGADA SECCIÓN DE DOCUMENTACIÓN</t>
  </si>
  <si>
    <t xml:space="preserve">SUBDIRECTOR GENERAL </t>
  </si>
  <si>
    <t>MARGARET YOVEIRI GARCÍA TAVERAZ</t>
  </si>
  <si>
    <t xml:space="preserve">SOCORRO HERNÁNDEZ VALDEZ </t>
  </si>
  <si>
    <t xml:space="preserve">SONIA ORTIZ REYES </t>
  </si>
  <si>
    <t xml:space="preserve">MARIANELA MONTILLA </t>
  </si>
  <si>
    <t>IVAN JOSÉ RAMIREZ VARGAS</t>
  </si>
  <si>
    <t xml:space="preserve">ENCARGADA DEPTO. SERVICIOS SOCIALES </t>
  </si>
  <si>
    <t xml:space="preserve">REYNA IRIS POLANCO CAPELLÁN </t>
  </si>
  <si>
    <t>ENCARGADA DE DIVISIÓN DE MINISTERIOS DE EDUCACIÓN Y EDUCACIÓN SUPERIOR, CIENCIA Y TECNOLOGÍA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</si>
  <si>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</si>
  <si>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</si>
  <si>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</si>
  <si>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</si>
  <si>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</si>
  <si>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</si>
  <si>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</si>
  <si>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</si>
  <si>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</si>
  <si>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</si>
  <si>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</si>
  <si>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</si>
  <si>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</si>
  <si>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</si>
  <si>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</si>
  <si>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LAURA LÓPEZ LARA DE VENTURA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</si>
  <si>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</si>
  <si>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</si>
  <si>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</si>
  <si>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</si>
  <si>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</si>
  <si>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</si>
  <si>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</si>
  <si>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</si>
  <si>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</si>
  <si>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</si>
  <si>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 xml:space="preserve">ENCARGADO DEPARTAMENTO DE SERVICIOS A LOS GOBIERNOS LOCALES 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</si>
  <si>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</si>
  <si>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</si>
  <si>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</si>
  <si>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</si>
  <si>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</si>
  <si>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</si>
  <si>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HECTOR JOSÉ MANCEBO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</si>
  <si>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</si>
  <si>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</si>
  <si>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</si>
  <si>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</si>
  <si>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</si>
  <si>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</si>
  <si>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</si>
  <si>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</si>
  <si>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</si>
  <si>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</si>
  <si>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</si>
  <si>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</si>
  <si>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</si>
  <si>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</si>
  <si>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</si>
  <si>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 xml:space="preserve">IVETTE GRISELLE MELO NUÑEZ </t>
  </si>
  <si>
    <t>GRISELDA GÓMEZ</t>
  </si>
  <si>
    <t xml:space="preserve">DIRECTORA DE CALIDAD Y EVALUACIÓN DE GESTIÓN PRESUPUESTARIA </t>
  </si>
  <si>
    <t>DANIA ALCANTARA GUTIÉRREZ</t>
  </si>
  <si>
    <t xml:space="preserve">NEKY BEATRIZ FRÍAS GUTIÉRREZ </t>
  </si>
  <si>
    <t xml:space="preserve">ENCARGADO DEPARTAMENTO DE NORMAS Y METODOLOGÍAS </t>
  </si>
  <si>
    <t>PAMELA MARÍA ABREU MATOS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</si>
  <si>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</si>
  <si>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</si>
  <si>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</si>
  <si>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</si>
  <si>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 xml:space="preserve">ENCARGADO DEPARTAMENTO DE EVALUACIÓN DEL DESEMPEÑO PRESUPUESTARIO 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</si>
  <si>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</si>
  <si>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</si>
  <si>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</si>
  <si>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</si>
  <si>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</si>
  <si>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</si>
  <si>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</si>
  <si>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</si>
  <si>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</si>
  <si>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</si>
  <si>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</si>
  <si>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</si>
  <si>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</si>
  <si>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</si>
  <si>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</si>
  <si>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</si>
  <si>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</si>
  <si>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</si>
  <si>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</si>
  <si>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</si>
  <si>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</si>
  <si>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</si>
  <si>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</si>
  <si>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</si>
  <si>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</si>
  <si>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</si>
  <si>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</si>
  <si>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</si>
  <si>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</si>
  <si>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</si>
  <si>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</si>
  <si>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</si>
  <si>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</si>
  <si>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</si>
  <si>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</si>
  <si>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</si>
  <si>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</si>
  <si>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</si>
  <si>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</si>
  <si>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</si>
  <si>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</si>
  <si>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</si>
  <si>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</si>
  <si>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</si>
  <si>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</si>
  <si>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</si>
  <si>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</si>
  <si>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</si>
  <si>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</si>
  <si>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</si>
  <si>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</si>
  <si>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</si>
  <si>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</si>
  <si>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</si>
  <si>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</si>
  <si>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</si>
  <si>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</si>
  <si>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</si>
  <si>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</si>
  <si>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</si>
  <si>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</si>
  <si>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MÁXIMO PEÑA MONTERO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</si>
  <si>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</si>
  <si>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</si>
  <si>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</si>
  <si>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</si>
  <si>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</si>
  <si>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</si>
  <si>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 xml:space="preserve">JOSÉ JUNIOR ABREU TAVERAS 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</si>
  <si>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</si>
  <si>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</si>
  <si>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</si>
  <si>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</si>
  <si>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</si>
  <si>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DE PLANIFICACIÓN Y DESARROLLO 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</si>
  <si>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</si>
  <si>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</si>
  <si>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</si>
  <si>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</si>
  <si>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</si>
  <si>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</si>
  <si>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</si>
  <si>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</si>
  <si>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</si>
  <si>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</si>
  <si>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</si>
  <si>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</si>
  <si>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</si>
  <si>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</si>
  <si>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ENCARGADA DE REGISTRO, CONTROL Y NÓMINA </t>
  </si>
  <si>
    <t>ENCARGADA DE REGISTRO, CONTROL Y NÓMINA</t>
  </si>
  <si>
    <t xml:space="preserve">Nombres y Apellidos </t>
  </si>
  <si>
    <t>Correspondiente al mes de Septiembre del año 2021</t>
  </si>
  <si>
    <t>ESPECIALISTA DE PROYECTOS ESPECIALES</t>
  </si>
  <si>
    <t>23 DE AGOSTO DEL 2021</t>
  </si>
  <si>
    <t>23 DE FEBRERO DEL 2022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</si>
  <si>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</si>
  <si>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</si>
  <si>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</si>
  <si>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</si>
  <si>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</si>
  <si>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</si>
  <si>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</si>
  <si>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</si>
  <si>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ARIS MARCENELLYS BALBUENA GARCÍA </t>
  </si>
  <si>
    <t xml:space="preserve">MARÍA DOLORES MARIÑAS MIGUEZ </t>
  </si>
  <si>
    <t xml:space="preserve"> JUAN ELÍAS PORTALATÍN GARCÍA  </t>
  </si>
  <si>
    <t>ANALISTA ECONÓMICO</t>
  </si>
  <si>
    <t xml:space="preserve"> LUZ AMANDA DEL CASTILLO MENDEZ 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</si>
  <si>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</si>
  <si>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</si>
  <si>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</si>
  <si>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</si>
  <si>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</si>
  <si>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</si>
  <si>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</si>
  <si>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</si>
  <si>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</si>
  <si>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</si>
  <si>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</si>
  <si>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</si>
  <si>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>GREGORIT MARTÍNEZ MENCÍA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</si>
  <si>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</si>
  <si>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</si>
  <si>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</si>
  <si>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</si>
  <si>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ENCARGADO DEPTO. DE RECURSOS HUMANOS </t>
  </si>
  <si>
    <t xml:space="preserve">ANALISTA DE EVALUACIÓN DEL DESEMPEÑO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</si>
  <si>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</si>
  <si>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</si>
  <si>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</si>
  <si>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</si>
  <si>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</si>
  <si>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</si>
  <si>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</si>
  <si>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</si>
  <si>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</si>
  <si>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</si>
  <si>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</si>
  <si>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</si>
  <si>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>AMAURY ANTONIO GONZÁLEZ DÍAS</t>
  </si>
  <si>
    <t xml:space="preserve">ENCARGADO DE LA DIVISIÓN DE OPERACIONES TIC      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</si>
  <si>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</si>
  <si>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</si>
  <si>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</si>
  <si>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</si>
  <si>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</si>
  <si>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>SECCIÓN MANTENIMIENTO</t>
  </si>
  <si>
    <t xml:space="preserve"> VICTOR JOSÉ EFRES FÉLIX </t>
  </si>
  <si>
    <t xml:space="preserve"> JOHANNY RAFAEL RODRÍGUEZ RODRÍGUEZ </t>
  </si>
  <si>
    <t xml:space="preserve"> LUIS MIGUEL SANTO CONTRERAS </t>
  </si>
  <si>
    <t>DIVISIÓN COMPRAS Y CONTRATACIONES</t>
  </si>
  <si>
    <t xml:space="preserve">BERKIS MINERVA TERRERO HERNÁNDEZ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</si>
  <si>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</si>
  <si>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</si>
  <si>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</si>
  <si>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</si>
  <si>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</si>
  <si>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</si>
  <si>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</si>
  <si>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</si>
  <si>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YULISA FRANCISCA ROZÓN ORTIZ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</si>
  <si>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</si>
  <si>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</si>
  <si>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</si>
  <si>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</si>
  <si>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</si>
  <si>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</si>
  <si>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</si>
  <si>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</si>
  <si>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</si>
  <si>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</si>
  <si>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</si>
  <si>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</si>
  <si>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 xml:space="preserve"> 09 DE MARZO DEL 2022</t>
  </si>
  <si>
    <t xml:space="preserve"> 02 DE MARZO DEL 2022</t>
  </si>
  <si>
    <t xml:space="preserve"> 03 DE MARZO DEL 2022</t>
  </si>
  <si>
    <t>18 DE AGOSTO DEL 2021</t>
  </si>
  <si>
    <t>18 DE FEBRERO DEL 2022</t>
  </si>
  <si>
    <t xml:space="preserve">DIRECCIÓN GENERAL </t>
  </si>
  <si>
    <t xml:space="preserve">SUBDIRECTOR </t>
  </si>
  <si>
    <t>MARITZA DE LOS ANGELES PIMENTEL CAMAÑO</t>
  </si>
  <si>
    <t xml:space="preserve">SUBDIRECTORA </t>
  </si>
  <si>
    <t xml:space="preserve">JOSÉ ELIGIO JAQUEZ GIL </t>
  </si>
  <si>
    <t xml:space="preserve">DIR. CONSOLIDACIÓN Y ESTADÍSTICA PRESUPUESTARIA </t>
  </si>
  <si>
    <t xml:space="preserve">ANA YOLANDA PUESAN GÓMEZ </t>
  </si>
  <si>
    <t>DIR. PRES. EMPRESAS PÚBLICAS Y AYUNTAMIENTOS</t>
  </si>
  <si>
    <t xml:space="preserve">NATIVIDAD SÁNCHEZ </t>
  </si>
  <si>
    <t xml:space="preserve"> ENCARGADA DE DEPARTAMENTO  </t>
  </si>
  <si>
    <t xml:space="preserve">SUBDIRECTOR INSTITUCIONES DESCENTRALIZADAS </t>
  </si>
  <si>
    <t xml:space="preserve">CATALINA AVILÉS FELIZ </t>
  </si>
  <si>
    <t xml:space="preserve">HIPÓLITO DÍAZ PEÑA </t>
  </si>
  <si>
    <t xml:space="preserve">ANALISTA ECONÓMICO </t>
  </si>
  <si>
    <t>TELMA LUISA DÍAZ MORETA</t>
  </si>
  <si>
    <t>JESÚS AQUILES RIVERA</t>
  </si>
  <si>
    <t xml:space="preserve">DIV. REGIÓN CENTRAL Y NORCENTRAL </t>
  </si>
  <si>
    <t xml:space="preserve">SECUNDINA RINCÓN HENRIQUEZ </t>
  </si>
  <si>
    <t>DIVISIÓN DE PROTOCOLOS</t>
  </si>
  <si>
    <t xml:space="preserve">ANGELICA ALTAGRACIA RAMIREZ DÍAZ </t>
  </si>
  <si>
    <t xml:space="preserve">DEP. INVERSIÓN PUBLICA E INSTITUCIONES SIN FINES DE LUCRO </t>
  </si>
  <si>
    <t xml:space="preserve">TÉCNICO CENTRAL DE PRESUPUESTO </t>
  </si>
  <si>
    <t xml:space="preserve">ESTANISLAO MERCEDES RODRÍGUEZ </t>
  </si>
  <si>
    <t>DIVISIÓN DE COMPRAS</t>
  </si>
  <si>
    <t xml:space="preserve">TÉCNICO DE COMPRAS </t>
  </si>
  <si>
    <t xml:space="preserve"> DIVISIÓN DE COMPRAS Y CONTRATACIONES  </t>
  </si>
  <si>
    <t xml:space="preserve"> TÉCNICO DE COMPRAS </t>
  </si>
  <si>
    <t xml:space="preserve">DIVISIÓN DE SERVICIOS GENERALES </t>
  </si>
  <si>
    <t xml:space="preserve">ANA MARÍA LORENZO SILIE </t>
  </si>
  <si>
    <t xml:space="preserve">UNIDAD DE ANÁLISIS DE SERVICIOS PERSONALES </t>
  </si>
  <si>
    <t xml:space="preserve">BIBLIOTECA Y DOCUMENTACIÓN </t>
  </si>
  <si>
    <t xml:space="preserve">AIDA SANTOS SÁNCHEZ </t>
  </si>
  <si>
    <t xml:space="preserve">DEPARTAMENTO DE PRESUPUESTOS DE EMPRESAS PUBLICAS  </t>
  </si>
  <si>
    <t>Nombres y Apellidos</t>
  </si>
  <si>
    <t>ESPECIALISTA DE ESTUDIOS ECONÓMICOS Y SEGUIMIENTO FINANCIERO</t>
  </si>
  <si>
    <t>COORDINADOR DE MESA DE AYUDA</t>
  </si>
  <si>
    <t>TÉCNICO DE RED Y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</si>
</sst>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248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 applyBorder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 applyBorder="1"/>
    <xf numFmtId="0" fontId="4" fillId="2" borderId="2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43" fontId="7" fillId="3" borderId="6" xfId="0" applyNumberFormat="1" applyFont="1" applyFill="1" applyBorder="1"/>
    <xf numFmtId="0" fontId="5" fillId="2" borderId="0" xfId="0" applyFont="1" applyFill="1" applyBorder="1" applyAlignment="1"/>
    <xf numFmtId="43" fontId="7" fillId="4" borderId="1" xfId="1" applyFont="1" applyFill="1" applyBorder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 applyBorder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Border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43" fontId="7" fillId="2" borderId="0" xfId="1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 applyBorder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 applyBorder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165" fontId="13" fillId="2" borderId="0" xfId="0" applyNumberFormat="1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Border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Border="1" applyAlignment="1">
      <alignment horizontal="center" wrapText="1"/>
    </xf>
    <xf numFmtId="43" fontId="7" fillId="4" borderId="6" xfId="1" applyFont="1" applyFill="1" applyBorder="1"/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Fill="1" applyBorder="1" applyAlignment="1">
      <alignment horizontal="center"/>
    </xf>
    <xf numFmtId="43" fontId="4" fillId="0" borderId="1" xfId="0" applyNumberFormat="1" applyFont="1" applyFill="1" applyBorder="1"/>
    <xf numFmtId="43" fontId="4" fillId="0" borderId="0" xfId="1" applyFont="1" applyFill="1" applyBorder="1"/>
    <xf numFmtId="0" fontId="4" fillId="0" borderId="1" xfId="0" applyFont="1" applyFill="1" applyBorder="1" applyAlignment="1">
      <alignment horizontal="left"/>
    </xf>
    <xf numFmtId="43" fontId="6" fillId="0" borderId="1" xfId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43" fontId="6" fillId="3" borderId="1" xfId="0" applyNumberFormat="1" applyFont="1" applyFill="1" applyBorder="1"/>
    <xf numFmtId="0" fontId="15" fillId="2" borderId="0" xfId="0" applyFont="1" applyFill="1" applyBorder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2" borderId="5" xfId="1" applyFont="1" applyFill="1" applyBorder="1"/>
    <xf numFmtId="43" fontId="7" fillId="4" borderId="15" xfId="1" applyFont="1" applyFill="1" applyBorder="1"/>
    <xf numFmtId="43" fontId="10" fillId="0" borderId="1" xfId="1" applyFont="1" applyFill="1" applyBorder="1" applyAlignment="1">
      <alignment horizontal="center"/>
    </xf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Fill="1" applyBorder="1"/>
    <xf numFmtId="0" fontId="16" fillId="0" borderId="0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43" fontId="16" fillId="0" borderId="1" xfId="1" applyFont="1" applyFill="1" applyBorder="1"/>
    <xf numFmtId="43" fontId="16" fillId="0" borderId="7" xfId="1" applyFont="1" applyFill="1" applyBorder="1"/>
    <xf numFmtId="165" fontId="13" fillId="0" borderId="2" xfId="0" applyNumberFormat="1" applyFont="1" applyFill="1" applyBorder="1" applyAlignment="1">
      <alignment horizontal="left" wrapText="1"/>
    </xf>
    <xf numFmtId="43" fontId="16" fillId="0" borderId="1" xfId="0" applyNumberFormat="1" applyFont="1" applyFill="1" applyBorder="1"/>
    <xf numFmtId="165" fontId="13" fillId="0" borderId="1" xfId="0" applyNumberFormat="1" applyFont="1" applyFill="1" applyBorder="1" applyAlignment="1">
      <alignment horizontal="left" wrapText="1"/>
    </xf>
    <xf numFmtId="43" fontId="17" fillId="0" borderId="0" xfId="1" applyFont="1" applyFill="1" applyBorder="1"/>
    <xf numFmtId="0" fontId="14" fillId="0" borderId="0" xfId="0" applyFont="1" applyFill="1"/>
    <xf numFmtId="43" fontId="16" fillId="0" borderId="0" xfId="1" applyFont="1" applyFill="1" applyBorder="1" applyAlignment="1">
      <alignment horizontal="left"/>
    </xf>
    <xf numFmtId="0" fontId="16" fillId="0" borderId="2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left" wrapText="1"/>
    </xf>
    <xf numFmtId="0" fontId="18" fillId="0" borderId="1" xfId="0" applyFont="1" applyFill="1" applyBorder="1" applyAlignment="1">
      <alignment horizontal="left"/>
    </xf>
    <xf numFmtId="43" fontId="18" fillId="0" borderId="1" xfId="1" applyFont="1" applyFill="1" applyBorder="1" applyAlignment="1">
      <alignment horizontal="center"/>
    </xf>
    <xf numFmtId="165" fontId="13" fillId="0" borderId="1" xfId="0" applyNumberFormat="1" applyFont="1" applyFill="1" applyBorder="1" applyAlignment="1">
      <alignment wrapText="1"/>
    </xf>
    <xf numFmtId="0" fontId="17" fillId="0" borderId="0" xfId="0" applyFont="1" applyFill="1" applyBorder="1"/>
    <xf numFmtId="0" fontId="13" fillId="0" borderId="1" xfId="0" applyFont="1" applyFill="1" applyBorder="1" applyAlignment="1">
      <alignment horizontal="left"/>
    </xf>
    <xf numFmtId="0" fontId="13" fillId="0" borderId="12" xfId="0" applyFont="1" applyFill="1" applyBorder="1" applyAlignment="1">
      <alignment horizontal="left"/>
    </xf>
    <xf numFmtId="0" fontId="16" fillId="0" borderId="11" xfId="0" applyFont="1" applyFill="1" applyBorder="1" applyAlignment="1">
      <alignment horizontal="left"/>
    </xf>
    <xf numFmtId="43" fontId="16" fillId="0" borderId="1" xfId="1" applyFont="1" applyFill="1" applyBorder="1" applyAlignment="1"/>
    <xf numFmtId="43" fontId="16" fillId="0" borderId="2" xfId="0" applyNumberFormat="1" applyFont="1" applyFill="1" applyBorder="1" applyAlignment="1"/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0" fontId="16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/>
    <xf numFmtId="43" fontId="11" fillId="0" borderId="1" xfId="1" applyFont="1" applyFill="1" applyBorder="1"/>
    <xf numFmtId="43" fontId="11" fillId="0" borderId="1" xfId="0" applyNumberFormat="1" applyFont="1" applyFill="1" applyBorder="1"/>
    <xf numFmtId="43" fontId="11" fillId="0" borderId="0" xfId="1" applyFont="1" applyFill="1" applyBorder="1"/>
    <xf numFmtId="0" fontId="11" fillId="0" borderId="0" xfId="0" applyFont="1" applyFill="1" applyBorder="1"/>
    <xf numFmtId="165" fontId="1" fillId="0" borderId="1" xfId="0" applyNumberFormat="1" applyFont="1" applyFill="1" applyBorder="1" applyAlignment="1">
      <alignment horizontal="left" wrapText="1"/>
    </xf>
    <xf numFmtId="0" fontId="11" fillId="0" borderId="1" xfId="0" applyFont="1" applyFill="1" applyBorder="1"/>
    <xf numFmtId="43" fontId="6" fillId="0" borderId="0" xfId="1" applyFont="1" applyFill="1" applyBorder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/>
    </xf>
    <xf numFmtId="43" fontId="4" fillId="0" borderId="2" xfId="0" applyNumberFormat="1" applyFont="1" applyFill="1" applyBorder="1"/>
    <xf numFmtId="43" fontId="4" fillId="0" borderId="2" xfId="1" applyFont="1" applyFill="1" applyBorder="1"/>
    <xf numFmtId="43" fontId="7" fillId="0" borderId="0" xfId="1" applyFont="1" applyFill="1" applyBorder="1" applyAlignment="1">
      <alignment horizontal="left"/>
    </xf>
    <xf numFmtId="0" fontId="4" fillId="0" borderId="14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left" wrapText="1"/>
    </xf>
    <xf numFmtId="43" fontId="4" fillId="0" borderId="14" xfId="1" applyFont="1" applyFill="1" applyBorder="1"/>
    <xf numFmtId="43" fontId="4" fillId="0" borderId="14" xfId="0" applyNumberFormat="1" applyFont="1" applyFill="1" applyBorder="1"/>
    <xf numFmtId="0" fontId="4" fillId="0" borderId="0" xfId="0" applyFont="1" applyFill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horizontal="left" wrapText="1"/>
    </xf>
    <xf numFmtId="164" fontId="4" fillId="0" borderId="2" xfId="0" applyNumberFormat="1" applyFont="1" applyFill="1" applyBorder="1"/>
    <xf numFmtId="43" fontId="4" fillId="0" borderId="7" xfId="1" applyFont="1" applyFill="1" applyBorder="1"/>
    <xf numFmtId="164" fontId="4" fillId="0" borderId="1" xfId="0" applyNumberFormat="1" applyFont="1" applyFill="1" applyBorder="1"/>
    <xf numFmtId="0" fontId="4" fillId="0" borderId="1" xfId="0" applyFont="1" applyFill="1" applyBorder="1" applyAlignment="1">
      <alignment horizontal="center" wrapText="1"/>
    </xf>
    <xf numFmtId="43" fontId="11" fillId="2" borderId="1" xfId="1" applyFont="1" applyFill="1" applyBorder="1"/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43" fontId="16" fillId="2" borderId="1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left" wrapText="1"/>
    </xf>
    <xf numFmtId="0" fontId="16" fillId="2" borderId="12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wrapText="1"/>
    </xf>
    <xf numFmtId="0" fontId="4" fillId="2" borderId="14" xfId="0" applyFont="1" applyFill="1" applyBorder="1" applyAlignment="1">
      <alignment horizontal="left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43" fontId="16" fillId="2" borderId="7" xfId="1" applyFont="1" applyFill="1" applyBorder="1"/>
    <xf numFmtId="0" fontId="16" fillId="2" borderId="1" xfId="0" applyFont="1" applyFill="1" applyBorder="1" applyAlignment="1">
      <alignment horizontal="left" wrapText="1"/>
    </xf>
    <xf numFmtId="0" fontId="16" fillId="2" borderId="11" xfId="0" applyFont="1" applyFill="1" applyBorder="1" applyAlignment="1">
      <alignment horizontal="left"/>
    </xf>
    <xf numFmtId="0" fontId="16" fillId="2" borderId="1" xfId="0" applyFont="1" applyFill="1" applyBorder="1" applyAlignment="1"/>
    <xf numFmtId="43" fontId="16" fillId="2" borderId="1" xfId="1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 wrapText="1"/>
    </xf>
    <xf numFmtId="164" fontId="4" fillId="0" borderId="0" xfId="0" applyNumberFormat="1" applyFont="1" applyFill="1" applyBorder="1"/>
    <xf numFmtId="43" fontId="4" fillId="0" borderId="0" xfId="0" applyNumberFormat="1" applyFont="1" applyFill="1" applyBorder="1"/>
    <xf numFmtId="43" fontId="7" fillId="2" borderId="20" xfId="1" applyFont="1" applyFill="1" applyBorder="1"/>
    <xf numFmtId="43" fontId="7" fillId="2" borderId="21" xfId="1" applyFont="1" applyFill="1" applyBorder="1"/>
    <xf numFmtId="0" fontId="4" fillId="0" borderId="2" xfId="0" applyFont="1" applyFill="1" applyBorder="1"/>
    <xf numFmtId="43" fontId="10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0" fontId="4" fillId="2" borderId="2" xfId="0" applyFont="1" applyFill="1" applyBorder="1" applyAlignment="1"/>
    <xf numFmtId="0" fontId="4" fillId="2" borderId="14" xfId="0" applyFont="1" applyFill="1" applyBorder="1" applyAlignment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164" fontId="4" fillId="0" borderId="7" xfId="0" applyNumberFormat="1" applyFont="1" applyFill="1" applyBorder="1"/>
    <xf numFmtId="43" fontId="4" fillId="0" borderId="7" xfId="0" applyNumberFormat="1" applyFont="1" applyFill="1" applyBorder="1"/>
    <xf numFmtId="43" fontId="7" fillId="4" borderId="23" xfId="1" applyFont="1" applyFill="1" applyBorder="1"/>
    <xf numFmtId="43" fontId="7" fillId="4" borderId="24" xfId="1" applyFont="1" applyFill="1" applyBorder="1"/>
    <xf numFmtId="0" fontId="20" fillId="0" borderId="23" xfId="0" applyFont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43" fontId="4" fillId="2" borderId="1" xfId="1" applyFont="1" applyFill="1" applyBorder="1" applyAlignment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/>
    <xf numFmtId="43" fontId="11" fillId="0" borderId="1" xfId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wrapText="1"/>
    </xf>
    <xf numFmtId="165" fontId="1" fillId="0" borderId="1" xfId="0" applyNumberFormat="1" applyFont="1" applyFill="1" applyBorder="1" applyAlignment="1">
      <alignment wrapText="1"/>
    </xf>
    <xf numFmtId="0" fontId="21" fillId="0" borderId="1" xfId="0" applyFont="1" applyBorder="1" applyAlignment="1">
      <alignment vertic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left"/>
    </xf>
    <xf numFmtId="0" fontId="17" fillId="2" borderId="11" xfId="0" applyFont="1" applyFill="1" applyBorder="1" applyAlignment="1">
      <alignment horizontal="left"/>
    </xf>
    <xf numFmtId="0" fontId="15" fillId="2" borderId="17" xfId="0" applyFont="1" applyFill="1" applyBorder="1" applyAlignment="1">
      <alignment horizontal="left"/>
    </xf>
    <xf numFmtId="0" fontId="15" fillId="2" borderId="18" xfId="0" applyFont="1" applyFill="1" applyBorder="1" applyAlignment="1">
      <alignment horizontal="left"/>
    </xf>
    <xf numFmtId="0" fontId="15" fillId="2" borderId="19" xfId="0" applyFont="1" applyFill="1" applyBorder="1" applyAlignment="1">
      <alignment horizontal="left"/>
    </xf>
    <xf numFmtId="0" fontId="15" fillId="2" borderId="4" xfId="0" applyFont="1" applyFill="1" applyBorder="1" applyAlignment="1"/>
    <xf numFmtId="0" fontId="15" fillId="2" borderId="3" xfId="0" applyFont="1" applyFill="1" applyBorder="1" applyAlignment="1"/>
    <xf numFmtId="0" fontId="15" fillId="2" borderId="5" xfId="0" applyFont="1" applyFill="1" applyBorder="1" applyAlignment="1"/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wrapText="1"/>
    </xf>
    <xf numFmtId="43" fontId="7" fillId="2" borderId="4" xfId="1" applyFont="1" applyFill="1" applyBorder="1" applyAlignment="1">
      <alignment horizontal="left"/>
    </xf>
    <xf numFmtId="43" fontId="7" fillId="2" borderId="3" xfId="1" applyFont="1" applyFill="1" applyBorder="1" applyAlignment="1">
      <alignment horizontal="left"/>
    </xf>
    <xf numFmtId="43" fontId="7" fillId="2" borderId="5" xfId="1" applyFont="1" applyFill="1" applyBorder="1" applyAlignment="1">
      <alignment horizontal="left"/>
    </xf>
    <xf numFmtId="0" fontId="7" fillId="2" borderId="10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22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left"/>
    </xf>
    <xf numFmtId="0" fontId="7" fillId="2" borderId="16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8" fillId="2" borderId="25" xfId="0" applyFont="1" applyFill="1" applyBorder="1" applyAlignment="1">
      <alignment horizontal="left"/>
    </xf>
    <xf numFmtId="0" fontId="8" fillId="2" borderId="16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316442</xdr:colOff>
      <xdr:row>0</xdr:row>
      <xdr:rowOff>0</xdr:rowOff>
    </xdr:from>
    <xdr:to>
      <xdr:col>1</xdr:col>
      <xdr:colOff>1702395</xdr:colOff>
      <xdr:row>4</xdr:row>
      <xdr:rowOff>160866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127000"/>
          <a:ext cx="1819870" cy="11218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1619251</xdr:colOff>
      <xdr:row>5</xdr:row>
      <xdr:rowOff>174180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859468" cy="11266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164281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244"/>
  <sheetViews>
    <sheetView showGridLines="0" tabSelected="1" zoomScale="90" zoomScaleNormal="90" zoomScaleSheetLayoutView="50" workbookViewId="0">
      <pane xSplit="2" ySplit="7" topLeftCell="C401" activePane="bottomRight" state="frozen"/>
      <selection pane="topRight" activeCell="C1" sqref="C1"/>
      <selection pane="bottomLeft" activeCell="A9" sqref="A9"/>
      <selection pane="bottomRight" activeCell="F426" sqref="F426"/>
    </sheetView>
  </sheetViews>
  <sheetFormatPr baseColWidth="10" defaultColWidth="11.42578125" defaultRowHeight="12.75" x14ac:dyDescent="0.2"/>
  <cols>
    <col min="1" max="1" width="6.42578125" style="4" customWidth="1"/>
    <col min="2" max="2" width="46.42578125" style="27" customWidth="1"/>
    <col min="3" max="3" width="47.85546875" style="27" customWidth="1"/>
    <col min="4" max="4" width="27.5703125" style="27" customWidth="1"/>
    <col min="5" max="5" width="22.140625" style="2" customWidth="1"/>
    <col min="6" max="6" width="20.28515625" style="1" customWidth="1"/>
    <col min="7" max="7" width="24" style="1" customWidth="1"/>
    <col min="8" max="8" width="24.42578125" style="1" customWidth="1"/>
    <col min="9" max="9" width="19" style="1" customWidth="1"/>
    <col min="10" max="11" width="22.85546875" style="1" customWidth="1"/>
    <col min="12" max="16384" width="11.42578125" style="1"/>
  </cols>
  <sheetData>
    <row r="1" spans="1:11" ht="18.75" x14ac:dyDescent="0.3">
      <c r="A1" s="214" t="s">
        <v>605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1" ht="18.75" x14ac:dyDescent="0.3">
      <c r="A2" s="214" t="s">
        <v>609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</row>
    <row r="3" spans="1:11" ht="18.75" x14ac:dyDescent="0.3">
      <c r="A3" s="214" t="s">
        <v>530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</row>
    <row r="4" spans="1:11" ht="19.5" thickBot="1" x14ac:dyDescent="0.35">
      <c r="A4" s="214"/>
      <c r="B4" s="214"/>
      <c r="C4" s="26"/>
      <c r="D4" s="26"/>
      <c r="E4" s="19"/>
    </row>
    <row r="5" spans="1:11" ht="25.5" customHeight="1" thickBot="1" x14ac:dyDescent="0.3">
      <c r="A5" s="34"/>
      <c r="B5" s="35"/>
      <c r="C5" s="35"/>
      <c r="D5" s="35"/>
      <c r="E5" s="36"/>
      <c r="F5" s="215" t="s">
        <v>168</v>
      </c>
      <c r="G5" s="216"/>
      <c r="H5" s="37"/>
      <c r="I5" s="37"/>
      <c r="J5" s="37"/>
      <c r="K5" s="37"/>
    </row>
    <row r="6" spans="1:11" s="20" customFormat="1" ht="30" customHeight="1" thickBot="1" x14ac:dyDescent="0.3">
      <c r="A6" s="38" t="s">
        <v>1</v>
      </c>
      <c r="B6" s="38" t="s">
        <v>529</v>
      </c>
      <c r="C6" s="38" t="s">
        <v>177</v>
      </c>
      <c r="D6" s="38" t="s">
        <v>162</v>
      </c>
      <c r="E6" s="38" t="s">
        <v>174</v>
      </c>
      <c r="F6" s="39" t="s">
        <v>2</v>
      </c>
      <c r="G6" s="39" t="s">
        <v>3</v>
      </c>
      <c r="H6" s="40" t="s">
        <v>163</v>
      </c>
      <c r="I6" s="40" t="s">
        <v>165</v>
      </c>
      <c r="J6" s="40" t="s">
        <v>4</v>
      </c>
      <c r="K6" s="40" t="s">
        <v>164</v>
      </c>
    </row>
    <row r="7" spans="1:11" s="35" customFormat="1" ht="30" customHeight="1" thickBot="1" x14ac:dyDescent="0.3">
      <c r="A7" s="202" t="s">
        <v>377</v>
      </c>
      <c r="B7" s="203"/>
      <c r="C7" s="203"/>
      <c r="D7" s="203"/>
      <c r="E7" s="203"/>
      <c r="F7" s="203"/>
      <c r="G7" s="203"/>
      <c r="H7" s="203"/>
      <c r="I7" s="203"/>
      <c r="J7" s="203"/>
      <c r="K7" s="204"/>
    </row>
    <row r="8" spans="1:11" s="37" customFormat="1" ht="30" customHeight="1" x14ac:dyDescent="0.25">
      <c r="A8" s="163">
        <v>1</v>
      </c>
      <c r="B8" s="152" t="s">
        <v>373</v>
      </c>
      <c r="C8" s="152" t="s">
        <v>368</v>
      </c>
      <c r="D8" s="152" t="s">
        <v>296</v>
      </c>
      <c r="E8" s="146">
        <v>245000</v>
      </c>
      <c r="F8" s="146">
        <f t="shared" ref="F8:F13" si="0">E8*2.87%</f>
        <v>7031.5</v>
      </c>
      <c r="G8" s="146">
        <v>4742.3999999999996</v>
      </c>
      <c r="H8" s="146">
        <v>46889.39</v>
      </c>
      <c r="I8" s="150">
        <v>25</v>
      </c>
      <c r="J8" s="146">
        <f>SUM(F8:I8)</f>
        <v>58688.29</v>
      </c>
      <c r="K8" s="150">
        <f t="shared" ref="K8:K13" si="1">+E8-J8</f>
        <v>186311.71</v>
      </c>
    </row>
    <row r="9" spans="1:11" s="44" customFormat="1" ht="30" customHeight="1" x14ac:dyDescent="0.25">
      <c r="A9" s="41">
        <v>2</v>
      </c>
      <c r="B9" s="147" t="s">
        <v>369</v>
      </c>
      <c r="C9" s="147" t="s">
        <v>151</v>
      </c>
      <c r="D9" s="147" t="s">
        <v>170</v>
      </c>
      <c r="E9" s="149">
        <v>110000</v>
      </c>
      <c r="F9" s="149">
        <f t="shared" si="0"/>
        <v>3157</v>
      </c>
      <c r="G9" s="149">
        <f>+E9*3.04%</f>
        <v>3344</v>
      </c>
      <c r="H9" s="149">
        <v>14457.62</v>
      </c>
      <c r="I9" s="150">
        <v>25</v>
      </c>
      <c r="J9" s="146">
        <f t="shared" ref="J9:J14" si="2">SUM(F9:I9)</f>
        <v>20983.620000000003</v>
      </c>
      <c r="K9" s="150">
        <f t="shared" si="1"/>
        <v>89016.38</v>
      </c>
    </row>
    <row r="10" spans="1:11" s="44" customFormat="1" ht="30" customHeight="1" x14ac:dyDescent="0.25">
      <c r="A10" s="41">
        <f>+A9+1</f>
        <v>3</v>
      </c>
      <c r="B10" s="147" t="s">
        <v>7</v>
      </c>
      <c r="C10" s="147" t="s">
        <v>173</v>
      </c>
      <c r="D10" s="147" t="s">
        <v>169</v>
      </c>
      <c r="E10" s="149">
        <v>70000</v>
      </c>
      <c r="F10" s="149">
        <f t="shared" si="0"/>
        <v>2009</v>
      </c>
      <c r="G10" s="149">
        <f>+E10*3.04%</f>
        <v>2128</v>
      </c>
      <c r="H10" s="149">
        <v>5368.48</v>
      </c>
      <c r="I10" s="150">
        <v>4751.8900000000003</v>
      </c>
      <c r="J10" s="146">
        <f t="shared" si="2"/>
        <v>14257.369999999999</v>
      </c>
      <c r="K10" s="150">
        <f t="shared" si="1"/>
        <v>55742.630000000005</v>
      </c>
    </row>
    <row r="11" spans="1:11" s="44" customFormat="1" ht="30" customHeight="1" x14ac:dyDescent="0.25">
      <c r="A11" s="41">
        <f>+A10+1</f>
        <v>4</v>
      </c>
      <c r="B11" s="147" t="s">
        <v>370</v>
      </c>
      <c r="C11" s="147" t="s">
        <v>173</v>
      </c>
      <c r="D11" s="147" t="s">
        <v>169</v>
      </c>
      <c r="E11" s="149">
        <v>68000</v>
      </c>
      <c r="F11" s="149">
        <f t="shared" si="0"/>
        <v>1951.6</v>
      </c>
      <c r="G11" s="149">
        <f>+E11*3.04%</f>
        <v>2067.1999999999998</v>
      </c>
      <c r="H11" s="149">
        <v>4992.12</v>
      </c>
      <c r="I11" s="150">
        <v>3274.26</v>
      </c>
      <c r="J11" s="146">
        <f t="shared" si="2"/>
        <v>12285.18</v>
      </c>
      <c r="K11" s="150">
        <f t="shared" si="1"/>
        <v>55714.82</v>
      </c>
    </row>
    <row r="12" spans="1:11" s="44" customFormat="1" ht="30" customHeight="1" x14ac:dyDescent="0.25">
      <c r="A12" s="41">
        <f>+A11+1</f>
        <v>5</v>
      </c>
      <c r="B12" s="147" t="s">
        <v>193</v>
      </c>
      <c r="C12" s="147" t="s">
        <v>139</v>
      </c>
      <c r="D12" s="147" t="s">
        <v>362</v>
      </c>
      <c r="E12" s="149">
        <v>45000</v>
      </c>
      <c r="F12" s="149">
        <f t="shared" si="0"/>
        <v>1291.5</v>
      </c>
      <c r="G12" s="149">
        <f>+E12*3.04%</f>
        <v>1368</v>
      </c>
      <c r="H12" s="149">
        <v>1148.33</v>
      </c>
      <c r="I12" s="150">
        <v>25</v>
      </c>
      <c r="J12" s="146">
        <f>SUM(F12:I12)</f>
        <v>3832.83</v>
      </c>
      <c r="K12" s="150">
        <f t="shared" si="1"/>
        <v>41167.17</v>
      </c>
    </row>
    <row r="13" spans="1:11" s="44" customFormat="1" ht="30" customHeight="1" x14ac:dyDescent="0.25">
      <c r="A13" s="41">
        <f t="shared" ref="A13:A15" si="3">+A12+1</f>
        <v>6</v>
      </c>
      <c r="B13" s="147" t="s">
        <v>44</v>
      </c>
      <c r="C13" s="147" t="s">
        <v>131</v>
      </c>
      <c r="D13" s="147" t="s">
        <v>170</v>
      </c>
      <c r="E13" s="149">
        <v>31500</v>
      </c>
      <c r="F13" s="149">
        <f t="shared" si="0"/>
        <v>904.05</v>
      </c>
      <c r="G13" s="149">
        <f>+E13*3.04%</f>
        <v>957.6</v>
      </c>
      <c r="H13" s="149">
        <v>0</v>
      </c>
      <c r="I13" s="150">
        <v>1025</v>
      </c>
      <c r="J13" s="146">
        <f t="shared" si="2"/>
        <v>2886.65</v>
      </c>
      <c r="K13" s="150">
        <f t="shared" si="1"/>
        <v>28613.35</v>
      </c>
    </row>
    <row r="14" spans="1:11" s="44" customFormat="1" ht="30" customHeight="1" x14ac:dyDescent="0.25">
      <c r="A14" s="41">
        <f t="shared" si="3"/>
        <v>7</v>
      </c>
      <c r="B14" s="147" t="s">
        <v>371</v>
      </c>
      <c r="C14" s="147" t="s">
        <v>131</v>
      </c>
      <c r="D14" s="147" t="s">
        <v>170</v>
      </c>
      <c r="E14" s="149">
        <v>31500</v>
      </c>
      <c r="F14" s="149">
        <v>904.05</v>
      </c>
      <c r="G14" s="149">
        <v>957.6</v>
      </c>
      <c r="H14" s="149"/>
      <c r="I14" s="150">
        <v>125</v>
      </c>
      <c r="J14" s="146">
        <f t="shared" si="2"/>
        <v>1986.65</v>
      </c>
      <c r="K14" s="150">
        <f t="shared" ref="K14:K15" si="4">+E14-J14</f>
        <v>29513.35</v>
      </c>
    </row>
    <row r="15" spans="1:11" s="44" customFormat="1" ht="30" customHeight="1" x14ac:dyDescent="0.25">
      <c r="A15" s="41">
        <f t="shared" si="3"/>
        <v>8</v>
      </c>
      <c r="B15" s="147" t="s">
        <v>372</v>
      </c>
      <c r="C15" s="147" t="s">
        <v>131</v>
      </c>
      <c r="D15" s="147" t="s">
        <v>170</v>
      </c>
      <c r="E15" s="149">
        <v>31500</v>
      </c>
      <c r="F15" s="149">
        <v>904.05</v>
      </c>
      <c r="G15" s="149">
        <v>957.6</v>
      </c>
      <c r="H15" s="149"/>
      <c r="I15" s="150">
        <v>5912.32</v>
      </c>
      <c r="J15" s="146">
        <f>SUM(F15:I15)</f>
        <v>7773.9699999999993</v>
      </c>
      <c r="K15" s="150">
        <f t="shared" si="4"/>
        <v>23726.03</v>
      </c>
    </row>
    <row r="16" spans="1:11" s="45" customFormat="1" ht="30" customHeight="1" x14ac:dyDescent="0.25">
      <c r="A16" s="211" t="s">
        <v>175</v>
      </c>
      <c r="B16" s="212"/>
      <c r="C16" s="212"/>
      <c r="D16" s="212"/>
      <c r="E16" s="42">
        <f>SUM(E8:E15)</f>
        <v>632500</v>
      </c>
      <c r="F16" s="42">
        <f t="shared" ref="F16:K16" si="5">SUM(F8:F15)</f>
        <v>18152.75</v>
      </c>
      <c r="G16" s="42">
        <f t="shared" si="5"/>
        <v>16522.399999999998</v>
      </c>
      <c r="H16" s="42">
        <f t="shared" si="5"/>
        <v>72855.94</v>
      </c>
      <c r="I16" s="42">
        <f t="shared" si="5"/>
        <v>15163.470000000001</v>
      </c>
      <c r="J16" s="42">
        <f t="shared" si="5"/>
        <v>122694.55999999998</v>
      </c>
      <c r="K16" s="42">
        <f t="shared" si="5"/>
        <v>509805.43999999994</v>
      </c>
    </row>
    <row r="17" spans="1:11" s="36" customFormat="1" ht="22.5" customHeight="1" thickBot="1" x14ac:dyDescent="0.3">
      <c r="A17" s="46"/>
      <c r="B17" s="47"/>
      <c r="C17" s="48"/>
      <c r="D17" s="48"/>
      <c r="E17" s="44"/>
      <c r="F17" s="44"/>
      <c r="G17" s="44"/>
      <c r="H17" s="44"/>
      <c r="I17" s="44"/>
      <c r="J17" s="44"/>
      <c r="K17" s="44"/>
    </row>
    <row r="18" spans="1:11" s="80" customFormat="1" ht="28.5" customHeight="1" thickBot="1" x14ac:dyDescent="0.3">
      <c r="A18" s="205" t="s">
        <v>235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7"/>
    </row>
    <row r="19" spans="1:11" s="44" customFormat="1" ht="30" customHeight="1" x14ac:dyDescent="0.25">
      <c r="A19" s="163">
        <f>+A15+1</f>
        <v>9</v>
      </c>
      <c r="B19" s="152" t="s">
        <v>267</v>
      </c>
      <c r="C19" s="164" t="s">
        <v>153</v>
      </c>
      <c r="D19" s="147" t="s">
        <v>170</v>
      </c>
      <c r="E19" s="146">
        <v>200000</v>
      </c>
      <c r="F19" s="146">
        <f>E19*2.87%</f>
        <v>5740</v>
      </c>
      <c r="G19" s="5">
        <f>156000*3.04%</f>
        <v>4742.3999999999996</v>
      </c>
      <c r="H19" s="146">
        <v>35367.21</v>
      </c>
      <c r="I19" s="151">
        <v>2405.2399999999998</v>
      </c>
      <c r="J19" s="146">
        <f>SUM(F19:I19)</f>
        <v>48254.85</v>
      </c>
      <c r="K19" s="150">
        <f>+E19-J19</f>
        <v>151745.15</v>
      </c>
    </row>
    <row r="20" spans="1:11" s="45" customFormat="1" ht="30" customHeight="1" x14ac:dyDescent="0.25">
      <c r="A20" s="211" t="s">
        <v>175</v>
      </c>
      <c r="B20" s="212"/>
      <c r="C20" s="212"/>
      <c r="D20" s="212"/>
      <c r="E20" s="42">
        <f>SUM(E19)</f>
        <v>200000</v>
      </c>
      <c r="F20" s="42">
        <f t="shared" ref="F20:K20" si="6">SUM(F19)</f>
        <v>5740</v>
      </c>
      <c r="G20" s="42">
        <f t="shared" si="6"/>
        <v>4742.3999999999996</v>
      </c>
      <c r="H20" s="42">
        <f t="shared" si="6"/>
        <v>35367.21</v>
      </c>
      <c r="I20" s="42">
        <f t="shared" si="6"/>
        <v>2405.2399999999998</v>
      </c>
      <c r="J20" s="42">
        <f t="shared" si="6"/>
        <v>48254.85</v>
      </c>
      <c r="K20" s="42">
        <f t="shared" si="6"/>
        <v>151745.15</v>
      </c>
    </row>
    <row r="21" spans="1:11" s="36" customFormat="1" ht="15" customHeight="1" thickBot="1" x14ac:dyDescent="0.3">
      <c r="A21" s="46"/>
      <c r="B21" s="47"/>
      <c r="C21" s="48"/>
      <c r="D21" s="48"/>
      <c r="E21" s="44"/>
      <c r="F21" s="44"/>
      <c r="G21" s="44"/>
      <c r="H21" s="44"/>
      <c r="I21" s="44"/>
      <c r="J21" s="44"/>
      <c r="K21" s="44"/>
    </row>
    <row r="22" spans="1:11" s="35" customFormat="1" ht="30" customHeight="1" thickBot="1" x14ac:dyDescent="0.3">
      <c r="A22" s="205" t="s">
        <v>263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7"/>
    </row>
    <row r="23" spans="1:11" s="45" customFormat="1" ht="30" customHeight="1" x14ac:dyDescent="0.25">
      <c r="A23" s="41">
        <f>+A19+1</f>
        <v>10</v>
      </c>
      <c r="B23" s="147" t="s">
        <v>197</v>
      </c>
      <c r="C23" s="148" t="s">
        <v>374</v>
      </c>
      <c r="D23" s="147" t="s">
        <v>169</v>
      </c>
      <c r="E23" s="149">
        <v>170500</v>
      </c>
      <c r="F23" s="149">
        <f>E23*2.87%</f>
        <v>4893.3500000000004</v>
      </c>
      <c r="G23" s="5">
        <f>156000*3.04%</f>
        <v>4742.3999999999996</v>
      </c>
      <c r="H23" s="149">
        <v>28798.93</v>
      </c>
      <c r="I23" s="151">
        <v>6065.96</v>
      </c>
      <c r="J23" s="146">
        <f>SUM(F23:I23)</f>
        <v>44500.639999999999</v>
      </c>
      <c r="K23" s="150">
        <f>+E23-J23</f>
        <v>125999.36</v>
      </c>
    </row>
    <row r="24" spans="1:11" s="45" customFormat="1" ht="22.5" customHeight="1" x14ac:dyDescent="0.25">
      <c r="A24" s="211" t="s">
        <v>175</v>
      </c>
      <c r="B24" s="212"/>
      <c r="C24" s="212"/>
      <c r="D24" s="212"/>
      <c r="E24" s="42">
        <f>SUM(E23)</f>
        <v>170500</v>
      </c>
      <c r="F24" s="42">
        <f t="shared" ref="F24:K24" si="7">SUM(F23)</f>
        <v>4893.3500000000004</v>
      </c>
      <c r="G24" s="42">
        <f t="shared" si="7"/>
        <v>4742.3999999999996</v>
      </c>
      <c r="H24" s="42">
        <f t="shared" si="7"/>
        <v>28798.93</v>
      </c>
      <c r="I24" s="42">
        <f t="shared" si="7"/>
        <v>6065.96</v>
      </c>
      <c r="J24" s="42">
        <f t="shared" si="7"/>
        <v>44500.639999999999</v>
      </c>
      <c r="K24" s="42">
        <f t="shared" si="7"/>
        <v>125999.36</v>
      </c>
    </row>
    <row r="25" spans="1:11" s="36" customFormat="1" ht="18" customHeight="1" thickBot="1" x14ac:dyDescent="0.3">
      <c r="A25" s="46"/>
      <c r="B25" s="47"/>
      <c r="C25" s="48"/>
      <c r="D25" s="48"/>
      <c r="E25" s="44"/>
      <c r="F25" s="44"/>
      <c r="G25" s="44"/>
      <c r="H25" s="44"/>
      <c r="I25" s="44"/>
      <c r="J25" s="44"/>
      <c r="K25" s="44"/>
    </row>
    <row r="26" spans="1:11" s="80" customFormat="1" ht="30" customHeight="1" thickBot="1" x14ac:dyDescent="0.3">
      <c r="A26" s="205" t="s">
        <v>236</v>
      </c>
      <c r="B26" s="206"/>
      <c r="C26" s="206"/>
      <c r="D26" s="206"/>
      <c r="E26" s="206"/>
      <c r="F26" s="206"/>
      <c r="G26" s="206"/>
      <c r="H26" s="206"/>
      <c r="I26" s="206"/>
      <c r="J26" s="206"/>
      <c r="K26" s="207"/>
    </row>
    <row r="27" spans="1:11" s="44" customFormat="1" ht="46.5" customHeight="1" x14ac:dyDescent="0.25">
      <c r="A27" s="163">
        <f>+A23+1</f>
        <v>11</v>
      </c>
      <c r="B27" s="152" t="s">
        <v>375</v>
      </c>
      <c r="C27" s="164" t="s">
        <v>376</v>
      </c>
      <c r="D27" s="147" t="s">
        <v>170</v>
      </c>
      <c r="E27" s="146">
        <v>126500</v>
      </c>
      <c r="F27" s="146">
        <f>E27*2.87%</f>
        <v>3630.55</v>
      </c>
      <c r="G27" s="146">
        <f>E27*3.04%</f>
        <v>3845.6</v>
      </c>
      <c r="H27" s="146">
        <v>18338.830000000002</v>
      </c>
      <c r="I27" s="151">
        <v>2025</v>
      </c>
      <c r="J27" s="146">
        <f>SUM(F27:I27)</f>
        <v>27839.980000000003</v>
      </c>
      <c r="K27" s="150">
        <f>+E27-J27</f>
        <v>98660.01999999999</v>
      </c>
    </row>
    <row r="28" spans="1:11" s="165" customFormat="1" ht="30" customHeight="1" x14ac:dyDescent="0.25">
      <c r="A28" s="163">
        <f>+A27+1</f>
        <v>12</v>
      </c>
      <c r="B28" s="147" t="s">
        <v>92</v>
      </c>
      <c r="C28" s="147" t="s">
        <v>75</v>
      </c>
      <c r="D28" s="147" t="s">
        <v>169</v>
      </c>
      <c r="E28" s="149">
        <v>80000</v>
      </c>
      <c r="F28" s="149">
        <f>E28*2.87%</f>
        <v>2296</v>
      </c>
      <c r="G28" s="149">
        <f>+E28*3.04%</f>
        <v>2432</v>
      </c>
      <c r="H28" s="149">
        <v>7400.87</v>
      </c>
      <c r="I28" s="151">
        <v>2360.9299999999998</v>
      </c>
      <c r="J28" s="146">
        <f>SUM(F28:I28)</f>
        <v>14489.8</v>
      </c>
      <c r="K28" s="150">
        <f>+E28-J28</f>
        <v>65510.2</v>
      </c>
    </row>
    <row r="29" spans="1:11" s="52" customFormat="1" ht="30" customHeight="1" x14ac:dyDescent="0.25">
      <c r="A29" s="41">
        <f>+A28+1</f>
        <v>13</v>
      </c>
      <c r="B29" s="147" t="s">
        <v>82</v>
      </c>
      <c r="C29" s="148" t="s">
        <v>75</v>
      </c>
      <c r="D29" s="147" t="s">
        <v>169</v>
      </c>
      <c r="E29" s="149">
        <v>60000</v>
      </c>
      <c r="F29" s="149">
        <f>E29*2.87%</f>
        <v>1722</v>
      </c>
      <c r="G29" s="149">
        <f>+E29*3.04%</f>
        <v>1824</v>
      </c>
      <c r="H29" s="149">
        <v>3248.45</v>
      </c>
      <c r="I29" s="151">
        <v>3315.12</v>
      </c>
      <c r="J29" s="146">
        <f>SUM(F29:I29)</f>
        <v>10109.57</v>
      </c>
      <c r="K29" s="150">
        <f>+E29-J29</f>
        <v>49890.43</v>
      </c>
    </row>
    <row r="30" spans="1:11" s="44" customFormat="1" ht="27" customHeight="1" x14ac:dyDescent="0.25">
      <c r="A30" s="211" t="s">
        <v>175</v>
      </c>
      <c r="B30" s="212"/>
      <c r="C30" s="212"/>
      <c r="D30" s="213"/>
      <c r="E30" s="42">
        <f>SUM(E27:E29)</f>
        <v>266500</v>
      </c>
      <c r="F30" s="42">
        <f t="shared" ref="F30:K30" si="8">SUM(F27:F29)</f>
        <v>7648.55</v>
      </c>
      <c r="G30" s="42">
        <f t="shared" si="8"/>
        <v>8101.6</v>
      </c>
      <c r="H30" s="42">
        <f t="shared" si="8"/>
        <v>28988.15</v>
      </c>
      <c r="I30" s="42">
        <f t="shared" si="8"/>
        <v>7701.05</v>
      </c>
      <c r="J30" s="42">
        <f t="shared" si="8"/>
        <v>52439.35</v>
      </c>
      <c r="K30" s="42">
        <f t="shared" si="8"/>
        <v>214060.64999999997</v>
      </c>
    </row>
    <row r="31" spans="1:11" s="44" customFormat="1" ht="13.5" customHeight="1" thickBot="1" x14ac:dyDescent="0.3">
      <c r="A31" s="55"/>
      <c r="B31" s="55"/>
      <c r="C31" s="55"/>
      <c r="D31" s="55"/>
      <c r="E31" s="45"/>
      <c r="F31" s="45"/>
      <c r="G31" s="45"/>
      <c r="H31" s="45"/>
      <c r="I31" s="45"/>
      <c r="J31" s="45"/>
      <c r="K31" s="45"/>
    </row>
    <row r="32" spans="1:11" s="37" customFormat="1" ht="30" customHeight="1" thickBot="1" x14ac:dyDescent="0.3">
      <c r="A32" s="205" t="s">
        <v>237</v>
      </c>
      <c r="B32" s="206"/>
      <c r="C32" s="206"/>
      <c r="D32" s="206"/>
      <c r="E32" s="206"/>
      <c r="F32" s="206"/>
      <c r="G32" s="206"/>
      <c r="H32" s="206"/>
      <c r="I32" s="206"/>
      <c r="J32" s="206"/>
      <c r="K32" s="207"/>
    </row>
    <row r="33" spans="1:11" s="44" customFormat="1" ht="32.25" customHeight="1" x14ac:dyDescent="0.25">
      <c r="A33" s="163">
        <f>+A29+1</f>
        <v>14</v>
      </c>
      <c r="B33" s="152" t="s">
        <v>378</v>
      </c>
      <c r="C33" s="153" t="s">
        <v>264</v>
      </c>
      <c r="D33" s="147" t="s">
        <v>170</v>
      </c>
      <c r="E33" s="146">
        <v>138000</v>
      </c>
      <c r="F33" s="149">
        <f>E33*2.87%</f>
        <v>3960.6</v>
      </c>
      <c r="G33" s="149">
        <f>E33*3.04%</f>
        <v>4195.2</v>
      </c>
      <c r="H33" s="146">
        <v>21043.919999999998</v>
      </c>
      <c r="I33" s="151">
        <v>6474.66</v>
      </c>
      <c r="J33" s="146">
        <f>SUM(F33:I33)</f>
        <v>35674.379999999997</v>
      </c>
      <c r="K33" s="150">
        <f>+E33-J33</f>
        <v>102325.62</v>
      </c>
    </row>
    <row r="34" spans="1:11" s="165" customFormat="1" ht="30" customHeight="1" x14ac:dyDescent="0.25">
      <c r="A34" s="41">
        <f>+A33+1</f>
        <v>15</v>
      </c>
      <c r="B34" s="147" t="s">
        <v>78</v>
      </c>
      <c r="C34" s="147" t="s">
        <v>75</v>
      </c>
      <c r="D34" s="147" t="s">
        <v>170</v>
      </c>
      <c r="E34" s="149">
        <v>100000</v>
      </c>
      <c r="F34" s="149">
        <f>E34*2.87%</f>
        <v>2870</v>
      </c>
      <c r="G34" s="149">
        <f>+E34*3.04%</f>
        <v>3040</v>
      </c>
      <c r="H34" s="149">
        <v>12105.37</v>
      </c>
      <c r="I34" s="151">
        <v>45</v>
      </c>
      <c r="J34" s="146">
        <f>SUM(F34:I34)</f>
        <v>18060.370000000003</v>
      </c>
      <c r="K34" s="150">
        <f>+E34-J34</f>
        <v>81939.63</v>
      </c>
    </row>
    <row r="35" spans="1:11" s="52" customFormat="1" ht="30" customHeight="1" x14ac:dyDescent="0.25">
      <c r="A35" s="41">
        <f>+A34+1</f>
        <v>16</v>
      </c>
      <c r="B35" s="147" t="s">
        <v>379</v>
      </c>
      <c r="C35" s="148" t="s">
        <v>75</v>
      </c>
      <c r="D35" s="147" t="s">
        <v>169</v>
      </c>
      <c r="E35" s="149">
        <v>60000</v>
      </c>
      <c r="F35" s="149">
        <f>E35*2.87%</f>
        <v>1722</v>
      </c>
      <c r="G35" s="149">
        <f>+E35*3.04%</f>
        <v>1824</v>
      </c>
      <c r="H35" s="149">
        <v>3486.68</v>
      </c>
      <c r="I35" s="151">
        <v>125</v>
      </c>
      <c r="J35" s="146">
        <f>SUM(F35:I35)</f>
        <v>7157.68</v>
      </c>
      <c r="K35" s="150">
        <f>+E35-J35</f>
        <v>52842.32</v>
      </c>
    </row>
    <row r="36" spans="1:11" s="44" customFormat="1" ht="30" customHeight="1" thickBot="1" x14ac:dyDescent="0.3">
      <c r="A36" s="211" t="s">
        <v>175</v>
      </c>
      <c r="B36" s="212"/>
      <c r="C36" s="212"/>
      <c r="D36" s="213"/>
      <c r="E36" s="42">
        <f>SUM(E33:E35)</f>
        <v>298000</v>
      </c>
      <c r="F36" s="42">
        <f t="shared" ref="F36:K36" si="9">SUM(F33:F35)</f>
        <v>8552.6</v>
      </c>
      <c r="G36" s="42">
        <f t="shared" si="9"/>
        <v>9059.2000000000007</v>
      </c>
      <c r="H36" s="42">
        <f t="shared" si="9"/>
        <v>36635.97</v>
      </c>
      <c r="I36" s="42">
        <f t="shared" si="9"/>
        <v>6644.66</v>
      </c>
      <c r="J36" s="42">
        <f t="shared" si="9"/>
        <v>60892.43</v>
      </c>
      <c r="K36" s="42">
        <f t="shared" si="9"/>
        <v>237107.57</v>
      </c>
    </row>
    <row r="37" spans="1:11" s="37" customFormat="1" ht="24" customHeight="1" thickBot="1" x14ac:dyDescent="0.3">
      <c r="A37" s="205" t="s">
        <v>238</v>
      </c>
      <c r="B37" s="206"/>
      <c r="C37" s="206"/>
      <c r="D37" s="206"/>
      <c r="E37" s="206"/>
      <c r="F37" s="206"/>
      <c r="G37" s="206"/>
      <c r="H37" s="206"/>
      <c r="I37" s="206"/>
      <c r="J37" s="206"/>
      <c r="K37" s="207"/>
    </row>
    <row r="38" spans="1:11" s="99" customFormat="1" ht="30" customHeight="1" x14ac:dyDescent="0.25">
      <c r="A38" s="87">
        <f>+A35+1</f>
        <v>17</v>
      </c>
      <c r="B38" s="93" t="s">
        <v>73</v>
      </c>
      <c r="C38" s="93" t="s">
        <v>75</v>
      </c>
      <c r="D38" s="93" t="s">
        <v>170</v>
      </c>
      <c r="E38" s="94">
        <v>80000</v>
      </c>
      <c r="F38" s="94">
        <f>E38*2.87%</f>
        <v>2296</v>
      </c>
      <c r="G38" s="94">
        <f>+E38*3.04%</f>
        <v>2432</v>
      </c>
      <c r="H38" s="94">
        <v>7400.87</v>
      </c>
      <c r="I38" s="97">
        <v>1471</v>
      </c>
      <c r="J38" s="89">
        <f>SUM(F38:I38)</f>
        <v>13599.869999999999</v>
      </c>
      <c r="K38" s="90">
        <f>+E38-J38</f>
        <v>66400.13</v>
      </c>
    </row>
    <row r="39" spans="1:11" s="99" customFormat="1" ht="30" customHeight="1" x14ac:dyDescent="0.25">
      <c r="A39" s="92">
        <f>+A38+1</f>
        <v>18</v>
      </c>
      <c r="B39" s="93" t="s">
        <v>380</v>
      </c>
      <c r="C39" s="98" t="s">
        <v>75</v>
      </c>
      <c r="D39" s="93" t="s">
        <v>169</v>
      </c>
      <c r="E39" s="94">
        <v>80000</v>
      </c>
      <c r="F39" s="89">
        <f>E39*2.87%</f>
        <v>2296</v>
      </c>
      <c r="G39" s="89">
        <f>+E39*3.04%</f>
        <v>2432</v>
      </c>
      <c r="H39" s="89">
        <v>7103.34</v>
      </c>
      <c r="I39" s="97">
        <v>5698.27</v>
      </c>
      <c r="J39" s="89">
        <f>SUM(F39:I39)</f>
        <v>17529.61</v>
      </c>
      <c r="K39" s="90">
        <f>+E39-J39</f>
        <v>62470.39</v>
      </c>
    </row>
    <row r="40" spans="1:11" s="58" customFormat="1" ht="30" customHeight="1" x14ac:dyDescent="0.25">
      <c r="A40" s="92">
        <f>+A39+1</f>
        <v>19</v>
      </c>
      <c r="B40" s="93" t="s">
        <v>381</v>
      </c>
      <c r="C40" s="98" t="s">
        <v>75</v>
      </c>
      <c r="D40" s="93" t="s">
        <v>170</v>
      </c>
      <c r="E40" s="94">
        <v>80000</v>
      </c>
      <c r="F40" s="94">
        <f>E40*2.87%</f>
        <v>2296</v>
      </c>
      <c r="G40" s="94">
        <f>+E40*3.04%</f>
        <v>2432</v>
      </c>
      <c r="H40" s="94">
        <v>7400.87</v>
      </c>
      <c r="I40" s="97">
        <v>4324.8999999999996</v>
      </c>
      <c r="J40" s="89">
        <f>SUM(F40:I40)</f>
        <v>16453.769999999997</v>
      </c>
      <c r="K40" s="90">
        <f>+E40-J40</f>
        <v>63546.23</v>
      </c>
    </row>
    <row r="41" spans="1:11" s="58" customFormat="1" ht="30" customHeight="1" x14ac:dyDescent="0.25">
      <c r="A41" s="87">
        <f>+A40+1</f>
        <v>20</v>
      </c>
      <c r="B41" s="88" t="s">
        <v>382</v>
      </c>
      <c r="C41" s="88" t="s">
        <v>75</v>
      </c>
      <c r="D41" s="88" t="s">
        <v>170</v>
      </c>
      <c r="E41" s="89">
        <v>63000</v>
      </c>
      <c r="F41" s="89">
        <f>E41*2.87%</f>
        <v>1808.1</v>
      </c>
      <c r="G41" s="89">
        <f>+E41*3.04%</f>
        <v>1915.2</v>
      </c>
      <c r="H41" s="89">
        <v>3813.19</v>
      </c>
      <c r="I41" s="90">
        <v>5869.76</v>
      </c>
      <c r="J41" s="89">
        <f>SUM(F41:I41)</f>
        <v>13406.25</v>
      </c>
      <c r="K41" s="90">
        <f>+E41-J41</f>
        <v>49593.75</v>
      </c>
    </row>
    <row r="42" spans="1:11" s="44" customFormat="1" ht="22.5" customHeight="1" x14ac:dyDescent="0.25">
      <c r="A42" s="211" t="s">
        <v>175</v>
      </c>
      <c r="B42" s="212"/>
      <c r="C42" s="212"/>
      <c r="D42" s="213"/>
      <c r="E42" s="42">
        <f>SUM(E38:E41)</f>
        <v>303000</v>
      </c>
      <c r="F42" s="42">
        <f t="shared" ref="F42:K42" si="10">SUM(F38:F41)</f>
        <v>8696.1</v>
      </c>
      <c r="G42" s="42">
        <f t="shared" si="10"/>
        <v>9211.2000000000007</v>
      </c>
      <c r="H42" s="42">
        <f t="shared" si="10"/>
        <v>25718.269999999997</v>
      </c>
      <c r="I42" s="42">
        <f t="shared" si="10"/>
        <v>17363.93</v>
      </c>
      <c r="J42" s="42">
        <f t="shared" si="10"/>
        <v>60989.5</v>
      </c>
      <c r="K42" s="42">
        <f t="shared" si="10"/>
        <v>242010.5</v>
      </c>
    </row>
    <row r="43" spans="1:11" s="44" customFormat="1" ht="18" customHeight="1" thickBot="1" x14ac:dyDescent="0.3">
      <c r="A43"/>
      <c r="B43"/>
      <c r="C43"/>
      <c r="D43"/>
      <c r="E43"/>
      <c r="F43"/>
      <c r="G43"/>
      <c r="H43"/>
      <c r="I43"/>
      <c r="J43"/>
      <c r="K43"/>
    </row>
    <row r="44" spans="1:11" s="44" customFormat="1" ht="21" customHeight="1" thickBot="1" x14ac:dyDescent="0.3">
      <c r="A44" s="205" t="s">
        <v>383</v>
      </c>
      <c r="B44" s="206"/>
      <c r="C44" s="206"/>
      <c r="D44" s="206"/>
      <c r="E44" s="206"/>
      <c r="F44" s="206"/>
      <c r="G44" s="206"/>
      <c r="H44" s="206"/>
      <c r="I44" s="206"/>
      <c r="J44" s="206"/>
      <c r="K44" s="207"/>
    </row>
    <row r="45" spans="1:11" s="99" customFormat="1" ht="30" customHeight="1" x14ac:dyDescent="0.25">
      <c r="A45" s="87">
        <f>+A41+1</f>
        <v>21</v>
      </c>
      <c r="B45" s="88" t="s">
        <v>81</v>
      </c>
      <c r="C45" s="96" t="s">
        <v>265</v>
      </c>
      <c r="D45" s="93" t="s">
        <v>170</v>
      </c>
      <c r="E45" s="89">
        <v>170500</v>
      </c>
      <c r="F45" s="89">
        <v>3630.55</v>
      </c>
      <c r="G45" s="89">
        <v>3845.6</v>
      </c>
      <c r="H45" s="146">
        <v>29041.19</v>
      </c>
      <c r="I45" s="97">
        <v>1335.12</v>
      </c>
      <c r="J45" s="89">
        <f>SUM(F45:I45)</f>
        <v>37852.46</v>
      </c>
      <c r="K45" s="150">
        <f>+E45-J45</f>
        <v>132647.54</v>
      </c>
    </row>
    <row r="46" spans="1:11" s="99" customFormat="1" ht="30" customHeight="1" x14ac:dyDescent="0.25">
      <c r="A46" s="92">
        <f>+A45+1</f>
        <v>22</v>
      </c>
      <c r="B46" s="93" t="s">
        <v>266</v>
      </c>
      <c r="C46" s="98" t="s">
        <v>139</v>
      </c>
      <c r="D46" s="93" t="s">
        <v>170</v>
      </c>
      <c r="E46" s="94">
        <v>56000</v>
      </c>
      <c r="F46" s="94">
        <f>E46*2.87%</f>
        <v>1607.2</v>
      </c>
      <c r="G46" s="94">
        <f>+E46*3.04%</f>
        <v>1702.4</v>
      </c>
      <c r="H46" s="94">
        <v>2522.29</v>
      </c>
      <c r="I46" s="97">
        <v>1885.62</v>
      </c>
      <c r="J46" s="89">
        <f>SUM(F46:I46)</f>
        <v>7717.51</v>
      </c>
      <c r="K46" s="90">
        <f>+E46-J46</f>
        <v>48282.49</v>
      </c>
    </row>
    <row r="47" spans="1:11" s="44" customFormat="1" ht="28.5" customHeight="1" x14ac:dyDescent="0.25">
      <c r="A47" s="211" t="s">
        <v>175</v>
      </c>
      <c r="B47" s="212"/>
      <c r="C47" s="212"/>
      <c r="D47" s="213"/>
      <c r="E47" s="42">
        <f>SUM(E45:E46)</f>
        <v>226500</v>
      </c>
      <c r="F47" s="42">
        <f t="shared" ref="F47:K47" si="11">SUM(F45:F46)</f>
        <v>5237.75</v>
      </c>
      <c r="G47" s="42">
        <f t="shared" si="11"/>
        <v>5548</v>
      </c>
      <c r="H47" s="42">
        <f t="shared" si="11"/>
        <v>31563.48</v>
      </c>
      <c r="I47" s="42">
        <f t="shared" si="11"/>
        <v>3220.74</v>
      </c>
      <c r="J47" s="42">
        <f t="shared" si="11"/>
        <v>45569.97</v>
      </c>
      <c r="K47" s="42">
        <f t="shared" si="11"/>
        <v>180930.03</v>
      </c>
    </row>
    <row r="48" spans="1:11" s="44" customFormat="1" ht="12" customHeight="1" thickBot="1" x14ac:dyDescent="0.3">
      <c r="A48" s="55"/>
      <c r="B48" s="55"/>
      <c r="C48" s="55"/>
      <c r="D48" s="55"/>
      <c r="E48"/>
      <c r="F48"/>
      <c r="G48"/>
      <c r="H48"/>
      <c r="I48"/>
      <c r="J48"/>
      <c r="K48"/>
    </row>
    <row r="49" spans="1:11" s="44" customFormat="1" ht="30" customHeight="1" thickBot="1" x14ac:dyDescent="0.3">
      <c r="A49" s="208" t="s">
        <v>239</v>
      </c>
      <c r="B49" s="209"/>
      <c r="C49" s="209"/>
      <c r="D49" s="209"/>
      <c r="E49" s="209"/>
      <c r="F49" s="209"/>
      <c r="G49" s="209"/>
      <c r="H49" s="209"/>
      <c r="I49" s="209"/>
      <c r="J49" s="209"/>
      <c r="K49" s="210"/>
    </row>
    <row r="50" spans="1:11" s="58" customFormat="1" ht="30" customHeight="1" x14ac:dyDescent="0.25">
      <c r="A50" s="92">
        <f>+A46+1</f>
        <v>23</v>
      </c>
      <c r="B50" s="93" t="s">
        <v>384</v>
      </c>
      <c r="C50" s="98" t="s">
        <v>75</v>
      </c>
      <c r="D50" s="93" t="s">
        <v>170</v>
      </c>
      <c r="E50" s="94">
        <v>104000</v>
      </c>
      <c r="F50" s="94">
        <f>E50*2.87%</f>
        <v>2984.8</v>
      </c>
      <c r="G50" s="94">
        <f>+E50*3.04%</f>
        <v>3161.6</v>
      </c>
      <c r="H50" s="94">
        <v>12748.69</v>
      </c>
      <c r="I50" s="97">
        <v>2255.12</v>
      </c>
      <c r="J50" s="89">
        <f>SUM(F50:I50)</f>
        <v>21150.21</v>
      </c>
      <c r="K50" s="90">
        <f>+E50-J50</f>
        <v>82849.790000000008</v>
      </c>
    </row>
    <row r="51" spans="1:11" s="58" customFormat="1" ht="30" customHeight="1" x14ac:dyDescent="0.25">
      <c r="A51" s="92">
        <f>+A50+1</f>
        <v>24</v>
      </c>
      <c r="B51" s="93" t="s">
        <v>385</v>
      </c>
      <c r="C51" s="98" t="s">
        <v>75</v>
      </c>
      <c r="D51" s="93" t="s">
        <v>170</v>
      </c>
      <c r="E51" s="94">
        <v>95000</v>
      </c>
      <c r="F51" s="94">
        <f>E51*2.87%</f>
        <v>2726.5</v>
      </c>
      <c r="G51" s="94">
        <f>+E51*3.04%</f>
        <v>2888</v>
      </c>
      <c r="H51" s="94">
        <v>10929.24</v>
      </c>
      <c r="I51" s="97">
        <v>4125</v>
      </c>
      <c r="J51" s="89">
        <f>SUM(F51:I51)</f>
        <v>20668.739999999998</v>
      </c>
      <c r="K51" s="90">
        <f>+E51-J51</f>
        <v>74331.260000000009</v>
      </c>
    </row>
    <row r="52" spans="1:11" s="100" customFormat="1" ht="30" customHeight="1" x14ac:dyDescent="0.25">
      <c r="A52" s="87">
        <f>+A51+1</f>
        <v>25</v>
      </c>
      <c r="B52" s="93" t="s">
        <v>74</v>
      </c>
      <c r="C52" s="93" t="s">
        <v>75</v>
      </c>
      <c r="D52" s="93" t="s">
        <v>169</v>
      </c>
      <c r="E52" s="94">
        <v>85000</v>
      </c>
      <c r="F52" s="94">
        <f>E52*2.87%</f>
        <v>2439.5</v>
      </c>
      <c r="G52" s="94">
        <f>+E52*3.04%</f>
        <v>2584</v>
      </c>
      <c r="H52" s="94">
        <v>8576.99</v>
      </c>
      <c r="I52" s="97">
        <v>770.31</v>
      </c>
      <c r="J52" s="89">
        <f>SUM(F52:I52)</f>
        <v>14370.8</v>
      </c>
      <c r="K52" s="90">
        <f>+E52-J52</f>
        <v>70629.2</v>
      </c>
    </row>
    <row r="53" spans="1:11" s="58" customFormat="1" ht="30" customHeight="1" x14ac:dyDescent="0.25">
      <c r="A53" s="92">
        <f>+A52+1</f>
        <v>26</v>
      </c>
      <c r="B53" s="93" t="s">
        <v>386</v>
      </c>
      <c r="C53" s="98" t="s">
        <v>75</v>
      </c>
      <c r="D53" s="93" t="s">
        <v>169</v>
      </c>
      <c r="E53" s="94">
        <v>85000</v>
      </c>
      <c r="F53" s="94">
        <f>E53*2.87%</f>
        <v>2439.5</v>
      </c>
      <c r="G53" s="94">
        <f>+E53*3.04%</f>
        <v>2584</v>
      </c>
      <c r="H53" s="94">
        <v>8576.99</v>
      </c>
      <c r="I53" s="97">
        <v>25</v>
      </c>
      <c r="J53" s="89">
        <f>SUM(F53:I53)</f>
        <v>13625.49</v>
      </c>
      <c r="K53" s="90">
        <f>+E53-J53</f>
        <v>71374.509999999995</v>
      </c>
    </row>
    <row r="54" spans="1:11" s="44" customFormat="1" ht="24" customHeight="1" x14ac:dyDescent="0.25">
      <c r="A54" s="211" t="s">
        <v>175</v>
      </c>
      <c r="B54" s="212"/>
      <c r="C54" s="212"/>
      <c r="D54" s="213"/>
      <c r="E54" s="42">
        <f>SUM(E50:E53)</f>
        <v>369000</v>
      </c>
      <c r="F54" s="42">
        <f t="shared" ref="F54:K54" si="12">SUM(F50:F53)</f>
        <v>10590.3</v>
      </c>
      <c r="G54" s="42">
        <f t="shared" si="12"/>
        <v>11217.6</v>
      </c>
      <c r="H54" s="42">
        <f t="shared" si="12"/>
        <v>40831.909999999996</v>
      </c>
      <c r="I54" s="42">
        <f t="shared" si="12"/>
        <v>7175.43</v>
      </c>
      <c r="J54" s="42">
        <f t="shared" si="12"/>
        <v>69815.240000000005</v>
      </c>
      <c r="K54" s="42">
        <f t="shared" si="12"/>
        <v>299184.76</v>
      </c>
    </row>
    <row r="55" spans="1:11" s="44" customFormat="1" ht="12" customHeight="1" thickBot="1" x14ac:dyDescent="0.3">
      <c r="A55" s="79"/>
      <c r="B55" s="79"/>
      <c r="C55" s="79"/>
      <c r="D55" s="79"/>
      <c r="E55" s="79"/>
      <c r="F55" s="79"/>
      <c r="G55" s="79"/>
      <c r="H55" s="79"/>
      <c r="I55" s="79"/>
      <c r="J55" s="79"/>
      <c r="K55" s="79"/>
    </row>
    <row r="56" spans="1:11" s="44" customFormat="1" ht="21" customHeight="1" thickBot="1" x14ac:dyDescent="0.3">
      <c r="A56" s="208" t="s">
        <v>240</v>
      </c>
      <c r="B56" s="209"/>
      <c r="C56" s="209"/>
      <c r="D56" s="209"/>
      <c r="E56" s="209"/>
      <c r="F56" s="209"/>
      <c r="G56" s="209"/>
      <c r="H56" s="209"/>
      <c r="I56" s="209"/>
      <c r="J56" s="209"/>
      <c r="K56" s="210"/>
    </row>
    <row r="57" spans="1:11" s="100" customFormat="1" ht="30" customHeight="1" x14ac:dyDescent="0.25">
      <c r="A57" s="87">
        <f>+A53+1</f>
        <v>27</v>
      </c>
      <c r="B57" s="88" t="s">
        <v>72</v>
      </c>
      <c r="C57" s="88" t="s">
        <v>75</v>
      </c>
      <c r="D57" s="88" t="s">
        <v>170</v>
      </c>
      <c r="E57" s="89">
        <v>102000</v>
      </c>
      <c r="F57" s="94">
        <f>E57*2.87%</f>
        <v>2927.4</v>
      </c>
      <c r="G57" s="94">
        <f>+E57*3.04%</f>
        <v>3100.8</v>
      </c>
      <c r="H57" s="89">
        <v>12575.82</v>
      </c>
      <c r="I57" s="97">
        <v>125</v>
      </c>
      <c r="J57" s="89">
        <f>SUM(F57:I57)</f>
        <v>18729.02</v>
      </c>
      <c r="K57" s="90">
        <f>+E57-J57</f>
        <v>83270.98</v>
      </c>
    </row>
    <row r="58" spans="1:11" s="99" customFormat="1" ht="30" customHeight="1" x14ac:dyDescent="0.25">
      <c r="A58" s="92">
        <f>+A57+1</f>
        <v>28</v>
      </c>
      <c r="B58" s="93" t="s">
        <v>88</v>
      </c>
      <c r="C58" s="98" t="s">
        <v>75</v>
      </c>
      <c r="D58" s="93" t="s">
        <v>170</v>
      </c>
      <c r="E58" s="94">
        <v>102000</v>
      </c>
      <c r="F58" s="94">
        <f>E58*2.87%</f>
        <v>2927.4</v>
      </c>
      <c r="G58" s="94">
        <f>+E58*3.04%</f>
        <v>3100.8</v>
      </c>
      <c r="H58" s="94">
        <v>12575.82</v>
      </c>
      <c r="I58" s="97">
        <v>25</v>
      </c>
      <c r="J58" s="89">
        <f>SUM(F58:I58)</f>
        <v>18629.02</v>
      </c>
      <c r="K58" s="90">
        <f>+E58-J58</f>
        <v>83370.98</v>
      </c>
    </row>
    <row r="59" spans="1:11" s="44" customFormat="1" ht="24" customHeight="1" x14ac:dyDescent="0.25">
      <c r="A59" s="211" t="s">
        <v>175</v>
      </c>
      <c r="B59" s="212"/>
      <c r="C59" s="212"/>
      <c r="D59" s="213"/>
      <c r="E59" s="42">
        <f>SUM(E57:E58)</f>
        <v>204000</v>
      </c>
      <c r="F59" s="42">
        <f t="shared" ref="F59:K59" si="13">SUM(F57:F58)</f>
        <v>5854.8</v>
      </c>
      <c r="G59" s="42">
        <f t="shared" si="13"/>
        <v>6201.6</v>
      </c>
      <c r="H59" s="42">
        <f t="shared" si="13"/>
        <v>25151.64</v>
      </c>
      <c r="I59" s="42">
        <f t="shared" si="13"/>
        <v>150</v>
      </c>
      <c r="J59" s="42">
        <f t="shared" si="13"/>
        <v>37358.04</v>
      </c>
      <c r="K59" s="42">
        <f t="shared" si="13"/>
        <v>166641.96</v>
      </c>
    </row>
    <row r="60" spans="1:11" s="45" customFormat="1" ht="22.5" customHeight="1" thickBot="1" x14ac:dyDescent="0.3">
      <c r="A60" s="49"/>
      <c r="B60" s="47"/>
      <c r="C60" s="48"/>
      <c r="D60" s="47"/>
      <c r="E60" s="44"/>
      <c r="F60" s="44"/>
      <c r="G60" s="44"/>
      <c r="H60" s="44"/>
      <c r="I60" s="43"/>
      <c r="J60" s="44"/>
      <c r="K60" s="43"/>
    </row>
    <row r="61" spans="1:11" s="44" customFormat="1" ht="22.5" customHeight="1" thickBot="1" x14ac:dyDescent="0.3">
      <c r="A61" s="208" t="s">
        <v>269</v>
      </c>
      <c r="B61" s="209"/>
      <c r="C61" s="209"/>
      <c r="D61" s="209"/>
      <c r="E61" s="209"/>
      <c r="F61" s="209"/>
      <c r="G61" s="209"/>
      <c r="H61" s="209"/>
      <c r="I61" s="209"/>
      <c r="J61" s="209"/>
      <c r="K61" s="210"/>
    </row>
    <row r="62" spans="1:11" s="101" customFormat="1" ht="33.75" customHeight="1" x14ac:dyDescent="0.25">
      <c r="A62" s="87">
        <f>+A58+1</f>
        <v>29</v>
      </c>
      <c r="B62" s="88" t="s">
        <v>387</v>
      </c>
      <c r="C62" s="98" t="s">
        <v>388</v>
      </c>
      <c r="D62" s="93" t="s">
        <v>170</v>
      </c>
      <c r="E62" s="89">
        <v>126500</v>
      </c>
      <c r="F62" s="89">
        <f t="shared" ref="F62:F67" si="14">E62*2.87%</f>
        <v>3630.55</v>
      </c>
      <c r="G62" s="89">
        <f>E62*3.04%</f>
        <v>3845.6</v>
      </c>
      <c r="H62" s="89">
        <v>18041.3</v>
      </c>
      <c r="I62" s="97">
        <v>1215.1199999999999</v>
      </c>
      <c r="J62" s="89">
        <f t="shared" ref="J62:J67" si="15">SUM(F62:I62)</f>
        <v>26732.569999999996</v>
      </c>
      <c r="K62" s="90">
        <f t="shared" ref="K62:K67" si="16">+E62-J62</f>
        <v>99767.430000000008</v>
      </c>
    </row>
    <row r="63" spans="1:11" s="58" customFormat="1" ht="30" customHeight="1" x14ac:dyDescent="0.25">
      <c r="A63" s="92">
        <f>+A62+1</f>
        <v>30</v>
      </c>
      <c r="B63" s="93" t="s">
        <v>85</v>
      </c>
      <c r="C63" s="98" t="s">
        <v>75</v>
      </c>
      <c r="D63" s="93" t="s">
        <v>170</v>
      </c>
      <c r="E63" s="94">
        <v>102000</v>
      </c>
      <c r="F63" s="94">
        <f t="shared" si="14"/>
        <v>2927.4</v>
      </c>
      <c r="G63" s="94">
        <f>+E63*3.04%</f>
        <v>3100.8</v>
      </c>
      <c r="H63" s="94">
        <v>12575.82</v>
      </c>
      <c r="I63" s="97">
        <v>10025</v>
      </c>
      <c r="J63" s="89">
        <f t="shared" si="15"/>
        <v>28629.02</v>
      </c>
      <c r="K63" s="90">
        <f t="shared" si="16"/>
        <v>73370.98</v>
      </c>
    </row>
    <row r="64" spans="1:11" s="99" customFormat="1" ht="30" customHeight="1" x14ac:dyDescent="0.25">
      <c r="A64" s="92">
        <f>+A63+1</f>
        <v>31</v>
      </c>
      <c r="B64" s="93" t="s">
        <v>79</v>
      </c>
      <c r="C64" s="93" t="s">
        <v>75</v>
      </c>
      <c r="D64" s="93" t="s">
        <v>170</v>
      </c>
      <c r="E64" s="94">
        <v>80000</v>
      </c>
      <c r="F64" s="94">
        <f t="shared" si="14"/>
        <v>2296</v>
      </c>
      <c r="G64" s="94">
        <f>+E64*3.04%</f>
        <v>2432</v>
      </c>
      <c r="H64" s="94">
        <v>6805.81</v>
      </c>
      <c r="I64" s="97">
        <v>3125.24</v>
      </c>
      <c r="J64" s="89">
        <f t="shared" si="15"/>
        <v>14659.050000000001</v>
      </c>
      <c r="K64" s="90">
        <f t="shared" si="16"/>
        <v>65340.95</v>
      </c>
    </row>
    <row r="65" spans="1:11" s="91" customFormat="1" ht="30" customHeight="1" x14ac:dyDescent="0.25">
      <c r="A65" s="92">
        <f>+A64+1</f>
        <v>32</v>
      </c>
      <c r="B65" s="93" t="s">
        <v>80</v>
      </c>
      <c r="C65" s="103" t="s">
        <v>75</v>
      </c>
      <c r="D65" s="93" t="s">
        <v>169</v>
      </c>
      <c r="E65" s="94">
        <v>80000</v>
      </c>
      <c r="F65" s="94">
        <f t="shared" si="14"/>
        <v>2296</v>
      </c>
      <c r="G65" s="94">
        <f>+E65*3.04%</f>
        <v>2432</v>
      </c>
      <c r="H65" s="94">
        <v>7103.34</v>
      </c>
      <c r="I65" s="97">
        <v>1215.1199999999999</v>
      </c>
      <c r="J65" s="89">
        <f t="shared" si="15"/>
        <v>13046.46</v>
      </c>
      <c r="K65" s="90">
        <f t="shared" si="16"/>
        <v>66953.540000000008</v>
      </c>
    </row>
    <row r="66" spans="1:11" s="99" customFormat="1" ht="30" customHeight="1" x14ac:dyDescent="0.25">
      <c r="A66" s="92">
        <f>+A65+1</f>
        <v>33</v>
      </c>
      <c r="B66" s="93" t="s">
        <v>94</v>
      </c>
      <c r="C66" s="98" t="s">
        <v>75</v>
      </c>
      <c r="D66" s="93" t="s">
        <v>170</v>
      </c>
      <c r="E66" s="94">
        <v>80000</v>
      </c>
      <c r="F66" s="94">
        <f t="shared" si="14"/>
        <v>2296</v>
      </c>
      <c r="G66" s="94">
        <f>+E66*3.04%</f>
        <v>2432</v>
      </c>
      <c r="H66" s="94">
        <v>7400.87</v>
      </c>
      <c r="I66" s="97">
        <v>1125</v>
      </c>
      <c r="J66" s="89">
        <f t="shared" si="15"/>
        <v>13253.869999999999</v>
      </c>
      <c r="K66" s="90">
        <f t="shared" si="16"/>
        <v>66746.13</v>
      </c>
    </row>
    <row r="67" spans="1:11" s="58" customFormat="1" ht="30" customHeight="1" x14ac:dyDescent="0.25">
      <c r="A67" s="92">
        <f>+A66+1</f>
        <v>34</v>
      </c>
      <c r="B67" s="93" t="s">
        <v>389</v>
      </c>
      <c r="C67" s="98" t="s">
        <v>75</v>
      </c>
      <c r="D67" s="93" t="s">
        <v>169</v>
      </c>
      <c r="E67" s="94">
        <v>60000</v>
      </c>
      <c r="F67" s="94">
        <f t="shared" si="14"/>
        <v>1722</v>
      </c>
      <c r="G67" s="94">
        <f>+E67*3.04%</f>
        <v>1824</v>
      </c>
      <c r="H67" s="94">
        <v>3010.63</v>
      </c>
      <c r="I67" s="97">
        <v>2405.2399999999998</v>
      </c>
      <c r="J67" s="89">
        <f t="shared" si="15"/>
        <v>8961.869999999999</v>
      </c>
      <c r="K67" s="90">
        <f t="shared" si="16"/>
        <v>51038.130000000005</v>
      </c>
    </row>
    <row r="68" spans="1:11" s="44" customFormat="1" ht="25.5" customHeight="1" thickBot="1" x14ac:dyDescent="0.3">
      <c r="A68" s="211" t="s">
        <v>175</v>
      </c>
      <c r="B68" s="212"/>
      <c r="C68" s="212"/>
      <c r="D68" s="213"/>
      <c r="E68" s="42">
        <f>SUM(E62:E67)</f>
        <v>528500</v>
      </c>
      <c r="F68" s="42">
        <f t="shared" ref="F68:K68" si="17">SUM(F62:F67)</f>
        <v>15167.95</v>
      </c>
      <c r="G68" s="42">
        <f t="shared" si="17"/>
        <v>16066.4</v>
      </c>
      <c r="H68" s="42">
        <f t="shared" si="17"/>
        <v>54937.770000000004</v>
      </c>
      <c r="I68" s="42">
        <f t="shared" si="17"/>
        <v>19110.72</v>
      </c>
      <c r="J68" s="42">
        <f t="shared" si="17"/>
        <v>105282.84</v>
      </c>
      <c r="K68" s="42">
        <f t="shared" si="17"/>
        <v>423217.16000000003</v>
      </c>
    </row>
    <row r="69" spans="1:11" s="44" customFormat="1" ht="30" customHeight="1" thickBot="1" x14ac:dyDescent="0.3">
      <c r="A69" s="208" t="s">
        <v>241</v>
      </c>
      <c r="B69" s="209"/>
      <c r="C69" s="209"/>
      <c r="D69" s="209"/>
      <c r="E69" s="209"/>
      <c r="F69" s="209"/>
      <c r="G69" s="209"/>
      <c r="H69" s="209"/>
      <c r="I69" s="209"/>
      <c r="J69" s="209"/>
      <c r="K69" s="210"/>
    </row>
    <row r="70" spans="1:11" s="58" customFormat="1" ht="30" customHeight="1" x14ac:dyDescent="0.25">
      <c r="A70" s="87">
        <f>+A67+1</f>
        <v>35</v>
      </c>
      <c r="B70" s="88" t="s">
        <v>87</v>
      </c>
      <c r="C70" s="98" t="s">
        <v>270</v>
      </c>
      <c r="D70" s="93" t="s">
        <v>170</v>
      </c>
      <c r="E70" s="89">
        <v>170500</v>
      </c>
      <c r="F70" s="89">
        <v>3960.6</v>
      </c>
      <c r="G70" s="89">
        <v>4195.2</v>
      </c>
      <c r="H70" s="146">
        <v>29168.94</v>
      </c>
      <c r="I70" s="97">
        <v>5184</v>
      </c>
      <c r="J70" s="146">
        <f>SUM(F70:I70)</f>
        <v>42508.74</v>
      </c>
      <c r="K70" s="150">
        <f>+E70-J70</f>
        <v>127991.26000000001</v>
      </c>
    </row>
    <row r="71" spans="1:11" s="58" customFormat="1" ht="30" customHeight="1" x14ac:dyDescent="0.25">
      <c r="A71" s="92">
        <f>+A70+1</f>
        <v>36</v>
      </c>
      <c r="B71" s="147" t="s">
        <v>86</v>
      </c>
      <c r="C71" s="148" t="s">
        <v>139</v>
      </c>
      <c r="D71" s="147" t="s">
        <v>169</v>
      </c>
      <c r="E71" s="149">
        <v>44000</v>
      </c>
      <c r="F71" s="94">
        <f>E71*2.87%</f>
        <v>1262.8</v>
      </c>
      <c r="G71" s="94">
        <f>+E71*3.04%</f>
        <v>1337.6</v>
      </c>
      <c r="H71" s="94"/>
      <c r="I71" s="90">
        <v>125</v>
      </c>
      <c r="J71" s="89">
        <f>SUM(F71:I71)</f>
        <v>2725.3999999999996</v>
      </c>
      <c r="K71" s="90">
        <f>+E71-J71</f>
        <v>41274.6</v>
      </c>
    </row>
    <row r="72" spans="1:11" s="44" customFormat="1" ht="30" customHeight="1" x14ac:dyDescent="0.25">
      <c r="A72" s="211" t="s">
        <v>175</v>
      </c>
      <c r="B72" s="212"/>
      <c r="C72" s="212"/>
      <c r="D72" s="213"/>
      <c r="E72" s="42">
        <f>SUM(E70:E71)</f>
        <v>214500</v>
      </c>
      <c r="F72" s="42">
        <f t="shared" ref="F72:K72" si="18">SUM(F70:F71)</f>
        <v>5223.3999999999996</v>
      </c>
      <c r="G72" s="42">
        <f t="shared" si="18"/>
        <v>5532.7999999999993</v>
      </c>
      <c r="H72" s="42">
        <f t="shared" si="18"/>
        <v>29168.94</v>
      </c>
      <c r="I72" s="42">
        <f t="shared" si="18"/>
        <v>5309</v>
      </c>
      <c r="J72" s="42">
        <f t="shared" si="18"/>
        <v>45234.14</v>
      </c>
      <c r="K72" s="42">
        <f t="shared" si="18"/>
        <v>169265.86000000002</v>
      </c>
    </row>
    <row r="73" spans="1:11" s="45" customFormat="1" ht="30" customHeight="1" thickBot="1" x14ac:dyDescent="0.3">
      <c r="A73" s="49"/>
      <c r="B73" s="47"/>
      <c r="C73" s="47"/>
      <c r="D73" s="47"/>
      <c r="E73" s="44"/>
      <c r="F73" s="44"/>
      <c r="G73" s="44"/>
      <c r="H73" s="44"/>
      <c r="I73" s="43"/>
      <c r="J73" s="44"/>
      <c r="K73" s="43"/>
    </row>
    <row r="74" spans="1:11" s="44" customFormat="1" ht="30" customHeight="1" thickBot="1" x14ac:dyDescent="0.3">
      <c r="A74" s="208" t="s">
        <v>242</v>
      </c>
      <c r="B74" s="209"/>
      <c r="C74" s="209"/>
      <c r="D74" s="209"/>
      <c r="E74" s="209"/>
      <c r="F74" s="209"/>
      <c r="G74" s="209"/>
      <c r="H74" s="209"/>
      <c r="I74" s="209"/>
      <c r="J74" s="209"/>
      <c r="K74" s="210"/>
    </row>
    <row r="75" spans="1:11" s="58" customFormat="1" ht="30" customHeight="1" x14ac:dyDescent="0.25">
      <c r="A75" s="92">
        <f>+A71+1</f>
        <v>37</v>
      </c>
      <c r="B75" s="93" t="s">
        <v>390</v>
      </c>
      <c r="C75" s="98" t="s">
        <v>75</v>
      </c>
      <c r="D75" s="93" t="s">
        <v>170</v>
      </c>
      <c r="E75" s="94">
        <v>104000</v>
      </c>
      <c r="F75" s="94">
        <f>E75*2.87%</f>
        <v>2984.8</v>
      </c>
      <c r="G75" s="94">
        <f>+E75*3.04%</f>
        <v>3161.6</v>
      </c>
      <c r="H75" s="94">
        <v>12451.21</v>
      </c>
      <c r="I75" s="97">
        <v>7459.81</v>
      </c>
      <c r="J75" s="89">
        <f>SUM(F75:I75)</f>
        <v>26057.420000000002</v>
      </c>
      <c r="K75" s="90">
        <f>+E75-J75</f>
        <v>77942.58</v>
      </c>
    </row>
    <row r="76" spans="1:11" s="58" customFormat="1" ht="30" customHeight="1" x14ac:dyDescent="0.25">
      <c r="A76" s="92">
        <f>+A75+1</f>
        <v>38</v>
      </c>
      <c r="B76" s="93" t="s">
        <v>391</v>
      </c>
      <c r="C76" s="98" t="s">
        <v>75</v>
      </c>
      <c r="D76" s="93" t="s">
        <v>169</v>
      </c>
      <c r="E76" s="94">
        <v>85000</v>
      </c>
      <c r="F76" s="94">
        <f>E76*2.87%</f>
        <v>2439.5</v>
      </c>
      <c r="G76" s="94">
        <f>+E76*3.04%</f>
        <v>2584</v>
      </c>
      <c r="H76" s="94">
        <v>8576.99</v>
      </c>
      <c r="I76" s="97">
        <v>125</v>
      </c>
      <c r="J76" s="89">
        <f>SUM(F76:I76)</f>
        <v>13725.49</v>
      </c>
      <c r="K76" s="90">
        <f>+E76-J76</f>
        <v>71274.509999999995</v>
      </c>
    </row>
    <row r="77" spans="1:11" s="58" customFormat="1" ht="30" customHeight="1" x14ac:dyDescent="0.25">
      <c r="A77" s="92">
        <f>+A76+1</f>
        <v>39</v>
      </c>
      <c r="B77" s="93" t="s">
        <v>392</v>
      </c>
      <c r="C77" s="98" t="s">
        <v>75</v>
      </c>
      <c r="D77" s="93" t="s">
        <v>170</v>
      </c>
      <c r="E77" s="94">
        <v>60000</v>
      </c>
      <c r="F77" s="94">
        <f>E77*2.87%</f>
        <v>1722</v>
      </c>
      <c r="G77" s="94">
        <f>+E77*3.04%</f>
        <v>1824</v>
      </c>
      <c r="H77" s="94">
        <v>3486.68</v>
      </c>
      <c r="I77" s="97">
        <v>1025</v>
      </c>
      <c r="J77" s="89">
        <f>SUM(F77:I77)</f>
        <v>8057.68</v>
      </c>
      <c r="K77" s="90">
        <f>+E77-J77</f>
        <v>51942.32</v>
      </c>
    </row>
    <row r="78" spans="1:11" s="44" customFormat="1" ht="30" customHeight="1" x14ac:dyDescent="0.25">
      <c r="A78" s="211" t="s">
        <v>175</v>
      </c>
      <c r="B78" s="212"/>
      <c r="C78" s="212"/>
      <c r="D78" s="213"/>
      <c r="E78" s="42">
        <f>SUM(E75:E77)</f>
        <v>249000</v>
      </c>
      <c r="F78" s="42">
        <f t="shared" ref="F78:K78" si="19">SUM(F75:F77)</f>
        <v>7146.3</v>
      </c>
      <c r="G78" s="42">
        <f t="shared" si="19"/>
        <v>7569.6</v>
      </c>
      <c r="H78" s="42">
        <f t="shared" si="19"/>
        <v>24514.879999999997</v>
      </c>
      <c r="I78" s="42">
        <f t="shared" si="19"/>
        <v>8609.8100000000013</v>
      </c>
      <c r="J78" s="42">
        <f t="shared" si="19"/>
        <v>47840.590000000004</v>
      </c>
      <c r="K78" s="42">
        <f t="shared" si="19"/>
        <v>201159.41</v>
      </c>
    </row>
    <row r="79" spans="1:11" s="44" customFormat="1" ht="25.5" customHeight="1" thickBot="1" x14ac:dyDescent="0.3">
      <c r="A79" s="49"/>
      <c r="B79" s="47"/>
      <c r="C79" s="48"/>
      <c r="D79" s="47"/>
      <c r="I79" s="43"/>
      <c r="K79" s="43"/>
    </row>
    <row r="80" spans="1:11" s="44" customFormat="1" ht="30" customHeight="1" thickBot="1" x14ac:dyDescent="0.3">
      <c r="A80" s="208" t="s">
        <v>243</v>
      </c>
      <c r="B80" s="209"/>
      <c r="C80" s="209"/>
      <c r="D80" s="209"/>
      <c r="E80" s="209"/>
      <c r="F80" s="209"/>
      <c r="G80" s="209"/>
      <c r="H80" s="209"/>
      <c r="I80" s="209"/>
      <c r="J80" s="209"/>
      <c r="K80" s="210"/>
    </row>
    <row r="81" spans="1:11" s="58" customFormat="1" ht="30" customHeight="1" x14ac:dyDescent="0.25">
      <c r="A81" s="92">
        <f>+A77+1</f>
        <v>40</v>
      </c>
      <c r="B81" s="93" t="s">
        <v>83</v>
      </c>
      <c r="C81" s="98" t="s">
        <v>75</v>
      </c>
      <c r="D81" s="93" t="s">
        <v>169</v>
      </c>
      <c r="E81" s="94">
        <v>93500</v>
      </c>
      <c r="F81" s="94">
        <f>E81*2.87%</f>
        <v>2683.45</v>
      </c>
      <c r="G81" s="94">
        <f>+E81*3.04%</f>
        <v>2842.4</v>
      </c>
      <c r="H81" s="94">
        <v>10278.879999999999</v>
      </c>
      <c r="I81" s="97">
        <v>1215</v>
      </c>
      <c r="J81" s="89">
        <f>SUM(F81:I81)</f>
        <v>17019.73</v>
      </c>
      <c r="K81" s="90">
        <f>+E81-J81</f>
        <v>76480.27</v>
      </c>
    </row>
    <row r="82" spans="1:11" s="58" customFormat="1" ht="30" customHeight="1" x14ac:dyDescent="0.25">
      <c r="A82" s="92">
        <f>+A81+1</f>
        <v>41</v>
      </c>
      <c r="B82" s="93" t="s">
        <v>393</v>
      </c>
      <c r="C82" s="98" t="s">
        <v>75</v>
      </c>
      <c r="D82" s="93" t="s">
        <v>169</v>
      </c>
      <c r="E82" s="94">
        <v>85000</v>
      </c>
      <c r="F82" s="94">
        <f>E82*2.87%</f>
        <v>2439.5</v>
      </c>
      <c r="G82" s="94">
        <f>+E82*3.04%</f>
        <v>2584</v>
      </c>
      <c r="H82" s="94">
        <v>8576.99</v>
      </c>
      <c r="I82" s="97">
        <v>1770.31</v>
      </c>
      <c r="J82" s="89">
        <f>SUM(F82:I82)</f>
        <v>15370.8</v>
      </c>
      <c r="K82" s="90">
        <f>+E82-J82</f>
        <v>69629.2</v>
      </c>
    </row>
    <row r="83" spans="1:11" s="100" customFormat="1" ht="30" customHeight="1" x14ac:dyDescent="0.25">
      <c r="A83" s="87">
        <f>+A82+1</f>
        <v>42</v>
      </c>
      <c r="B83" s="104" t="s">
        <v>108</v>
      </c>
      <c r="C83" s="93" t="s">
        <v>75</v>
      </c>
      <c r="D83" s="93" t="s">
        <v>169</v>
      </c>
      <c r="E83" s="105">
        <v>85000</v>
      </c>
      <c r="F83" s="94">
        <f>E83*2.87%</f>
        <v>2439.5</v>
      </c>
      <c r="G83" s="94">
        <f>+E83*3.04%</f>
        <v>2584</v>
      </c>
      <c r="H83" s="94">
        <v>8576.99</v>
      </c>
      <c r="I83" s="97">
        <v>25</v>
      </c>
      <c r="J83" s="89">
        <f>SUM(F83:I83)</f>
        <v>13625.49</v>
      </c>
      <c r="K83" s="90">
        <f>+E83-J83</f>
        <v>71374.509999999995</v>
      </c>
    </row>
    <row r="84" spans="1:11" s="58" customFormat="1" ht="30" customHeight="1" x14ac:dyDescent="0.25">
      <c r="A84" s="92">
        <f>+A83+1</f>
        <v>43</v>
      </c>
      <c r="B84" s="93" t="s">
        <v>244</v>
      </c>
      <c r="C84" s="98" t="s">
        <v>75</v>
      </c>
      <c r="D84" s="93" t="s">
        <v>170</v>
      </c>
      <c r="E84" s="94">
        <v>80000</v>
      </c>
      <c r="F84" s="94">
        <f>E84*2.87%</f>
        <v>2296</v>
      </c>
      <c r="G84" s="94">
        <f>+E84*3.04%</f>
        <v>2432</v>
      </c>
      <c r="H84" s="94">
        <v>7103.34</v>
      </c>
      <c r="I84" s="97">
        <v>7539.12</v>
      </c>
      <c r="J84" s="89">
        <f>SUM(F84:I84)</f>
        <v>19370.46</v>
      </c>
      <c r="K84" s="90">
        <f>+E84-J84</f>
        <v>60629.54</v>
      </c>
    </row>
    <row r="85" spans="1:11" s="44" customFormat="1" ht="30" customHeight="1" x14ac:dyDescent="0.25">
      <c r="A85" s="211" t="s">
        <v>175</v>
      </c>
      <c r="B85" s="212"/>
      <c r="C85" s="212"/>
      <c r="D85" s="213"/>
      <c r="E85" s="42">
        <f>SUM(E81:E84)</f>
        <v>343500</v>
      </c>
      <c r="F85" s="42">
        <f t="shared" ref="F85:K85" si="20">SUM(F81:F84)</f>
        <v>9858.4500000000007</v>
      </c>
      <c r="G85" s="42">
        <f t="shared" si="20"/>
        <v>10442.4</v>
      </c>
      <c r="H85" s="42">
        <f t="shared" si="20"/>
        <v>34536.199999999997</v>
      </c>
      <c r="I85" s="42">
        <f t="shared" si="20"/>
        <v>10549.43</v>
      </c>
      <c r="J85" s="42">
        <f t="shared" si="20"/>
        <v>65386.479999999996</v>
      </c>
      <c r="K85" s="42">
        <f t="shared" si="20"/>
        <v>278113.51999999996</v>
      </c>
    </row>
    <row r="86" spans="1:11" s="44" customFormat="1" ht="18" customHeight="1" thickBot="1" x14ac:dyDescent="0.3">
      <c r="A86" s="49"/>
      <c r="B86" s="47"/>
      <c r="C86" s="48"/>
      <c r="D86" s="47"/>
      <c r="I86" s="43"/>
      <c r="K86" s="43"/>
    </row>
    <row r="87" spans="1:11" s="44" customFormat="1" ht="30" customHeight="1" thickBot="1" x14ac:dyDescent="0.3">
      <c r="A87" s="208" t="s">
        <v>245</v>
      </c>
      <c r="B87" s="209"/>
      <c r="C87" s="209"/>
      <c r="D87" s="209"/>
      <c r="E87" s="209"/>
      <c r="F87" s="209"/>
      <c r="G87" s="209"/>
      <c r="H87" s="209"/>
      <c r="I87" s="209"/>
      <c r="J87" s="209"/>
      <c r="K87" s="210"/>
    </row>
    <row r="88" spans="1:11" s="101" customFormat="1" ht="30" customHeight="1" x14ac:dyDescent="0.25">
      <c r="A88" s="87">
        <f>+A84+1</f>
        <v>44</v>
      </c>
      <c r="B88" s="88" t="s">
        <v>394</v>
      </c>
      <c r="C88" s="96" t="s">
        <v>271</v>
      </c>
      <c r="D88" s="93" t="s">
        <v>170</v>
      </c>
      <c r="E88" s="89">
        <v>130000</v>
      </c>
      <c r="F88" s="89">
        <f>E88*2.87%</f>
        <v>3731</v>
      </c>
      <c r="G88" s="89">
        <f>E88*3.04%</f>
        <v>3952</v>
      </c>
      <c r="H88" s="89">
        <v>18864.59</v>
      </c>
      <c r="I88" s="97">
        <v>1235.1199999999999</v>
      </c>
      <c r="J88" s="89">
        <f>SUM(F88:I88)</f>
        <v>27782.71</v>
      </c>
      <c r="K88" s="90">
        <f>+E88-J88</f>
        <v>102217.29000000001</v>
      </c>
    </row>
    <row r="89" spans="1:11" s="58" customFormat="1" ht="30" customHeight="1" x14ac:dyDescent="0.25">
      <c r="A89" s="92">
        <f>+A88+1</f>
        <v>45</v>
      </c>
      <c r="B89" s="93" t="s">
        <v>395</v>
      </c>
      <c r="C89" s="98" t="s">
        <v>75</v>
      </c>
      <c r="D89" s="93" t="s">
        <v>169</v>
      </c>
      <c r="E89" s="94">
        <v>80000</v>
      </c>
      <c r="F89" s="94">
        <f>E89*2.87%</f>
        <v>2296</v>
      </c>
      <c r="G89" s="94">
        <f>+E89*3.04%</f>
        <v>2432</v>
      </c>
      <c r="H89" s="94">
        <v>7103.19</v>
      </c>
      <c r="I89" s="97">
        <v>7478.94</v>
      </c>
      <c r="J89" s="89">
        <f>SUM(F89:I89)</f>
        <v>19310.129999999997</v>
      </c>
      <c r="K89" s="90">
        <f>+E89-J89</f>
        <v>60689.87</v>
      </c>
    </row>
    <row r="90" spans="1:11" s="58" customFormat="1" ht="30" customHeight="1" x14ac:dyDescent="0.25">
      <c r="A90" s="92">
        <f>+A89+1</f>
        <v>46</v>
      </c>
      <c r="B90" s="93" t="s">
        <v>114</v>
      </c>
      <c r="C90" s="98" t="s">
        <v>75</v>
      </c>
      <c r="D90" s="93" t="s">
        <v>169</v>
      </c>
      <c r="E90" s="94">
        <v>60000</v>
      </c>
      <c r="F90" s="94">
        <f>E90*2.87%</f>
        <v>1722</v>
      </c>
      <c r="G90" s="94">
        <f>+E90*3.04%</f>
        <v>1824</v>
      </c>
      <c r="H90" s="94">
        <v>3486.68</v>
      </c>
      <c r="I90" s="97">
        <v>25</v>
      </c>
      <c r="J90" s="89">
        <f>SUM(F90:I90)</f>
        <v>7057.68</v>
      </c>
      <c r="K90" s="90">
        <f>+E90-J90</f>
        <v>52942.32</v>
      </c>
    </row>
    <row r="91" spans="1:11" s="99" customFormat="1" ht="30" customHeight="1" x14ac:dyDescent="0.25">
      <c r="A91" s="87">
        <f>+A90+1</f>
        <v>47</v>
      </c>
      <c r="B91" s="93" t="s">
        <v>134</v>
      </c>
      <c r="C91" s="98" t="s">
        <v>75</v>
      </c>
      <c r="D91" s="93" t="s">
        <v>170</v>
      </c>
      <c r="E91" s="105">
        <v>60000</v>
      </c>
      <c r="F91" s="94">
        <f>E91*2.87%</f>
        <v>1722</v>
      </c>
      <c r="G91" s="94">
        <f>+E91*3.04%</f>
        <v>1824</v>
      </c>
      <c r="H91" s="94">
        <v>3248.65</v>
      </c>
      <c r="I91" s="97">
        <v>3315.12</v>
      </c>
      <c r="J91" s="89">
        <f>SUM(F91:I91)</f>
        <v>10109.77</v>
      </c>
      <c r="K91" s="90">
        <f>+E91-J91</f>
        <v>49890.229999999996</v>
      </c>
    </row>
    <row r="92" spans="1:11" s="44" customFormat="1" ht="30" customHeight="1" x14ac:dyDescent="0.25">
      <c r="A92" s="211" t="s">
        <v>175</v>
      </c>
      <c r="B92" s="212"/>
      <c r="C92" s="212"/>
      <c r="D92" s="213"/>
      <c r="E92" s="42">
        <f>SUM(E88:E91)</f>
        <v>330000</v>
      </c>
      <c r="F92" s="42">
        <f t="shared" ref="F92:K92" si="21">SUM(F88:F91)</f>
        <v>9471</v>
      </c>
      <c r="G92" s="42">
        <f t="shared" si="21"/>
        <v>10032</v>
      </c>
      <c r="H92" s="42">
        <f t="shared" si="21"/>
        <v>32703.11</v>
      </c>
      <c r="I92" s="42">
        <f t="shared" si="21"/>
        <v>12054.18</v>
      </c>
      <c r="J92" s="42">
        <f t="shared" si="21"/>
        <v>64260.289999999994</v>
      </c>
      <c r="K92" s="42">
        <f t="shared" si="21"/>
        <v>265739.71000000002</v>
      </c>
    </row>
    <row r="93" spans="1:11" ht="26.25" customHeight="1" thickBot="1" x14ac:dyDescent="0.25"/>
    <row r="94" spans="1:11" s="44" customFormat="1" ht="30" customHeight="1" thickBot="1" x14ac:dyDescent="0.3">
      <c r="A94" s="208" t="s">
        <v>246</v>
      </c>
      <c r="B94" s="209"/>
      <c r="C94" s="209"/>
      <c r="D94" s="209"/>
      <c r="E94" s="209"/>
      <c r="F94" s="209"/>
      <c r="G94" s="209"/>
      <c r="H94" s="209"/>
      <c r="I94" s="209"/>
      <c r="J94" s="209"/>
      <c r="K94" s="210"/>
    </row>
    <row r="95" spans="1:11" s="58" customFormat="1" ht="30" customHeight="1" x14ac:dyDescent="0.25">
      <c r="A95" s="92">
        <f>+A91+1</f>
        <v>48</v>
      </c>
      <c r="B95" s="93" t="s">
        <v>76</v>
      </c>
      <c r="C95" s="98" t="s">
        <v>75</v>
      </c>
      <c r="D95" s="93" t="s">
        <v>169</v>
      </c>
      <c r="E95" s="94">
        <v>102000</v>
      </c>
      <c r="F95" s="94">
        <f>E95*2.87%</f>
        <v>2927.4</v>
      </c>
      <c r="G95" s="94">
        <f>+E95*3.04%</f>
        <v>3100.8</v>
      </c>
      <c r="H95" s="94">
        <v>12575.82</v>
      </c>
      <c r="I95" s="97">
        <v>25</v>
      </c>
      <c r="J95" s="89">
        <f>SUM(F95:I95)</f>
        <v>18629.02</v>
      </c>
      <c r="K95" s="90">
        <f>+E95-J95</f>
        <v>83370.98</v>
      </c>
    </row>
    <row r="96" spans="1:11" s="58" customFormat="1" ht="30" customHeight="1" x14ac:dyDescent="0.25">
      <c r="A96" s="92">
        <f>+A95+1</f>
        <v>49</v>
      </c>
      <c r="B96" s="93" t="s">
        <v>396</v>
      </c>
      <c r="C96" s="98" t="s">
        <v>75</v>
      </c>
      <c r="D96" s="93" t="s">
        <v>169</v>
      </c>
      <c r="E96" s="94">
        <v>84000</v>
      </c>
      <c r="F96" s="94">
        <f>E96*2.87%</f>
        <v>2410.8000000000002</v>
      </c>
      <c r="G96" s="94">
        <f>+E96*3.04%</f>
        <v>2553.6</v>
      </c>
      <c r="H96" s="94">
        <v>8341.77</v>
      </c>
      <c r="I96" s="97">
        <v>6781.57</v>
      </c>
      <c r="J96" s="89">
        <f>SUM(F96:I96)</f>
        <v>20087.739999999998</v>
      </c>
      <c r="K96" s="90">
        <f>+E96-J96</f>
        <v>63912.26</v>
      </c>
    </row>
    <row r="97" spans="1:11" s="44" customFormat="1" ht="30" customHeight="1" thickBot="1" x14ac:dyDescent="0.3">
      <c r="A97" s="211" t="s">
        <v>175</v>
      </c>
      <c r="B97" s="212"/>
      <c r="C97" s="212"/>
      <c r="D97" s="213"/>
      <c r="E97" s="42">
        <f>SUM(E95:E96)</f>
        <v>186000</v>
      </c>
      <c r="F97" s="42">
        <f t="shared" ref="F97:K97" si="22">SUM(F95:F96)</f>
        <v>5338.2000000000007</v>
      </c>
      <c r="G97" s="42">
        <f t="shared" si="22"/>
        <v>5654.4</v>
      </c>
      <c r="H97" s="42">
        <f t="shared" si="22"/>
        <v>20917.59</v>
      </c>
      <c r="I97" s="42">
        <f t="shared" si="22"/>
        <v>6806.57</v>
      </c>
      <c r="J97" s="42">
        <f t="shared" si="22"/>
        <v>38716.759999999995</v>
      </c>
      <c r="K97" s="42">
        <f t="shared" si="22"/>
        <v>147283.24</v>
      </c>
    </row>
    <row r="98" spans="1:11" s="44" customFormat="1" ht="25.5" customHeight="1" thickBot="1" x14ac:dyDescent="0.3">
      <c r="A98" s="208" t="s">
        <v>247</v>
      </c>
      <c r="B98" s="209"/>
      <c r="C98" s="209"/>
      <c r="D98" s="209"/>
      <c r="E98" s="209"/>
      <c r="F98" s="209"/>
      <c r="G98" s="209"/>
      <c r="H98" s="209"/>
      <c r="I98" s="209"/>
      <c r="J98" s="209"/>
      <c r="K98" s="210"/>
    </row>
    <row r="99" spans="1:11" s="58" customFormat="1" ht="30" customHeight="1" x14ac:dyDescent="0.25">
      <c r="A99" s="87">
        <f>+A96+1</f>
        <v>50</v>
      </c>
      <c r="B99" s="88" t="s">
        <v>90</v>
      </c>
      <c r="C99" s="106" t="s">
        <v>272</v>
      </c>
      <c r="D99" s="93" t="s">
        <v>170</v>
      </c>
      <c r="E99" s="89">
        <v>170500</v>
      </c>
      <c r="F99" s="89">
        <v>4455.6750000000002</v>
      </c>
      <c r="G99" s="89">
        <v>4719.6000000000004</v>
      </c>
      <c r="H99" s="89">
        <v>28616.52</v>
      </c>
      <c r="I99" s="97">
        <v>1315.13</v>
      </c>
      <c r="J99" s="89">
        <f>SUM(F99:I99)</f>
        <v>39106.924999999996</v>
      </c>
      <c r="K99" s="90">
        <f>+E99-J99</f>
        <v>131393.07500000001</v>
      </c>
    </row>
    <row r="100" spans="1:11" s="58" customFormat="1" ht="30" customHeight="1" x14ac:dyDescent="0.25">
      <c r="A100" s="92">
        <f>A99+1</f>
        <v>51</v>
      </c>
      <c r="B100" s="147" t="s">
        <v>397</v>
      </c>
      <c r="C100" s="147" t="s">
        <v>91</v>
      </c>
      <c r="D100" s="147" t="s">
        <v>170</v>
      </c>
      <c r="E100" s="94">
        <v>56000</v>
      </c>
      <c r="F100" s="94">
        <f>E100*2.87%</f>
        <v>1607.2</v>
      </c>
      <c r="G100" s="94">
        <f>+E100*3.04%</f>
        <v>1702.4</v>
      </c>
      <c r="H100" s="94">
        <v>2522.29</v>
      </c>
      <c r="I100" s="90">
        <v>1215.1199999999999</v>
      </c>
      <c r="J100" s="89">
        <f>SUM(F100:I100)</f>
        <v>7047.01</v>
      </c>
      <c r="K100" s="90">
        <f>+E100-J100</f>
        <v>48952.99</v>
      </c>
    </row>
    <row r="101" spans="1:11" s="44" customFormat="1" ht="30" customHeight="1" x14ac:dyDescent="0.25">
      <c r="A101" s="211" t="s">
        <v>175</v>
      </c>
      <c r="B101" s="212"/>
      <c r="C101" s="212"/>
      <c r="D101" s="213"/>
      <c r="E101" s="42">
        <f>SUM(E99:E100)</f>
        <v>226500</v>
      </c>
      <c r="F101" s="42">
        <f t="shared" ref="F101:K101" si="23">SUM(F99:F100)</f>
        <v>6062.875</v>
      </c>
      <c r="G101" s="42">
        <f t="shared" si="23"/>
        <v>6422</v>
      </c>
      <c r="H101" s="42">
        <f t="shared" si="23"/>
        <v>31138.81</v>
      </c>
      <c r="I101" s="42">
        <f t="shared" si="23"/>
        <v>2530.25</v>
      </c>
      <c r="J101" s="42">
        <f t="shared" si="23"/>
        <v>46153.934999999998</v>
      </c>
      <c r="K101" s="42">
        <f t="shared" si="23"/>
        <v>180346.065</v>
      </c>
    </row>
    <row r="102" spans="1:11" customFormat="1" ht="19.5" customHeight="1" thickBot="1" x14ac:dyDescent="0.25"/>
    <row r="103" spans="1:11" s="44" customFormat="1" ht="27.75" customHeight="1" thickBot="1" x14ac:dyDescent="0.3">
      <c r="A103" s="208" t="s">
        <v>248</v>
      </c>
      <c r="B103" s="209"/>
      <c r="C103" s="209"/>
      <c r="D103" s="209"/>
      <c r="E103" s="209"/>
      <c r="F103" s="209"/>
      <c r="G103" s="209"/>
      <c r="H103" s="209"/>
      <c r="I103" s="209"/>
      <c r="J103" s="209"/>
      <c r="K103" s="210"/>
    </row>
    <row r="104" spans="1:11" s="99" customFormat="1" ht="30" customHeight="1" x14ac:dyDescent="0.25">
      <c r="A104" s="92">
        <f>+A100+1</f>
        <v>52</v>
      </c>
      <c r="B104" s="93" t="s">
        <v>398</v>
      </c>
      <c r="C104" s="98" t="s">
        <v>75</v>
      </c>
      <c r="D104" s="93" t="s">
        <v>169</v>
      </c>
      <c r="E104" s="94">
        <v>80000</v>
      </c>
      <c r="F104" s="94">
        <f>E104*2.87%</f>
        <v>2296</v>
      </c>
      <c r="G104" s="94">
        <f>+E104*3.04%</f>
        <v>2432</v>
      </c>
      <c r="H104" s="94">
        <v>6805.81</v>
      </c>
      <c r="I104" s="97">
        <v>15698.4</v>
      </c>
      <c r="J104" s="89">
        <f>SUM(F104:I104)</f>
        <v>27232.21</v>
      </c>
      <c r="K104" s="90">
        <f>+E104-J104</f>
        <v>52767.79</v>
      </c>
    </row>
    <row r="105" spans="1:11" s="101" customFormat="1" ht="29.25" customHeight="1" x14ac:dyDescent="0.25">
      <c r="A105" s="92">
        <f>+A104+1</f>
        <v>53</v>
      </c>
      <c r="B105" s="88" t="s">
        <v>225</v>
      </c>
      <c r="C105" s="98" t="s">
        <v>75</v>
      </c>
      <c r="D105" s="93" t="s">
        <v>169</v>
      </c>
      <c r="E105" s="89">
        <v>77000</v>
      </c>
      <c r="F105" s="89">
        <f>E105*2.87%</f>
        <v>2209.9</v>
      </c>
      <c r="G105" s="89">
        <f>E105*3.04%</f>
        <v>2340.8000000000002</v>
      </c>
      <c r="H105" s="89">
        <v>6695.19</v>
      </c>
      <c r="I105" s="97">
        <v>3985.56</v>
      </c>
      <c r="J105" s="89">
        <f>SUM(F105:I105)</f>
        <v>15231.449999999999</v>
      </c>
      <c r="K105" s="90">
        <f>+E105-J105</f>
        <v>61768.55</v>
      </c>
    </row>
    <row r="106" spans="1:11" s="44" customFormat="1" ht="30" customHeight="1" x14ac:dyDescent="0.25">
      <c r="A106" s="211" t="s">
        <v>175</v>
      </c>
      <c r="B106" s="212"/>
      <c r="C106" s="212"/>
      <c r="D106" s="213"/>
      <c r="E106" s="42">
        <f>SUM(E104:E105)</f>
        <v>157000</v>
      </c>
      <c r="F106" s="42">
        <f t="shared" ref="F106:K106" si="24">SUM(F104:F105)</f>
        <v>4505.8999999999996</v>
      </c>
      <c r="G106" s="42">
        <f t="shared" si="24"/>
        <v>4772.8</v>
      </c>
      <c r="H106" s="42">
        <f t="shared" si="24"/>
        <v>13501</v>
      </c>
      <c r="I106" s="42">
        <f t="shared" si="24"/>
        <v>19683.96</v>
      </c>
      <c r="J106" s="42">
        <f t="shared" si="24"/>
        <v>42463.659999999996</v>
      </c>
      <c r="K106" s="42">
        <f t="shared" si="24"/>
        <v>114536.34</v>
      </c>
    </row>
    <row r="107" spans="1:11" ht="10.5" customHeight="1" thickBot="1" x14ac:dyDescent="0.25"/>
    <row r="108" spans="1:11" s="44" customFormat="1" ht="30" customHeight="1" thickBot="1" x14ac:dyDescent="0.3">
      <c r="A108" s="208" t="s">
        <v>249</v>
      </c>
      <c r="B108" s="209"/>
      <c r="C108" s="209"/>
      <c r="D108" s="209"/>
      <c r="E108" s="209"/>
      <c r="F108" s="209"/>
      <c r="G108" s="209"/>
      <c r="H108" s="209"/>
      <c r="I108" s="209"/>
      <c r="J108" s="209"/>
      <c r="K108" s="210"/>
    </row>
    <row r="109" spans="1:11" s="58" customFormat="1" ht="30" customHeight="1" x14ac:dyDescent="0.25">
      <c r="A109" s="87">
        <f>+A105+1</f>
        <v>54</v>
      </c>
      <c r="B109" s="88" t="s">
        <v>399</v>
      </c>
      <c r="C109" s="96" t="s">
        <v>400</v>
      </c>
      <c r="D109" s="88" t="s">
        <v>169</v>
      </c>
      <c r="E109" s="89">
        <v>115000</v>
      </c>
      <c r="F109" s="94">
        <f>E109*2.87%</f>
        <v>3300.5</v>
      </c>
      <c r="G109" s="94">
        <f>+E109*3.04%</f>
        <v>3496</v>
      </c>
      <c r="H109" s="89">
        <v>15633.74</v>
      </c>
      <c r="I109" s="97">
        <v>125</v>
      </c>
      <c r="J109" s="89">
        <f>SUM(F109:I109)</f>
        <v>22555.239999999998</v>
      </c>
      <c r="K109" s="90">
        <f>+E109-J109</f>
        <v>92444.760000000009</v>
      </c>
    </row>
    <row r="110" spans="1:11" s="58" customFormat="1" ht="30" customHeight="1" x14ac:dyDescent="0.25">
      <c r="A110" s="92">
        <f>+A109+1</f>
        <v>55</v>
      </c>
      <c r="B110" s="93" t="s">
        <v>401</v>
      </c>
      <c r="C110" s="98" t="s">
        <v>75</v>
      </c>
      <c r="D110" s="93" t="s">
        <v>170</v>
      </c>
      <c r="E110" s="94">
        <v>93500</v>
      </c>
      <c r="F110" s="94">
        <f>E110*2.87%</f>
        <v>2683.45</v>
      </c>
      <c r="G110" s="94">
        <f>+E110*3.04%</f>
        <v>2842.4</v>
      </c>
      <c r="H110" s="94">
        <v>10576.41</v>
      </c>
      <c r="I110" s="97">
        <v>25</v>
      </c>
      <c r="J110" s="89">
        <f>SUM(F110:I110)</f>
        <v>16127.26</v>
      </c>
      <c r="K110" s="90">
        <f>+E110-J110</f>
        <v>77372.740000000005</v>
      </c>
    </row>
    <row r="111" spans="1:11" s="58" customFormat="1" ht="30" customHeight="1" x14ac:dyDescent="0.25">
      <c r="A111" s="92">
        <f>+A110+1</f>
        <v>56</v>
      </c>
      <c r="B111" s="93" t="s">
        <v>402</v>
      </c>
      <c r="C111" s="98" t="s">
        <v>75</v>
      </c>
      <c r="D111" s="93" t="s">
        <v>169</v>
      </c>
      <c r="E111" s="94">
        <v>80000</v>
      </c>
      <c r="F111" s="94">
        <f>E111*2.87%</f>
        <v>2296</v>
      </c>
      <c r="G111" s="94">
        <f>+E111*3.04%</f>
        <v>2432</v>
      </c>
      <c r="H111" s="94">
        <v>7400.87</v>
      </c>
      <c r="I111" s="97">
        <v>125</v>
      </c>
      <c r="J111" s="89">
        <f>SUM(F111:I111)</f>
        <v>12253.869999999999</v>
      </c>
      <c r="K111" s="90">
        <f>+E111-J111</f>
        <v>67746.13</v>
      </c>
    </row>
    <row r="112" spans="1:11" s="58" customFormat="1" ht="30" customHeight="1" x14ac:dyDescent="0.25">
      <c r="A112" s="92">
        <f>+A111+1</f>
        <v>57</v>
      </c>
      <c r="B112" s="93" t="s">
        <v>95</v>
      </c>
      <c r="C112" s="98" t="s">
        <v>75</v>
      </c>
      <c r="D112" s="93" t="s">
        <v>169</v>
      </c>
      <c r="E112" s="94">
        <v>60000</v>
      </c>
      <c r="F112" s="94">
        <f>E112*2.87%</f>
        <v>1722</v>
      </c>
      <c r="G112" s="94">
        <f>+E112*3.04%</f>
        <v>1824</v>
      </c>
      <c r="H112" s="94">
        <v>3486.68</v>
      </c>
      <c r="I112" s="97">
        <v>7154.12</v>
      </c>
      <c r="J112" s="89">
        <f>SUM(F112:I112)</f>
        <v>14186.8</v>
      </c>
      <c r="K112" s="90">
        <f>+E112-J112</f>
        <v>45813.2</v>
      </c>
    </row>
    <row r="113" spans="1:11" s="58" customFormat="1" ht="30" customHeight="1" x14ac:dyDescent="0.25">
      <c r="A113" s="92">
        <f>+A112+1</f>
        <v>58</v>
      </c>
      <c r="B113" s="93" t="s">
        <v>198</v>
      </c>
      <c r="C113" s="98" t="s">
        <v>75</v>
      </c>
      <c r="D113" s="93" t="s">
        <v>169</v>
      </c>
      <c r="E113" s="94">
        <v>60000</v>
      </c>
      <c r="F113" s="94">
        <f>E113*2.87%</f>
        <v>1722</v>
      </c>
      <c r="G113" s="94">
        <f>+E113*3.04%</f>
        <v>1824</v>
      </c>
      <c r="H113" s="94">
        <v>3486.68</v>
      </c>
      <c r="I113" s="97">
        <v>25</v>
      </c>
      <c r="J113" s="89">
        <f>SUM(F113:I113)</f>
        <v>7057.68</v>
      </c>
      <c r="K113" s="90">
        <f>+E113-J113</f>
        <v>52942.32</v>
      </c>
    </row>
    <row r="114" spans="1:11" s="52" customFormat="1" ht="30" customHeight="1" x14ac:dyDescent="0.25">
      <c r="A114" s="41"/>
      <c r="B114" s="51"/>
      <c r="C114" s="217" t="s">
        <v>175</v>
      </c>
      <c r="D114" s="218"/>
      <c r="E114" s="42">
        <f>SUM(E109:E113)</f>
        <v>408500</v>
      </c>
      <c r="F114" s="42">
        <f t="shared" ref="F114:K114" si="25">SUM(F109:F113)</f>
        <v>11723.95</v>
      </c>
      <c r="G114" s="42">
        <f t="shared" si="25"/>
        <v>12418.4</v>
      </c>
      <c r="H114" s="42">
        <f t="shared" si="25"/>
        <v>40584.380000000005</v>
      </c>
      <c r="I114" s="42">
        <f t="shared" si="25"/>
        <v>7454.12</v>
      </c>
      <c r="J114" s="42">
        <f t="shared" si="25"/>
        <v>72180.850000000006</v>
      </c>
      <c r="K114" s="42">
        <f t="shared" si="25"/>
        <v>336319.15</v>
      </c>
    </row>
    <row r="115" spans="1:11" s="44" customFormat="1" ht="13.5" customHeight="1" thickBot="1" x14ac:dyDescent="0.3">
      <c r="A115" s="49"/>
      <c r="B115" s="47"/>
      <c r="C115" s="48"/>
      <c r="D115" s="47"/>
      <c r="I115" s="43"/>
      <c r="K115" s="43"/>
    </row>
    <row r="116" spans="1:11" s="44" customFormat="1" ht="30" customHeight="1" thickBot="1" x14ac:dyDescent="0.3">
      <c r="A116" s="208" t="s">
        <v>250</v>
      </c>
      <c r="B116" s="209"/>
      <c r="C116" s="209"/>
      <c r="D116" s="209"/>
      <c r="E116" s="209"/>
      <c r="F116" s="209"/>
      <c r="G116" s="209"/>
      <c r="H116" s="209"/>
      <c r="I116" s="209"/>
      <c r="J116" s="209"/>
      <c r="K116" s="210"/>
    </row>
    <row r="117" spans="1:11" s="58" customFormat="1" ht="30" customHeight="1" x14ac:dyDescent="0.25">
      <c r="A117" s="87">
        <f>+A113+1</f>
        <v>59</v>
      </c>
      <c r="B117" s="88" t="s">
        <v>70</v>
      </c>
      <c r="C117" s="96" t="s">
        <v>403</v>
      </c>
      <c r="D117" s="93" t="s">
        <v>170</v>
      </c>
      <c r="E117" s="89">
        <v>170500</v>
      </c>
      <c r="F117" s="89">
        <f>E117*2.87%</f>
        <v>4893.3500000000004</v>
      </c>
      <c r="G117" s="94">
        <v>4742.3999999999996</v>
      </c>
      <c r="H117" s="89">
        <v>28798.93</v>
      </c>
      <c r="I117" s="97">
        <v>25</v>
      </c>
      <c r="J117" s="89">
        <f>SUM(F117:I117)</f>
        <v>38459.68</v>
      </c>
      <c r="K117" s="90">
        <f>+E117-J117</f>
        <v>132040.32000000001</v>
      </c>
    </row>
    <row r="118" spans="1:11" s="58" customFormat="1" ht="30" customHeight="1" x14ac:dyDescent="0.25">
      <c r="A118" s="92">
        <f>+A117+1</f>
        <v>60</v>
      </c>
      <c r="B118" s="93" t="s">
        <v>96</v>
      </c>
      <c r="C118" s="98" t="s">
        <v>139</v>
      </c>
      <c r="D118" s="93" t="s">
        <v>170</v>
      </c>
      <c r="E118" s="94">
        <v>45000</v>
      </c>
      <c r="F118" s="94">
        <f>E118*2.87%</f>
        <v>1291.5</v>
      </c>
      <c r="G118" s="94">
        <f>+E118*3.04%</f>
        <v>1368</v>
      </c>
      <c r="H118" s="94">
        <v>791.29</v>
      </c>
      <c r="I118" s="97">
        <v>3170.55</v>
      </c>
      <c r="J118" s="89">
        <f>SUM(F118:I118)</f>
        <v>6621.34</v>
      </c>
      <c r="K118" s="90">
        <f>+E118-J118</f>
        <v>38378.660000000003</v>
      </c>
    </row>
    <row r="119" spans="1:11" s="52" customFormat="1" ht="30" customHeight="1" x14ac:dyDescent="0.25">
      <c r="A119" s="211" t="s">
        <v>175</v>
      </c>
      <c r="B119" s="212"/>
      <c r="C119" s="212"/>
      <c r="D119" s="213"/>
      <c r="E119" s="42">
        <f t="shared" ref="E119:K119" si="26">SUM(E117:E118)</f>
        <v>215500</v>
      </c>
      <c r="F119" s="42">
        <f t="shared" si="26"/>
        <v>6184.85</v>
      </c>
      <c r="G119" s="42">
        <f t="shared" si="26"/>
        <v>6110.4</v>
      </c>
      <c r="H119" s="42">
        <f t="shared" si="26"/>
        <v>29590.22</v>
      </c>
      <c r="I119" s="42">
        <f t="shared" si="26"/>
        <v>3195.55</v>
      </c>
      <c r="J119" s="42">
        <f t="shared" si="26"/>
        <v>45081.020000000004</v>
      </c>
      <c r="K119" s="42">
        <f t="shared" si="26"/>
        <v>170418.98</v>
      </c>
    </row>
    <row r="120" spans="1:11" s="44" customFormat="1" ht="16.5" customHeight="1" thickBot="1" x14ac:dyDescent="0.3">
      <c r="A120" s="46"/>
      <c r="B120" s="53"/>
      <c r="C120" s="53"/>
      <c r="D120" s="53"/>
      <c r="E120" s="54"/>
    </row>
    <row r="121" spans="1:11" s="44" customFormat="1" ht="30" customHeight="1" thickBot="1" x14ac:dyDescent="0.3">
      <c r="A121" s="208" t="s">
        <v>251</v>
      </c>
      <c r="B121" s="209"/>
      <c r="C121" s="209"/>
      <c r="D121" s="209"/>
      <c r="E121" s="209"/>
      <c r="F121" s="209"/>
      <c r="G121" s="209"/>
      <c r="H121" s="209"/>
      <c r="I121" s="209"/>
      <c r="J121" s="209"/>
      <c r="K121" s="210"/>
    </row>
    <row r="122" spans="1:11" s="58" customFormat="1" ht="30" customHeight="1" x14ac:dyDescent="0.25">
      <c r="A122" s="92">
        <f>+A118+1</f>
        <v>61</v>
      </c>
      <c r="B122" s="93" t="s">
        <v>273</v>
      </c>
      <c r="C122" s="98" t="s">
        <v>154</v>
      </c>
      <c r="D122" s="93" t="s">
        <v>170</v>
      </c>
      <c r="E122" s="94">
        <v>126500</v>
      </c>
      <c r="F122" s="94">
        <f>E122*2.87%</f>
        <v>3630.55</v>
      </c>
      <c r="G122" s="94">
        <f>+E122*3.04%</f>
        <v>3845.6</v>
      </c>
      <c r="H122" s="94">
        <v>18041.3</v>
      </c>
      <c r="I122" s="97">
        <v>1215.1199999999999</v>
      </c>
      <c r="J122" s="89">
        <f>SUM(F122:I122)</f>
        <v>26732.569999999996</v>
      </c>
      <c r="K122" s="90">
        <f>+E122-J122</f>
        <v>99767.430000000008</v>
      </c>
    </row>
    <row r="123" spans="1:11" s="58" customFormat="1" ht="30" customHeight="1" x14ac:dyDescent="0.25">
      <c r="A123" s="92">
        <f>+A122+1</f>
        <v>62</v>
      </c>
      <c r="B123" s="93" t="s">
        <v>404</v>
      </c>
      <c r="C123" s="98" t="s">
        <v>75</v>
      </c>
      <c r="D123" s="93" t="s">
        <v>169</v>
      </c>
      <c r="E123" s="94">
        <v>80000</v>
      </c>
      <c r="F123" s="94">
        <f>E123*2.87%</f>
        <v>2296</v>
      </c>
      <c r="G123" s="94">
        <f>+E123*3.04%</f>
        <v>2432</v>
      </c>
      <c r="H123" s="94">
        <v>7400.87</v>
      </c>
      <c r="I123" s="97">
        <v>2525.5</v>
      </c>
      <c r="J123" s="89">
        <f>SUM(F123:I123)</f>
        <v>14654.369999999999</v>
      </c>
      <c r="K123" s="90">
        <f>+E123-J123</f>
        <v>65345.630000000005</v>
      </c>
    </row>
    <row r="124" spans="1:11" s="58" customFormat="1" ht="30" customHeight="1" x14ac:dyDescent="0.25">
      <c r="A124" s="92">
        <f>+A123+1</f>
        <v>63</v>
      </c>
      <c r="B124" s="93" t="s">
        <v>405</v>
      </c>
      <c r="C124" s="98" t="s">
        <v>75</v>
      </c>
      <c r="D124" s="93" t="s">
        <v>170</v>
      </c>
      <c r="E124" s="94">
        <v>80000</v>
      </c>
      <c r="F124" s="94">
        <f>E124*2.87%</f>
        <v>2296</v>
      </c>
      <c r="G124" s="94">
        <f>+E124*3.04%</f>
        <v>2432</v>
      </c>
      <c r="H124" s="94">
        <v>7400.87</v>
      </c>
      <c r="I124" s="97">
        <v>5867.17</v>
      </c>
      <c r="J124" s="89">
        <f>SUM(F124:I124)</f>
        <v>17996.04</v>
      </c>
      <c r="K124" s="90">
        <f>+E124-J124</f>
        <v>62003.96</v>
      </c>
    </row>
    <row r="125" spans="1:11" s="99" customFormat="1" ht="30" customHeight="1" x14ac:dyDescent="0.25">
      <c r="A125" s="92">
        <f>+A124+1</f>
        <v>64</v>
      </c>
      <c r="B125" s="88" t="s">
        <v>89</v>
      </c>
      <c r="C125" s="98" t="s">
        <v>75</v>
      </c>
      <c r="D125" s="93" t="s">
        <v>169</v>
      </c>
      <c r="E125" s="89">
        <v>63000</v>
      </c>
      <c r="F125" s="89">
        <f>E125*2.87%</f>
        <v>1808.1</v>
      </c>
      <c r="G125" s="89">
        <f>+E125*3.04%</f>
        <v>1915.2</v>
      </c>
      <c r="H125" s="89">
        <v>4051.22</v>
      </c>
      <c r="I125" s="97">
        <v>8191.77</v>
      </c>
      <c r="J125" s="89">
        <f>SUM(F125:I125)</f>
        <v>15966.29</v>
      </c>
      <c r="K125" s="90">
        <f>+E125-J125</f>
        <v>47033.71</v>
      </c>
    </row>
    <row r="126" spans="1:11" s="58" customFormat="1" ht="30" customHeight="1" x14ac:dyDescent="0.25">
      <c r="A126" s="92">
        <f>+A125+1</f>
        <v>65</v>
      </c>
      <c r="B126" s="93" t="s">
        <v>406</v>
      </c>
      <c r="C126" s="98" t="s">
        <v>75</v>
      </c>
      <c r="D126" s="93" t="s">
        <v>169</v>
      </c>
      <c r="E126" s="94">
        <v>60000</v>
      </c>
      <c r="F126" s="94">
        <f>E126*2.87%</f>
        <v>1722</v>
      </c>
      <c r="G126" s="94">
        <f>+E126*3.04%</f>
        <v>1824</v>
      </c>
      <c r="H126" s="94">
        <v>3486.68</v>
      </c>
      <c r="I126" s="97">
        <v>25</v>
      </c>
      <c r="J126" s="89">
        <f>SUM(F126:I126)</f>
        <v>7057.68</v>
      </c>
      <c r="K126" s="90">
        <f>+E126-J126</f>
        <v>52942.32</v>
      </c>
    </row>
    <row r="127" spans="1:11" s="52" customFormat="1" ht="30" customHeight="1" thickBot="1" x14ac:dyDescent="0.3">
      <c r="A127" s="211" t="s">
        <v>175</v>
      </c>
      <c r="B127" s="212"/>
      <c r="C127" s="212"/>
      <c r="D127" s="213"/>
      <c r="E127" s="42">
        <f>SUM(E122:E126)</f>
        <v>409500</v>
      </c>
      <c r="F127" s="42">
        <f t="shared" ref="F127:K127" si="27">SUM(F122:F126)</f>
        <v>11752.65</v>
      </c>
      <c r="G127" s="42">
        <f t="shared" si="27"/>
        <v>12448.800000000001</v>
      </c>
      <c r="H127" s="42">
        <f t="shared" si="27"/>
        <v>40380.94</v>
      </c>
      <c r="I127" s="42">
        <f t="shared" si="27"/>
        <v>17824.560000000001</v>
      </c>
      <c r="J127" s="42">
        <f t="shared" si="27"/>
        <v>82406.949999999983</v>
      </c>
      <c r="K127" s="42">
        <f t="shared" si="27"/>
        <v>327093.05</v>
      </c>
    </row>
    <row r="128" spans="1:11" s="44" customFormat="1" ht="30" customHeight="1" thickBot="1" x14ac:dyDescent="0.3">
      <c r="A128" s="208" t="s">
        <v>252</v>
      </c>
      <c r="B128" s="209"/>
      <c r="C128" s="209"/>
      <c r="D128" s="209"/>
      <c r="E128" s="209"/>
      <c r="F128" s="209"/>
      <c r="G128" s="209"/>
      <c r="H128" s="209"/>
      <c r="I128" s="209"/>
      <c r="J128" s="209"/>
      <c r="K128" s="210"/>
    </row>
    <row r="129" spans="1:11" s="58" customFormat="1" ht="30" customHeight="1" x14ac:dyDescent="0.25">
      <c r="A129" s="41">
        <f>+A132+1</f>
        <v>69</v>
      </c>
      <c r="B129" s="147" t="s">
        <v>297</v>
      </c>
      <c r="C129" s="148" t="s">
        <v>407</v>
      </c>
      <c r="D129" s="147" t="s">
        <v>170</v>
      </c>
      <c r="E129" s="149">
        <v>100000</v>
      </c>
      <c r="F129" s="94">
        <v>2296</v>
      </c>
      <c r="G129" s="94">
        <v>2432</v>
      </c>
      <c r="H129" s="94">
        <v>12400.87</v>
      </c>
      <c r="I129" s="97">
        <v>25</v>
      </c>
      <c r="J129" s="89">
        <f>SUM(F129:I129)</f>
        <v>17153.870000000003</v>
      </c>
      <c r="K129" s="90">
        <f>+E129-J129</f>
        <v>82846.13</v>
      </c>
    </row>
    <row r="130" spans="1:11" s="58" customFormat="1" ht="30" customHeight="1" x14ac:dyDescent="0.25">
      <c r="A130" s="92">
        <f>+A126+1</f>
        <v>66</v>
      </c>
      <c r="B130" s="93" t="s">
        <v>408</v>
      </c>
      <c r="C130" s="98" t="s">
        <v>75</v>
      </c>
      <c r="D130" s="93" t="s">
        <v>170</v>
      </c>
      <c r="E130" s="94">
        <v>85000</v>
      </c>
      <c r="F130" s="94">
        <f>E130*2.87%</f>
        <v>2439.5</v>
      </c>
      <c r="G130" s="94">
        <f>+E130*3.04%</f>
        <v>2584</v>
      </c>
      <c r="H130" s="94">
        <v>8279.4599999999991</v>
      </c>
      <c r="I130" s="97">
        <v>2000.43</v>
      </c>
      <c r="J130" s="89">
        <f>SUM(F130:I130)</f>
        <v>15303.39</v>
      </c>
      <c r="K130" s="90">
        <f>+E130-J130</f>
        <v>69696.61</v>
      </c>
    </row>
    <row r="131" spans="1:11" s="58" customFormat="1" ht="30" customHeight="1" x14ac:dyDescent="0.25">
      <c r="A131" s="92">
        <f>+A130+1</f>
        <v>67</v>
      </c>
      <c r="B131" s="93" t="s">
        <v>409</v>
      </c>
      <c r="C131" s="98" t="s">
        <v>75</v>
      </c>
      <c r="D131" s="93" t="s">
        <v>169</v>
      </c>
      <c r="E131" s="94">
        <v>80000</v>
      </c>
      <c r="F131" s="94">
        <f>E131*2.87%</f>
        <v>2296</v>
      </c>
      <c r="G131" s="94">
        <f>+E131*3.04%</f>
        <v>2432</v>
      </c>
      <c r="H131" s="94">
        <v>7400.87</v>
      </c>
      <c r="I131" s="97">
        <v>125</v>
      </c>
      <c r="J131" s="89">
        <f>SUM(F131:I131)</f>
        <v>12253.869999999999</v>
      </c>
      <c r="K131" s="90">
        <f>+E131-J131</f>
        <v>67746.13</v>
      </c>
    </row>
    <row r="132" spans="1:11" s="58" customFormat="1" ht="30" customHeight="1" x14ac:dyDescent="0.25">
      <c r="A132" s="41">
        <f>+A131+1</f>
        <v>68</v>
      </c>
      <c r="B132" s="147" t="s">
        <v>274</v>
      </c>
      <c r="C132" s="148" t="s">
        <v>75</v>
      </c>
      <c r="D132" s="147" t="s">
        <v>170</v>
      </c>
      <c r="E132" s="149">
        <v>80000</v>
      </c>
      <c r="F132" s="94">
        <f>E132*2.87%</f>
        <v>2296</v>
      </c>
      <c r="G132" s="94">
        <f>+E132*3.04%</f>
        <v>2432</v>
      </c>
      <c r="H132" s="94">
        <v>7400.87</v>
      </c>
      <c r="I132" s="97">
        <v>4721.7700000000004</v>
      </c>
      <c r="J132" s="89">
        <f>SUM(F132:I132)</f>
        <v>16850.64</v>
      </c>
      <c r="K132" s="90">
        <f>+E132-J132</f>
        <v>63149.36</v>
      </c>
    </row>
    <row r="133" spans="1:11" s="58" customFormat="1" ht="30" customHeight="1" x14ac:dyDescent="0.25">
      <c r="A133" s="92">
        <f>+A129+1</f>
        <v>70</v>
      </c>
      <c r="B133" s="93" t="s">
        <v>410</v>
      </c>
      <c r="C133" s="98" t="s">
        <v>75</v>
      </c>
      <c r="D133" s="93" t="s">
        <v>170</v>
      </c>
      <c r="E133" s="94">
        <v>77000</v>
      </c>
      <c r="F133" s="94">
        <f>E133*2.87%</f>
        <v>2209.9</v>
      </c>
      <c r="G133" s="94">
        <f>+E133*3.04%</f>
        <v>2340.8000000000002</v>
      </c>
      <c r="H133" s="94">
        <v>6695.19</v>
      </c>
      <c r="I133" s="97">
        <v>10025</v>
      </c>
      <c r="J133" s="89">
        <f>SUM(F133:I133)</f>
        <v>21270.89</v>
      </c>
      <c r="K133" s="90">
        <f>+E133-J133</f>
        <v>55729.11</v>
      </c>
    </row>
    <row r="134" spans="1:11" s="52" customFormat="1" ht="30" customHeight="1" x14ac:dyDescent="0.25">
      <c r="A134" s="211" t="s">
        <v>175</v>
      </c>
      <c r="B134" s="212"/>
      <c r="C134" s="212"/>
      <c r="D134" s="213"/>
      <c r="E134" s="42">
        <f>SUM(E129:E133)</f>
        <v>422000</v>
      </c>
      <c r="F134" s="42">
        <f t="shared" ref="F134:K134" si="28">SUM(F129:F133)</f>
        <v>11537.4</v>
      </c>
      <c r="G134" s="42">
        <f t="shared" si="28"/>
        <v>12220.8</v>
      </c>
      <c r="H134" s="42">
        <f t="shared" si="28"/>
        <v>42177.26</v>
      </c>
      <c r="I134" s="42">
        <f t="shared" si="28"/>
        <v>16897.2</v>
      </c>
      <c r="J134" s="42">
        <f>SUM(J129:J133)</f>
        <v>82832.66</v>
      </c>
      <c r="K134" s="42">
        <f t="shared" si="28"/>
        <v>339167.33999999997</v>
      </c>
    </row>
    <row r="135" spans="1:11" ht="19.5" customHeight="1" thickBot="1" x14ac:dyDescent="0.25"/>
    <row r="136" spans="1:11" s="44" customFormat="1" ht="30" customHeight="1" thickBot="1" x14ac:dyDescent="0.3">
      <c r="A136" s="208" t="s">
        <v>253</v>
      </c>
      <c r="B136" s="209"/>
      <c r="C136" s="209"/>
      <c r="D136" s="209"/>
      <c r="E136" s="209"/>
      <c r="F136" s="209"/>
      <c r="G136" s="209"/>
      <c r="H136" s="209"/>
      <c r="I136" s="209"/>
      <c r="J136" s="209"/>
      <c r="K136" s="210"/>
    </row>
    <row r="137" spans="1:11" s="58" customFormat="1" ht="30" customHeight="1" x14ac:dyDescent="0.25">
      <c r="A137" s="92">
        <f>+A133+1</f>
        <v>71</v>
      </c>
      <c r="B137" s="93" t="s">
        <v>84</v>
      </c>
      <c r="C137" s="98" t="s">
        <v>75</v>
      </c>
      <c r="D137" s="93" t="s">
        <v>170</v>
      </c>
      <c r="E137" s="94">
        <v>80000</v>
      </c>
      <c r="F137" s="94">
        <f>E137*2.87%</f>
        <v>2296</v>
      </c>
      <c r="G137" s="94">
        <f>+E137*3.04%</f>
        <v>2432</v>
      </c>
      <c r="H137" s="94">
        <v>6805.81</v>
      </c>
      <c r="I137" s="97">
        <v>2505.2399999999998</v>
      </c>
      <c r="J137" s="89">
        <f>SUM(F137:I137)</f>
        <v>14039.050000000001</v>
      </c>
      <c r="K137" s="90">
        <f>+E137-J137</f>
        <v>65960.95</v>
      </c>
    </row>
    <row r="138" spans="1:11" s="52" customFormat="1" ht="30" customHeight="1" x14ac:dyDescent="0.25">
      <c r="A138" s="41">
        <f>+A137+1</f>
        <v>72</v>
      </c>
      <c r="B138" s="147" t="s">
        <v>9</v>
      </c>
      <c r="C138" s="148" t="s">
        <v>75</v>
      </c>
      <c r="D138" s="147" t="s">
        <v>170</v>
      </c>
      <c r="E138" s="94">
        <v>80000</v>
      </c>
      <c r="F138" s="94">
        <f t="shared" ref="F138" si="29">E138*2.87%</f>
        <v>2296</v>
      </c>
      <c r="G138" s="94">
        <f t="shared" ref="G138" si="30">+E138*3.04%</f>
        <v>2432</v>
      </c>
      <c r="H138" s="94">
        <v>7400.87</v>
      </c>
      <c r="I138" s="90">
        <v>2125</v>
      </c>
      <c r="J138" s="89">
        <f>SUM(F138:I138)</f>
        <v>14253.869999999999</v>
      </c>
      <c r="K138" s="90">
        <f t="shared" ref="K138" si="31">+E138-J138</f>
        <v>65746.13</v>
      </c>
    </row>
    <row r="139" spans="1:11" s="58" customFormat="1" ht="30" customHeight="1" x14ac:dyDescent="0.25">
      <c r="A139" s="92">
        <f>+A138+1</f>
        <v>73</v>
      </c>
      <c r="B139" s="93" t="s">
        <v>411</v>
      </c>
      <c r="C139" s="98" t="s">
        <v>75</v>
      </c>
      <c r="D139" s="93" t="s">
        <v>169</v>
      </c>
      <c r="E139" s="94">
        <v>60000</v>
      </c>
      <c r="F139" s="94">
        <f>E139*2.87%</f>
        <v>1722</v>
      </c>
      <c r="G139" s="94">
        <f>+E139*3.04%</f>
        <v>1824</v>
      </c>
      <c r="H139" s="94">
        <v>3486.68</v>
      </c>
      <c r="I139" s="97">
        <v>25</v>
      </c>
      <c r="J139" s="89">
        <f>SUM(F139:I139)</f>
        <v>7057.68</v>
      </c>
      <c r="K139" s="90">
        <f>+E139-J139</f>
        <v>52942.32</v>
      </c>
    </row>
    <row r="140" spans="1:11" s="58" customFormat="1" ht="30" customHeight="1" x14ac:dyDescent="0.25">
      <c r="A140" s="92">
        <f>+A139+1</f>
        <v>74</v>
      </c>
      <c r="B140" s="93" t="s">
        <v>412</v>
      </c>
      <c r="C140" s="98" t="s">
        <v>75</v>
      </c>
      <c r="D140" s="93" t="s">
        <v>169</v>
      </c>
      <c r="E140" s="94">
        <v>60000</v>
      </c>
      <c r="F140" s="94">
        <f>E140*2.87%</f>
        <v>1722</v>
      </c>
      <c r="G140" s="94">
        <f>+E140*3.04%</f>
        <v>1824</v>
      </c>
      <c r="H140" s="94">
        <v>3486.68</v>
      </c>
      <c r="I140" s="97">
        <v>25</v>
      </c>
      <c r="J140" s="89">
        <f>SUM(F140:I140)</f>
        <v>7057.68</v>
      </c>
      <c r="K140" s="90">
        <f>+E140-J140</f>
        <v>52942.32</v>
      </c>
    </row>
    <row r="141" spans="1:11" s="58" customFormat="1" ht="30" customHeight="1" x14ac:dyDescent="0.25">
      <c r="A141" s="92">
        <f>+A140+1</f>
        <v>75</v>
      </c>
      <c r="B141" s="93" t="s">
        <v>413</v>
      </c>
      <c r="C141" s="98" t="s">
        <v>75</v>
      </c>
      <c r="D141" s="93" t="s">
        <v>170</v>
      </c>
      <c r="E141" s="94">
        <v>60000</v>
      </c>
      <c r="F141" s="94">
        <f>E141*2.87%</f>
        <v>1722</v>
      </c>
      <c r="G141" s="94">
        <f>+E141*3.04%</f>
        <v>1824</v>
      </c>
      <c r="H141" s="94">
        <v>3486.68</v>
      </c>
      <c r="I141" s="97">
        <v>25</v>
      </c>
      <c r="J141" s="89">
        <f>SUM(F141:I141)</f>
        <v>7057.68</v>
      </c>
      <c r="K141" s="90">
        <f>+E141-J141</f>
        <v>52942.32</v>
      </c>
    </row>
    <row r="142" spans="1:11" ht="24" customHeight="1" x14ac:dyDescent="0.25">
      <c r="A142" s="211" t="s">
        <v>175</v>
      </c>
      <c r="B142" s="212"/>
      <c r="C142" s="212"/>
      <c r="D142" s="213"/>
      <c r="E142" s="42">
        <f>SUM(E137:E141)</f>
        <v>340000</v>
      </c>
      <c r="F142" s="42">
        <f t="shared" ref="F142:K142" si="32">SUM(F137:F141)</f>
        <v>9758</v>
      </c>
      <c r="G142" s="42">
        <f t="shared" si="32"/>
        <v>10336</v>
      </c>
      <c r="H142" s="42">
        <f t="shared" si="32"/>
        <v>24666.720000000001</v>
      </c>
      <c r="I142" s="42">
        <f t="shared" si="32"/>
        <v>4705.24</v>
      </c>
      <c r="J142" s="42">
        <f t="shared" si="32"/>
        <v>49465.96</v>
      </c>
      <c r="K142" s="42">
        <f t="shared" si="32"/>
        <v>290534.04000000004</v>
      </c>
    </row>
    <row r="143" spans="1:11" s="44" customFormat="1" ht="21" customHeight="1" thickBot="1" x14ac:dyDescent="0.3">
      <c r="A143" s="4"/>
      <c r="B143" s="27"/>
      <c r="C143" s="27"/>
      <c r="D143" s="27"/>
      <c r="E143" s="2"/>
      <c r="F143" s="1"/>
      <c r="G143" s="1"/>
      <c r="H143" s="1"/>
      <c r="I143" s="1"/>
      <c r="J143" s="1"/>
      <c r="K143" s="1"/>
    </row>
    <row r="144" spans="1:11" s="58" customFormat="1" ht="30" customHeight="1" thickBot="1" x14ac:dyDescent="0.3">
      <c r="A144" s="208" t="s">
        <v>254</v>
      </c>
      <c r="B144" s="209"/>
      <c r="C144" s="209"/>
      <c r="D144" s="209"/>
      <c r="E144" s="209"/>
      <c r="F144" s="209"/>
      <c r="G144" s="209"/>
      <c r="H144" s="209"/>
      <c r="I144" s="209"/>
      <c r="J144" s="209"/>
      <c r="K144" s="210"/>
    </row>
    <row r="145" spans="1:11" s="101" customFormat="1" ht="30" customHeight="1" x14ac:dyDescent="0.25">
      <c r="A145" s="92">
        <f>+A141+1</f>
        <v>76</v>
      </c>
      <c r="B145" s="93" t="s">
        <v>414</v>
      </c>
      <c r="C145" s="98" t="s">
        <v>75</v>
      </c>
      <c r="D145" s="93" t="s">
        <v>170</v>
      </c>
      <c r="E145" s="94">
        <v>90000</v>
      </c>
      <c r="F145" s="94">
        <f>E145*2.87%</f>
        <v>2583</v>
      </c>
      <c r="G145" s="94">
        <f>+E145*3.04%</f>
        <v>2736</v>
      </c>
      <c r="H145" s="94">
        <v>9455.59</v>
      </c>
      <c r="I145" s="97">
        <v>2734.45</v>
      </c>
      <c r="J145" s="89">
        <f>SUM(F145:I145)</f>
        <v>17509.04</v>
      </c>
      <c r="K145" s="90">
        <f>+E145-J145</f>
        <v>72490.959999999992</v>
      </c>
    </row>
    <row r="146" spans="1:11" s="91" customFormat="1" ht="30" customHeight="1" x14ac:dyDescent="0.25">
      <c r="A146" s="92">
        <f>+A145+1</f>
        <v>77</v>
      </c>
      <c r="B146" s="93" t="s">
        <v>415</v>
      </c>
      <c r="C146" s="98" t="s">
        <v>75</v>
      </c>
      <c r="D146" s="93" t="s">
        <v>169</v>
      </c>
      <c r="E146" s="94">
        <v>80000</v>
      </c>
      <c r="F146" s="94">
        <f>E146*2.87%</f>
        <v>2296</v>
      </c>
      <c r="G146" s="94">
        <f>+E146*3.04%</f>
        <v>2432</v>
      </c>
      <c r="H146" s="94">
        <v>7400.87</v>
      </c>
      <c r="I146" s="97">
        <v>25</v>
      </c>
      <c r="J146" s="89">
        <f>SUM(F146:I146)</f>
        <v>12153.869999999999</v>
      </c>
      <c r="K146" s="90">
        <f>+E146-J146</f>
        <v>67846.13</v>
      </c>
    </row>
    <row r="147" spans="1:11" s="52" customFormat="1" ht="30" customHeight="1" x14ac:dyDescent="0.25">
      <c r="A147" s="92">
        <f>+A146+1</f>
        <v>78</v>
      </c>
      <c r="B147" s="93" t="s">
        <v>275</v>
      </c>
      <c r="C147" s="93" t="s">
        <v>75</v>
      </c>
      <c r="D147" s="93" t="s">
        <v>169</v>
      </c>
      <c r="E147" s="94">
        <v>80000</v>
      </c>
      <c r="F147" s="94">
        <f t="shared" ref="F147" si="33">E147*2.87%</f>
        <v>2296</v>
      </c>
      <c r="G147" s="94">
        <f>+E147*3.04%</f>
        <v>2432</v>
      </c>
      <c r="H147" s="94">
        <v>7400.87</v>
      </c>
      <c r="I147" s="97">
        <v>25</v>
      </c>
      <c r="J147" s="89">
        <f>SUM(F147:I147)</f>
        <v>12153.869999999999</v>
      </c>
      <c r="K147" s="90">
        <f>+E147-J147</f>
        <v>67846.13</v>
      </c>
    </row>
    <row r="148" spans="1:11" ht="25.5" customHeight="1" x14ac:dyDescent="0.25">
      <c r="A148" s="211" t="s">
        <v>175</v>
      </c>
      <c r="B148" s="212"/>
      <c r="C148" s="212"/>
      <c r="D148" s="213"/>
      <c r="E148" s="42">
        <f>SUM(E145:E147)</f>
        <v>250000</v>
      </c>
      <c r="F148" s="42">
        <f t="shared" ref="F148:K148" si="34">SUM(F145:F147)</f>
        <v>7175</v>
      </c>
      <c r="G148" s="42">
        <f t="shared" si="34"/>
        <v>7600</v>
      </c>
      <c r="H148" s="42">
        <f t="shared" si="34"/>
        <v>24257.329999999998</v>
      </c>
      <c r="I148" s="42">
        <f t="shared" si="34"/>
        <v>2784.45</v>
      </c>
      <c r="J148" s="42">
        <f t="shared" si="34"/>
        <v>41816.78</v>
      </c>
      <c r="K148" s="42">
        <f t="shared" si="34"/>
        <v>208183.22</v>
      </c>
    </row>
    <row r="149" spans="1:11" s="44" customFormat="1" ht="19.5" customHeight="1" thickBot="1" x14ac:dyDescent="0.3">
      <c r="A149" s="4"/>
      <c r="B149" s="27"/>
      <c r="C149" s="27"/>
      <c r="D149" s="27"/>
      <c r="E149" s="2"/>
      <c r="F149" s="1"/>
      <c r="G149" s="1"/>
      <c r="H149" s="1"/>
      <c r="I149" s="1"/>
      <c r="J149" s="1"/>
      <c r="K149" s="1"/>
    </row>
    <row r="150" spans="1:11" s="58" customFormat="1" ht="28.5" customHeight="1" thickBot="1" x14ac:dyDescent="0.3">
      <c r="A150" s="208" t="s">
        <v>255</v>
      </c>
      <c r="B150" s="209"/>
      <c r="C150" s="209"/>
      <c r="D150" s="209"/>
      <c r="E150" s="209"/>
      <c r="F150" s="209"/>
      <c r="G150" s="209"/>
      <c r="H150" s="209"/>
      <c r="I150" s="209"/>
      <c r="J150" s="209"/>
      <c r="K150" s="210"/>
    </row>
    <row r="151" spans="1:11" s="58" customFormat="1" ht="30" customHeight="1" x14ac:dyDescent="0.25">
      <c r="A151" s="87">
        <f>+A147+1</f>
        <v>79</v>
      </c>
      <c r="B151" s="88" t="s">
        <v>416</v>
      </c>
      <c r="C151" s="96" t="s">
        <v>417</v>
      </c>
      <c r="D151" s="93" t="s">
        <v>170</v>
      </c>
      <c r="E151" s="89">
        <v>126500</v>
      </c>
      <c r="F151" s="89">
        <f t="shared" ref="F151:F156" si="35">E151*2.87%</f>
        <v>3630.55</v>
      </c>
      <c r="G151" s="89">
        <f>E151*3.04%</f>
        <v>3845.6</v>
      </c>
      <c r="H151" s="89">
        <v>18041.3</v>
      </c>
      <c r="I151" s="97">
        <v>1335.12</v>
      </c>
      <c r="J151" s="89">
        <f t="shared" ref="J151:J156" si="36">SUM(F151:I151)</f>
        <v>26852.569999999996</v>
      </c>
      <c r="K151" s="90">
        <f t="shared" ref="K151:K156" si="37">+E151-J151</f>
        <v>99647.430000000008</v>
      </c>
    </row>
    <row r="152" spans="1:11" s="58" customFormat="1" ht="30" customHeight="1" x14ac:dyDescent="0.25">
      <c r="A152" s="92">
        <f>+A151+1</f>
        <v>80</v>
      </c>
      <c r="B152" s="93" t="s">
        <v>149</v>
      </c>
      <c r="C152" s="98" t="s">
        <v>75</v>
      </c>
      <c r="D152" s="93" t="s">
        <v>169</v>
      </c>
      <c r="E152" s="94">
        <v>80000</v>
      </c>
      <c r="F152" s="94">
        <f t="shared" si="35"/>
        <v>2296</v>
      </c>
      <c r="G152" s="94">
        <f>+E152*3.04%</f>
        <v>2432</v>
      </c>
      <c r="H152" s="94">
        <v>7400.87</v>
      </c>
      <c r="I152" s="97">
        <v>25</v>
      </c>
      <c r="J152" s="89">
        <f t="shared" si="36"/>
        <v>12153.869999999999</v>
      </c>
      <c r="K152" s="90">
        <f t="shared" si="37"/>
        <v>67846.13</v>
      </c>
    </row>
    <row r="153" spans="1:11" s="58" customFormat="1" ht="30" customHeight="1" x14ac:dyDescent="0.25">
      <c r="A153" s="92">
        <f>+A152+1</f>
        <v>81</v>
      </c>
      <c r="B153" s="147" t="s">
        <v>418</v>
      </c>
      <c r="C153" s="148" t="s">
        <v>75</v>
      </c>
      <c r="D153" s="147" t="s">
        <v>170</v>
      </c>
      <c r="E153" s="149">
        <v>80000</v>
      </c>
      <c r="F153" s="149">
        <f t="shared" si="35"/>
        <v>2296</v>
      </c>
      <c r="G153" s="94">
        <f>+E153*3.04%</f>
        <v>2432</v>
      </c>
      <c r="H153" s="94">
        <v>7400.87</v>
      </c>
      <c r="I153" s="97">
        <v>45</v>
      </c>
      <c r="J153" s="89">
        <f t="shared" si="36"/>
        <v>12173.869999999999</v>
      </c>
      <c r="K153" s="90">
        <f t="shared" si="37"/>
        <v>67826.13</v>
      </c>
    </row>
    <row r="154" spans="1:11" s="58" customFormat="1" ht="30" customHeight="1" x14ac:dyDescent="0.25">
      <c r="A154" s="92">
        <f>+A153+1</f>
        <v>82</v>
      </c>
      <c r="B154" s="147" t="s">
        <v>419</v>
      </c>
      <c r="C154" s="148" t="s">
        <v>75</v>
      </c>
      <c r="D154" s="147" t="s">
        <v>170</v>
      </c>
      <c r="E154" s="149">
        <v>81000</v>
      </c>
      <c r="F154" s="149">
        <f t="shared" si="35"/>
        <v>2324.6999999999998</v>
      </c>
      <c r="G154" s="94">
        <f>+E154*3.04%</f>
        <v>2462.4</v>
      </c>
      <c r="H154" s="94">
        <v>7636.09</v>
      </c>
      <c r="I154" s="97">
        <v>85</v>
      </c>
      <c r="J154" s="89">
        <f t="shared" si="36"/>
        <v>12508.19</v>
      </c>
      <c r="K154" s="90">
        <f t="shared" si="37"/>
        <v>68491.81</v>
      </c>
    </row>
    <row r="155" spans="1:11" s="58" customFormat="1" ht="30" customHeight="1" x14ac:dyDescent="0.25">
      <c r="A155" s="87">
        <f>+A154+1</f>
        <v>83</v>
      </c>
      <c r="B155" s="147" t="s">
        <v>199</v>
      </c>
      <c r="C155" s="148" t="s">
        <v>75</v>
      </c>
      <c r="D155" s="147" t="s">
        <v>170</v>
      </c>
      <c r="E155" s="149">
        <v>72000</v>
      </c>
      <c r="F155" s="149">
        <f t="shared" si="35"/>
        <v>2066.4</v>
      </c>
      <c r="G155" s="94">
        <f>+E155*3.04%</f>
        <v>2188.8000000000002</v>
      </c>
      <c r="H155" s="94">
        <v>5744.84</v>
      </c>
      <c r="I155" s="97">
        <v>25</v>
      </c>
      <c r="J155" s="89">
        <f t="shared" si="36"/>
        <v>10025.040000000001</v>
      </c>
      <c r="K155" s="90">
        <f t="shared" si="37"/>
        <v>61974.96</v>
      </c>
    </row>
    <row r="156" spans="1:11" s="52" customFormat="1" ht="30" customHeight="1" x14ac:dyDescent="0.25">
      <c r="A156" s="92">
        <f>+A155+1</f>
        <v>84</v>
      </c>
      <c r="B156" s="147" t="s">
        <v>97</v>
      </c>
      <c r="C156" s="148" t="s">
        <v>75</v>
      </c>
      <c r="D156" s="147" t="s">
        <v>170</v>
      </c>
      <c r="E156" s="149">
        <v>60000</v>
      </c>
      <c r="F156" s="149">
        <f t="shared" si="35"/>
        <v>1722</v>
      </c>
      <c r="G156" s="94">
        <f>+E156*3.04%</f>
        <v>1824</v>
      </c>
      <c r="H156" s="94">
        <v>3486.68</v>
      </c>
      <c r="I156" s="97">
        <v>3605.5</v>
      </c>
      <c r="J156" s="89">
        <f t="shared" si="36"/>
        <v>10638.18</v>
      </c>
      <c r="K156" s="90">
        <f t="shared" si="37"/>
        <v>49361.82</v>
      </c>
    </row>
    <row r="157" spans="1:11" ht="29.25" customHeight="1" x14ac:dyDescent="0.25">
      <c r="A157" s="211" t="s">
        <v>175</v>
      </c>
      <c r="B157" s="212"/>
      <c r="C157" s="212"/>
      <c r="D157" s="213"/>
      <c r="E157" s="42">
        <f>SUM(E151:E156)</f>
        <v>499500</v>
      </c>
      <c r="F157" s="42">
        <f t="shared" ref="F157:K157" si="38">SUM(F151:F156)</f>
        <v>14335.65</v>
      </c>
      <c r="G157" s="42">
        <f t="shared" si="38"/>
        <v>15184.8</v>
      </c>
      <c r="H157" s="42">
        <f t="shared" si="38"/>
        <v>49710.65</v>
      </c>
      <c r="I157" s="42">
        <f t="shared" si="38"/>
        <v>5120.62</v>
      </c>
      <c r="J157" s="42">
        <f t="shared" si="38"/>
        <v>84351.72</v>
      </c>
      <c r="K157" s="42">
        <f t="shared" si="38"/>
        <v>415148.28</v>
      </c>
    </row>
    <row r="158" spans="1:11" ht="29.25" customHeight="1" thickBot="1" x14ac:dyDescent="0.3">
      <c r="A158" s="55"/>
      <c r="B158" s="55"/>
      <c r="C158" s="55"/>
      <c r="D158" s="55"/>
      <c r="E158" s="45"/>
      <c r="F158" s="45"/>
      <c r="G158" s="45"/>
      <c r="H158" s="45"/>
      <c r="I158" s="45"/>
      <c r="J158" s="45"/>
      <c r="K158" s="45"/>
    </row>
    <row r="159" spans="1:11" s="58" customFormat="1" ht="30" customHeight="1" thickBot="1" x14ac:dyDescent="0.3">
      <c r="A159" s="205" t="s">
        <v>256</v>
      </c>
      <c r="B159" s="206"/>
      <c r="C159" s="206"/>
      <c r="D159" s="206"/>
      <c r="E159" s="206"/>
      <c r="F159" s="206"/>
      <c r="G159" s="206"/>
      <c r="H159" s="206"/>
      <c r="I159" s="206"/>
      <c r="J159" s="206"/>
      <c r="K159" s="207"/>
    </row>
    <row r="160" spans="1:11" s="52" customFormat="1" ht="37.5" customHeight="1" x14ac:dyDescent="0.25">
      <c r="A160" s="92">
        <f>+A156+1</f>
        <v>85</v>
      </c>
      <c r="B160" s="147" t="s">
        <v>98</v>
      </c>
      <c r="C160" s="148" t="s">
        <v>305</v>
      </c>
      <c r="D160" s="147" t="s">
        <v>170</v>
      </c>
      <c r="E160" s="149">
        <v>170500</v>
      </c>
      <c r="F160" s="94">
        <v>4261.95</v>
      </c>
      <c r="G160" s="94">
        <v>4514.3999999999996</v>
      </c>
      <c r="H160" s="94">
        <v>29013.87</v>
      </c>
      <c r="I160" s="97">
        <v>6065.96</v>
      </c>
      <c r="J160" s="89">
        <f>SUM(F160:I160)</f>
        <v>43856.18</v>
      </c>
      <c r="K160" s="97">
        <f>+E160-J160</f>
        <v>126643.82</v>
      </c>
    </row>
    <row r="161" spans="1:11" customFormat="1" ht="27" customHeight="1" x14ac:dyDescent="0.25">
      <c r="A161" s="211" t="s">
        <v>175</v>
      </c>
      <c r="B161" s="212"/>
      <c r="C161" s="212"/>
      <c r="D161" s="213"/>
      <c r="E161" s="42">
        <f>SUM(E160)</f>
        <v>170500</v>
      </c>
      <c r="F161" s="42">
        <f t="shared" ref="F161:K161" si="39">SUM(F159:F160)</f>
        <v>4261.95</v>
      </c>
      <c r="G161" s="42">
        <f t="shared" si="39"/>
        <v>4514.3999999999996</v>
      </c>
      <c r="H161" s="42">
        <f t="shared" si="39"/>
        <v>29013.87</v>
      </c>
      <c r="I161" s="42">
        <f t="shared" si="39"/>
        <v>6065.96</v>
      </c>
      <c r="J161" s="42">
        <f t="shared" si="39"/>
        <v>43856.18</v>
      </c>
      <c r="K161" s="42">
        <f t="shared" si="39"/>
        <v>126643.82</v>
      </c>
    </row>
    <row r="162" spans="1:11" s="44" customFormat="1" ht="30" customHeight="1" thickBot="1" x14ac:dyDescent="0.3">
      <c r="A162"/>
      <c r="B162"/>
      <c r="C162"/>
      <c r="D162"/>
      <c r="E162"/>
      <c r="F162"/>
      <c r="G162"/>
      <c r="H162"/>
      <c r="I162"/>
      <c r="J162"/>
      <c r="K162"/>
    </row>
    <row r="163" spans="1:11" s="107" customFormat="1" ht="30" customHeight="1" thickBot="1" x14ac:dyDescent="0.3">
      <c r="A163" s="208" t="s">
        <v>257</v>
      </c>
      <c r="B163" s="209"/>
      <c r="C163" s="209"/>
      <c r="D163" s="209"/>
      <c r="E163" s="209"/>
      <c r="F163" s="209"/>
      <c r="G163" s="209"/>
      <c r="H163" s="209"/>
      <c r="I163" s="209"/>
      <c r="J163" s="209"/>
      <c r="K163" s="210"/>
    </row>
    <row r="164" spans="1:11" s="58" customFormat="1" ht="30" customHeight="1" x14ac:dyDescent="0.25">
      <c r="A164" s="92">
        <f>+A160+1</f>
        <v>86</v>
      </c>
      <c r="B164" s="93" t="s">
        <v>77</v>
      </c>
      <c r="C164" s="93" t="s">
        <v>75</v>
      </c>
      <c r="D164" s="93" t="s">
        <v>170</v>
      </c>
      <c r="E164" s="94">
        <v>102000</v>
      </c>
      <c r="F164" s="94">
        <f t="shared" ref="F164" si="40">E164*2.87%</f>
        <v>2927.4</v>
      </c>
      <c r="G164" s="94">
        <f t="shared" ref="G164" si="41">+E164*3.04%</f>
        <v>3100.8</v>
      </c>
      <c r="H164" s="94">
        <v>12575.82</v>
      </c>
      <c r="I164" s="97">
        <v>105</v>
      </c>
      <c r="J164" s="89">
        <f t="shared" ref="J164" si="42">SUM(F164:I164)</f>
        <v>18709.02</v>
      </c>
      <c r="K164" s="90">
        <f>+E164-J164</f>
        <v>83290.98</v>
      </c>
    </row>
    <row r="165" spans="1:11" s="52" customFormat="1" ht="30" customHeight="1" x14ac:dyDescent="0.25">
      <c r="A165" s="92">
        <f>+A164+1</f>
        <v>87</v>
      </c>
      <c r="B165" s="93" t="s">
        <v>420</v>
      </c>
      <c r="C165" s="93" t="s">
        <v>75</v>
      </c>
      <c r="D165" s="93" t="s">
        <v>169</v>
      </c>
      <c r="E165" s="94">
        <v>80000</v>
      </c>
      <c r="F165" s="94">
        <f>E165*2.87%</f>
        <v>2296</v>
      </c>
      <c r="G165" s="94">
        <f>+E165*3.04%</f>
        <v>2432</v>
      </c>
      <c r="H165" s="94">
        <v>7400.87</v>
      </c>
      <c r="I165" s="97">
        <v>2260.9299999999998</v>
      </c>
      <c r="J165" s="89">
        <f t="shared" ref="J165" si="43">SUM(F165:I165)</f>
        <v>14389.8</v>
      </c>
      <c r="K165" s="90">
        <f>+E165-J165</f>
        <v>65610.2</v>
      </c>
    </row>
    <row r="166" spans="1:11" ht="32.25" customHeight="1" x14ac:dyDescent="0.25">
      <c r="A166" s="211" t="s">
        <v>175</v>
      </c>
      <c r="B166" s="212"/>
      <c r="C166" s="212"/>
      <c r="D166" s="213"/>
      <c r="E166" s="42">
        <f>SUM(E164:E165)</f>
        <v>182000</v>
      </c>
      <c r="F166" s="42">
        <f t="shared" ref="F166:K166" si="44">SUM(F164:F165)</f>
        <v>5223.3999999999996</v>
      </c>
      <c r="G166" s="42">
        <f t="shared" si="44"/>
        <v>5532.8</v>
      </c>
      <c r="H166" s="42">
        <f t="shared" si="44"/>
        <v>19976.689999999999</v>
      </c>
      <c r="I166" s="42">
        <f t="shared" si="44"/>
        <v>2365.9299999999998</v>
      </c>
      <c r="J166" s="42">
        <f t="shared" si="44"/>
        <v>33098.82</v>
      </c>
      <c r="K166" s="42">
        <f t="shared" si="44"/>
        <v>148901.18</v>
      </c>
    </row>
    <row r="167" spans="1:11" s="44" customFormat="1" ht="27" customHeight="1" thickBot="1" x14ac:dyDescent="0.3">
      <c r="A167" s="4"/>
      <c r="B167" s="27"/>
      <c r="C167" s="27"/>
      <c r="D167" s="27"/>
      <c r="E167" s="2"/>
      <c r="F167" s="1"/>
      <c r="G167" s="1"/>
      <c r="H167" s="1"/>
      <c r="I167" s="1"/>
      <c r="J167" s="1"/>
      <c r="K167" s="1"/>
    </row>
    <row r="168" spans="1:11" s="58" customFormat="1" ht="30" customHeight="1" thickBot="1" x14ac:dyDescent="0.3">
      <c r="A168" s="208" t="s">
        <v>258</v>
      </c>
      <c r="B168" s="209"/>
      <c r="C168" s="209"/>
      <c r="D168" s="209"/>
      <c r="E168" s="209"/>
      <c r="F168" s="209"/>
      <c r="G168" s="209"/>
      <c r="H168" s="209"/>
      <c r="I168" s="209"/>
      <c r="J168" s="209"/>
      <c r="K168" s="210"/>
    </row>
    <row r="169" spans="1:11" s="58" customFormat="1" ht="30" customHeight="1" x14ac:dyDescent="0.25">
      <c r="A169" s="92">
        <f>+A165+1</f>
        <v>88</v>
      </c>
      <c r="B169" s="93" t="s">
        <v>276</v>
      </c>
      <c r="C169" s="98" t="s">
        <v>75</v>
      </c>
      <c r="D169" s="93" t="s">
        <v>170</v>
      </c>
      <c r="E169" s="94">
        <v>100000</v>
      </c>
      <c r="F169" s="94">
        <f>E169*2.87%</f>
        <v>2870</v>
      </c>
      <c r="G169" s="94">
        <f>+E169*3.04%</f>
        <v>3040</v>
      </c>
      <c r="H169" s="94">
        <v>11510.19</v>
      </c>
      <c r="I169" s="97">
        <v>2405.2399999999998</v>
      </c>
      <c r="J169" s="89">
        <f>SUM(F169:I169)</f>
        <v>19825.43</v>
      </c>
      <c r="K169" s="90">
        <f>+E169-J169</f>
        <v>80174.570000000007</v>
      </c>
    </row>
    <row r="170" spans="1:11" s="58" customFormat="1" ht="30" customHeight="1" x14ac:dyDescent="0.25">
      <c r="A170" s="92">
        <f>+A169+1</f>
        <v>89</v>
      </c>
      <c r="B170" s="93" t="s">
        <v>421</v>
      </c>
      <c r="C170" s="98" t="s">
        <v>75</v>
      </c>
      <c r="D170" s="93" t="s">
        <v>170</v>
      </c>
      <c r="E170" s="94">
        <v>95000</v>
      </c>
      <c r="F170" s="94">
        <f t="shared" ref="F170" si="45">E170*2.87%</f>
        <v>2726.5</v>
      </c>
      <c r="G170" s="94">
        <f>+E170*3.04%</f>
        <v>2888</v>
      </c>
      <c r="H170" s="94">
        <v>10929.24</v>
      </c>
      <c r="I170" s="97">
        <v>85</v>
      </c>
      <c r="J170" s="89">
        <f>SUM(F170:I170)</f>
        <v>16628.739999999998</v>
      </c>
      <c r="K170" s="90">
        <f>+E170-J170</f>
        <v>78371.260000000009</v>
      </c>
    </row>
    <row r="171" spans="1:11" s="100" customFormat="1" ht="30" customHeight="1" x14ac:dyDescent="0.25">
      <c r="A171" s="92">
        <f>+A170+1</f>
        <v>90</v>
      </c>
      <c r="B171" s="93" t="s">
        <v>422</v>
      </c>
      <c r="C171" s="98" t="s">
        <v>75</v>
      </c>
      <c r="D171" s="93" t="s">
        <v>170</v>
      </c>
      <c r="E171" s="94">
        <v>80000</v>
      </c>
      <c r="F171" s="94">
        <f>E171*2.87%</f>
        <v>2296</v>
      </c>
      <c r="G171" s="94">
        <f>E171*3.04%</f>
        <v>2432</v>
      </c>
      <c r="H171" s="94">
        <v>7400.87</v>
      </c>
      <c r="I171" s="97">
        <v>4288.9799999999996</v>
      </c>
      <c r="J171" s="89">
        <f>SUM(F171:I171)</f>
        <v>16417.849999999999</v>
      </c>
      <c r="K171" s="90">
        <f>+E171-J171</f>
        <v>63582.15</v>
      </c>
    </row>
    <row r="172" spans="1:11" s="44" customFormat="1" ht="30" customHeight="1" x14ac:dyDescent="0.25">
      <c r="A172" s="87">
        <f>+A171+1</f>
        <v>91</v>
      </c>
      <c r="B172" s="93" t="s">
        <v>71</v>
      </c>
      <c r="C172" s="93" t="s">
        <v>75</v>
      </c>
      <c r="D172" s="93" t="s">
        <v>169</v>
      </c>
      <c r="E172" s="94">
        <v>70000</v>
      </c>
      <c r="F172" s="94">
        <f>E172*2.87%</f>
        <v>2009</v>
      </c>
      <c r="G172" s="94">
        <f>+E172*3.04%</f>
        <v>2128</v>
      </c>
      <c r="H172" s="94">
        <v>5368.48</v>
      </c>
      <c r="I172" s="97">
        <v>165</v>
      </c>
      <c r="J172" s="89">
        <f>SUM(F172:I172)</f>
        <v>9670.48</v>
      </c>
      <c r="K172" s="90">
        <f>+E172-J172</f>
        <v>60329.520000000004</v>
      </c>
    </row>
    <row r="173" spans="1:11" s="44" customFormat="1" ht="30" customHeight="1" x14ac:dyDescent="0.25">
      <c r="A173" s="211" t="s">
        <v>175</v>
      </c>
      <c r="B173" s="212"/>
      <c r="C173" s="212"/>
      <c r="D173" s="213"/>
      <c r="E173" s="42">
        <f>SUM(E169:E172)</f>
        <v>345000</v>
      </c>
      <c r="F173" s="42">
        <f t="shared" ref="F173:K173" si="46">SUM(F169:F172)</f>
        <v>9901.5</v>
      </c>
      <c r="G173" s="42">
        <f t="shared" si="46"/>
        <v>10488</v>
      </c>
      <c r="H173" s="42">
        <f t="shared" si="46"/>
        <v>35208.78</v>
      </c>
      <c r="I173" s="42">
        <f t="shared" si="46"/>
        <v>6944.2199999999993</v>
      </c>
      <c r="J173" s="42">
        <f t="shared" si="46"/>
        <v>62542.5</v>
      </c>
      <c r="K173" s="42">
        <f t="shared" si="46"/>
        <v>282457.5</v>
      </c>
    </row>
    <row r="174" spans="1:11" s="44" customFormat="1" ht="18" customHeight="1" thickBot="1" x14ac:dyDescent="0.3"/>
    <row r="175" spans="1:11" s="44" customFormat="1" ht="43.5" customHeight="1" thickBot="1" x14ac:dyDescent="0.3">
      <c r="A175" s="205" t="s">
        <v>443</v>
      </c>
      <c r="B175" s="206"/>
      <c r="C175" s="206"/>
      <c r="D175" s="206"/>
      <c r="E175" s="206"/>
      <c r="F175" s="206"/>
      <c r="G175" s="206"/>
      <c r="H175" s="206"/>
      <c r="I175" s="206"/>
      <c r="J175" s="206"/>
      <c r="K175" s="207"/>
    </row>
    <row r="176" spans="1:11" s="58" customFormat="1" ht="30" customHeight="1" thickBot="1" x14ac:dyDescent="0.3">
      <c r="A176" s="205" t="s">
        <v>444</v>
      </c>
      <c r="B176" s="206"/>
      <c r="C176" s="206"/>
      <c r="D176" s="206"/>
      <c r="E176" s="206"/>
      <c r="F176" s="206"/>
      <c r="G176" s="206"/>
      <c r="H176" s="206"/>
      <c r="I176" s="206"/>
      <c r="J176" s="206"/>
      <c r="K176" s="207"/>
    </row>
    <row r="177" spans="1:11" s="58" customFormat="1" ht="30" customHeight="1" x14ac:dyDescent="0.25">
      <c r="A177" s="92">
        <f>+A172+1</f>
        <v>92</v>
      </c>
      <c r="B177" s="93" t="s">
        <v>423</v>
      </c>
      <c r="C177" s="103" t="s">
        <v>424</v>
      </c>
      <c r="D177" s="93" t="s">
        <v>169</v>
      </c>
      <c r="E177" s="94">
        <v>80000</v>
      </c>
      <c r="F177" s="94">
        <f>E177*2.87%</f>
        <v>2296</v>
      </c>
      <c r="G177" s="94">
        <f>+E177*3.04%</f>
        <v>2432</v>
      </c>
      <c r="H177" s="94">
        <v>7400.87</v>
      </c>
      <c r="I177" s="97">
        <v>2068.35</v>
      </c>
      <c r="J177" s="89">
        <f>SUM(F177:I177)</f>
        <v>14197.22</v>
      </c>
      <c r="K177" s="90">
        <f>+E177-J177</f>
        <v>65802.78</v>
      </c>
    </row>
    <row r="178" spans="1:11" s="44" customFormat="1" ht="30" customHeight="1" x14ac:dyDescent="0.25">
      <c r="A178" s="92">
        <f>+A177+1</f>
        <v>93</v>
      </c>
      <c r="B178" s="93" t="s">
        <v>425</v>
      </c>
      <c r="C178" s="103" t="s">
        <v>424</v>
      </c>
      <c r="D178" s="93" t="s">
        <v>169</v>
      </c>
      <c r="E178" s="94">
        <v>80000</v>
      </c>
      <c r="F178" s="94">
        <f>E178*2.87%</f>
        <v>2296</v>
      </c>
      <c r="G178" s="94">
        <f>+E178*3.04%</f>
        <v>2432</v>
      </c>
      <c r="H178" s="94">
        <v>7400.87</v>
      </c>
      <c r="I178" s="97">
        <v>25</v>
      </c>
      <c r="J178" s="89">
        <f>SUM(F178:I178)</f>
        <v>12153.869999999999</v>
      </c>
      <c r="K178" s="97">
        <f>+E178-J178</f>
        <v>67846.13</v>
      </c>
    </row>
    <row r="179" spans="1:11" s="44" customFormat="1" ht="30" customHeight="1" x14ac:dyDescent="0.25">
      <c r="A179" s="211" t="s">
        <v>175</v>
      </c>
      <c r="B179" s="212"/>
      <c r="C179" s="212"/>
      <c r="D179" s="213"/>
      <c r="E179" s="42">
        <f>SUM(E177:E178)</f>
        <v>160000</v>
      </c>
      <c r="F179" s="42">
        <f t="shared" ref="F179:K179" si="47">SUM(F177:F178)</f>
        <v>4592</v>
      </c>
      <c r="G179" s="42">
        <f t="shared" si="47"/>
        <v>4864</v>
      </c>
      <c r="H179" s="42">
        <f t="shared" si="47"/>
        <v>14801.74</v>
      </c>
      <c r="I179" s="42">
        <f t="shared" si="47"/>
        <v>2093.35</v>
      </c>
      <c r="J179" s="42">
        <f t="shared" si="47"/>
        <v>26351.089999999997</v>
      </c>
      <c r="K179" s="42">
        <f t="shared" si="47"/>
        <v>133648.91</v>
      </c>
    </row>
    <row r="180" spans="1:11" s="52" customFormat="1" ht="24" customHeight="1" thickBot="1" x14ac:dyDescent="0.3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</row>
    <row r="181" spans="1:11" s="58" customFormat="1" ht="30" customHeight="1" thickBot="1" x14ac:dyDescent="0.3">
      <c r="A181" s="205" t="s">
        <v>135</v>
      </c>
      <c r="B181" s="206"/>
      <c r="C181" s="206"/>
      <c r="D181" s="206"/>
      <c r="E181" s="206"/>
      <c r="F181" s="206"/>
      <c r="G181" s="206"/>
      <c r="H181" s="206"/>
      <c r="I181" s="206"/>
      <c r="J181" s="206"/>
      <c r="K181" s="207"/>
    </row>
    <row r="182" spans="1:11" s="58" customFormat="1" ht="30" customHeight="1" x14ac:dyDescent="0.25">
      <c r="A182" s="92">
        <f>+A178+1</f>
        <v>94</v>
      </c>
      <c r="B182" s="93" t="s">
        <v>426</v>
      </c>
      <c r="C182" s="103" t="s">
        <v>277</v>
      </c>
      <c r="D182" s="93" t="s">
        <v>169</v>
      </c>
      <c r="E182" s="94">
        <v>120000</v>
      </c>
      <c r="F182" s="94">
        <v>2870</v>
      </c>
      <c r="G182" s="94">
        <v>3040</v>
      </c>
      <c r="H182" s="149">
        <v>17105.37</v>
      </c>
      <c r="I182" s="97">
        <v>2087.04</v>
      </c>
      <c r="J182" s="89">
        <f>SUM(F182:I182)</f>
        <v>25102.41</v>
      </c>
      <c r="K182" s="151">
        <f>+E182-J182</f>
        <v>94897.59</v>
      </c>
    </row>
    <row r="183" spans="1:11" s="44" customFormat="1" ht="30" customHeight="1" x14ac:dyDescent="0.25">
      <c r="A183" s="92">
        <f>+A182+1</f>
        <v>95</v>
      </c>
      <c r="B183" s="93" t="s">
        <v>107</v>
      </c>
      <c r="C183" s="93" t="s">
        <v>75</v>
      </c>
      <c r="D183" s="93" t="s">
        <v>169</v>
      </c>
      <c r="E183" s="89">
        <v>60000</v>
      </c>
      <c r="F183" s="89">
        <f>E183*2.87%</f>
        <v>1722</v>
      </c>
      <c r="G183" s="89">
        <f>+E183*3.04%</f>
        <v>1824</v>
      </c>
      <c r="H183" s="89">
        <v>3486.68</v>
      </c>
      <c r="I183" s="97">
        <v>125</v>
      </c>
      <c r="J183" s="89">
        <f t="shared" ref="J183" si="48">SUM(F183:I183)</f>
        <v>7157.68</v>
      </c>
      <c r="K183" s="97">
        <f>+E183-J183</f>
        <v>52842.32</v>
      </c>
    </row>
    <row r="184" spans="1:11" s="44" customFormat="1" ht="21.75" customHeight="1" thickBot="1" x14ac:dyDescent="0.3">
      <c r="A184" s="211" t="s">
        <v>175</v>
      </c>
      <c r="B184" s="212"/>
      <c r="C184" s="212"/>
      <c r="D184" s="213"/>
      <c r="E184" s="42">
        <f>SUM(E182:E183)</f>
        <v>180000</v>
      </c>
      <c r="F184" s="42">
        <f t="shared" ref="F184:K184" si="49">SUM(F182:F183)</f>
        <v>4592</v>
      </c>
      <c r="G184" s="42">
        <f t="shared" si="49"/>
        <v>4864</v>
      </c>
      <c r="H184" s="42">
        <f t="shared" si="49"/>
        <v>20592.05</v>
      </c>
      <c r="I184" s="42">
        <f t="shared" si="49"/>
        <v>2212.04</v>
      </c>
      <c r="J184" s="42">
        <f t="shared" si="49"/>
        <v>32260.09</v>
      </c>
      <c r="K184" s="42">
        <f t="shared" si="49"/>
        <v>147739.91</v>
      </c>
    </row>
    <row r="185" spans="1:11" s="58" customFormat="1" ht="39" customHeight="1" thickBot="1" x14ac:dyDescent="0.3">
      <c r="A185" s="205" t="s">
        <v>136</v>
      </c>
      <c r="B185" s="206"/>
      <c r="C185" s="206"/>
      <c r="D185" s="206"/>
      <c r="E185" s="206"/>
      <c r="F185" s="206"/>
      <c r="G185" s="206"/>
      <c r="H185" s="206"/>
      <c r="I185" s="206"/>
      <c r="J185" s="206"/>
      <c r="K185" s="207"/>
    </row>
    <row r="186" spans="1:11" s="58" customFormat="1" ht="30" customHeight="1" x14ac:dyDescent="0.25">
      <c r="A186" s="87">
        <f>+A183+1</f>
        <v>96</v>
      </c>
      <c r="B186" s="88" t="s">
        <v>427</v>
      </c>
      <c r="C186" s="96" t="s">
        <v>428</v>
      </c>
      <c r="D186" s="93" t="s">
        <v>170</v>
      </c>
      <c r="E186" s="89">
        <v>170500</v>
      </c>
      <c r="F186" s="89">
        <f>E186*2.87%</f>
        <v>4893.3500000000004</v>
      </c>
      <c r="G186" s="89">
        <v>4742.3999999999996</v>
      </c>
      <c r="H186" s="89">
        <v>28501.4</v>
      </c>
      <c r="I186" s="97">
        <v>1215.1199999999999</v>
      </c>
      <c r="J186" s="89">
        <f>SUM(F186:I186)</f>
        <v>39352.270000000004</v>
      </c>
      <c r="K186" s="97">
        <f>+E186-J186</f>
        <v>131147.72999999998</v>
      </c>
    </row>
    <row r="187" spans="1:11" s="44" customFormat="1" ht="30" customHeight="1" x14ac:dyDescent="0.25">
      <c r="A187" s="92">
        <f>+A186+1</f>
        <v>97</v>
      </c>
      <c r="B187" s="93" t="s">
        <v>429</v>
      </c>
      <c r="C187" s="93" t="s">
        <v>91</v>
      </c>
      <c r="D187" s="93" t="s">
        <v>170</v>
      </c>
      <c r="E187" s="94">
        <v>50000</v>
      </c>
      <c r="F187" s="94">
        <f>E187*2.87%</f>
        <v>1435</v>
      </c>
      <c r="G187" s="94">
        <f>+E187*3.04%</f>
        <v>1520</v>
      </c>
      <c r="H187" s="94">
        <v>1675.48</v>
      </c>
      <c r="I187" s="90">
        <v>7282.19</v>
      </c>
      <c r="J187" s="89">
        <f t="shared" ref="J187" si="50">SUM(F187:I187)</f>
        <v>11912.669999999998</v>
      </c>
      <c r="K187" s="97">
        <f>+E187-J187</f>
        <v>38087.33</v>
      </c>
    </row>
    <row r="188" spans="1:11" s="44" customFormat="1" ht="30" customHeight="1" x14ac:dyDescent="0.25">
      <c r="A188" s="41">
        <f>+A187+1</f>
        <v>98</v>
      </c>
      <c r="B188" s="147" t="s">
        <v>430</v>
      </c>
      <c r="C188" s="147" t="s">
        <v>139</v>
      </c>
      <c r="D188" s="147" t="s">
        <v>363</v>
      </c>
      <c r="E188" s="94">
        <v>45000</v>
      </c>
      <c r="F188" s="94">
        <f>E188*2.87%</f>
        <v>1291.5</v>
      </c>
      <c r="G188" s="94">
        <f>+E188*3.04%</f>
        <v>1368</v>
      </c>
      <c r="H188" s="94">
        <v>1148.33</v>
      </c>
      <c r="I188" s="90">
        <v>25</v>
      </c>
      <c r="J188" s="89">
        <f>SUM(F188:I188)</f>
        <v>3832.83</v>
      </c>
      <c r="K188" s="97">
        <f>+E188-J188</f>
        <v>41167.17</v>
      </c>
    </row>
    <row r="189" spans="1:11" s="44" customFormat="1" ht="25.5" customHeight="1" x14ac:dyDescent="0.25">
      <c r="A189" s="211" t="s">
        <v>175</v>
      </c>
      <c r="B189" s="212"/>
      <c r="C189" s="212"/>
      <c r="D189" s="213"/>
      <c r="E189" s="42">
        <f>SUM(E186:E188)</f>
        <v>265500</v>
      </c>
      <c r="F189" s="42">
        <f t="shared" ref="F189:K189" si="51">SUM(F186:F188)</f>
        <v>7619.85</v>
      </c>
      <c r="G189" s="42">
        <f t="shared" si="51"/>
        <v>7630.4</v>
      </c>
      <c r="H189" s="42">
        <f t="shared" si="51"/>
        <v>31325.21</v>
      </c>
      <c r="I189" s="42">
        <f t="shared" si="51"/>
        <v>8522.31</v>
      </c>
      <c r="J189" s="42">
        <f t="shared" si="51"/>
        <v>55097.770000000004</v>
      </c>
      <c r="K189" s="42">
        <f t="shared" si="51"/>
        <v>210402.22999999998</v>
      </c>
    </row>
    <row r="190" spans="1:11" s="44" customFormat="1" ht="27" customHeight="1" thickBot="1" x14ac:dyDescent="0.3">
      <c r="A190" s="55"/>
      <c r="B190" s="55"/>
      <c r="C190" s="55"/>
      <c r="D190" s="55"/>
      <c r="E190"/>
      <c r="F190"/>
      <c r="G190"/>
      <c r="H190"/>
      <c r="I190"/>
      <c r="J190"/>
      <c r="K190"/>
    </row>
    <row r="191" spans="1:11" s="58" customFormat="1" ht="30" customHeight="1" thickBot="1" x14ac:dyDescent="0.3">
      <c r="A191" s="205" t="s">
        <v>442</v>
      </c>
      <c r="B191" s="206"/>
      <c r="C191" s="206"/>
      <c r="D191" s="206"/>
      <c r="E191" s="206"/>
      <c r="F191" s="206"/>
      <c r="G191" s="206"/>
      <c r="H191" s="206"/>
      <c r="I191" s="206"/>
      <c r="J191" s="206"/>
      <c r="K191" s="207"/>
    </row>
    <row r="192" spans="1:11" s="58" customFormat="1" ht="30" customHeight="1" x14ac:dyDescent="0.25">
      <c r="A192" s="87">
        <f>+A188+1</f>
        <v>99</v>
      </c>
      <c r="B192" s="88" t="s">
        <v>99</v>
      </c>
      <c r="C192" s="96" t="s">
        <v>431</v>
      </c>
      <c r="D192" s="88" t="s">
        <v>169</v>
      </c>
      <c r="E192" s="89">
        <v>120000</v>
      </c>
      <c r="F192" s="89">
        <f t="shared" ref="F192:F196" si="52">E192*2.87%</f>
        <v>3444</v>
      </c>
      <c r="G192" s="89">
        <f>E192*3.04%</f>
        <v>3648</v>
      </c>
      <c r="H192" s="89">
        <v>16809.87</v>
      </c>
      <c r="I192" s="97">
        <v>25</v>
      </c>
      <c r="J192" s="89">
        <f>SUM(F192:I192)</f>
        <v>23926.87</v>
      </c>
      <c r="K192" s="90">
        <f>+E192-J192</f>
        <v>96073.13</v>
      </c>
    </row>
    <row r="193" spans="1:11" s="58" customFormat="1" ht="30" customHeight="1" x14ac:dyDescent="0.25">
      <c r="A193" s="92">
        <f>+A192+1</f>
        <v>100</v>
      </c>
      <c r="B193" s="147" t="s">
        <v>432</v>
      </c>
      <c r="C193" s="147" t="s">
        <v>140</v>
      </c>
      <c r="D193" s="147" t="s">
        <v>169</v>
      </c>
      <c r="E193" s="149">
        <v>115000</v>
      </c>
      <c r="F193" s="94">
        <f>E193*2.87%</f>
        <v>3300.5</v>
      </c>
      <c r="G193" s="94">
        <f>+E193*3.04%</f>
        <v>3496</v>
      </c>
      <c r="H193" s="94">
        <v>15633.74</v>
      </c>
      <c r="I193" s="90">
        <v>25</v>
      </c>
      <c r="J193" s="89">
        <f>SUM(F193:I193)</f>
        <v>22455.239999999998</v>
      </c>
      <c r="K193" s="90">
        <f>+E193-J193</f>
        <v>92544.760000000009</v>
      </c>
    </row>
    <row r="194" spans="1:11" s="58" customFormat="1" ht="30" customHeight="1" x14ac:dyDescent="0.25">
      <c r="A194" s="92">
        <f>+A193+1</f>
        <v>101</v>
      </c>
      <c r="B194" s="93" t="s">
        <v>27</v>
      </c>
      <c r="C194" s="96" t="s">
        <v>433</v>
      </c>
      <c r="D194" s="93" t="s">
        <v>169</v>
      </c>
      <c r="E194" s="94">
        <v>80000</v>
      </c>
      <c r="F194" s="94">
        <f>E194*2.87%</f>
        <v>2296</v>
      </c>
      <c r="G194" s="94">
        <f>+E194*3.04%</f>
        <v>2432</v>
      </c>
      <c r="H194" s="94">
        <v>7400.87</v>
      </c>
      <c r="I194" s="90">
        <v>25</v>
      </c>
      <c r="J194" s="89">
        <f>SUM(F194:I194)</f>
        <v>12153.869999999999</v>
      </c>
      <c r="K194" s="90">
        <f>+E194-J194</f>
        <v>67846.13</v>
      </c>
    </row>
    <row r="195" spans="1:11" s="58" customFormat="1" ht="30" customHeight="1" x14ac:dyDescent="0.25">
      <c r="A195" s="92">
        <f>+A194+1</f>
        <v>102</v>
      </c>
      <c r="B195" s="108" t="s">
        <v>434</v>
      </c>
      <c r="C195" s="98" t="s">
        <v>435</v>
      </c>
      <c r="D195" s="93" t="s">
        <v>169</v>
      </c>
      <c r="E195" s="94">
        <v>60000</v>
      </c>
      <c r="F195" s="94">
        <f t="shared" si="52"/>
        <v>1722</v>
      </c>
      <c r="G195" s="94">
        <f>+E195*3.04%</f>
        <v>1824</v>
      </c>
      <c r="H195" s="94">
        <v>3010.63</v>
      </c>
      <c r="I195" s="97">
        <v>2425.2399999999998</v>
      </c>
      <c r="J195" s="89">
        <f t="shared" ref="J195:J196" si="53">SUM(F195:I195)</f>
        <v>8981.869999999999</v>
      </c>
      <c r="K195" s="90">
        <f>+E195-J195</f>
        <v>51018.130000000005</v>
      </c>
    </row>
    <row r="196" spans="1:11" s="44" customFormat="1" ht="30" customHeight="1" x14ac:dyDescent="0.25">
      <c r="A196" s="92">
        <f>+A195+1</f>
        <v>103</v>
      </c>
      <c r="B196" s="109" t="s">
        <v>436</v>
      </c>
      <c r="C196" s="98" t="s">
        <v>435</v>
      </c>
      <c r="D196" s="110" t="s">
        <v>170</v>
      </c>
      <c r="E196" s="94">
        <v>60000</v>
      </c>
      <c r="F196" s="94">
        <f t="shared" si="52"/>
        <v>1722</v>
      </c>
      <c r="G196" s="94">
        <f>+E196*3.04%</f>
        <v>1824</v>
      </c>
      <c r="H196" s="94">
        <v>3486.68</v>
      </c>
      <c r="I196" s="97">
        <v>25</v>
      </c>
      <c r="J196" s="89">
        <f t="shared" si="53"/>
        <v>7057.68</v>
      </c>
      <c r="K196" s="90">
        <f>+E196-J196</f>
        <v>52942.32</v>
      </c>
    </row>
    <row r="197" spans="1:11" s="44" customFormat="1" ht="33" customHeight="1" x14ac:dyDescent="0.25">
      <c r="A197" s="211" t="s">
        <v>175</v>
      </c>
      <c r="B197" s="212"/>
      <c r="C197" s="212"/>
      <c r="D197" s="213"/>
      <c r="E197" s="42">
        <f>SUM(E192:E196)</f>
        <v>435000</v>
      </c>
      <c r="F197" s="42">
        <f t="shared" ref="F197:K197" si="54">SUM(F192:F196)</f>
        <v>12484.5</v>
      </c>
      <c r="G197" s="42">
        <f t="shared" si="54"/>
        <v>13224</v>
      </c>
      <c r="H197" s="42">
        <f t="shared" si="54"/>
        <v>46341.79</v>
      </c>
      <c r="I197" s="42">
        <f t="shared" si="54"/>
        <v>2525.2399999999998</v>
      </c>
      <c r="J197" s="42">
        <f t="shared" si="54"/>
        <v>74575.53</v>
      </c>
      <c r="K197" s="42">
        <f t="shared" si="54"/>
        <v>360424.47000000003</v>
      </c>
    </row>
    <row r="198" spans="1:11" s="52" customFormat="1" ht="30" customHeight="1" thickBot="1" x14ac:dyDescent="0.3">
      <c r="A198" s="46"/>
      <c r="B198" s="53"/>
      <c r="C198" s="53"/>
      <c r="D198" s="53"/>
      <c r="E198" s="54"/>
      <c r="F198" s="44"/>
      <c r="G198" s="44"/>
      <c r="H198" s="44"/>
      <c r="I198" s="44"/>
      <c r="J198" s="44"/>
      <c r="K198" s="44"/>
    </row>
    <row r="199" spans="1:11" s="58" customFormat="1" ht="30" customHeight="1" thickBot="1" x14ac:dyDescent="0.3">
      <c r="A199" s="205" t="s">
        <v>137</v>
      </c>
      <c r="B199" s="206"/>
      <c r="C199" s="206"/>
      <c r="D199" s="206"/>
      <c r="E199" s="206"/>
      <c r="F199" s="206"/>
      <c r="G199" s="206"/>
      <c r="H199" s="206"/>
      <c r="I199" s="206"/>
      <c r="J199" s="206"/>
      <c r="K199" s="207"/>
    </row>
    <row r="200" spans="1:11" s="58" customFormat="1" ht="30" customHeight="1" x14ac:dyDescent="0.25">
      <c r="A200" s="87">
        <f>+A196+1</f>
        <v>104</v>
      </c>
      <c r="B200" s="88" t="s">
        <v>100</v>
      </c>
      <c r="C200" s="96" t="s">
        <v>437</v>
      </c>
      <c r="D200" s="88" t="s">
        <v>169</v>
      </c>
      <c r="E200" s="89">
        <v>120000</v>
      </c>
      <c r="F200" s="94">
        <f>E200*2.87%</f>
        <v>3444</v>
      </c>
      <c r="G200" s="94">
        <f>+E200*3.04%</f>
        <v>3648</v>
      </c>
      <c r="H200" s="89">
        <v>16809.87</v>
      </c>
      <c r="I200" s="97">
        <v>25</v>
      </c>
      <c r="J200" s="89">
        <f t="shared" ref="J200:J206" si="55">SUM(F200:I200)</f>
        <v>23926.87</v>
      </c>
      <c r="K200" s="90">
        <f t="shared" ref="K200:K206" si="56">+E200-J200</f>
        <v>96073.13</v>
      </c>
    </row>
    <row r="201" spans="1:11" s="58" customFormat="1" ht="30" customHeight="1" x14ac:dyDescent="0.25">
      <c r="A201" s="92">
        <f>+A200+1</f>
        <v>105</v>
      </c>
      <c r="B201" s="93" t="s">
        <v>103</v>
      </c>
      <c r="C201" s="98" t="s">
        <v>438</v>
      </c>
      <c r="D201" s="93" t="s">
        <v>170</v>
      </c>
      <c r="E201" s="94">
        <v>80000</v>
      </c>
      <c r="F201" s="94">
        <f t="shared" ref="F201:F206" si="57">E201*2.87%</f>
        <v>2296</v>
      </c>
      <c r="G201" s="94">
        <f t="shared" ref="G201:G206" si="58">+E201*3.04%</f>
        <v>2432</v>
      </c>
      <c r="H201" s="94">
        <v>7103.19</v>
      </c>
      <c r="I201" s="97">
        <v>4795.87</v>
      </c>
      <c r="J201" s="89">
        <f t="shared" si="55"/>
        <v>16627.059999999998</v>
      </c>
      <c r="K201" s="90">
        <f t="shared" si="56"/>
        <v>63372.94</v>
      </c>
    </row>
    <row r="202" spans="1:11" s="101" customFormat="1" ht="30" customHeight="1" x14ac:dyDescent="0.25">
      <c r="A202" s="87">
        <f>+A201+1</f>
        <v>106</v>
      </c>
      <c r="B202" s="88" t="s">
        <v>102</v>
      </c>
      <c r="C202" s="96" t="s">
        <v>438</v>
      </c>
      <c r="D202" s="88" t="s">
        <v>169</v>
      </c>
      <c r="E202" s="94">
        <v>80000</v>
      </c>
      <c r="F202" s="94">
        <f t="shared" si="57"/>
        <v>2296</v>
      </c>
      <c r="G202" s="94">
        <f t="shared" si="58"/>
        <v>2432</v>
      </c>
      <c r="H202" s="94">
        <v>7400.87</v>
      </c>
      <c r="I202" s="90">
        <v>3025</v>
      </c>
      <c r="J202" s="89">
        <f t="shared" si="55"/>
        <v>15153.869999999999</v>
      </c>
      <c r="K202" s="90">
        <f t="shared" si="56"/>
        <v>64846.130000000005</v>
      </c>
    </row>
    <row r="203" spans="1:11" s="58" customFormat="1" ht="30" customHeight="1" x14ac:dyDescent="0.25">
      <c r="A203" s="92">
        <f>+A202+1</f>
        <v>107</v>
      </c>
      <c r="B203" s="93" t="s">
        <v>439</v>
      </c>
      <c r="C203" s="93" t="s">
        <v>438</v>
      </c>
      <c r="D203" s="93" t="s">
        <v>169</v>
      </c>
      <c r="E203" s="94">
        <v>60000</v>
      </c>
      <c r="F203" s="94">
        <f>E203*2.87%</f>
        <v>1722</v>
      </c>
      <c r="G203" s="94">
        <f>+E203*3.04%</f>
        <v>1824</v>
      </c>
      <c r="H203" s="94">
        <v>3486.68</v>
      </c>
      <c r="I203" s="97">
        <v>11229.83</v>
      </c>
      <c r="J203" s="89">
        <f>SUM(F203:I203)</f>
        <v>18262.510000000002</v>
      </c>
      <c r="K203" s="90">
        <f t="shared" si="56"/>
        <v>41737.49</v>
      </c>
    </row>
    <row r="204" spans="1:11" s="58" customFormat="1" ht="30" customHeight="1" x14ac:dyDescent="0.25">
      <c r="A204" s="92">
        <f>+A203+1</f>
        <v>108</v>
      </c>
      <c r="B204" s="93" t="s">
        <v>124</v>
      </c>
      <c r="C204" s="98" t="s">
        <v>438</v>
      </c>
      <c r="D204" s="93" t="s">
        <v>169</v>
      </c>
      <c r="E204" s="94">
        <v>60000</v>
      </c>
      <c r="F204" s="94">
        <f t="shared" si="57"/>
        <v>1722</v>
      </c>
      <c r="G204" s="94">
        <f t="shared" si="58"/>
        <v>1824</v>
      </c>
      <c r="H204" s="94">
        <v>3486.68</v>
      </c>
      <c r="I204" s="97">
        <v>25</v>
      </c>
      <c r="J204" s="89">
        <f t="shared" si="55"/>
        <v>7057.68</v>
      </c>
      <c r="K204" s="90">
        <f t="shared" si="56"/>
        <v>52942.32</v>
      </c>
    </row>
    <row r="205" spans="1:11" s="101" customFormat="1" ht="30" customHeight="1" x14ac:dyDescent="0.25">
      <c r="A205" s="92">
        <f t="shared" ref="A205:A206" si="59">+A204+1</f>
        <v>109</v>
      </c>
      <c r="B205" s="93" t="s">
        <v>440</v>
      </c>
      <c r="C205" s="98" t="s">
        <v>438</v>
      </c>
      <c r="D205" s="93" t="s">
        <v>169</v>
      </c>
      <c r="E205" s="94">
        <v>60000</v>
      </c>
      <c r="F205" s="94">
        <f t="shared" si="57"/>
        <v>1722</v>
      </c>
      <c r="G205" s="94">
        <f t="shared" si="58"/>
        <v>1824</v>
      </c>
      <c r="H205" s="94">
        <v>3486.68</v>
      </c>
      <c r="I205" s="97">
        <v>25</v>
      </c>
      <c r="J205" s="89">
        <f t="shared" si="55"/>
        <v>7057.68</v>
      </c>
      <c r="K205" s="90">
        <f t="shared" si="56"/>
        <v>52942.32</v>
      </c>
    </row>
    <row r="206" spans="1:11" s="44" customFormat="1" ht="30" customHeight="1" x14ac:dyDescent="0.25">
      <c r="A206" s="92">
        <f t="shared" si="59"/>
        <v>110</v>
      </c>
      <c r="B206" s="93" t="s">
        <v>101</v>
      </c>
      <c r="C206" s="98" t="s">
        <v>438</v>
      </c>
      <c r="D206" s="93" t="s">
        <v>169</v>
      </c>
      <c r="E206" s="94">
        <v>60000</v>
      </c>
      <c r="F206" s="94">
        <f t="shared" si="57"/>
        <v>1722</v>
      </c>
      <c r="G206" s="94">
        <f t="shared" si="58"/>
        <v>1824</v>
      </c>
      <c r="H206" s="94">
        <v>3486.68</v>
      </c>
      <c r="I206" s="97">
        <v>2025</v>
      </c>
      <c r="J206" s="89">
        <f t="shared" si="55"/>
        <v>9057.68</v>
      </c>
      <c r="K206" s="90">
        <f t="shared" si="56"/>
        <v>50942.32</v>
      </c>
    </row>
    <row r="207" spans="1:11" s="44" customFormat="1" ht="31.5" customHeight="1" x14ac:dyDescent="0.25">
      <c r="A207" s="211" t="s">
        <v>175</v>
      </c>
      <c r="B207" s="212"/>
      <c r="C207" s="212"/>
      <c r="D207" s="213"/>
      <c r="E207" s="42">
        <f>SUM(E200:E206)</f>
        <v>520000</v>
      </c>
      <c r="F207" s="42">
        <f t="shared" ref="F207:K207" si="60">SUM(F200:F206)</f>
        <v>14924</v>
      </c>
      <c r="G207" s="42">
        <f t="shared" si="60"/>
        <v>15808</v>
      </c>
      <c r="H207" s="42">
        <f t="shared" si="60"/>
        <v>45260.649999999994</v>
      </c>
      <c r="I207" s="42">
        <f t="shared" si="60"/>
        <v>21150.7</v>
      </c>
      <c r="J207" s="42">
        <f t="shared" si="60"/>
        <v>97143.349999999977</v>
      </c>
      <c r="K207" s="42">
        <f t="shared" si="60"/>
        <v>422856.65</v>
      </c>
    </row>
    <row r="208" spans="1:11" s="44" customFormat="1" ht="33" customHeight="1" thickBot="1" x14ac:dyDescent="0.3">
      <c r="A208" s="55"/>
      <c r="B208" s="55"/>
      <c r="C208" s="55"/>
      <c r="D208" s="55"/>
      <c r="E208"/>
      <c r="F208"/>
      <c r="G208"/>
      <c r="H208"/>
      <c r="I208"/>
      <c r="J208"/>
      <c r="K208"/>
    </row>
    <row r="209" spans="1:11" s="58" customFormat="1" ht="30" customHeight="1" thickBot="1" x14ac:dyDescent="0.3">
      <c r="A209" s="205" t="s">
        <v>322</v>
      </c>
      <c r="B209" s="206"/>
      <c r="C209" s="206"/>
      <c r="D209" s="206"/>
      <c r="E209" s="206"/>
      <c r="F209" s="206"/>
      <c r="G209" s="206"/>
      <c r="H209" s="206"/>
      <c r="I209" s="206"/>
      <c r="J209" s="206"/>
      <c r="K209" s="207"/>
    </row>
    <row r="210" spans="1:11" s="44" customFormat="1" ht="37.5" customHeight="1" x14ac:dyDescent="0.25">
      <c r="A210" s="163">
        <f>+A206+1</f>
        <v>111</v>
      </c>
      <c r="B210" s="152" t="s">
        <v>268</v>
      </c>
      <c r="C210" s="152" t="s">
        <v>441</v>
      </c>
      <c r="D210" s="152" t="s">
        <v>169</v>
      </c>
      <c r="E210" s="184">
        <v>42000</v>
      </c>
      <c r="F210" s="89">
        <f>E210*2.87%</f>
        <v>1205.4000000000001</v>
      </c>
      <c r="G210" s="89">
        <f>+E210*3.04%</f>
        <v>1276.8</v>
      </c>
      <c r="H210" s="185">
        <v>724.92</v>
      </c>
      <c r="I210" s="90">
        <v>3125</v>
      </c>
      <c r="J210" s="89">
        <f>SUM(F210:I210)</f>
        <v>6332.12</v>
      </c>
      <c r="K210" s="90">
        <f>+E210-J210</f>
        <v>35667.879999999997</v>
      </c>
    </row>
    <row r="211" spans="1:11" s="44" customFormat="1" ht="28.5" customHeight="1" x14ac:dyDescent="0.25">
      <c r="A211" s="211" t="s">
        <v>175</v>
      </c>
      <c r="B211" s="212"/>
      <c r="C211" s="212"/>
      <c r="D211" s="213"/>
      <c r="E211" s="42">
        <f>+E210</f>
        <v>42000</v>
      </c>
      <c r="F211" s="42">
        <f t="shared" ref="F211:K211" si="61">+F210</f>
        <v>1205.4000000000001</v>
      </c>
      <c r="G211" s="42">
        <f t="shared" si="61"/>
        <v>1276.8</v>
      </c>
      <c r="H211" s="42">
        <f t="shared" si="61"/>
        <v>724.92</v>
      </c>
      <c r="I211" s="42">
        <f t="shared" si="61"/>
        <v>3125</v>
      </c>
      <c r="J211" s="42">
        <f t="shared" si="61"/>
        <v>6332.12</v>
      </c>
      <c r="K211" s="42">
        <f t="shared" si="61"/>
        <v>35667.879999999997</v>
      </c>
    </row>
    <row r="212" spans="1:11" s="44" customFormat="1" ht="22.5" customHeight="1" thickBot="1" x14ac:dyDescent="0.3">
      <c r="A212" s="55"/>
      <c r="B212" s="55"/>
      <c r="C212" s="55"/>
      <c r="D212" s="55"/>
      <c r="E212" s="69"/>
      <c r="F212"/>
      <c r="G212"/>
      <c r="H212"/>
      <c r="I212"/>
      <c r="J212"/>
      <c r="K212"/>
    </row>
    <row r="213" spans="1:11" s="58" customFormat="1" ht="30" customHeight="1" thickBot="1" x14ac:dyDescent="0.3">
      <c r="A213" s="205" t="s">
        <v>445</v>
      </c>
      <c r="B213" s="206"/>
      <c r="C213" s="206"/>
      <c r="D213" s="206"/>
      <c r="E213" s="206"/>
      <c r="F213" s="206"/>
      <c r="G213" s="206"/>
      <c r="H213" s="206"/>
      <c r="I213" s="206"/>
      <c r="J213" s="206"/>
      <c r="K213" s="207"/>
    </row>
    <row r="214" spans="1:11" s="44" customFormat="1" ht="30" customHeight="1" x14ac:dyDescent="0.25">
      <c r="A214" s="87">
        <f>+A210+1</f>
        <v>112</v>
      </c>
      <c r="B214" s="88" t="s">
        <v>23</v>
      </c>
      <c r="C214" s="96" t="s">
        <v>159</v>
      </c>
      <c r="D214" s="88" t="s">
        <v>169</v>
      </c>
      <c r="E214" s="89">
        <v>155000</v>
      </c>
      <c r="F214" s="89">
        <f>E214*2.87%</f>
        <v>4448.5</v>
      </c>
      <c r="G214" s="89">
        <f>+E214*3.04%</f>
        <v>4712</v>
      </c>
      <c r="H214" s="89">
        <v>25042.74</v>
      </c>
      <c r="I214" s="90">
        <v>25</v>
      </c>
      <c r="J214" s="89">
        <f t="shared" ref="J214" si="62">SUM(F214:I214)</f>
        <v>34228.240000000005</v>
      </c>
      <c r="K214" s="90">
        <f>+E214-J214</f>
        <v>120771.76</v>
      </c>
    </row>
    <row r="215" spans="1:11" s="44" customFormat="1" ht="24" customHeight="1" thickBot="1" x14ac:dyDescent="0.3">
      <c r="A215" s="211" t="s">
        <v>175</v>
      </c>
      <c r="B215" s="212"/>
      <c r="C215" s="212"/>
      <c r="D215" s="213"/>
      <c r="E215" s="42">
        <f>+E214</f>
        <v>155000</v>
      </c>
      <c r="F215" s="42">
        <f t="shared" ref="F215:K215" si="63">+F214</f>
        <v>4448.5</v>
      </c>
      <c r="G215" s="42">
        <f t="shared" si="63"/>
        <v>4712</v>
      </c>
      <c r="H215" s="42">
        <f t="shared" si="63"/>
        <v>25042.74</v>
      </c>
      <c r="I215" s="42">
        <f t="shared" si="63"/>
        <v>25</v>
      </c>
      <c r="J215" s="42">
        <f t="shared" si="63"/>
        <v>34228.240000000005</v>
      </c>
      <c r="K215" s="42">
        <f t="shared" si="63"/>
        <v>120771.76</v>
      </c>
    </row>
    <row r="216" spans="1:11" s="58" customFormat="1" ht="30" customHeight="1" thickBot="1" x14ac:dyDescent="0.3">
      <c r="A216" s="202" t="s">
        <v>446</v>
      </c>
      <c r="B216" s="203"/>
      <c r="C216" s="203"/>
      <c r="D216" s="203"/>
      <c r="E216" s="203"/>
      <c r="F216" s="203"/>
      <c r="G216" s="203"/>
      <c r="H216" s="203"/>
      <c r="I216" s="203"/>
      <c r="J216" s="203"/>
      <c r="K216" s="204"/>
    </row>
    <row r="217" spans="1:11" s="91" customFormat="1" ht="30" customHeight="1" x14ac:dyDescent="0.25">
      <c r="A217" s="87">
        <f>+A214+1</f>
        <v>113</v>
      </c>
      <c r="B217" s="88" t="s">
        <v>24</v>
      </c>
      <c r="C217" s="102" t="s">
        <v>160</v>
      </c>
      <c r="D217" s="93" t="s">
        <v>169</v>
      </c>
      <c r="E217" s="89">
        <v>100000</v>
      </c>
      <c r="F217" s="89">
        <f>E217*2.87%</f>
        <v>2870</v>
      </c>
      <c r="G217" s="89">
        <f>+E217*3.04%</f>
        <v>3040</v>
      </c>
      <c r="H217" s="89">
        <v>1854</v>
      </c>
      <c r="I217" s="90">
        <v>2025</v>
      </c>
      <c r="J217" s="89">
        <f t="shared" ref="J217:J218" si="64">SUM(F217:I217)</f>
        <v>9789</v>
      </c>
      <c r="K217" s="90">
        <f>+E217-J217</f>
        <v>90211</v>
      </c>
    </row>
    <row r="218" spans="1:11" s="44" customFormat="1" ht="30" customHeight="1" x14ac:dyDescent="0.25">
      <c r="A218" s="92">
        <f>+A217+1</f>
        <v>114</v>
      </c>
      <c r="B218" s="93" t="s">
        <v>447</v>
      </c>
      <c r="C218" s="93" t="s">
        <v>161</v>
      </c>
      <c r="D218" s="93" t="s">
        <v>170</v>
      </c>
      <c r="E218" s="94">
        <v>50000</v>
      </c>
      <c r="F218" s="94">
        <f>E218*2.87%</f>
        <v>1435</v>
      </c>
      <c r="G218" s="94">
        <f>+E218*3.04%</f>
        <v>1520</v>
      </c>
      <c r="H218" s="94">
        <v>12105.37</v>
      </c>
      <c r="I218" s="90">
        <v>2330.19</v>
      </c>
      <c r="J218" s="89">
        <f t="shared" si="64"/>
        <v>17390.560000000001</v>
      </c>
      <c r="K218" s="90">
        <f>+E218-J218</f>
        <v>32609.439999999999</v>
      </c>
    </row>
    <row r="219" spans="1:11" s="52" customFormat="1" ht="30" customHeight="1" x14ac:dyDescent="0.25">
      <c r="A219" s="211" t="s">
        <v>175</v>
      </c>
      <c r="B219" s="212"/>
      <c r="C219" s="212"/>
      <c r="D219" s="213"/>
      <c r="E219" s="42">
        <f>SUM(E217:E218)</f>
        <v>150000</v>
      </c>
      <c r="F219" s="42">
        <f t="shared" ref="F219:K219" si="65">SUM(F217:F218)</f>
        <v>4305</v>
      </c>
      <c r="G219" s="42">
        <f t="shared" si="65"/>
        <v>4560</v>
      </c>
      <c r="H219" s="42">
        <f t="shared" si="65"/>
        <v>13959.37</v>
      </c>
      <c r="I219" s="42">
        <f t="shared" si="65"/>
        <v>4355.1900000000005</v>
      </c>
      <c r="J219" s="42">
        <f t="shared" si="65"/>
        <v>27179.56</v>
      </c>
      <c r="K219" s="42">
        <f t="shared" si="65"/>
        <v>122820.44</v>
      </c>
    </row>
    <row r="220" spans="1:11" s="45" customFormat="1" ht="16.5" customHeight="1" thickBot="1" x14ac:dyDescent="0.3">
      <c r="A220" s="49"/>
      <c r="B220" s="47"/>
      <c r="C220" s="48"/>
      <c r="D220" s="48"/>
      <c r="E220" s="44"/>
      <c r="F220" s="37"/>
      <c r="G220" s="37"/>
      <c r="H220" s="37"/>
      <c r="I220" s="37"/>
      <c r="J220" s="37"/>
      <c r="K220" s="37"/>
    </row>
    <row r="221" spans="1:11" s="58" customFormat="1" ht="30" customHeight="1" thickBot="1" x14ac:dyDescent="0.3">
      <c r="A221" s="202" t="s">
        <v>448</v>
      </c>
      <c r="B221" s="203"/>
      <c r="C221" s="203"/>
      <c r="D221" s="203"/>
      <c r="E221" s="203"/>
      <c r="F221" s="203"/>
      <c r="G221" s="203"/>
      <c r="H221" s="203"/>
      <c r="I221" s="203"/>
      <c r="J221" s="203"/>
      <c r="K221" s="204"/>
    </row>
    <row r="222" spans="1:11" s="58" customFormat="1" ht="30" customHeight="1" x14ac:dyDescent="0.25">
      <c r="A222" s="87">
        <f>+A218+1</f>
        <v>115</v>
      </c>
      <c r="B222" s="88" t="s">
        <v>26</v>
      </c>
      <c r="C222" s="102" t="s">
        <v>278</v>
      </c>
      <c r="D222" s="88" t="s">
        <v>301</v>
      </c>
      <c r="E222" s="89">
        <v>100000</v>
      </c>
      <c r="F222" s="89">
        <f>E222*2.87%</f>
        <v>2870</v>
      </c>
      <c r="G222" s="89">
        <f>+E222*3.04%</f>
        <v>3040</v>
      </c>
      <c r="H222" s="89">
        <v>12105.37</v>
      </c>
      <c r="I222" s="90">
        <v>4149.08</v>
      </c>
      <c r="J222" s="89">
        <f>SUM(F222:I222)</f>
        <v>22164.450000000004</v>
      </c>
      <c r="K222" s="90">
        <f>+E222-J222</f>
        <v>77835.549999999988</v>
      </c>
    </row>
    <row r="223" spans="1:11" s="101" customFormat="1" ht="30" customHeight="1" x14ac:dyDescent="0.25">
      <c r="A223" s="92">
        <f>+A222+1</f>
        <v>116</v>
      </c>
      <c r="B223" s="93" t="s">
        <v>25</v>
      </c>
      <c r="C223" s="93" t="s">
        <v>138</v>
      </c>
      <c r="D223" s="93" t="s">
        <v>301</v>
      </c>
      <c r="E223" s="94">
        <v>85000</v>
      </c>
      <c r="F223" s="94">
        <f>E223*2.87%</f>
        <v>2439.5</v>
      </c>
      <c r="G223" s="94">
        <f>+E223*3.04%</f>
        <v>2584</v>
      </c>
      <c r="H223" s="94">
        <v>8576.99</v>
      </c>
      <c r="I223" s="90">
        <v>8144.08</v>
      </c>
      <c r="J223" s="89">
        <f>SUM(F223:I223)</f>
        <v>21744.57</v>
      </c>
      <c r="K223" s="90">
        <f>+E223-J223</f>
        <v>63255.43</v>
      </c>
    </row>
    <row r="224" spans="1:11" s="44" customFormat="1" ht="31.5" customHeight="1" x14ac:dyDescent="0.25">
      <c r="A224" s="92">
        <f>+A223+1</f>
        <v>117</v>
      </c>
      <c r="B224" s="147" t="s">
        <v>449</v>
      </c>
      <c r="C224" s="147" t="s">
        <v>138</v>
      </c>
      <c r="D224" s="147" t="s">
        <v>301</v>
      </c>
      <c r="E224" s="149">
        <v>80000</v>
      </c>
      <c r="F224" s="149">
        <f>E224*2.87%</f>
        <v>2296</v>
      </c>
      <c r="G224" s="149">
        <f>+E224*3.04%</f>
        <v>2432</v>
      </c>
      <c r="H224" s="149">
        <v>7400.87</v>
      </c>
      <c r="I224" s="90">
        <v>25</v>
      </c>
      <c r="J224" s="89">
        <f t="shared" ref="J224" si="66">SUM(F224:I224)</f>
        <v>12153.869999999999</v>
      </c>
      <c r="K224" s="90">
        <f>+E224-J224</f>
        <v>67846.13</v>
      </c>
    </row>
    <row r="225" spans="1:11" s="44" customFormat="1" ht="30" customHeight="1" thickBot="1" x14ac:dyDescent="0.3">
      <c r="A225" s="211" t="s">
        <v>175</v>
      </c>
      <c r="B225" s="212"/>
      <c r="C225" s="212"/>
      <c r="D225" s="213"/>
      <c r="E225" s="42">
        <f>SUM(E222:E224)</f>
        <v>265000</v>
      </c>
      <c r="F225" s="42">
        <f t="shared" ref="F225:K225" si="67">SUM(F222:F224)</f>
        <v>7605.5</v>
      </c>
      <c r="G225" s="42">
        <f t="shared" si="67"/>
        <v>8056</v>
      </c>
      <c r="H225" s="42">
        <f t="shared" si="67"/>
        <v>28083.23</v>
      </c>
      <c r="I225" s="42">
        <f t="shared" si="67"/>
        <v>12318.16</v>
      </c>
      <c r="J225" s="42">
        <f t="shared" si="67"/>
        <v>56062.89</v>
      </c>
      <c r="K225" s="42">
        <f t="shared" si="67"/>
        <v>208937.11</v>
      </c>
    </row>
    <row r="226" spans="1:11" s="101" customFormat="1" ht="30" customHeight="1" thickBot="1" x14ac:dyDescent="0.3">
      <c r="A226" s="208" t="s">
        <v>450</v>
      </c>
      <c r="B226" s="209"/>
      <c r="C226" s="209"/>
      <c r="D226" s="209"/>
      <c r="E226" s="209"/>
      <c r="F226" s="209"/>
      <c r="G226" s="209"/>
      <c r="H226" s="209"/>
      <c r="I226" s="209"/>
      <c r="J226" s="209"/>
      <c r="K226" s="210"/>
    </row>
    <row r="227" spans="1:11" s="44" customFormat="1" ht="30" customHeight="1" x14ac:dyDescent="0.25">
      <c r="A227" s="92">
        <f>+A224+1</f>
        <v>118</v>
      </c>
      <c r="B227" s="104" t="s">
        <v>104</v>
      </c>
      <c r="C227" s="104" t="s">
        <v>105</v>
      </c>
      <c r="D227" s="93" t="s">
        <v>169</v>
      </c>
      <c r="E227" s="94">
        <v>40000</v>
      </c>
      <c r="F227" s="94">
        <f>E227*2.87%</f>
        <v>1148</v>
      </c>
      <c r="G227" s="94">
        <f>+E227*3.04%</f>
        <v>1216</v>
      </c>
      <c r="H227" s="94"/>
      <c r="I227" s="90">
        <v>1215.1199999999999</v>
      </c>
      <c r="J227" s="89">
        <f t="shared" ref="J227" si="68">SUM(F227:I227)</f>
        <v>3579.12</v>
      </c>
      <c r="K227" s="90">
        <f>+E227-J227</f>
        <v>36420.879999999997</v>
      </c>
    </row>
    <row r="228" spans="1:11" s="44" customFormat="1" ht="30" customHeight="1" x14ac:dyDescent="0.25">
      <c r="A228" s="211" t="s">
        <v>175</v>
      </c>
      <c r="B228" s="212"/>
      <c r="C228" s="212"/>
      <c r="D228" s="213"/>
      <c r="E228" s="42">
        <f t="shared" ref="E228:K228" si="69">SUM(E227:E227)</f>
        <v>40000</v>
      </c>
      <c r="F228" s="42">
        <f t="shared" si="69"/>
        <v>1148</v>
      </c>
      <c r="G228" s="42">
        <f t="shared" si="69"/>
        <v>1216</v>
      </c>
      <c r="H228" s="42">
        <f t="shared" si="69"/>
        <v>0</v>
      </c>
      <c r="I228" s="42">
        <f t="shared" si="69"/>
        <v>1215.1199999999999</v>
      </c>
      <c r="J228" s="42">
        <f t="shared" si="69"/>
        <v>3579.12</v>
      </c>
      <c r="K228" s="42">
        <f t="shared" si="69"/>
        <v>36420.879999999997</v>
      </c>
    </row>
    <row r="229" spans="1:11" s="44" customFormat="1" ht="19.5" customHeight="1" thickBot="1" x14ac:dyDescent="0.3"/>
    <row r="230" spans="1:11" s="44" customFormat="1" ht="30" customHeight="1" x14ac:dyDescent="0.25">
      <c r="A230" s="219" t="s">
        <v>0</v>
      </c>
      <c r="B230" s="220"/>
      <c r="C230" s="220"/>
      <c r="D230" s="220"/>
      <c r="E230" s="220"/>
      <c r="F230" s="220"/>
      <c r="G230" s="220"/>
      <c r="H230" s="220"/>
      <c r="I230" s="220"/>
      <c r="J230" s="220"/>
      <c r="K230" s="221"/>
    </row>
    <row r="231" spans="1:11" s="58" customFormat="1" ht="30" customHeight="1" x14ac:dyDescent="0.25">
      <c r="A231" s="92">
        <f>+A227+1</f>
        <v>119</v>
      </c>
      <c r="B231" s="147" t="s">
        <v>298</v>
      </c>
      <c r="C231" s="147" t="s">
        <v>42</v>
      </c>
      <c r="D231" s="147" t="s">
        <v>363</v>
      </c>
      <c r="E231" s="149">
        <v>45000</v>
      </c>
      <c r="F231" s="94">
        <f>E231*2.87%</f>
        <v>1291.5</v>
      </c>
      <c r="G231" s="94">
        <f>+E231*3.04%</f>
        <v>1368</v>
      </c>
      <c r="H231" s="97">
        <v>1148.33</v>
      </c>
      <c r="I231" s="94">
        <v>25</v>
      </c>
      <c r="J231" s="94">
        <f t="shared" ref="J231" si="70">SUM(F231:I231)</f>
        <v>3832.83</v>
      </c>
      <c r="K231" s="94">
        <f>+E231-J231</f>
        <v>41167.17</v>
      </c>
    </row>
    <row r="232" spans="1:11" s="44" customFormat="1" ht="30" customHeight="1" x14ac:dyDescent="0.25">
      <c r="A232" s="211" t="s">
        <v>175</v>
      </c>
      <c r="B232" s="212"/>
      <c r="C232" s="212"/>
      <c r="D232" s="213"/>
      <c r="E232" s="42">
        <f>SUM(E231:E231)</f>
        <v>45000</v>
      </c>
      <c r="F232" s="42">
        <f t="shared" ref="F232:K232" si="71">SUM(F231:F231)</f>
        <v>1291.5</v>
      </c>
      <c r="G232" s="42">
        <f t="shared" si="71"/>
        <v>1368</v>
      </c>
      <c r="H232" s="42">
        <f t="shared" si="71"/>
        <v>1148.33</v>
      </c>
      <c r="I232" s="42">
        <f t="shared" si="71"/>
        <v>25</v>
      </c>
      <c r="J232" s="42">
        <f t="shared" si="71"/>
        <v>3832.83</v>
      </c>
      <c r="K232" s="42">
        <f t="shared" si="71"/>
        <v>41167.17</v>
      </c>
    </row>
    <row r="233" spans="1:11" s="44" customFormat="1" ht="16.5" customHeight="1" thickBot="1" x14ac:dyDescent="0.3"/>
    <row r="234" spans="1:11" s="91" customFormat="1" ht="30" customHeight="1" thickBot="1" x14ac:dyDescent="0.3">
      <c r="A234" s="205" t="s">
        <v>451</v>
      </c>
      <c r="B234" s="206"/>
      <c r="C234" s="206"/>
      <c r="D234" s="206"/>
      <c r="E234" s="206"/>
      <c r="F234" s="206"/>
      <c r="G234" s="206"/>
      <c r="H234" s="206"/>
      <c r="I234" s="206"/>
      <c r="J234" s="206"/>
      <c r="K234" s="207"/>
    </row>
    <row r="235" spans="1:11" s="101" customFormat="1" ht="30" customHeight="1" x14ac:dyDescent="0.25">
      <c r="A235" s="87">
        <f>+A231+1</f>
        <v>120</v>
      </c>
      <c r="B235" s="88" t="s">
        <v>452</v>
      </c>
      <c r="C235" s="102" t="s">
        <v>453</v>
      </c>
      <c r="D235" s="93" t="s">
        <v>169</v>
      </c>
      <c r="E235" s="89">
        <v>100000</v>
      </c>
      <c r="F235" s="89">
        <f>E235*2.87%</f>
        <v>2870</v>
      </c>
      <c r="G235" s="89">
        <f>E235*3.04%</f>
        <v>3040</v>
      </c>
      <c r="H235" s="89">
        <v>11807.74</v>
      </c>
      <c r="I235" s="90">
        <v>1215.1199999999999</v>
      </c>
      <c r="J235" s="89">
        <f t="shared" ref="J235:J236" si="72">SUM(F235:I235)</f>
        <v>18932.859999999997</v>
      </c>
      <c r="K235" s="89">
        <f>+E235-J235</f>
        <v>81067.14</v>
      </c>
    </row>
    <row r="236" spans="1:11" s="44" customFormat="1" ht="30" customHeight="1" x14ac:dyDescent="0.25">
      <c r="A236" s="92">
        <f>+A235+1</f>
        <v>121</v>
      </c>
      <c r="B236" s="93" t="s">
        <v>28</v>
      </c>
      <c r="C236" s="93" t="s">
        <v>454</v>
      </c>
      <c r="D236" s="93" t="s">
        <v>170</v>
      </c>
      <c r="E236" s="94">
        <v>50000</v>
      </c>
      <c r="F236" s="94">
        <f>E236*2.87%</f>
        <v>1435</v>
      </c>
      <c r="G236" s="94">
        <f>+E236*3.04%</f>
        <v>1520</v>
      </c>
      <c r="H236" s="94">
        <v>1318.45</v>
      </c>
      <c r="I236" s="90">
        <v>5195.3599999999997</v>
      </c>
      <c r="J236" s="89">
        <f t="shared" si="72"/>
        <v>9468.81</v>
      </c>
      <c r="K236" s="89">
        <f>+E236-J236</f>
        <v>40531.19</v>
      </c>
    </row>
    <row r="237" spans="1:11" s="44" customFormat="1" ht="34.5" customHeight="1" x14ac:dyDescent="0.25">
      <c r="A237" s="211" t="s">
        <v>175</v>
      </c>
      <c r="B237" s="212"/>
      <c r="C237" s="212"/>
      <c r="D237" s="213"/>
      <c r="E237" s="42">
        <f>SUM(E235:E236)</f>
        <v>150000</v>
      </c>
      <c r="F237" s="42">
        <f t="shared" ref="F237:K237" si="73">SUM(F235:F236)</f>
        <v>4305</v>
      </c>
      <c r="G237" s="42">
        <f t="shared" si="73"/>
        <v>4560</v>
      </c>
      <c r="H237" s="42">
        <f t="shared" si="73"/>
        <v>13126.19</v>
      </c>
      <c r="I237" s="42">
        <f t="shared" si="73"/>
        <v>6410.48</v>
      </c>
      <c r="J237" s="42">
        <f t="shared" si="73"/>
        <v>28401.67</v>
      </c>
      <c r="K237" s="42">
        <f t="shared" si="73"/>
        <v>121598.33</v>
      </c>
    </row>
    <row r="238" spans="1:11" s="44" customFormat="1" ht="30" customHeight="1" thickBot="1" x14ac:dyDescent="0.3">
      <c r="A238" s="55"/>
      <c r="B238" s="55"/>
      <c r="C238" s="55"/>
      <c r="D238" s="55"/>
      <c r="E238"/>
      <c r="F238"/>
      <c r="G238"/>
      <c r="H238"/>
      <c r="I238"/>
      <c r="J238"/>
      <c r="K238"/>
    </row>
    <row r="239" spans="1:11" s="58" customFormat="1" ht="30" customHeight="1" thickBot="1" x14ac:dyDescent="0.3">
      <c r="A239" s="205" t="s">
        <v>455</v>
      </c>
      <c r="B239" s="206"/>
      <c r="C239" s="206"/>
      <c r="D239" s="206"/>
      <c r="E239" s="206"/>
      <c r="F239" s="206"/>
      <c r="G239" s="206"/>
      <c r="H239" s="206"/>
      <c r="I239" s="206"/>
      <c r="J239" s="206"/>
      <c r="K239" s="207"/>
    </row>
    <row r="240" spans="1:11" s="114" customFormat="1" ht="30" customHeight="1" x14ac:dyDescent="0.25">
      <c r="A240" s="92">
        <f>+A236+1</f>
        <v>122</v>
      </c>
      <c r="B240" s="147" t="s">
        <v>157</v>
      </c>
      <c r="C240" s="147" t="s">
        <v>158</v>
      </c>
      <c r="D240" s="147" t="s">
        <v>170</v>
      </c>
      <c r="E240" s="94">
        <v>65000</v>
      </c>
      <c r="F240" s="94">
        <f>E240*2.87%</f>
        <v>1865.5</v>
      </c>
      <c r="G240" s="94">
        <f>+E240*3.04%</f>
        <v>1976</v>
      </c>
      <c r="H240" s="94">
        <v>4427.58</v>
      </c>
      <c r="I240" s="90">
        <v>1025</v>
      </c>
      <c r="J240" s="89">
        <f t="shared" ref="J240" si="74">SUM(F240:I240)</f>
        <v>9294.08</v>
      </c>
      <c r="K240" s="89">
        <f>+E240-J240</f>
        <v>55705.919999999998</v>
      </c>
    </row>
    <row r="241" spans="1:11" s="114" customFormat="1" ht="30" customHeight="1" x14ac:dyDescent="0.25">
      <c r="A241" s="92">
        <f>+A240+1</f>
        <v>123</v>
      </c>
      <c r="B241" s="147" t="s">
        <v>456</v>
      </c>
      <c r="C241" s="147" t="s">
        <v>211</v>
      </c>
      <c r="D241" s="147" t="s">
        <v>363</v>
      </c>
      <c r="E241" s="94">
        <v>35000</v>
      </c>
      <c r="F241" s="94">
        <f>E241*2.87%</f>
        <v>1004.5</v>
      </c>
      <c r="G241" s="94">
        <f>+E241*3.04%</f>
        <v>1064</v>
      </c>
      <c r="H241" s="94"/>
      <c r="I241" s="90">
        <v>770.31</v>
      </c>
      <c r="J241" s="89">
        <f>SUM(F241:I241)</f>
        <v>2838.81</v>
      </c>
      <c r="K241" s="89">
        <f>+E241-J241</f>
        <v>32161.19</v>
      </c>
    </row>
    <row r="242" spans="1:11" s="44" customFormat="1" ht="23.25" customHeight="1" x14ac:dyDescent="0.25">
      <c r="A242" s="211" t="s">
        <v>175</v>
      </c>
      <c r="B242" s="212"/>
      <c r="C242" s="212"/>
      <c r="D242" s="213"/>
      <c r="E242" s="42">
        <f>SUM(E240:E241)</f>
        <v>100000</v>
      </c>
      <c r="F242" s="42">
        <f t="shared" ref="F242:K242" si="75">SUM(F240:F241)</f>
        <v>2870</v>
      </c>
      <c r="G242" s="42">
        <f t="shared" si="75"/>
        <v>3040</v>
      </c>
      <c r="H242" s="42">
        <f t="shared" si="75"/>
        <v>4427.58</v>
      </c>
      <c r="I242" s="42">
        <f t="shared" si="75"/>
        <v>1795.31</v>
      </c>
      <c r="J242" s="42">
        <f t="shared" si="75"/>
        <v>12132.89</v>
      </c>
      <c r="K242" s="42">
        <f t="shared" si="75"/>
        <v>87867.11</v>
      </c>
    </row>
    <row r="243" spans="1:11" s="44" customFormat="1" ht="31.5" customHeight="1" thickBot="1" x14ac:dyDescent="0.3">
      <c r="A243" s="46"/>
      <c r="B243" s="53"/>
      <c r="C243" s="53"/>
      <c r="D243" s="53"/>
      <c r="E243" s="54"/>
    </row>
    <row r="244" spans="1:11" s="58" customFormat="1" ht="30" customHeight="1" thickBot="1" x14ac:dyDescent="0.3">
      <c r="A244" s="205" t="s">
        <v>341</v>
      </c>
      <c r="B244" s="206"/>
      <c r="C244" s="206"/>
      <c r="D244" s="206"/>
      <c r="E244" s="206"/>
      <c r="F244" s="206"/>
      <c r="G244" s="206"/>
      <c r="H244" s="206"/>
      <c r="I244" s="206"/>
      <c r="J244" s="206"/>
      <c r="K244" s="207"/>
    </row>
    <row r="245" spans="1:11" s="58" customFormat="1" ht="30" customHeight="1" x14ac:dyDescent="0.25">
      <c r="A245" s="41">
        <f>+A241+1</f>
        <v>124</v>
      </c>
      <c r="B245" s="169" t="s">
        <v>30</v>
      </c>
      <c r="C245" s="167" t="s">
        <v>457</v>
      </c>
      <c r="D245" s="169" t="s">
        <v>169</v>
      </c>
      <c r="E245" s="170">
        <v>60000</v>
      </c>
      <c r="F245" s="111">
        <f>E245*2.87%</f>
        <v>1722</v>
      </c>
      <c r="G245" s="111">
        <f>+E245*3.04%</f>
        <v>1824</v>
      </c>
      <c r="H245" s="111">
        <v>3486.68</v>
      </c>
      <c r="I245" s="112">
        <v>25</v>
      </c>
      <c r="J245" s="113">
        <f>SUM(F245:I245)</f>
        <v>7057.68</v>
      </c>
      <c r="K245" s="113">
        <f>+E245-J245</f>
        <v>52942.32</v>
      </c>
    </row>
    <row r="246" spans="1:11" s="44" customFormat="1" ht="30" customHeight="1" x14ac:dyDescent="0.25">
      <c r="A246" s="211" t="s">
        <v>175</v>
      </c>
      <c r="B246" s="212"/>
      <c r="C246" s="212"/>
      <c r="D246" s="213"/>
      <c r="E246" s="42">
        <f>SUM(E245:E245)</f>
        <v>60000</v>
      </c>
      <c r="F246" s="42">
        <f t="shared" ref="F246:K246" si="76">SUM(F245:F245)</f>
        <v>1722</v>
      </c>
      <c r="G246" s="42">
        <f t="shared" si="76"/>
        <v>1824</v>
      </c>
      <c r="H246" s="42">
        <f t="shared" si="76"/>
        <v>3486.68</v>
      </c>
      <c r="I246" s="42">
        <f t="shared" si="76"/>
        <v>25</v>
      </c>
      <c r="J246" s="42">
        <f t="shared" si="76"/>
        <v>7057.68</v>
      </c>
      <c r="K246" s="42">
        <f t="shared" si="76"/>
        <v>52942.32</v>
      </c>
    </row>
    <row r="247" spans="1:11" s="44" customFormat="1" ht="18" customHeight="1" x14ac:dyDescent="0.25">
      <c r="A247" s="55"/>
      <c r="B247" s="55"/>
      <c r="C247" s="55"/>
      <c r="D247" s="55"/>
      <c r="E247" s="45"/>
      <c r="F247" s="45"/>
      <c r="G247" s="45"/>
      <c r="H247" s="45"/>
      <c r="I247" s="45"/>
      <c r="J247" s="45"/>
      <c r="K247" s="45"/>
    </row>
    <row r="248" spans="1:11" s="44" customFormat="1" ht="12" customHeight="1" thickBot="1" x14ac:dyDescent="0.3">
      <c r="A248" s="46"/>
      <c r="B248" s="53"/>
      <c r="C248" s="53"/>
      <c r="D248" s="53"/>
      <c r="E248" s="54"/>
    </row>
    <row r="249" spans="1:11" s="44" customFormat="1" ht="30" customHeight="1" x14ac:dyDescent="0.25">
      <c r="A249" s="219" t="s">
        <v>323</v>
      </c>
      <c r="B249" s="220"/>
      <c r="C249" s="220"/>
      <c r="D249" s="220"/>
      <c r="E249" s="220"/>
      <c r="F249" s="220"/>
      <c r="G249" s="220"/>
      <c r="H249" s="220"/>
      <c r="I249" s="220"/>
      <c r="J249" s="220"/>
      <c r="K249" s="221"/>
    </row>
    <row r="250" spans="1:11" s="44" customFormat="1" ht="30" customHeight="1" x14ac:dyDescent="0.25">
      <c r="A250" s="92">
        <f>+A245+1</f>
        <v>125</v>
      </c>
      <c r="B250" s="147" t="s">
        <v>458</v>
      </c>
      <c r="C250" s="147" t="s">
        <v>42</v>
      </c>
      <c r="D250" s="168" t="s">
        <v>363</v>
      </c>
      <c r="E250" s="149">
        <v>30000</v>
      </c>
      <c r="F250" s="94">
        <f>E250*2.87%</f>
        <v>861</v>
      </c>
      <c r="G250" s="94">
        <f>+E250*3.04%</f>
        <v>912</v>
      </c>
      <c r="H250" s="94"/>
      <c r="I250" s="94">
        <v>25</v>
      </c>
      <c r="J250" s="89">
        <f>SUM(F250:I250)</f>
        <v>1798</v>
      </c>
      <c r="K250" s="89">
        <f>+E250-J250</f>
        <v>28202</v>
      </c>
    </row>
    <row r="251" spans="1:11" s="44" customFormat="1" ht="30" customHeight="1" x14ac:dyDescent="0.25">
      <c r="A251" s="92">
        <f>+A250+1</f>
        <v>126</v>
      </c>
      <c r="B251" s="147" t="s">
        <v>133</v>
      </c>
      <c r="C251" s="152" t="s">
        <v>459</v>
      </c>
      <c r="D251" s="147" t="s">
        <v>363</v>
      </c>
      <c r="E251" s="149">
        <v>22400</v>
      </c>
      <c r="F251" s="94">
        <f>E251*2.87%</f>
        <v>642.88</v>
      </c>
      <c r="G251" s="94">
        <f>E251*3.04%</f>
        <v>680.96</v>
      </c>
      <c r="H251" s="94">
        <v>0</v>
      </c>
      <c r="I251" s="90">
        <v>25</v>
      </c>
      <c r="J251" s="89">
        <f>SUM(F251:I251)</f>
        <v>1348.8400000000001</v>
      </c>
      <c r="K251" s="89">
        <f>+E251-J251</f>
        <v>21051.16</v>
      </c>
    </row>
    <row r="252" spans="1:11" s="44" customFormat="1" ht="30" customHeight="1" x14ac:dyDescent="0.25">
      <c r="A252" s="211" t="s">
        <v>175</v>
      </c>
      <c r="B252" s="212"/>
      <c r="C252" s="212"/>
      <c r="D252" s="213"/>
      <c r="E252" s="42">
        <f>SUM(E250:E251)</f>
        <v>52400</v>
      </c>
      <c r="F252" s="42">
        <f t="shared" ref="F252:K252" si="77">SUM(F250:F251)</f>
        <v>1503.88</v>
      </c>
      <c r="G252" s="42">
        <f t="shared" si="77"/>
        <v>1592.96</v>
      </c>
      <c r="H252" s="42">
        <f t="shared" si="77"/>
        <v>0</v>
      </c>
      <c r="I252" s="42">
        <f t="shared" si="77"/>
        <v>50</v>
      </c>
      <c r="J252" s="42">
        <f t="shared" si="77"/>
        <v>3146.84</v>
      </c>
      <c r="K252" s="42">
        <f t="shared" si="77"/>
        <v>49253.16</v>
      </c>
    </row>
    <row r="253" spans="1:11" s="44" customFormat="1" ht="30" customHeight="1" thickBot="1" x14ac:dyDescent="0.3">
      <c r="A253" s="56"/>
      <c r="B253" s="50"/>
      <c r="C253" s="57"/>
      <c r="D253" s="57"/>
      <c r="E253" s="45"/>
      <c r="F253" s="45"/>
      <c r="G253" s="45"/>
      <c r="H253" s="45"/>
      <c r="I253" s="45"/>
      <c r="J253" s="45"/>
      <c r="K253" s="45"/>
    </row>
    <row r="254" spans="1:11" s="58" customFormat="1" ht="30" customHeight="1" thickBot="1" x14ac:dyDescent="0.3">
      <c r="A254" s="205" t="s">
        <v>123</v>
      </c>
      <c r="B254" s="206"/>
      <c r="C254" s="206"/>
      <c r="D254" s="206"/>
      <c r="E254" s="206"/>
      <c r="F254" s="206"/>
      <c r="G254" s="206"/>
      <c r="H254" s="206"/>
      <c r="I254" s="206"/>
      <c r="J254" s="206"/>
      <c r="K254" s="207"/>
    </row>
    <row r="255" spans="1:11" s="44" customFormat="1" ht="30" customHeight="1" x14ac:dyDescent="0.25">
      <c r="A255" s="92">
        <f>+A251+1</f>
        <v>127</v>
      </c>
      <c r="B255" s="93" t="s">
        <v>22</v>
      </c>
      <c r="C255" s="93" t="s">
        <v>139</v>
      </c>
      <c r="D255" s="93" t="s">
        <v>170</v>
      </c>
      <c r="E255" s="94">
        <v>38500</v>
      </c>
      <c r="F255" s="94">
        <f>E255*2.87%</f>
        <v>1104.95</v>
      </c>
      <c r="G255" s="94">
        <f>+E255*3.04%</f>
        <v>1170.4000000000001</v>
      </c>
      <c r="H255" s="94"/>
      <c r="I255" s="90">
        <v>125</v>
      </c>
      <c r="J255" s="89">
        <f>SUM(F255:I255)</f>
        <v>2400.3500000000004</v>
      </c>
      <c r="K255" s="89">
        <f>+E255-J255</f>
        <v>36099.65</v>
      </c>
    </row>
    <row r="256" spans="1:11" s="44" customFormat="1" ht="31.5" customHeight="1" x14ac:dyDescent="0.25">
      <c r="A256" s="211" t="s">
        <v>175</v>
      </c>
      <c r="B256" s="212"/>
      <c r="C256" s="212"/>
      <c r="D256" s="213"/>
      <c r="E256" s="42">
        <f>SUM(E255:E255)</f>
        <v>38500</v>
      </c>
      <c r="F256" s="42">
        <f t="shared" ref="F256:K256" si="78">SUM(F255:F255)</f>
        <v>1104.95</v>
      </c>
      <c r="G256" s="42">
        <f t="shared" si="78"/>
        <v>1170.4000000000001</v>
      </c>
      <c r="H256" s="42">
        <f t="shared" si="78"/>
        <v>0</v>
      </c>
      <c r="I256" s="42">
        <f t="shared" si="78"/>
        <v>125</v>
      </c>
      <c r="J256" s="42">
        <f t="shared" si="78"/>
        <v>2400.3500000000004</v>
      </c>
      <c r="K256" s="42">
        <f t="shared" si="78"/>
        <v>36099.65</v>
      </c>
    </row>
    <row r="257" spans="1:11" s="44" customFormat="1" ht="30" customHeight="1" thickBot="1" x14ac:dyDescent="0.3">
      <c r="A257" s="55"/>
      <c r="B257" s="55"/>
      <c r="C257" s="55"/>
      <c r="D257" s="55"/>
      <c r="E257"/>
      <c r="F257"/>
      <c r="G257"/>
      <c r="H257"/>
      <c r="I257"/>
      <c r="J257"/>
      <c r="K257"/>
    </row>
    <row r="258" spans="1:11" s="58" customFormat="1" ht="30" customHeight="1" thickBot="1" x14ac:dyDescent="0.3">
      <c r="A258" s="205" t="s">
        <v>259</v>
      </c>
      <c r="B258" s="206"/>
      <c r="C258" s="206"/>
      <c r="D258" s="206"/>
      <c r="E258" s="206"/>
      <c r="F258" s="206"/>
      <c r="G258" s="206"/>
      <c r="H258" s="206"/>
      <c r="I258" s="206"/>
      <c r="J258" s="206"/>
      <c r="K258" s="207"/>
    </row>
    <row r="259" spans="1:11" s="58" customFormat="1" ht="30" customHeight="1" x14ac:dyDescent="0.25">
      <c r="A259" s="87">
        <f>+A255+1</f>
        <v>128</v>
      </c>
      <c r="B259" s="152" t="s">
        <v>460</v>
      </c>
      <c r="C259" s="152" t="s">
        <v>300</v>
      </c>
      <c r="D259" s="152" t="s">
        <v>363</v>
      </c>
      <c r="E259" s="89">
        <v>60000</v>
      </c>
      <c r="F259" s="113">
        <f>E259*2.87%</f>
        <v>1722</v>
      </c>
      <c r="G259" s="113">
        <f>+E259*3.04%</f>
        <v>1824</v>
      </c>
      <c r="H259" s="113">
        <v>3486.68</v>
      </c>
      <c r="I259" s="112">
        <v>25</v>
      </c>
      <c r="J259" s="113">
        <f>SUM(F259:I259)</f>
        <v>7057.68</v>
      </c>
      <c r="K259" s="113">
        <f>+E259-J259</f>
        <v>52942.32</v>
      </c>
    </row>
    <row r="260" spans="1:11" s="58" customFormat="1" ht="30" customHeight="1" x14ac:dyDescent="0.25">
      <c r="A260" s="87">
        <f>+A259+1</f>
        <v>129</v>
      </c>
      <c r="B260" s="88" t="s">
        <v>19</v>
      </c>
      <c r="C260" s="88" t="s">
        <v>18</v>
      </c>
      <c r="D260" s="88" t="s">
        <v>170</v>
      </c>
      <c r="E260" s="89">
        <v>54500</v>
      </c>
      <c r="F260" s="89">
        <f>E260*2.87%</f>
        <v>1564.15</v>
      </c>
      <c r="G260" s="89">
        <f>+E260*3.04%</f>
        <v>1656.8</v>
      </c>
      <c r="H260" s="89">
        <v>2132.0700000000002</v>
      </c>
      <c r="I260" s="90">
        <v>2505.2399999999998</v>
      </c>
      <c r="J260" s="89">
        <f>SUM(F260:I260)</f>
        <v>7858.26</v>
      </c>
      <c r="K260" s="89">
        <f>+E260-J260</f>
        <v>46641.74</v>
      </c>
    </row>
    <row r="261" spans="1:11" s="58" customFormat="1" ht="30" customHeight="1" x14ac:dyDescent="0.25">
      <c r="A261" s="92">
        <f>+A260+1</f>
        <v>130</v>
      </c>
      <c r="B261" s="93" t="s">
        <v>461</v>
      </c>
      <c r="C261" s="93" t="s">
        <v>18</v>
      </c>
      <c r="D261" s="93" t="s">
        <v>170</v>
      </c>
      <c r="E261" s="94">
        <v>49500</v>
      </c>
      <c r="F261" s="94">
        <f>E261*2.87%</f>
        <v>1420.65</v>
      </c>
      <c r="G261" s="94">
        <f>+E261*3.04%</f>
        <v>1504.8</v>
      </c>
      <c r="H261" s="94">
        <v>961.59</v>
      </c>
      <c r="I261" s="90">
        <v>285</v>
      </c>
      <c r="J261" s="89">
        <f t="shared" ref="J261" si="79">SUM(F261:I261)</f>
        <v>4172.04</v>
      </c>
      <c r="K261" s="89">
        <f>+E261-J261</f>
        <v>45327.96</v>
      </c>
    </row>
    <row r="262" spans="1:11" s="58" customFormat="1" ht="30" customHeight="1" x14ac:dyDescent="0.25">
      <c r="A262" s="87">
        <f>+A261+1</f>
        <v>131</v>
      </c>
      <c r="B262" s="152" t="s">
        <v>29</v>
      </c>
      <c r="C262" s="152" t="s">
        <v>462</v>
      </c>
      <c r="D262" s="152" t="s">
        <v>169</v>
      </c>
      <c r="E262" s="89">
        <v>42000</v>
      </c>
      <c r="F262" s="89">
        <f>E262*2.87%</f>
        <v>1205.4000000000001</v>
      </c>
      <c r="G262" s="89">
        <f>+E262*3.04%</f>
        <v>1276.8</v>
      </c>
      <c r="H262" s="89">
        <v>546.4</v>
      </c>
      <c r="I262" s="90">
        <v>5215.12</v>
      </c>
      <c r="J262" s="94">
        <f>SUM(F262:I262)</f>
        <v>8243.7199999999993</v>
      </c>
      <c r="K262" s="94">
        <f>+E262-J262</f>
        <v>33756.28</v>
      </c>
    </row>
    <row r="263" spans="1:11" s="44" customFormat="1" ht="30" customHeight="1" x14ac:dyDescent="0.25">
      <c r="A263" s="92">
        <f>+A262+1</f>
        <v>132</v>
      </c>
      <c r="B263" s="147" t="s">
        <v>299</v>
      </c>
      <c r="C263" s="147" t="s">
        <v>300</v>
      </c>
      <c r="D263" s="147" t="s">
        <v>363</v>
      </c>
      <c r="E263" s="149">
        <v>40000</v>
      </c>
      <c r="F263" s="94">
        <f>E263*2.87%</f>
        <v>1148</v>
      </c>
      <c r="G263" s="94">
        <f>+E263*3.04%</f>
        <v>1216</v>
      </c>
      <c r="H263" s="94">
        <v>442.65</v>
      </c>
      <c r="I263" s="97">
        <v>25</v>
      </c>
      <c r="J263" s="89">
        <f>SUM(F263:I263)</f>
        <v>2831.65</v>
      </c>
      <c r="K263" s="89">
        <f>+E263-J263</f>
        <v>37168.35</v>
      </c>
    </row>
    <row r="264" spans="1:11" s="52" customFormat="1" ht="36" customHeight="1" x14ac:dyDescent="0.25">
      <c r="A264" s="211" t="s">
        <v>175</v>
      </c>
      <c r="B264" s="212"/>
      <c r="C264" s="212"/>
      <c r="D264" s="213"/>
      <c r="E264" s="42">
        <f>SUM(E259:E263)</f>
        <v>246000</v>
      </c>
      <c r="F264" s="42">
        <f t="shared" ref="F264:K264" si="80">SUM(F259:F263)</f>
        <v>7060.2000000000007</v>
      </c>
      <c r="G264" s="42">
        <f t="shared" si="80"/>
        <v>7478.4000000000005</v>
      </c>
      <c r="H264" s="42">
        <f>SUM(H259:H263)</f>
        <v>7569.3899999999994</v>
      </c>
      <c r="I264" s="42">
        <f t="shared" si="80"/>
        <v>8055.36</v>
      </c>
      <c r="J264" s="42">
        <f t="shared" si="80"/>
        <v>30163.35</v>
      </c>
      <c r="K264" s="42">
        <f t="shared" si="80"/>
        <v>215836.65</v>
      </c>
    </row>
    <row r="265" spans="1:11" s="44" customFormat="1" ht="30" customHeight="1" thickBot="1" x14ac:dyDescent="0.3">
      <c r="A265" s="49"/>
      <c r="B265" s="47"/>
      <c r="C265" s="47"/>
      <c r="D265" s="47"/>
      <c r="K265" s="43"/>
    </row>
    <row r="266" spans="1:11" s="101" customFormat="1" ht="30" customHeight="1" thickBot="1" x14ac:dyDescent="0.3">
      <c r="A266" s="205" t="s">
        <v>260</v>
      </c>
      <c r="B266" s="206"/>
      <c r="C266" s="206"/>
      <c r="D266" s="206"/>
      <c r="E266" s="206"/>
      <c r="F266" s="206"/>
      <c r="G266" s="206"/>
      <c r="H266" s="206"/>
      <c r="I266" s="206"/>
      <c r="J266" s="206"/>
      <c r="K266" s="207"/>
    </row>
    <row r="267" spans="1:11" s="58" customFormat="1" ht="30" customHeight="1" x14ac:dyDescent="0.25">
      <c r="A267" s="92">
        <f>+A263+1</f>
        <v>133</v>
      </c>
      <c r="B267" s="93" t="s">
        <v>280</v>
      </c>
      <c r="C267" s="93" t="s">
        <v>21</v>
      </c>
      <c r="D267" s="93" t="s">
        <v>170</v>
      </c>
      <c r="E267" s="94">
        <v>54000</v>
      </c>
      <c r="F267" s="94">
        <f t="shared" ref="F267:F268" si="81">E267*2.87%</f>
        <v>1549.8</v>
      </c>
      <c r="G267" s="94">
        <f t="shared" ref="G267:G268" si="82">+E267*3.04%</f>
        <v>1641.6</v>
      </c>
      <c r="H267" s="94">
        <v>2418.54</v>
      </c>
      <c r="I267" s="90">
        <v>4249.08</v>
      </c>
      <c r="J267" s="89">
        <f>SUM(F267:I267)</f>
        <v>9859.02</v>
      </c>
      <c r="K267" s="90">
        <f t="shared" ref="K267:K268" si="83">+E267-J267</f>
        <v>44140.979999999996</v>
      </c>
    </row>
    <row r="268" spans="1:11" s="101" customFormat="1" ht="30" customHeight="1" x14ac:dyDescent="0.25">
      <c r="A268" s="92">
        <f>+A267+1</f>
        <v>134</v>
      </c>
      <c r="B268" s="93" t="s">
        <v>463</v>
      </c>
      <c r="C268" s="98" t="s">
        <v>279</v>
      </c>
      <c r="D268" s="93" t="s">
        <v>169</v>
      </c>
      <c r="E268" s="94">
        <v>50000</v>
      </c>
      <c r="F268" s="94">
        <f t="shared" si="81"/>
        <v>1435</v>
      </c>
      <c r="G268" s="94">
        <f t="shared" si="82"/>
        <v>1520</v>
      </c>
      <c r="H268" s="94">
        <v>1675.48</v>
      </c>
      <c r="I268" s="90">
        <v>2705.74</v>
      </c>
      <c r="J268" s="89">
        <f>SUM(F268:I268)</f>
        <v>7336.2199999999993</v>
      </c>
      <c r="K268" s="90">
        <f t="shared" si="83"/>
        <v>42663.78</v>
      </c>
    </row>
    <row r="269" spans="1:11" s="44" customFormat="1" ht="25.5" customHeight="1" x14ac:dyDescent="0.25">
      <c r="A269" s="211" t="s">
        <v>175</v>
      </c>
      <c r="B269" s="212"/>
      <c r="C269" s="212"/>
      <c r="D269" s="213"/>
      <c r="E269" s="42">
        <f t="shared" ref="E269:K269" si="84">SUM(E267:E268)</f>
        <v>104000</v>
      </c>
      <c r="F269" s="42">
        <f t="shared" si="84"/>
        <v>2984.8</v>
      </c>
      <c r="G269" s="42">
        <f t="shared" si="84"/>
        <v>3161.6</v>
      </c>
      <c r="H269" s="42">
        <f t="shared" si="84"/>
        <v>4094.02</v>
      </c>
      <c r="I269" s="42">
        <f t="shared" si="84"/>
        <v>6954.82</v>
      </c>
      <c r="J269" s="42">
        <f t="shared" si="84"/>
        <v>17195.239999999998</v>
      </c>
      <c r="K269" s="42">
        <f t="shared" si="84"/>
        <v>86804.76</v>
      </c>
    </row>
    <row r="270" spans="1:11" s="44" customFormat="1" ht="30" customHeight="1" thickBot="1" x14ac:dyDescent="0.3">
      <c r="A270" s="49"/>
      <c r="B270" s="47"/>
      <c r="C270" s="47"/>
      <c r="D270" s="47"/>
      <c r="K270" s="43"/>
    </row>
    <row r="271" spans="1:11" s="58" customFormat="1" ht="30" customHeight="1" thickBot="1" x14ac:dyDescent="0.3">
      <c r="A271" s="208" t="s">
        <v>464</v>
      </c>
      <c r="B271" s="209"/>
      <c r="C271" s="209"/>
      <c r="D271" s="209"/>
      <c r="E271" s="209"/>
      <c r="F271" s="209"/>
      <c r="G271" s="209"/>
      <c r="H271" s="209"/>
      <c r="I271" s="209"/>
      <c r="J271" s="209"/>
      <c r="K271" s="210"/>
    </row>
    <row r="272" spans="1:11" s="44" customFormat="1" ht="30" customHeight="1" x14ac:dyDescent="0.25">
      <c r="A272" s="92">
        <f>+A268+1</f>
        <v>135</v>
      </c>
      <c r="B272" s="93" t="s">
        <v>31</v>
      </c>
      <c r="C272" s="93" t="s">
        <v>139</v>
      </c>
      <c r="D272" s="93" t="s">
        <v>170</v>
      </c>
      <c r="E272" s="94">
        <v>45000</v>
      </c>
      <c r="F272" s="94">
        <f>E272*2.87%</f>
        <v>1291.5</v>
      </c>
      <c r="G272" s="94">
        <f>+E272*3.04%</f>
        <v>1368</v>
      </c>
      <c r="H272" s="94"/>
      <c r="I272" s="90">
        <v>1215.1199999999999</v>
      </c>
      <c r="J272" s="89">
        <f t="shared" ref="J272" si="85">SUM(F272:I272)</f>
        <v>3874.62</v>
      </c>
      <c r="K272" s="90">
        <f>+E272-J272</f>
        <v>41125.379999999997</v>
      </c>
    </row>
    <row r="273" spans="1:11" s="44" customFormat="1" ht="27" customHeight="1" x14ac:dyDescent="0.25">
      <c r="A273" s="211" t="s">
        <v>175</v>
      </c>
      <c r="B273" s="212"/>
      <c r="C273" s="212"/>
      <c r="D273" s="213"/>
      <c r="E273" s="42">
        <f>SUM(E272)</f>
        <v>45000</v>
      </c>
      <c r="F273" s="42">
        <f t="shared" ref="F273:K273" si="86">SUM(F272)</f>
        <v>1291.5</v>
      </c>
      <c r="G273" s="42">
        <f t="shared" si="86"/>
        <v>1368</v>
      </c>
      <c r="H273" s="42">
        <f t="shared" si="86"/>
        <v>0</v>
      </c>
      <c r="I273" s="42">
        <f t="shared" si="86"/>
        <v>1215.1199999999999</v>
      </c>
      <c r="J273" s="42">
        <f t="shared" si="86"/>
        <v>3874.62</v>
      </c>
      <c r="K273" s="42">
        <f t="shared" si="86"/>
        <v>41125.379999999997</v>
      </c>
    </row>
    <row r="274" spans="1:11" s="44" customFormat="1" ht="18" customHeight="1" thickBot="1" x14ac:dyDescent="0.3">
      <c r="A274" s="55"/>
      <c r="B274" s="55"/>
      <c r="C274" s="55"/>
      <c r="D274" s="55"/>
      <c r="E274"/>
      <c r="F274"/>
      <c r="G274"/>
      <c r="H274"/>
      <c r="I274"/>
      <c r="J274"/>
      <c r="K274"/>
    </row>
    <row r="275" spans="1:11" s="101" customFormat="1" ht="30" customHeight="1" thickBot="1" x14ac:dyDescent="0.3">
      <c r="A275" s="202" t="s">
        <v>465</v>
      </c>
      <c r="B275" s="203"/>
      <c r="C275" s="203"/>
      <c r="D275" s="203"/>
      <c r="E275" s="203"/>
      <c r="F275" s="203"/>
      <c r="G275" s="203"/>
      <c r="H275" s="203"/>
      <c r="I275" s="203"/>
      <c r="J275" s="203"/>
      <c r="K275" s="204"/>
    </row>
    <row r="276" spans="1:11" s="58" customFormat="1" ht="30" customHeight="1" x14ac:dyDescent="0.25">
      <c r="A276" s="87">
        <f>+A272+1</f>
        <v>136</v>
      </c>
      <c r="B276" s="152" t="s">
        <v>34</v>
      </c>
      <c r="C276" s="153" t="s">
        <v>466</v>
      </c>
      <c r="D276" s="147" t="s">
        <v>169</v>
      </c>
      <c r="E276" s="89">
        <v>115000</v>
      </c>
      <c r="F276" s="89">
        <f t="shared" ref="F276:F279" si="87">E276*2.87%</f>
        <v>3300.5</v>
      </c>
      <c r="G276" s="89">
        <f t="shared" ref="G276:G279" si="88">+E276*3.04%</f>
        <v>3496</v>
      </c>
      <c r="H276" s="89">
        <v>15633.74</v>
      </c>
      <c r="I276" s="90">
        <v>125</v>
      </c>
      <c r="J276" s="89">
        <f t="shared" ref="J276:J279" si="89">SUM(F276:I276)</f>
        <v>22555.239999999998</v>
      </c>
      <c r="K276" s="90">
        <f t="shared" ref="K276:K279" si="90">+E276-J276</f>
        <v>92444.760000000009</v>
      </c>
    </row>
    <row r="277" spans="1:11" s="58" customFormat="1" ht="30" customHeight="1" x14ac:dyDescent="0.25">
      <c r="A277" s="92">
        <f>+A276+1</f>
        <v>137</v>
      </c>
      <c r="B277" s="147" t="s">
        <v>467</v>
      </c>
      <c r="C277" s="147" t="s">
        <v>119</v>
      </c>
      <c r="D277" s="147" t="s">
        <v>169</v>
      </c>
      <c r="E277" s="94">
        <v>75000</v>
      </c>
      <c r="F277" s="94">
        <f t="shared" si="87"/>
        <v>2152.5</v>
      </c>
      <c r="G277" s="94">
        <f t="shared" si="88"/>
        <v>2280</v>
      </c>
      <c r="H277" s="94">
        <v>6309.38</v>
      </c>
      <c r="I277" s="90">
        <v>25</v>
      </c>
      <c r="J277" s="89">
        <f t="shared" si="89"/>
        <v>10766.880000000001</v>
      </c>
      <c r="K277" s="90">
        <f t="shared" si="90"/>
        <v>64233.119999999995</v>
      </c>
    </row>
    <row r="278" spans="1:11" s="58" customFormat="1" ht="30" customHeight="1" x14ac:dyDescent="0.25">
      <c r="A278" s="92">
        <f t="shared" ref="A278" si="91">+A277+1</f>
        <v>138</v>
      </c>
      <c r="B278" s="147" t="s">
        <v>122</v>
      </c>
      <c r="C278" s="147" t="s">
        <v>119</v>
      </c>
      <c r="D278" s="147" t="s">
        <v>169</v>
      </c>
      <c r="E278" s="94">
        <v>75000</v>
      </c>
      <c r="F278" s="94">
        <f t="shared" si="87"/>
        <v>2152.5</v>
      </c>
      <c r="G278" s="94">
        <f t="shared" si="88"/>
        <v>2280</v>
      </c>
      <c r="H278" s="94">
        <v>6309.38</v>
      </c>
      <c r="I278" s="90">
        <v>25</v>
      </c>
      <c r="J278" s="89">
        <f t="shared" si="89"/>
        <v>10766.880000000001</v>
      </c>
      <c r="K278" s="90">
        <f t="shared" si="90"/>
        <v>64233.119999999995</v>
      </c>
    </row>
    <row r="279" spans="1:11" s="44" customFormat="1" ht="30" customHeight="1" x14ac:dyDescent="0.25">
      <c r="A279" s="92">
        <f>+A278+1</f>
        <v>139</v>
      </c>
      <c r="B279" s="147" t="s">
        <v>33</v>
      </c>
      <c r="C279" s="147" t="s">
        <v>468</v>
      </c>
      <c r="D279" s="147" t="s">
        <v>170</v>
      </c>
      <c r="E279" s="94">
        <v>68000</v>
      </c>
      <c r="F279" s="94">
        <f t="shared" si="87"/>
        <v>1951.6</v>
      </c>
      <c r="G279" s="94">
        <f t="shared" si="88"/>
        <v>2067.1999999999998</v>
      </c>
      <c r="H279" s="94">
        <v>4992.12</v>
      </c>
      <c r="I279" s="90">
        <v>7719.77</v>
      </c>
      <c r="J279" s="89">
        <f t="shared" si="89"/>
        <v>16730.690000000002</v>
      </c>
      <c r="K279" s="90">
        <f t="shared" si="90"/>
        <v>51269.31</v>
      </c>
    </row>
    <row r="280" spans="1:11" s="44" customFormat="1" ht="33" customHeight="1" x14ac:dyDescent="0.25">
      <c r="A280" s="211" t="s">
        <v>175</v>
      </c>
      <c r="B280" s="212"/>
      <c r="C280" s="212"/>
      <c r="D280" s="213"/>
      <c r="E280" s="42">
        <f t="shared" ref="E280:K280" si="92">SUM(E276:E279)</f>
        <v>333000</v>
      </c>
      <c r="F280" s="42">
        <f t="shared" si="92"/>
        <v>9557.1</v>
      </c>
      <c r="G280" s="42">
        <f t="shared" si="92"/>
        <v>10123.200000000001</v>
      </c>
      <c r="H280" s="42">
        <f t="shared" si="92"/>
        <v>33244.620000000003</v>
      </c>
      <c r="I280" s="42">
        <f t="shared" si="92"/>
        <v>7894.77</v>
      </c>
      <c r="J280" s="42">
        <f t="shared" si="92"/>
        <v>60819.69</v>
      </c>
      <c r="K280" s="42">
        <f t="shared" si="92"/>
        <v>272180.31</v>
      </c>
    </row>
    <row r="281" spans="1:11" s="44" customFormat="1" ht="30" customHeight="1" thickBot="1" x14ac:dyDescent="0.3">
      <c r="A281" s="55"/>
      <c r="B281" s="55"/>
      <c r="C281" s="55"/>
      <c r="D281" s="55"/>
      <c r="E281"/>
      <c r="F281"/>
      <c r="G281"/>
      <c r="H281"/>
      <c r="I281"/>
      <c r="J281"/>
      <c r="K281"/>
    </row>
    <row r="282" spans="1:11" s="58" customFormat="1" ht="30" customHeight="1" thickBot="1" x14ac:dyDescent="0.3">
      <c r="A282" s="202" t="s">
        <v>470</v>
      </c>
      <c r="B282" s="203"/>
      <c r="C282" s="203"/>
      <c r="D282" s="203"/>
      <c r="E282" s="203"/>
      <c r="F282" s="203"/>
      <c r="G282" s="203"/>
      <c r="H282" s="203"/>
      <c r="I282" s="203"/>
      <c r="J282" s="203"/>
      <c r="K282" s="204"/>
    </row>
    <row r="283" spans="1:11" s="58" customFormat="1" ht="30" customHeight="1" x14ac:dyDescent="0.25">
      <c r="A283" s="92">
        <f>+A279+1</f>
        <v>140</v>
      </c>
      <c r="B283" s="147" t="s">
        <v>35</v>
      </c>
      <c r="C283" s="147" t="s">
        <v>141</v>
      </c>
      <c r="D283" s="147" t="s">
        <v>169</v>
      </c>
      <c r="E283" s="94">
        <v>85000</v>
      </c>
      <c r="F283" s="94">
        <f>E283*2.87%</f>
        <v>2439.5</v>
      </c>
      <c r="G283" s="94">
        <f>+E283*3.04%</f>
        <v>2584</v>
      </c>
      <c r="H283" s="94">
        <v>7981.94</v>
      </c>
      <c r="I283" s="90">
        <v>3150.55</v>
      </c>
      <c r="J283" s="89">
        <f>SUM(F283:I283)</f>
        <v>16155.989999999998</v>
      </c>
      <c r="K283" s="90">
        <f>+E283-J283</f>
        <v>68844.010000000009</v>
      </c>
    </row>
    <row r="284" spans="1:11" s="101" customFormat="1" ht="30" customHeight="1" x14ac:dyDescent="0.25">
      <c r="A284" s="92">
        <f>+A283+1</f>
        <v>141</v>
      </c>
      <c r="B284" s="147" t="s">
        <v>469</v>
      </c>
      <c r="C284" s="147" t="s">
        <v>141</v>
      </c>
      <c r="D284" s="147" t="s">
        <v>170</v>
      </c>
      <c r="E284" s="94">
        <v>74750</v>
      </c>
      <c r="F284" s="94">
        <f>E284*2.87%</f>
        <v>2145.3249999999998</v>
      </c>
      <c r="G284" s="94">
        <f>+E284*3.04%</f>
        <v>2272.4</v>
      </c>
      <c r="H284" s="94">
        <v>6024.31</v>
      </c>
      <c r="I284" s="90">
        <v>1215.1199999999999</v>
      </c>
      <c r="J284" s="89">
        <f>SUM(F284:I284)</f>
        <v>11657.154999999999</v>
      </c>
      <c r="K284" s="90">
        <f>+E284-J284</f>
        <v>63092.845000000001</v>
      </c>
    </row>
    <row r="285" spans="1:11" s="58" customFormat="1" ht="30" customHeight="1" x14ac:dyDescent="0.25">
      <c r="A285" s="92">
        <f>+A284+1</f>
        <v>142</v>
      </c>
      <c r="B285" s="147" t="s">
        <v>32</v>
      </c>
      <c r="C285" s="147" t="s">
        <v>468</v>
      </c>
      <c r="D285" s="147" t="s">
        <v>170</v>
      </c>
      <c r="E285" s="94">
        <v>68000</v>
      </c>
      <c r="F285" s="94">
        <f>E285*2.87%</f>
        <v>1951.6</v>
      </c>
      <c r="G285" s="94">
        <f>+E285*3.04%</f>
        <v>2067.1999999999998</v>
      </c>
      <c r="H285" s="94">
        <v>4992.12</v>
      </c>
      <c r="I285" s="90">
        <v>8930.31</v>
      </c>
      <c r="J285" s="89">
        <f>SUM(F285:I285)</f>
        <v>17941.23</v>
      </c>
      <c r="K285" s="90">
        <f>+E285-J285</f>
        <v>50058.770000000004</v>
      </c>
    </row>
    <row r="286" spans="1:11" s="101" customFormat="1" ht="30" customHeight="1" x14ac:dyDescent="0.25">
      <c r="A286" s="92">
        <f>+A285+1</f>
        <v>143</v>
      </c>
      <c r="B286" s="147" t="s">
        <v>148</v>
      </c>
      <c r="C286" s="147" t="s">
        <v>142</v>
      </c>
      <c r="D286" s="147" t="s">
        <v>170</v>
      </c>
      <c r="E286" s="94">
        <v>65000</v>
      </c>
      <c r="F286" s="94">
        <f t="shared" ref="F286" si="93">E286*2.87%</f>
        <v>1865.5</v>
      </c>
      <c r="G286" s="94">
        <f t="shared" ref="G286" si="94">+E286*3.04%</f>
        <v>1976</v>
      </c>
      <c r="H286" s="94">
        <v>4189.55</v>
      </c>
      <c r="I286" s="90">
        <v>5478.35</v>
      </c>
      <c r="J286" s="89">
        <f t="shared" ref="J286" si="95">SUM(F286:I286)</f>
        <v>13509.400000000001</v>
      </c>
      <c r="K286" s="90">
        <f t="shared" ref="K286" si="96">+E286-J286</f>
        <v>51490.6</v>
      </c>
    </row>
    <row r="287" spans="1:11" s="44" customFormat="1" ht="28.5" customHeight="1" x14ac:dyDescent="0.25">
      <c r="A287" s="211" t="s">
        <v>175</v>
      </c>
      <c r="B287" s="212"/>
      <c r="C287" s="212"/>
      <c r="D287" s="213"/>
      <c r="E287" s="42">
        <f>SUM(E283:E286)</f>
        <v>292750</v>
      </c>
      <c r="F287" s="42">
        <f t="shared" ref="F287:K287" si="97">SUM(F283:F286)</f>
        <v>8401.9249999999993</v>
      </c>
      <c r="G287" s="42">
        <f t="shared" si="97"/>
        <v>8899.5999999999985</v>
      </c>
      <c r="H287" s="42">
        <f t="shared" si="97"/>
        <v>23187.919999999998</v>
      </c>
      <c r="I287" s="42">
        <f t="shared" si="97"/>
        <v>18774.330000000002</v>
      </c>
      <c r="J287" s="42">
        <f t="shared" si="97"/>
        <v>59263.775000000001</v>
      </c>
      <c r="K287" s="42">
        <f t="shared" si="97"/>
        <v>233486.22500000001</v>
      </c>
    </row>
    <row r="288" spans="1:11" s="44" customFormat="1" ht="28.5" customHeight="1" thickBot="1" x14ac:dyDescent="0.3">
      <c r="A288" s="55"/>
      <c r="B288" s="55"/>
      <c r="C288" s="55"/>
      <c r="D288" s="55"/>
      <c r="E288" s="45"/>
      <c r="F288" s="45"/>
      <c r="G288" s="45"/>
      <c r="H288" s="45"/>
      <c r="I288" s="45"/>
      <c r="J288" s="45"/>
      <c r="K288" s="45"/>
    </row>
    <row r="289" spans="1:11" s="58" customFormat="1" ht="30" customHeight="1" thickBot="1" x14ac:dyDescent="0.3">
      <c r="A289" s="202" t="s">
        <v>364</v>
      </c>
      <c r="B289" s="203"/>
      <c r="C289" s="203"/>
      <c r="D289" s="203"/>
      <c r="E289" s="203"/>
      <c r="F289" s="203"/>
      <c r="G289" s="203"/>
      <c r="H289" s="203"/>
      <c r="I289" s="203"/>
      <c r="J289" s="203"/>
      <c r="K289" s="204"/>
    </row>
    <row r="290" spans="1:11" s="58" customFormat="1" ht="30" customHeight="1" x14ac:dyDescent="0.25">
      <c r="A290" s="92">
        <f>+A286+1</f>
        <v>144</v>
      </c>
      <c r="B290" s="147" t="s">
        <v>39</v>
      </c>
      <c r="C290" s="147" t="s">
        <v>652</v>
      </c>
      <c r="D290" s="147" t="s">
        <v>169</v>
      </c>
      <c r="E290" s="94">
        <v>80000</v>
      </c>
      <c r="F290" s="94">
        <f t="shared" ref="F290:F294" si="98">E290*2.87%</f>
        <v>2296</v>
      </c>
      <c r="G290" s="94">
        <f t="shared" ref="G290:G294" si="99">+E290*3.04%</f>
        <v>2432</v>
      </c>
      <c r="H290" s="94">
        <v>7400.87</v>
      </c>
      <c r="I290" s="90">
        <v>2123.5</v>
      </c>
      <c r="J290" s="89">
        <f t="shared" ref="J290:J294" si="100">SUM(F290:I290)</f>
        <v>14252.369999999999</v>
      </c>
      <c r="K290" s="90">
        <f t="shared" ref="K290:K294" si="101">+E290-J290</f>
        <v>65747.63</v>
      </c>
    </row>
    <row r="291" spans="1:11" s="58" customFormat="1" ht="30" customHeight="1" x14ac:dyDescent="0.25">
      <c r="A291" s="92">
        <f t="shared" ref="A291:A294" si="102">+A290+1</f>
        <v>145</v>
      </c>
      <c r="B291" s="147" t="s">
        <v>365</v>
      </c>
      <c r="C291" s="147" t="s">
        <v>143</v>
      </c>
      <c r="D291" s="147" t="s">
        <v>170</v>
      </c>
      <c r="E291" s="94">
        <v>65000</v>
      </c>
      <c r="F291" s="94">
        <f t="shared" si="98"/>
        <v>1865.5</v>
      </c>
      <c r="G291" s="94">
        <f t="shared" si="99"/>
        <v>1976</v>
      </c>
      <c r="H291" s="94">
        <v>4189.55</v>
      </c>
      <c r="I291" s="90">
        <v>14142.64</v>
      </c>
      <c r="J291" s="89">
        <f t="shared" si="100"/>
        <v>22173.69</v>
      </c>
      <c r="K291" s="90">
        <f t="shared" si="101"/>
        <v>42826.31</v>
      </c>
    </row>
    <row r="292" spans="1:11" s="58" customFormat="1" ht="30" customHeight="1" x14ac:dyDescent="0.25">
      <c r="A292" s="92">
        <f>+A291+1</f>
        <v>146</v>
      </c>
      <c r="B292" s="147" t="s">
        <v>37</v>
      </c>
      <c r="C292" s="147" t="s">
        <v>36</v>
      </c>
      <c r="D292" s="147" t="s">
        <v>170</v>
      </c>
      <c r="E292" s="94">
        <v>54000</v>
      </c>
      <c r="F292" s="94">
        <f t="shared" si="98"/>
        <v>1549.8</v>
      </c>
      <c r="G292" s="94">
        <f t="shared" si="99"/>
        <v>1641.6</v>
      </c>
      <c r="H292" s="94">
        <v>2418.54</v>
      </c>
      <c r="I292" s="90">
        <v>25</v>
      </c>
      <c r="J292" s="89">
        <f t="shared" si="100"/>
        <v>5634.94</v>
      </c>
      <c r="K292" s="90">
        <f t="shared" si="101"/>
        <v>48365.06</v>
      </c>
    </row>
    <row r="293" spans="1:11" s="58" customFormat="1" ht="30" customHeight="1" x14ac:dyDescent="0.25">
      <c r="A293" s="92">
        <f t="shared" si="102"/>
        <v>147</v>
      </c>
      <c r="B293" s="147" t="s">
        <v>116</v>
      </c>
      <c r="C293" s="147" t="s">
        <v>36</v>
      </c>
      <c r="D293" s="147" t="s">
        <v>170</v>
      </c>
      <c r="E293" s="94">
        <v>54000</v>
      </c>
      <c r="F293" s="94">
        <f t="shared" si="98"/>
        <v>1549.8</v>
      </c>
      <c r="G293" s="94">
        <f t="shared" si="99"/>
        <v>1641.6</v>
      </c>
      <c r="H293" s="94">
        <v>2418.54</v>
      </c>
      <c r="I293" s="90">
        <v>25</v>
      </c>
      <c r="J293" s="89">
        <f t="shared" si="100"/>
        <v>5634.94</v>
      </c>
      <c r="K293" s="90">
        <f t="shared" si="101"/>
        <v>48365.06</v>
      </c>
    </row>
    <row r="294" spans="1:11" s="44" customFormat="1" ht="30" customHeight="1" x14ac:dyDescent="0.25">
      <c r="A294" s="92">
        <f t="shared" si="102"/>
        <v>148</v>
      </c>
      <c r="B294" s="147" t="s">
        <v>38</v>
      </c>
      <c r="C294" s="147" t="s">
        <v>36</v>
      </c>
      <c r="D294" s="147" t="s">
        <v>170</v>
      </c>
      <c r="E294" s="94">
        <v>54000</v>
      </c>
      <c r="F294" s="94">
        <f t="shared" si="98"/>
        <v>1549.8</v>
      </c>
      <c r="G294" s="94">
        <f t="shared" si="99"/>
        <v>1641.6</v>
      </c>
      <c r="H294" s="94">
        <v>2418.54</v>
      </c>
      <c r="I294" s="90">
        <v>125</v>
      </c>
      <c r="J294" s="89">
        <f t="shared" si="100"/>
        <v>5734.94</v>
      </c>
      <c r="K294" s="90">
        <f t="shared" si="101"/>
        <v>48265.06</v>
      </c>
    </row>
    <row r="295" spans="1:11" s="44" customFormat="1" ht="28.5" customHeight="1" x14ac:dyDescent="0.25">
      <c r="A295" s="211" t="s">
        <v>175</v>
      </c>
      <c r="B295" s="212"/>
      <c r="C295" s="212"/>
      <c r="D295" s="213"/>
      <c r="E295" s="42">
        <f t="shared" ref="E295:K295" si="103">SUM(E290:E294)</f>
        <v>307000</v>
      </c>
      <c r="F295" s="42">
        <f t="shared" si="103"/>
        <v>8810.9</v>
      </c>
      <c r="G295" s="42">
        <f t="shared" si="103"/>
        <v>9332.8000000000011</v>
      </c>
      <c r="H295" s="42">
        <f t="shared" si="103"/>
        <v>18846.04</v>
      </c>
      <c r="I295" s="42">
        <f t="shared" si="103"/>
        <v>16441.14</v>
      </c>
      <c r="J295" s="42">
        <f t="shared" si="103"/>
        <v>53430.880000000005</v>
      </c>
      <c r="K295" s="42">
        <f t="shared" si="103"/>
        <v>253569.12</v>
      </c>
    </row>
    <row r="296" spans="1:11" s="44" customFormat="1" ht="28.5" customHeight="1" thickBot="1" x14ac:dyDescent="0.3">
      <c r="A296" s="55"/>
      <c r="B296" s="55"/>
      <c r="C296" s="55"/>
      <c r="D296" s="55"/>
      <c r="E296" s="45"/>
      <c r="F296" s="45"/>
      <c r="G296" s="45"/>
      <c r="H296" s="45"/>
      <c r="I296" s="45"/>
      <c r="J296" s="45"/>
      <c r="K296" s="45"/>
    </row>
    <row r="297" spans="1:11" s="44" customFormat="1" ht="30" customHeight="1" thickBot="1" x14ac:dyDescent="0.3">
      <c r="A297" s="208" t="s">
        <v>40</v>
      </c>
      <c r="B297" s="209"/>
      <c r="C297" s="209"/>
      <c r="D297" s="209"/>
      <c r="E297" s="209"/>
      <c r="F297" s="209"/>
      <c r="G297" s="209"/>
      <c r="H297" s="209"/>
      <c r="I297" s="209"/>
      <c r="J297" s="209"/>
      <c r="K297" s="210"/>
    </row>
    <row r="298" spans="1:11" s="58" customFormat="1" ht="30" customHeight="1" x14ac:dyDescent="0.25">
      <c r="A298" s="87">
        <f>+A294+1</f>
        <v>149</v>
      </c>
      <c r="B298" s="152" t="s">
        <v>471</v>
      </c>
      <c r="C298" s="164" t="s">
        <v>91</v>
      </c>
      <c r="D298" s="147" t="s">
        <v>363</v>
      </c>
      <c r="E298" s="94">
        <v>31500</v>
      </c>
      <c r="F298" s="94">
        <f>E298*2.87%</f>
        <v>904.05</v>
      </c>
      <c r="G298" s="94">
        <f>+E298*3.04%</f>
        <v>957.6</v>
      </c>
      <c r="H298" s="94"/>
      <c r="I298" s="90">
        <v>25</v>
      </c>
      <c r="J298" s="89">
        <f>SUM(F298:I298)</f>
        <v>1886.65</v>
      </c>
      <c r="K298" s="90">
        <f>+E298-J298</f>
        <v>29613.35</v>
      </c>
    </row>
    <row r="299" spans="1:11" s="44" customFormat="1" ht="31.5" customHeight="1" x14ac:dyDescent="0.25">
      <c r="A299" s="211" t="s">
        <v>175</v>
      </c>
      <c r="B299" s="212"/>
      <c r="C299" s="212"/>
      <c r="D299" s="213"/>
      <c r="E299" s="42">
        <f t="shared" ref="E299:K299" si="104">SUM(E298:E298)</f>
        <v>31500</v>
      </c>
      <c r="F299" s="42">
        <f t="shared" si="104"/>
        <v>904.05</v>
      </c>
      <c r="G299" s="42">
        <f t="shared" si="104"/>
        <v>957.6</v>
      </c>
      <c r="H299" s="42">
        <f t="shared" si="104"/>
        <v>0</v>
      </c>
      <c r="I299" s="42">
        <f t="shared" si="104"/>
        <v>25</v>
      </c>
      <c r="J299" s="42">
        <f t="shared" si="104"/>
        <v>1886.65</v>
      </c>
      <c r="K299" s="42">
        <f t="shared" si="104"/>
        <v>29613.35</v>
      </c>
    </row>
    <row r="300" spans="1:11" customFormat="1" ht="28.5" customHeight="1" thickBot="1" x14ac:dyDescent="0.25"/>
    <row r="301" spans="1:11" s="58" customFormat="1" ht="30" customHeight="1" thickBot="1" x14ac:dyDescent="0.3">
      <c r="A301" s="205" t="s">
        <v>472</v>
      </c>
      <c r="B301" s="206"/>
      <c r="C301" s="206"/>
      <c r="D301" s="206"/>
      <c r="E301" s="206"/>
      <c r="F301" s="206"/>
      <c r="G301" s="206"/>
      <c r="H301" s="206"/>
      <c r="I301" s="206"/>
      <c r="J301" s="206"/>
      <c r="K301" s="207"/>
    </row>
    <row r="302" spans="1:11" s="58" customFormat="1" ht="30" customHeight="1" x14ac:dyDescent="0.25">
      <c r="A302" s="87">
        <f>+A298+1</f>
        <v>150</v>
      </c>
      <c r="B302" s="88" t="s">
        <v>45</v>
      </c>
      <c r="C302" s="96" t="s">
        <v>281</v>
      </c>
      <c r="D302" s="93" t="s">
        <v>170</v>
      </c>
      <c r="E302" s="89">
        <v>81000</v>
      </c>
      <c r="F302" s="89">
        <f>E302*2.87%</f>
        <v>2324.6999999999998</v>
      </c>
      <c r="G302" s="89">
        <f>+E302*3.04%</f>
        <v>2462.4</v>
      </c>
      <c r="H302" s="89">
        <v>7338.56</v>
      </c>
      <c r="I302" s="97">
        <v>1215.1199999999999</v>
      </c>
      <c r="J302" s="89">
        <f>SUM(F302:I302)</f>
        <v>13340.779999999999</v>
      </c>
      <c r="K302" s="90">
        <f>+E302-J302</f>
        <v>67659.22</v>
      </c>
    </row>
    <row r="303" spans="1:11" s="58" customFormat="1" ht="30" customHeight="1" x14ac:dyDescent="0.25">
      <c r="A303" s="92">
        <f>+A302+1</f>
        <v>151</v>
      </c>
      <c r="B303" s="93" t="s">
        <v>56</v>
      </c>
      <c r="C303" s="93" t="s">
        <v>139</v>
      </c>
      <c r="D303" s="93" t="s">
        <v>363</v>
      </c>
      <c r="E303" s="94">
        <v>35000</v>
      </c>
      <c r="F303" s="94">
        <f>E303*2.87%</f>
        <v>1004.5</v>
      </c>
      <c r="G303" s="94">
        <f>+E303*3.04%</f>
        <v>1064</v>
      </c>
      <c r="H303" s="94">
        <v>0</v>
      </c>
      <c r="I303" s="97">
        <v>1615.62</v>
      </c>
      <c r="J303" s="89">
        <f t="shared" ref="J303" si="105">SUM(F303:I303)</f>
        <v>3684.12</v>
      </c>
      <c r="K303" s="90">
        <f>+E303-J303</f>
        <v>31315.88</v>
      </c>
    </row>
    <row r="304" spans="1:11" s="44" customFormat="1" ht="34.5" customHeight="1" thickBot="1" x14ac:dyDescent="0.3">
      <c r="A304" s="211" t="s">
        <v>175</v>
      </c>
      <c r="B304" s="212"/>
      <c r="C304" s="212"/>
      <c r="D304" s="213"/>
      <c r="E304" s="42">
        <f t="shared" ref="E304:K304" si="106">SUM(E302:E303)</f>
        <v>116000</v>
      </c>
      <c r="F304" s="42">
        <f t="shared" si="106"/>
        <v>3329.2</v>
      </c>
      <c r="G304" s="42">
        <f t="shared" si="106"/>
        <v>3526.4</v>
      </c>
      <c r="H304" s="42">
        <f t="shared" si="106"/>
        <v>7338.56</v>
      </c>
      <c r="I304" s="42">
        <f t="shared" si="106"/>
        <v>2830.74</v>
      </c>
      <c r="J304" s="42">
        <f t="shared" si="106"/>
        <v>17024.899999999998</v>
      </c>
      <c r="K304" s="42">
        <f t="shared" si="106"/>
        <v>98975.1</v>
      </c>
    </row>
    <row r="305" spans="1:11" s="91" customFormat="1" ht="30" customHeight="1" thickBot="1" x14ac:dyDescent="0.3">
      <c r="A305" s="205" t="s">
        <v>473</v>
      </c>
      <c r="B305" s="206"/>
      <c r="C305" s="206"/>
      <c r="D305" s="206"/>
      <c r="E305" s="206"/>
      <c r="F305" s="206"/>
      <c r="G305" s="206"/>
      <c r="H305" s="206"/>
      <c r="I305" s="206"/>
      <c r="J305" s="206"/>
      <c r="K305" s="207"/>
    </row>
    <row r="306" spans="1:11" s="91" customFormat="1" ht="25.5" customHeight="1" x14ac:dyDescent="0.25">
      <c r="A306" s="92">
        <f>+A303+1</f>
        <v>152</v>
      </c>
      <c r="B306" s="147" t="s">
        <v>230</v>
      </c>
      <c r="C306" s="147" t="s">
        <v>474</v>
      </c>
      <c r="D306" s="147" t="s">
        <v>363</v>
      </c>
      <c r="E306" s="149">
        <v>35000</v>
      </c>
      <c r="F306" s="94">
        <v>1004.5</v>
      </c>
      <c r="G306" s="94">
        <v>1064</v>
      </c>
      <c r="H306" s="94"/>
      <c r="I306" s="97">
        <v>2671.71</v>
      </c>
      <c r="J306" s="146">
        <f>SUM(F306:I306)</f>
        <v>4740.21</v>
      </c>
      <c r="K306" s="90">
        <f>+E306-J306</f>
        <v>30259.79</v>
      </c>
    </row>
    <row r="307" spans="1:11" s="99" customFormat="1" ht="30" customHeight="1" x14ac:dyDescent="0.25">
      <c r="A307" s="92">
        <f>+A306+1</f>
        <v>153</v>
      </c>
      <c r="B307" s="93" t="s">
        <v>48</v>
      </c>
      <c r="C307" s="93" t="s">
        <v>144</v>
      </c>
      <c r="D307" s="93" t="s">
        <v>170</v>
      </c>
      <c r="E307" s="94">
        <v>28875</v>
      </c>
      <c r="F307" s="94">
        <f t="shared" ref="F307:F309" si="107">E307*2.87%</f>
        <v>828.71249999999998</v>
      </c>
      <c r="G307" s="94">
        <f t="shared" ref="G307:G309" si="108">+E307*3.04%</f>
        <v>877.8</v>
      </c>
      <c r="H307" s="94">
        <v>0</v>
      </c>
      <c r="I307" s="97">
        <v>3116.02</v>
      </c>
      <c r="J307" s="146">
        <f>SUM(F307:I307)</f>
        <v>4822.5324999999993</v>
      </c>
      <c r="K307" s="90">
        <f>+E307-J307</f>
        <v>24052.467499999999</v>
      </c>
    </row>
    <row r="308" spans="1:11" s="114" customFormat="1" ht="30" customHeight="1" x14ac:dyDescent="0.25">
      <c r="A308" s="92">
        <f>+A307+1</f>
        <v>154</v>
      </c>
      <c r="B308" s="93" t="s">
        <v>47</v>
      </c>
      <c r="C308" s="93" t="s">
        <v>144</v>
      </c>
      <c r="D308" s="93" t="s">
        <v>170</v>
      </c>
      <c r="E308" s="94">
        <v>23100</v>
      </c>
      <c r="F308" s="94">
        <f t="shared" si="107"/>
        <v>662.97</v>
      </c>
      <c r="G308" s="94">
        <f t="shared" si="108"/>
        <v>702.24</v>
      </c>
      <c r="H308" s="94">
        <v>0</v>
      </c>
      <c r="I308" s="97">
        <v>1235.1199999999999</v>
      </c>
      <c r="J308" s="146">
        <f t="shared" ref="J308:J325" si="109">SUM(F308:I308)</f>
        <v>2600.33</v>
      </c>
      <c r="K308" s="90">
        <f t="shared" ref="K308:K325" si="110">+E308-J308</f>
        <v>20499.669999999998</v>
      </c>
    </row>
    <row r="309" spans="1:11" s="114" customFormat="1" ht="30" customHeight="1" x14ac:dyDescent="0.25">
      <c r="A309" s="92">
        <f>+A308+1</f>
        <v>155</v>
      </c>
      <c r="B309" s="93" t="s">
        <v>282</v>
      </c>
      <c r="C309" s="93" t="s">
        <v>144</v>
      </c>
      <c r="D309" s="93" t="s">
        <v>170</v>
      </c>
      <c r="E309" s="94">
        <v>21450</v>
      </c>
      <c r="F309" s="94">
        <f t="shared" si="107"/>
        <v>615.61500000000001</v>
      </c>
      <c r="G309" s="94">
        <f t="shared" si="108"/>
        <v>652.08000000000004</v>
      </c>
      <c r="H309" s="94">
        <v>0</v>
      </c>
      <c r="I309" s="97">
        <v>545</v>
      </c>
      <c r="J309" s="146">
        <f t="shared" si="109"/>
        <v>1812.6950000000002</v>
      </c>
      <c r="K309" s="90">
        <f t="shared" si="110"/>
        <v>19637.305</v>
      </c>
    </row>
    <row r="310" spans="1:11" s="58" customFormat="1" ht="30" customHeight="1" x14ac:dyDescent="0.25">
      <c r="A310" s="92">
        <f>+A309+1</f>
        <v>156</v>
      </c>
      <c r="B310" s="93" t="s">
        <v>475</v>
      </c>
      <c r="C310" s="93" t="s">
        <v>54</v>
      </c>
      <c r="D310" s="93" t="s">
        <v>170</v>
      </c>
      <c r="E310" s="94">
        <v>21450</v>
      </c>
      <c r="F310" s="94">
        <f t="shared" ref="F310:F321" si="111">E310*2.87%</f>
        <v>615.61500000000001</v>
      </c>
      <c r="G310" s="94">
        <f t="shared" ref="G310:G321" si="112">+E310*3.04%</f>
        <v>652.08000000000004</v>
      </c>
      <c r="H310" s="94">
        <v>0</v>
      </c>
      <c r="I310" s="97">
        <v>45</v>
      </c>
      <c r="J310" s="146">
        <f t="shared" si="109"/>
        <v>1312.6950000000002</v>
      </c>
      <c r="K310" s="90">
        <f t="shared" si="110"/>
        <v>20137.305</v>
      </c>
    </row>
    <row r="311" spans="1:11" s="58" customFormat="1" ht="30" customHeight="1" x14ac:dyDescent="0.25">
      <c r="A311" s="92">
        <f t="shared" ref="A311:A325" si="113">+A310+1</f>
        <v>157</v>
      </c>
      <c r="B311" s="93" t="s">
        <v>50</v>
      </c>
      <c r="C311" s="93" t="s">
        <v>54</v>
      </c>
      <c r="D311" s="93" t="s">
        <v>363</v>
      </c>
      <c r="E311" s="94">
        <v>21450</v>
      </c>
      <c r="F311" s="94">
        <f t="shared" si="111"/>
        <v>615.61500000000001</v>
      </c>
      <c r="G311" s="94">
        <f t="shared" si="112"/>
        <v>652.08000000000004</v>
      </c>
      <c r="H311" s="94">
        <v>0</v>
      </c>
      <c r="I311" s="97">
        <v>7977.12</v>
      </c>
      <c r="J311" s="146">
        <f t="shared" si="109"/>
        <v>9244.8150000000005</v>
      </c>
      <c r="K311" s="90">
        <f t="shared" si="110"/>
        <v>12205.184999999999</v>
      </c>
    </row>
    <row r="312" spans="1:11" s="58" customFormat="1" ht="30" customHeight="1" x14ac:dyDescent="0.25">
      <c r="A312" s="92">
        <f t="shared" si="113"/>
        <v>158</v>
      </c>
      <c r="B312" s="93" t="s">
        <v>51</v>
      </c>
      <c r="C312" s="93" t="s">
        <v>54</v>
      </c>
      <c r="D312" s="93" t="s">
        <v>363</v>
      </c>
      <c r="E312" s="94">
        <v>21450</v>
      </c>
      <c r="F312" s="94">
        <f t="shared" si="111"/>
        <v>615.61500000000001</v>
      </c>
      <c r="G312" s="94">
        <f t="shared" si="112"/>
        <v>652.08000000000004</v>
      </c>
      <c r="H312" s="94">
        <v>0</v>
      </c>
      <c r="I312" s="97">
        <v>125</v>
      </c>
      <c r="J312" s="146">
        <f t="shared" si="109"/>
        <v>1392.6950000000002</v>
      </c>
      <c r="K312" s="90">
        <f t="shared" si="110"/>
        <v>20057.305</v>
      </c>
    </row>
    <row r="313" spans="1:11" s="58" customFormat="1" ht="30" customHeight="1" x14ac:dyDescent="0.25">
      <c r="A313" s="92">
        <f t="shared" si="113"/>
        <v>159</v>
      </c>
      <c r="B313" s="93" t="s">
        <v>476</v>
      </c>
      <c r="C313" s="93" t="s">
        <v>54</v>
      </c>
      <c r="D313" s="93" t="s">
        <v>170</v>
      </c>
      <c r="E313" s="94">
        <v>21450</v>
      </c>
      <c r="F313" s="94">
        <f t="shared" si="111"/>
        <v>615.61500000000001</v>
      </c>
      <c r="G313" s="94">
        <f t="shared" si="112"/>
        <v>652.08000000000004</v>
      </c>
      <c r="H313" s="94">
        <v>0</v>
      </c>
      <c r="I313" s="97">
        <v>25</v>
      </c>
      <c r="J313" s="146">
        <f t="shared" si="109"/>
        <v>1292.6950000000002</v>
      </c>
      <c r="K313" s="90">
        <f t="shared" si="110"/>
        <v>20157.305</v>
      </c>
    </row>
    <row r="314" spans="1:11" s="58" customFormat="1" ht="30" customHeight="1" x14ac:dyDescent="0.25">
      <c r="A314" s="92">
        <f t="shared" si="113"/>
        <v>160</v>
      </c>
      <c r="B314" s="93" t="s">
        <v>52</v>
      </c>
      <c r="C314" s="93" t="s">
        <v>54</v>
      </c>
      <c r="D314" s="93" t="s">
        <v>170</v>
      </c>
      <c r="E314" s="94">
        <v>21450</v>
      </c>
      <c r="F314" s="94">
        <f t="shared" si="111"/>
        <v>615.61500000000001</v>
      </c>
      <c r="G314" s="94">
        <f t="shared" si="112"/>
        <v>652.08000000000004</v>
      </c>
      <c r="H314" s="94">
        <v>0</v>
      </c>
      <c r="I314" s="97">
        <v>25</v>
      </c>
      <c r="J314" s="146">
        <f t="shared" si="109"/>
        <v>1292.6950000000002</v>
      </c>
      <c r="K314" s="90">
        <f t="shared" si="110"/>
        <v>20157.305</v>
      </c>
    </row>
    <row r="315" spans="1:11" s="58" customFormat="1" ht="30" customHeight="1" x14ac:dyDescent="0.25">
      <c r="A315" s="92">
        <f t="shared" si="113"/>
        <v>161</v>
      </c>
      <c r="B315" s="93" t="s">
        <v>53</v>
      </c>
      <c r="C315" s="93" t="s">
        <v>54</v>
      </c>
      <c r="D315" s="93" t="s">
        <v>170</v>
      </c>
      <c r="E315" s="94">
        <v>21450</v>
      </c>
      <c r="F315" s="94">
        <f t="shared" si="111"/>
        <v>615.61500000000001</v>
      </c>
      <c r="G315" s="94">
        <f t="shared" si="112"/>
        <v>652.08000000000004</v>
      </c>
      <c r="H315" s="94">
        <v>0</v>
      </c>
      <c r="I315" s="97">
        <v>25</v>
      </c>
      <c r="J315" s="146">
        <f t="shared" si="109"/>
        <v>1292.6950000000002</v>
      </c>
      <c r="K315" s="90">
        <f t="shared" si="110"/>
        <v>20157.305</v>
      </c>
    </row>
    <row r="316" spans="1:11" s="58" customFormat="1" ht="30" customHeight="1" x14ac:dyDescent="0.25">
      <c r="A316" s="92">
        <f t="shared" si="113"/>
        <v>162</v>
      </c>
      <c r="B316" s="93" t="s">
        <v>49</v>
      </c>
      <c r="C316" s="93" t="s">
        <v>54</v>
      </c>
      <c r="D316" s="93" t="s">
        <v>170</v>
      </c>
      <c r="E316" s="94">
        <v>19800</v>
      </c>
      <c r="F316" s="94">
        <f t="shared" si="111"/>
        <v>568.26</v>
      </c>
      <c r="G316" s="94">
        <f t="shared" si="112"/>
        <v>601.91999999999996</v>
      </c>
      <c r="H316" s="94">
        <v>0</v>
      </c>
      <c r="I316" s="97">
        <v>5056.12</v>
      </c>
      <c r="J316" s="146">
        <f t="shared" si="109"/>
        <v>6226.2999999999993</v>
      </c>
      <c r="K316" s="90">
        <f t="shared" si="110"/>
        <v>13573.7</v>
      </c>
    </row>
    <row r="317" spans="1:11" s="58" customFormat="1" ht="30" customHeight="1" x14ac:dyDescent="0.25">
      <c r="A317" s="92">
        <f t="shared" si="113"/>
        <v>163</v>
      </c>
      <c r="B317" s="93" t="s">
        <v>477</v>
      </c>
      <c r="C317" s="93" t="s">
        <v>54</v>
      </c>
      <c r="D317" s="93" t="s">
        <v>170</v>
      </c>
      <c r="E317" s="94">
        <v>19200</v>
      </c>
      <c r="F317" s="94">
        <f t="shared" si="111"/>
        <v>551.04</v>
      </c>
      <c r="G317" s="94">
        <f t="shared" si="112"/>
        <v>583.67999999999995</v>
      </c>
      <c r="H317" s="94"/>
      <c r="I317" s="97">
        <v>125</v>
      </c>
      <c r="J317" s="146">
        <f t="shared" si="109"/>
        <v>1259.7199999999998</v>
      </c>
      <c r="K317" s="90">
        <f t="shared" si="110"/>
        <v>17940.28</v>
      </c>
    </row>
    <row r="318" spans="1:11" s="58" customFormat="1" ht="30" customHeight="1" x14ac:dyDescent="0.25">
      <c r="A318" s="92">
        <f t="shared" si="113"/>
        <v>164</v>
      </c>
      <c r="B318" s="93" t="s">
        <v>478</v>
      </c>
      <c r="C318" s="93" t="s">
        <v>54</v>
      </c>
      <c r="D318" s="93" t="s">
        <v>363</v>
      </c>
      <c r="E318" s="94">
        <v>19200</v>
      </c>
      <c r="F318" s="94">
        <f>E318*2.87%</f>
        <v>551.04</v>
      </c>
      <c r="G318" s="94">
        <f>+E318*3.04%</f>
        <v>583.67999999999995</v>
      </c>
      <c r="H318" s="94">
        <v>0</v>
      </c>
      <c r="I318" s="97">
        <v>1525</v>
      </c>
      <c r="J318" s="146">
        <f t="shared" si="109"/>
        <v>2659.72</v>
      </c>
      <c r="K318" s="90">
        <f t="shared" si="110"/>
        <v>16540.28</v>
      </c>
    </row>
    <row r="319" spans="1:11" s="58" customFormat="1" ht="30" customHeight="1" x14ac:dyDescent="0.25">
      <c r="A319" s="92">
        <f t="shared" si="113"/>
        <v>165</v>
      </c>
      <c r="B319" s="93" t="s">
        <v>479</v>
      </c>
      <c r="C319" s="93" t="s">
        <v>54</v>
      </c>
      <c r="D319" s="93" t="s">
        <v>363</v>
      </c>
      <c r="E319" s="94">
        <v>19200</v>
      </c>
      <c r="F319" s="94">
        <f t="shared" si="111"/>
        <v>551.04</v>
      </c>
      <c r="G319" s="94">
        <f t="shared" si="112"/>
        <v>583.67999999999995</v>
      </c>
      <c r="H319" s="94">
        <v>0</v>
      </c>
      <c r="I319" s="97">
        <v>25</v>
      </c>
      <c r="J319" s="146">
        <f t="shared" si="109"/>
        <v>1159.7199999999998</v>
      </c>
      <c r="K319" s="90">
        <f t="shared" si="110"/>
        <v>18040.28</v>
      </c>
    </row>
    <row r="320" spans="1:11" s="58" customFormat="1" ht="30" customHeight="1" x14ac:dyDescent="0.25">
      <c r="A320" s="92">
        <f t="shared" si="113"/>
        <v>166</v>
      </c>
      <c r="B320" s="93" t="s">
        <v>480</v>
      </c>
      <c r="C320" s="93" t="s">
        <v>54</v>
      </c>
      <c r="D320" s="93" t="s">
        <v>363</v>
      </c>
      <c r="E320" s="94">
        <v>19200</v>
      </c>
      <c r="F320" s="94">
        <f t="shared" si="111"/>
        <v>551.04</v>
      </c>
      <c r="G320" s="94">
        <f t="shared" si="112"/>
        <v>583.67999999999995</v>
      </c>
      <c r="H320" s="94">
        <v>0</v>
      </c>
      <c r="I320" s="97">
        <v>125</v>
      </c>
      <c r="J320" s="146">
        <f t="shared" si="109"/>
        <v>1259.7199999999998</v>
      </c>
      <c r="K320" s="90">
        <f t="shared" si="110"/>
        <v>17940.28</v>
      </c>
    </row>
    <row r="321" spans="1:11" s="37" customFormat="1" ht="28.5" customHeight="1" x14ac:dyDescent="0.25">
      <c r="A321" s="92">
        <f t="shared" si="113"/>
        <v>167</v>
      </c>
      <c r="B321" s="110" t="s">
        <v>481</v>
      </c>
      <c r="C321" s="93" t="s">
        <v>54</v>
      </c>
      <c r="D321" s="93" t="s">
        <v>363</v>
      </c>
      <c r="E321" s="94">
        <v>19200</v>
      </c>
      <c r="F321" s="94">
        <f t="shared" si="111"/>
        <v>551.04</v>
      </c>
      <c r="G321" s="94">
        <f t="shared" si="112"/>
        <v>583.67999999999995</v>
      </c>
      <c r="H321" s="94">
        <v>0</v>
      </c>
      <c r="I321" s="97">
        <v>2654.44</v>
      </c>
      <c r="J321" s="146">
        <f t="shared" si="109"/>
        <v>3789.16</v>
      </c>
      <c r="K321" s="90">
        <f t="shared" si="110"/>
        <v>15410.84</v>
      </c>
    </row>
    <row r="322" spans="1:11" s="37" customFormat="1" ht="28.5" customHeight="1" x14ac:dyDescent="0.25">
      <c r="A322" s="92">
        <f t="shared" si="113"/>
        <v>168</v>
      </c>
      <c r="B322" s="154" t="s">
        <v>482</v>
      </c>
      <c r="C322" s="154" t="s">
        <v>54</v>
      </c>
      <c r="D322" s="93" t="s">
        <v>363</v>
      </c>
      <c r="E322" s="149">
        <v>15900</v>
      </c>
      <c r="F322" s="94">
        <f t="shared" ref="F322:F326" si="114">E322*2.87%</f>
        <v>456.33</v>
      </c>
      <c r="G322" s="94">
        <f t="shared" ref="G322:G326" si="115">+E322*3.04%</f>
        <v>483.36</v>
      </c>
      <c r="H322" s="94"/>
      <c r="I322" s="97">
        <v>25</v>
      </c>
      <c r="J322" s="146">
        <f t="shared" si="109"/>
        <v>964.69</v>
      </c>
      <c r="K322" s="90">
        <f t="shared" si="110"/>
        <v>14935.31</v>
      </c>
    </row>
    <row r="323" spans="1:11" s="37" customFormat="1" ht="28.5" customHeight="1" x14ac:dyDescent="0.25">
      <c r="A323" s="92">
        <f t="shared" si="113"/>
        <v>169</v>
      </c>
      <c r="B323" s="154" t="s">
        <v>329</v>
      </c>
      <c r="C323" s="154" t="s">
        <v>54</v>
      </c>
      <c r="D323" s="93" t="s">
        <v>363</v>
      </c>
      <c r="E323" s="149">
        <v>15900</v>
      </c>
      <c r="F323" s="94">
        <f t="shared" si="114"/>
        <v>456.33</v>
      </c>
      <c r="G323" s="94">
        <f t="shared" si="115"/>
        <v>483.36</v>
      </c>
      <c r="H323" s="94"/>
      <c r="I323" s="97">
        <v>25</v>
      </c>
      <c r="J323" s="146">
        <f t="shared" si="109"/>
        <v>964.69</v>
      </c>
      <c r="K323" s="90">
        <f t="shared" si="110"/>
        <v>14935.31</v>
      </c>
    </row>
    <row r="324" spans="1:11" s="37" customFormat="1" ht="28.5" customHeight="1" x14ac:dyDescent="0.25">
      <c r="A324" s="92">
        <f t="shared" si="113"/>
        <v>170</v>
      </c>
      <c r="B324" s="154" t="s">
        <v>330</v>
      </c>
      <c r="C324" s="154" t="s">
        <v>54</v>
      </c>
      <c r="D324" s="93" t="s">
        <v>363</v>
      </c>
      <c r="E324" s="149">
        <v>15900</v>
      </c>
      <c r="F324" s="94">
        <f t="shared" si="114"/>
        <v>456.33</v>
      </c>
      <c r="G324" s="94">
        <f t="shared" si="115"/>
        <v>483.36</v>
      </c>
      <c r="H324" s="94"/>
      <c r="I324" s="97">
        <v>25</v>
      </c>
      <c r="J324" s="146">
        <f t="shared" si="109"/>
        <v>964.69</v>
      </c>
      <c r="K324" s="90">
        <f t="shared" si="110"/>
        <v>14935.31</v>
      </c>
    </row>
    <row r="325" spans="1:11" s="37" customFormat="1" ht="28.5" customHeight="1" x14ac:dyDescent="0.25">
      <c r="A325" s="92">
        <f t="shared" si="113"/>
        <v>171</v>
      </c>
      <c r="B325" s="154" t="s">
        <v>213</v>
      </c>
      <c r="C325" s="154" t="s">
        <v>54</v>
      </c>
      <c r="D325" s="93" t="s">
        <v>363</v>
      </c>
      <c r="E325" s="149">
        <v>15000</v>
      </c>
      <c r="F325" s="94">
        <f t="shared" si="114"/>
        <v>430.5</v>
      </c>
      <c r="G325" s="94">
        <f t="shared" si="115"/>
        <v>456</v>
      </c>
      <c r="H325" s="94"/>
      <c r="I325" s="97">
        <v>25</v>
      </c>
      <c r="J325" s="146">
        <f t="shared" si="109"/>
        <v>911.5</v>
      </c>
      <c r="K325" s="90">
        <f t="shared" si="110"/>
        <v>14088.5</v>
      </c>
    </row>
    <row r="326" spans="1:11" s="37" customFormat="1" ht="28.5" customHeight="1" x14ac:dyDescent="0.25">
      <c r="A326" s="92">
        <f>+A325+1</f>
        <v>172</v>
      </c>
      <c r="B326" s="147" t="s">
        <v>483</v>
      </c>
      <c r="C326" s="147" t="s">
        <v>54</v>
      </c>
      <c r="D326" s="147" t="s">
        <v>363</v>
      </c>
      <c r="E326" s="149">
        <v>15000</v>
      </c>
      <c r="F326" s="94">
        <f t="shared" si="114"/>
        <v>430.5</v>
      </c>
      <c r="G326" s="94">
        <f t="shared" si="115"/>
        <v>456</v>
      </c>
      <c r="H326" s="94"/>
      <c r="I326" s="97">
        <v>1025</v>
      </c>
      <c r="J326" s="146">
        <f>SUM(F326:I326)</f>
        <v>1911.5</v>
      </c>
      <c r="K326" s="90">
        <f>+E326-J326</f>
        <v>13088.5</v>
      </c>
    </row>
    <row r="327" spans="1:11" s="44" customFormat="1" ht="33.75" customHeight="1" x14ac:dyDescent="0.25">
      <c r="A327" s="211" t="s">
        <v>175</v>
      </c>
      <c r="B327" s="212"/>
      <c r="C327" s="212"/>
      <c r="D327" s="213"/>
      <c r="E327" s="42">
        <f t="shared" ref="E327:K327" si="116">SUM(E306:E326)</f>
        <v>430625</v>
      </c>
      <c r="F327" s="42">
        <f t="shared" si="116"/>
        <v>12358.937500000002</v>
      </c>
      <c r="G327" s="42">
        <f t="shared" si="116"/>
        <v>13091.000000000002</v>
      </c>
      <c r="H327" s="42">
        <f t="shared" si="116"/>
        <v>0</v>
      </c>
      <c r="I327" s="42">
        <f t="shared" si="116"/>
        <v>26425.53</v>
      </c>
      <c r="J327" s="42">
        <f t="shared" si="116"/>
        <v>51875.467500000013</v>
      </c>
      <c r="K327" s="42">
        <f t="shared" si="116"/>
        <v>378749.53249999997</v>
      </c>
    </row>
    <row r="328" spans="1:11" s="44" customFormat="1" ht="24.75" customHeight="1" thickBot="1" x14ac:dyDescent="0.3">
      <c r="A328" s="55"/>
      <c r="B328" s="55"/>
      <c r="C328" s="55"/>
      <c r="D328" s="55"/>
      <c r="E328" s="45"/>
      <c r="F328" s="45"/>
      <c r="G328" s="45"/>
      <c r="H328" s="45"/>
      <c r="I328" s="45"/>
      <c r="J328" s="45"/>
      <c r="K328" s="45"/>
    </row>
    <row r="329" spans="1:11" s="58" customFormat="1" ht="28.5" customHeight="1" thickBot="1" x14ac:dyDescent="0.3">
      <c r="A329" s="205" t="s">
        <v>484</v>
      </c>
      <c r="B329" s="206"/>
      <c r="C329" s="206"/>
      <c r="D329" s="206"/>
      <c r="E329" s="206"/>
      <c r="F329" s="206"/>
      <c r="G329" s="206"/>
      <c r="H329" s="206"/>
      <c r="I329" s="206"/>
      <c r="J329" s="206"/>
      <c r="K329" s="207"/>
    </row>
    <row r="330" spans="1:11" s="58" customFormat="1" ht="33" customHeight="1" x14ac:dyDescent="0.25">
      <c r="A330" s="92">
        <f>+A326+1</f>
        <v>173</v>
      </c>
      <c r="B330" s="147" t="s">
        <v>485</v>
      </c>
      <c r="C330" s="147" t="s">
        <v>486</v>
      </c>
      <c r="D330" s="93" t="s">
        <v>363</v>
      </c>
      <c r="E330" s="149">
        <v>35000</v>
      </c>
      <c r="F330" s="94">
        <f>E330*2.87%</f>
        <v>1004.5</v>
      </c>
      <c r="G330" s="94">
        <f>+E330*3.04%</f>
        <v>1064</v>
      </c>
      <c r="H330" s="94">
        <v>0</v>
      </c>
      <c r="I330" s="97">
        <v>125</v>
      </c>
      <c r="J330" s="89">
        <f t="shared" ref="J330:J331" si="117">SUM(F330:I330)</f>
        <v>2193.5</v>
      </c>
      <c r="K330" s="90">
        <f>+E330-J330</f>
        <v>32806.5</v>
      </c>
    </row>
    <row r="331" spans="1:11" s="44" customFormat="1" ht="30" customHeight="1" x14ac:dyDescent="0.25">
      <c r="A331" s="92">
        <f>+A330+1</f>
        <v>174</v>
      </c>
      <c r="B331" s="147" t="s">
        <v>487</v>
      </c>
      <c r="C331" s="147" t="s">
        <v>486</v>
      </c>
      <c r="D331" s="93" t="s">
        <v>363</v>
      </c>
      <c r="E331" s="149">
        <v>31500</v>
      </c>
      <c r="F331" s="94">
        <f>E331*2.87%</f>
        <v>904.05</v>
      </c>
      <c r="G331" s="94">
        <f>+E331*3.04%</f>
        <v>957.6</v>
      </c>
      <c r="H331" s="94">
        <v>0</v>
      </c>
      <c r="I331" s="97">
        <v>1215.1199999999999</v>
      </c>
      <c r="J331" s="89">
        <f t="shared" si="117"/>
        <v>3076.77</v>
      </c>
      <c r="K331" s="90">
        <f>+E331-J331</f>
        <v>28423.23</v>
      </c>
    </row>
    <row r="332" spans="1:11" s="44" customFormat="1" ht="36" customHeight="1" x14ac:dyDescent="0.25">
      <c r="A332" s="92">
        <f>+A331+1</f>
        <v>175</v>
      </c>
      <c r="B332" s="147" t="s">
        <v>212</v>
      </c>
      <c r="C332" s="147" t="s">
        <v>206</v>
      </c>
      <c r="D332" s="93" t="s">
        <v>363</v>
      </c>
      <c r="E332" s="149">
        <v>18000</v>
      </c>
      <c r="F332" s="94">
        <f>E332*2.87%</f>
        <v>516.6</v>
      </c>
      <c r="G332" s="94">
        <f>+E332*3.04%</f>
        <v>547.20000000000005</v>
      </c>
      <c r="H332" s="94"/>
      <c r="I332" s="97">
        <v>2132.33</v>
      </c>
      <c r="J332" s="89">
        <f>SUM(F332:I332)</f>
        <v>3196.13</v>
      </c>
      <c r="K332" s="90">
        <f>+E332-J332</f>
        <v>14803.869999999999</v>
      </c>
    </row>
    <row r="333" spans="1:11" s="44" customFormat="1" ht="28.5" customHeight="1" thickBot="1" x14ac:dyDescent="0.3">
      <c r="A333" s="211" t="s">
        <v>175</v>
      </c>
      <c r="B333" s="212"/>
      <c r="C333" s="212"/>
      <c r="D333" s="213"/>
      <c r="E333" s="42">
        <f>SUM(E330:E332)</f>
        <v>84500</v>
      </c>
      <c r="F333" s="42">
        <f t="shared" ref="F333:K333" si="118">SUM(F330:F332)</f>
        <v>2425.15</v>
      </c>
      <c r="G333" s="42">
        <f t="shared" si="118"/>
        <v>2568.8000000000002</v>
      </c>
      <c r="H333" s="42">
        <f t="shared" si="118"/>
        <v>0</v>
      </c>
      <c r="I333" s="42">
        <f t="shared" si="118"/>
        <v>3472.45</v>
      </c>
      <c r="J333" s="42">
        <f t="shared" si="118"/>
        <v>8466.4000000000015</v>
      </c>
      <c r="K333" s="42">
        <f t="shared" si="118"/>
        <v>76033.599999999991</v>
      </c>
    </row>
    <row r="334" spans="1:11" s="58" customFormat="1" ht="27" customHeight="1" thickBot="1" x14ac:dyDescent="0.3">
      <c r="A334" s="205" t="s">
        <v>488</v>
      </c>
      <c r="B334" s="206"/>
      <c r="C334" s="206"/>
      <c r="D334" s="206"/>
      <c r="E334" s="206"/>
      <c r="F334" s="206"/>
      <c r="G334" s="206"/>
      <c r="H334" s="206"/>
      <c r="I334" s="206"/>
      <c r="J334" s="206"/>
      <c r="K334" s="207"/>
    </row>
    <row r="335" spans="1:11" s="58" customFormat="1" ht="30" customHeight="1" x14ac:dyDescent="0.25">
      <c r="A335" s="92">
        <f>+A332+1</f>
        <v>176</v>
      </c>
      <c r="B335" s="147" t="s">
        <v>188</v>
      </c>
      <c r="C335" s="147" t="s">
        <v>190</v>
      </c>
      <c r="D335" s="93" t="s">
        <v>363</v>
      </c>
      <c r="E335" s="149">
        <v>50000</v>
      </c>
      <c r="F335" s="94">
        <v>1435</v>
      </c>
      <c r="G335" s="94">
        <v>1520</v>
      </c>
      <c r="H335" s="94">
        <v>1854</v>
      </c>
      <c r="I335" s="97">
        <v>25</v>
      </c>
      <c r="J335" s="89">
        <f>SUM(F335:I335)</f>
        <v>4834</v>
      </c>
      <c r="K335" s="97">
        <f t="shared" ref="K335:K356" si="119">+E335-J335</f>
        <v>45166</v>
      </c>
    </row>
    <row r="336" spans="1:11" s="58" customFormat="1" ht="30" customHeight="1" x14ac:dyDescent="0.25">
      <c r="A336" s="92">
        <f>+A335+1</f>
        <v>177</v>
      </c>
      <c r="B336" s="147" t="s">
        <v>55</v>
      </c>
      <c r="C336" s="147" t="s">
        <v>190</v>
      </c>
      <c r="D336" s="147" t="s">
        <v>170</v>
      </c>
      <c r="E336" s="149">
        <v>45000</v>
      </c>
      <c r="F336" s="94">
        <f>E336*2.87%</f>
        <v>1291.5</v>
      </c>
      <c r="G336" s="94">
        <f>+E336*3.04%</f>
        <v>1368</v>
      </c>
      <c r="H336" s="94">
        <v>1148.33</v>
      </c>
      <c r="I336" s="97">
        <v>125</v>
      </c>
      <c r="J336" s="89">
        <f>SUM(F336:I336)</f>
        <v>3932.83</v>
      </c>
      <c r="K336" s="97">
        <f t="shared" si="119"/>
        <v>41067.17</v>
      </c>
    </row>
    <row r="337" spans="1:11" s="58" customFormat="1" ht="30" customHeight="1" x14ac:dyDescent="0.25">
      <c r="A337" s="92">
        <f t="shared" ref="A337:A353" si="120">+A336+1</f>
        <v>178</v>
      </c>
      <c r="B337" s="147" t="s">
        <v>489</v>
      </c>
      <c r="C337" s="147" t="s">
        <v>57</v>
      </c>
      <c r="D337" s="93" t="s">
        <v>363</v>
      </c>
      <c r="E337" s="149">
        <v>32500</v>
      </c>
      <c r="F337" s="94">
        <f>E337*2.87%</f>
        <v>932.75</v>
      </c>
      <c r="G337" s="94">
        <f>+E337*3.04%</f>
        <v>988</v>
      </c>
      <c r="H337" s="94"/>
      <c r="I337" s="97">
        <v>125</v>
      </c>
      <c r="J337" s="89">
        <f t="shared" ref="J337:J356" si="121">SUM(F337:I337)</f>
        <v>2045.75</v>
      </c>
      <c r="K337" s="97">
        <f t="shared" si="119"/>
        <v>30454.25</v>
      </c>
    </row>
    <row r="338" spans="1:11" s="58" customFormat="1" ht="30" customHeight="1" x14ac:dyDescent="0.25">
      <c r="A338" s="92">
        <f t="shared" si="120"/>
        <v>179</v>
      </c>
      <c r="B338" s="147" t="s">
        <v>58</v>
      </c>
      <c r="C338" s="147" t="s">
        <v>57</v>
      </c>
      <c r="D338" s="147" t="s">
        <v>170</v>
      </c>
      <c r="E338" s="149">
        <v>29400</v>
      </c>
      <c r="F338" s="94">
        <f>E338*2.87%</f>
        <v>843.78</v>
      </c>
      <c r="G338" s="94">
        <f>+E338*3.04%</f>
        <v>893.76</v>
      </c>
      <c r="H338" s="94"/>
      <c r="I338" s="97">
        <v>1415.1</v>
      </c>
      <c r="J338" s="89">
        <f t="shared" si="121"/>
        <v>3152.64</v>
      </c>
      <c r="K338" s="97">
        <f t="shared" si="119"/>
        <v>26247.360000000001</v>
      </c>
    </row>
    <row r="339" spans="1:11" s="58" customFormat="1" ht="30" customHeight="1" x14ac:dyDescent="0.25">
      <c r="A339" s="92">
        <f t="shared" si="120"/>
        <v>180</v>
      </c>
      <c r="B339" s="147" t="s">
        <v>61</v>
      </c>
      <c r="C339" s="147" t="s">
        <v>57</v>
      </c>
      <c r="D339" s="93" t="s">
        <v>363</v>
      </c>
      <c r="E339" s="149">
        <v>29400</v>
      </c>
      <c r="F339" s="94">
        <f>E339*2.87%</f>
        <v>843.78</v>
      </c>
      <c r="G339" s="94">
        <f>+E339*3.04%</f>
        <v>893.76</v>
      </c>
      <c r="H339" s="94"/>
      <c r="I339" s="97">
        <v>4794.5600000000004</v>
      </c>
      <c r="J339" s="89">
        <f t="shared" si="121"/>
        <v>6532.1</v>
      </c>
      <c r="K339" s="97">
        <f t="shared" si="119"/>
        <v>22867.9</v>
      </c>
    </row>
    <row r="340" spans="1:11" s="58" customFormat="1" ht="30" customHeight="1" x14ac:dyDescent="0.25">
      <c r="A340" s="92">
        <f t="shared" ref="A340:A347" si="122">+A339+1</f>
        <v>181</v>
      </c>
      <c r="B340" s="147" t="s">
        <v>62</v>
      </c>
      <c r="C340" s="147" t="s">
        <v>57</v>
      </c>
      <c r="D340" s="93" t="s">
        <v>363</v>
      </c>
      <c r="E340" s="149">
        <v>29400</v>
      </c>
      <c r="F340" s="94">
        <f t="shared" ref="F340:F356" si="123">E340*2.87%</f>
        <v>843.78</v>
      </c>
      <c r="G340" s="94">
        <f t="shared" ref="G340:G356" si="124">+E340*3.04%</f>
        <v>893.76</v>
      </c>
      <c r="H340" s="94"/>
      <c r="I340" s="97">
        <v>125</v>
      </c>
      <c r="J340" s="89">
        <f t="shared" si="121"/>
        <v>1862.54</v>
      </c>
      <c r="K340" s="97">
        <f t="shared" si="119"/>
        <v>27537.46</v>
      </c>
    </row>
    <row r="341" spans="1:11" s="58" customFormat="1" ht="30" customHeight="1" x14ac:dyDescent="0.25">
      <c r="A341" s="92">
        <f t="shared" si="122"/>
        <v>182</v>
      </c>
      <c r="B341" s="147" t="s">
        <v>490</v>
      </c>
      <c r="C341" s="147" t="s">
        <v>57</v>
      </c>
      <c r="D341" s="93" t="s">
        <v>363</v>
      </c>
      <c r="E341" s="149">
        <v>29400</v>
      </c>
      <c r="F341" s="94">
        <f t="shared" si="123"/>
        <v>843.78</v>
      </c>
      <c r="G341" s="94">
        <f t="shared" si="124"/>
        <v>893.76</v>
      </c>
      <c r="H341" s="94"/>
      <c r="I341" s="97">
        <v>125</v>
      </c>
      <c r="J341" s="89">
        <f t="shared" si="121"/>
        <v>1862.54</v>
      </c>
      <c r="K341" s="97">
        <f t="shared" si="119"/>
        <v>27537.46</v>
      </c>
    </row>
    <row r="342" spans="1:11" s="58" customFormat="1" ht="30" customHeight="1" x14ac:dyDescent="0.25">
      <c r="A342" s="87">
        <f t="shared" si="122"/>
        <v>183</v>
      </c>
      <c r="B342" s="147" t="s">
        <v>118</v>
      </c>
      <c r="C342" s="147" t="s">
        <v>57</v>
      </c>
      <c r="D342" s="93" t="s">
        <v>363</v>
      </c>
      <c r="E342" s="149">
        <v>29400</v>
      </c>
      <c r="F342" s="94">
        <f>E342*2.87%</f>
        <v>843.78</v>
      </c>
      <c r="G342" s="94">
        <f>+E342*3.04%</f>
        <v>893.76</v>
      </c>
      <c r="H342" s="94"/>
      <c r="I342" s="97">
        <v>125</v>
      </c>
      <c r="J342" s="89">
        <f t="shared" si="121"/>
        <v>1862.54</v>
      </c>
      <c r="K342" s="97">
        <f t="shared" si="119"/>
        <v>27537.46</v>
      </c>
    </row>
    <row r="343" spans="1:11" s="115" customFormat="1" ht="30" customHeight="1" x14ac:dyDescent="0.25">
      <c r="A343" s="87">
        <f t="shared" si="122"/>
        <v>184</v>
      </c>
      <c r="B343" s="147" t="s">
        <v>491</v>
      </c>
      <c r="C343" s="147" t="s">
        <v>57</v>
      </c>
      <c r="D343" s="93" t="s">
        <v>363</v>
      </c>
      <c r="E343" s="149">
        <v>29400</v>
      </c>
      <c r="F343" s="94">
        <f>E343*2.87%</f>
        <v>843.78</v>
      </c>
      <c r="G343" s="94">
        <f>+E343*3.04%</f>
        <v>893.76</v>
      </c>
      <c r="H343" s="94"/>
      <c r="I343" s="97">
        <v>5781.53</v>
      </c>
      <c r="J343" s="89">
        <f t="shared" si="121"/>
        <v>7519.07</v>
      </c>
      <c r="K343" s="97">
        <f t="shared" si="119"/>
        <v>21880.93</v>
      </c>
    </row>
    <row r="344" spans="1:11" s="115" customFormat="1" ht="30" customHeight="1" x14ac:dyDescent="0.25">
      <c r="A344" s="87">
        <f t="shared" si="122"/>
        <v>185</v>
      </c>
      <c r="B344" s="147" t="s">
        <v>492</v>
      </c>
      <c r="C344" s="147" t="s">
        <v>200</v>
      </c>
      <c r="D344" s="93" t="s">
        <v>363</v>
      </c>
      <c r="E344" s="149">
        <v>29400</v>
      </c>
      <c r="F344" s="94">
        <v>843.78</v>
      </c>
      <c r="G344" s="94">
        <v>893.76</v>
      </c>
      <c r="H344" s="94"/>
      <c r="I344" s="97">
        <v>25</v>
      </c>
      <c r="J344" s="89">
        <f t="shared" si="121"/>
        <v>1762.54</v>
      </c>
      <c r="K344" s="97">
        <f t="shared" si="119"/>
        <v>27637.46</v>
      </c>
    </row>
    <row r="345" spans="1:11" s="58" customFormat="1" ht="30" customHeight="1" x14ac:dyDescent="0.25">
      <c r="A345" s="92">
        <f t="shared" si="122"/>
        <v>186</v>
      </c>
      <c r="B345" s="93" t="s">
        <v>493</v>
      </c>
      <c r="C345" s="93" t="s">
        <v>145</v>
      </c>
      <c r="D345" s="93" t="s">
        <v>363</v>
      </c>
      <c r="E345" s="94">
        <v>28875</v>
      </c>
      <c r="F345" s="94">
        <f t="shared" si="123"/>
        <v>828.71249999999998</v>
      </c>
      <c r="G345" s="94">
        <f t="shared" si="124"/>
        <v>877.8</v>
      </c>
      <c r="H345" s="94"/>
      <c r="I345" s="97">
        <v>7585.95</v>
      </c>
      <c r="J345" s="89">
        <f t="shared" si="121"/>
        <v>9292.4624999999996</v>
      </c>
      <c r="K345" s="97">
        <f t="shared" si="119"/>
        <v>19582.537499999999</v>
      </c>
    </row>
    <row r="346" spans="1:11" s="58" customFormat="1" ht="30" customHeight="1" x14ac:dyDescent="0.25">
      <c r="A346" s="92">
        <f t="shared" si="122"/>
        <v>187</v>
      </c>
      <c r="B346" s="93" t="s">
        <v>60</v>
      </c>
      <c r="C346" s="93" t="s">
        <v>57</v>
      </c>
      <c r="D346" s="93" t="s">
        <v>363</v>
      </c>
      <c r="E346" s="94">
        <v>28875</v>
      </c>
      <c r="F346" s="94">
        <f t="shared" si="123"/>
        <v>828.71249999999998</v>
      </c>
      <c r="G346" s="94">
        <f t="shared" si="124"/>
        <v>877.8</v>
      </c>
      <c r="H346" s="94"/>
      <c r="I346" s="97">
        <v>105</v>
      </c>
      <c r="J346" s="89">
        <f t="shared" si="121"/>
        <v>1811.5124999999998</v>
      </c>
      <c r="K346" s="97">
        <f t="shared" si="119"/>
        <v>27063.487499999999</v>
      </c>
    </row>
    <row r="347" spans="1:11" s="91" customFormat="1" ht="30" customHeight="1" x14ac:dyDescent="0.25">
      <c r="A347" s="92">
        <f t="shared" si="122"/>
        <v>188</v>
      </c>
      <c r="B347" s="93" t="s">
        <v>41</v>
      </c>
      <c r="C347" s="103" t="s">
        <v>200</v>
      </c>
      <c r="D347" s="93" t="s">
        <v>170</v>
      </c>
      <c r="E347" s="94">
        <v>28000</v>
      </c>
      <c r="F347" s="94">
        <f>E347*2.87%</f>
        <v>803.6</v>
      </c>
      <c r="G347" s="94">
        <f>+E347*3.04%</f>
        <v>851.2</v>
      </c>
      <c r="H347" s="94"/>
      <c r="I347" s="97">
        <v>25</v>
      </c>
      <c r="J347" s="89">
        <f t="shared" si="121"/>
        <v>1679.8000000000002</v>
      </c>
      <c r="K347" s="97">
        <f t="shared" si="119"/>
        <v>26320.2</v>
      </c>
    </row>
    <row r="348" spans="1:11" s="91" customFormat="1" ht="30" customHeight="1" x14ac:dyDescent="0.25">
      <c r="A348" s="92">
        <f t="shared" ref="A348:A350" si="125">+A347+1</f>
        <v>189</v>
      </c>
      <c r="B348" s="147" t="s">
        <v>494</v>
      </c>
      <c r="C348" s="167" t="s">
        <v>200</v>
      </c>
      <c r="D348" s="93" t="s">
        <v>363</v>
      </c>
      <c r="E348" s="94">
        <v>28000</v>
      </c>
      <c r="F348" s="94">
        <v>803.6</v>
      </c>
      <c r="G348" s="94">
        <v>851.2</v>
      </c>
      <c r="H348" s="94"/>
      <c r="I348" s="97">
        <v>25</v>
      </c>
      <c r="J348" s="89">
        <f t="shared" si="121"/>
        <v>1679.8000000000002</v>
      </c>
      <c r="K348" s="97">
        <f t="shared" si="119"/>
        <v>26320.2</v>
      </c>
    </row>
    <row r="349" spans="1:11" s="91" customFormat="1" ht="30" customHeight="1" x14ac:dyDescent="0.25">
      <c r="A349" s="92">
        <f t="shared" si="125"/>
        <v>190</v>
      </c>
      <c r="B349" s="147" t="s">
        <v>495</v>
      </c>
      <c r="C349" s="167" t="s">
        <v>191</v>
      </c>
      <c r="D349" s="93" t="s">
        <v>363</v>
      </c>
      <c r="E349" s="94">
        <v>28000</v>
      </c>
      <c r="F349" s="94">
        <v>803.6</v>
      </c>
      <c r="G349" s="94">
        <v>851.2</v>
      </c>
      <c r="H349" s="94"/>
      <c r="I349" s="97">
        <v>25</v>
      </c>
      <c r="J349" s="89">
        <f t="shared" si="121"/>
        <v>1679.8000000000002</v>
      </c>
      <c r="K349" s="97">
        <f t="shared" si="119"/>
        <v>26320.2</v>
      </c>
    </row>
    <row r="350" spans="1:11" s="91" customFormat="1" ht="30" customHeight="1" x14ac:dyDescent="0.25">
      <c r="A350" s="92">
        <f t="shared" si="125"/>
        <v>191</v>
      </c>
      <c r="B350" s="147" t="s">
        <v>189</v>
      </c>
      <c r="C350" s="167" t="s">
        <v>191</v>
      </c>
      <c r="D350" s="93" t="s">
        <v>363</v>
      </c>
      <c r="E350" s="94">
        <v>28000</v>
      </c>
      <c r="F350" s="94">
        <v>803.6</v>
      </c>
      <c r="G350" s="94">
        <v>851.2</v>
      </c>
      <c r="H350" s="94"/>
      <c r="I350" s="97">
        <v>25</v>
      </c>
      <c r="J350" s="89">
        <f t="shared" si="121"/>
        <v>1679.8000000000002</v>
      </c>
      <c r="K350" s="97">
        <f t="shared" si="119"/>
        <v>26320.2</v>
      </c>
    </row>
    <row r="351" spans="1:11" s="58" customFormat="1" ht="30" customHeight="1" x14ac:dyDescent="0.25">
      <c r="A351" s="92">
        <f>+A350+1</f>
        <v>192</v>
      </c>
      <c r="B351" s="93" t="s">
        <v>496</v>
      </c>
      <c r="C351" s="93" t="s">
        <v>57</v>
      </c>
      <c r="D351" s="93" t="s">
        <v>170</v>
      </c>
      <c r="E351" s="94">
        <v>26565</v>
      </c>
      <c r="F351" s="94">
        <f t="shared" si="123"/>
        <v>762.41549999999995</v>
      </c>
      <c r="G351" s="94">
        <f t="shared" si="124"/>
        <v>807.57600000000002</v>
      </c>
      <c r="H351" s="94"/>
      <c r="I351" s="97">
        <v>125</v>
      </c>
      <c r="J351" s="89">
        <f t="shared" si="121"/>
        <v>1694.9915000000001</v>
      </c>
      <c r="K351" s="97">
        <f t="shared" si="119"/>
        <v>24870.0085</v>
      </c>
    </row>
    <row r="352" spans="1:11" s="58" customFormat="1" ht="30" customHeight="1" x14ac:dyDescent="0.25">
      <c r="A352" s="92">
        <f>+A351+1</f>
        <v>193</v>
      </c>
      <c r="B352" s="93" t="s">
        <v>59</v>
      </c>
      <c r="C352" s="93" t="s">
        <v>57</v>
      </c>
      <c r="D352" s="93" t="s">
        <v>170</v>
      </c>
      <c r="E352" s="94">
        <v>26565</v>
      </c>
      <c r="F352" s="94">
        <f t="shared" si="123"/>
        <v>762.41549999999995</v>
      </c>
      <c r="G352" s="94">
        <f t="shared" si="124"/>
        <v>807.57600000000002</v>
      </c>
      <c r="H352" s="94"/>
      <c r="I352" s="97">
        <v>45</v>
      </c>
      <c r="J352" s="89">
        <f t="shared" si="121"/>
        <v>1614.9915000000001</v>
      </c>
      <c r="K352" s="97">
        <f t="shared" si="119"/>
        <v>24950.0085</v>
      </c>
    </row>
    <row r="353" spans="1:11" s="58" customFormat="1" ht="30" customHeight="1" x14ac:dyDescent="0.25">
      <c r="A353" s="92">
        <f t="shared" si="120"/>
        <v>194</v>
      </c>
      <c r="B353" s="93" t="s">
        <v>497</v>
      </c>
      <c r="C353" s="93" t="s">
        <v>57</v>
      </c>
      <c r="D353" s="93" t="s">
        <v>170</v>
      </c>
      <c r="E353" s="94">
        <v>26565</v>
      </c>
      <c r="F353" s="94">
        <f t="shared" si="123"/>
        <v>762.41549999999995</v>
      </c>
      <c r="G353" s="94">
        <f t="shared" si="124"/>
        <v>807.57600000000002</v>
      </c>
      <c r="H353" s="94"/>
      <c r="I353" s="97">
        <v>11168.24</v>
      </c>
      <c r="J353" s="89">
        <f t="shared" si="121"/>
        <v>12738.2315</v>
      </c>
      <c r="K353" s="97">
        <f t="shared" si="119"/>
        <v>13826.7685</v>
      </c>
    </row>
    <row r="354" spans="1:11" s="58" customFormat="1" ht="30" customHeight="1" x14ac:dyDescent="0.25">
      <c r="A354" s="87">
        <f t="shared" ref="A354:A356" si="126">+A353+1</f>
        <v>195</v>
      </c>
      <c r="B354" s="88" t="s">
        <v>498</v>
      </c>
      <c r="C354" s="88" t="s">
        <v>42</v>
      </c>
      <c r="D354" s="88" t="s">
        <v>363</v>
      </c>
      <c r="E354" s="89">
        <v>26250</v>
      </c>
      <c r="F354" s="89">
        <f t="shared" si="123"/>
        <v>753.375</v>
      </c>
      <c r="G354" s="89">
        <f t="shared" si="124"/>
        <v>798</v>
      </c>
      <c r="H354" s="89"/>
      <c r="I354" s="90">
        <v>2951.67</v>
      </c>
      <c r="J354" s="89">
        <f t="shared" si="121"/>
        <v>4503.0450000000001</v>
      </c>
      <c r="K354" s="97">
        <f t="shared" si="119"/>
        <v>21746.955000000002</v>
      </c>
    </row>
    <row r="355" spans="1:11" s="58" customFormat="1" ht="30" customHeight="1" x14ac:dyDescent="0.25">
      <c r="A355" s="87">
        <f t="shared" si="126"/>
        <v>196</v>
      </c>
      <c r="B355" s="93" t="s">
        <v>499</v>
      </c>
      <c r="C355" s="93" t="s">
        <v>145</v>
      </c>
      <c r="D355" s="93" t="s">
        <v>363</v>
      </c>
      <c r="E355" s="94">
        <v>24150</v>
      </c>
      <c r="F355" s="94">
        <f t="shared" si="123"/>
        <v>693.10500000000002</v>
      </c>
      <c r="G355" s="94">
        <f t="shared" si="124"/>
        <v>734.16</v>
      </c>
      <c r="H355" s="94"/>
      <c r="I355" s="97">
        <v>25</v>
      </c>
      <c r="J355" s="89">
        <f t="shared" si="121"/>
        <v>1452.2649999999999</v>
      </c>
      <c r="K355" s="97">
        <f t="shared" si="119"/>
        <v>22697.735000000001</v>
      </c>
    </row>
    <row r="356" spans="1:11" s="58" customFormat="1" ht="30" customHeight="1" x14ac:dyDescent="0.25">
      <c r="A356" s="87">
        <f t="shared" si="126"/>
        <v>197</v>
      </c>
      <c r="B356" s="93" t="s">
        <v>500</v>
      </c>
      <c r="C356" s="93" t="s">
        <v>145</v>
      </c>
      <c r="D356" s="93" t="s">
        <v>170</v>
      </c>
      <c r="E356" s="94">
        <v>24150</v>
      </c>
      <c r="F356" s="94">
        <f t="shared" si="123"/>
        <v>693.10500000000002</v>
      </c>
      <c r="G356" s="94">
        <f t="shared" si="124"/>
        <v>734.16</v>
      </c>
      <c r="H356" s="94"/>
      <c r="I356" s="97">
        <v>25</v>
      </c>
      <c r="J356" s="89">
        <f t="shared" si="121"/>
        <v>1452.2649999999999</v>
      </c>
      <c r="K356" s="97">
        <f t="shared" si="119"/>
        <v>22697.735000000001</v>
      </c>
    </row>
    <row r="357" spans="1:11" s="37" customFormat="1" ht="26.25" customHeight="1" x14ac:dyDescent="0.25">
      <c r="A357" s="211" t="s">
        <v>175</v>
      </c>
      <c r="B357" s="212"/>
      <c r="C357" s="212"/>
      <c r="D357" s="213"/>
      <c r="E357" s="42">
        <f t="shared" ref="E357:K357" si="127">SUM(E335:E356)</f>
        <v>657295</v>
      </c>
      <c r="F357" s="42">
        <f t="shared" si="127"/>
        <v>18864.366499999996</v>
      </c>
      <c r="G357" s="42">
        <f t="shared" si="127"/>
        <v>19981.768000000004</v>
      </c>
      <c r="H357" s="42">
        <f t="shared" si="127"/>
        <v>3002.33</v>
      </c>
      <c r="I357" s="42">
        <f t="shared" si="127"/>
        <v>34797.049999999996</v>
      </c>
      <c r="J357" s="42">
        <f t="shared" si="127"/>
        <v>76645.514500000005</v>
      </c>
      <c r="K357" s="42">
        <f t="shared" si="127"/>
        <v>580649.48549999995</v>
      </c>
    </row>
    <row r="358" spans="1:11" s="44" customFormat="1" ht="30" customHeight="1" thickBot="1" x14ac:dyDescent="0.3">
      <c r="A358" s="55"/>
      <c r="B358" s="55"/>
      <c r="C358" s="55"/>
      <c r="D358" s="55"/>
      <c r="E358"/>
      <c r="F358"/>
      <c r="G358"/>
      <c r="H358"/>
      <c r="I358"/>
      <c r="J358"/>
      <c r="K358"/>
    </row>
    <row r="359" spans="1:11" s="58" customFormat="1" ht="30" customHeight="1" thickBot="1" x14ac:dyDescent="0.3">
      <c r="A359" s="205" t="s">
        <v>501</v>
      </c>
      <c r="B359" s="206"/>
      <c r="C359" s="206"/>
      <c r="D359" s="206"/>
      <c r="E359" s="206"/>
      <c r="F359" s="206"/>
      <c r="G359" s="206"/>
      <c r="H359" s="206"/>
      <c r="I359" s="206"/>
      <c r="J359" s="206"/>
      <c r="K359" s="207"/>
    </row>
    <row r="360" spans="1:11" s="58" customFormat="1" ht="30" customHeight="1" x14ac:dyDescent="0.25">
      <c r="A360" s="87">
        <f>+A356+1</f>
        <v>198</v>
      </c>
      <c r="B360" s="88" t="s">
        <v>502</v>
      </c>
      <c r="C360" s="88" t="s">
        <v>503</v>
      </c>
      <c r="D360" s="93" t="s">
        <v>169</v>
      </c>
      <c r="E360" s="89">
        <v>100000</v>
      </c>
      <c r="F360" s="89">
        <f>E360*2.87%</f>
        <v>2870</v>
      </c>
      <c r="G360" s="89">
        <f>+E360*3.04%</f>
        <v>3040</v>
      </c>
      <c r="H360" s="89">
        <v>12105.37</v>
      </c>
      <c r="I360" s="97">
        <v>125</v>
      </c>
      <c r="J360" s="89">
        <f>SUM(F360:I360)</f>
        <v>18140.370000000003</v>
      </c>
      <c r="K360" s="97">
        <f>+E360-J360</f>
        <v>81859.63</v>
      </c>
    </row>
    <row r="361" spans="1:11" s="58" customFormat="1" ht="30" customHeight="1" x14ac:dyDescent="0.25">
      <c r="A361" s="87">
        <f>+A360+1</f>
        <v>199</v>
      </c>
      <c r="B361" s="93" t="s">
        <v>106</v>
      </c>
      <c r="C361" s="93" t="s">
        <v>121</v>
      </c>
      <c r="D361" s="93" t="s">
        <v>169</v>
      </c>
      <c r="E361" s="94">
        <v>60000</v>
      </c>
      <c r="F361" s="94">
        <f>E361*2.87%</f>
        <v>1722</v>
      </c>
      <c r="G361" s="94">
        <f>+E361*3.04%</f>
        <v>1824</v>
      </c>
      <c r="H361" s="94">
        <v>3486.65</v>
      </c>
      <c r="I361" s="97">
        <v>25</v>
      </c>
      <c r="J361" s="89">
        <f t="shared" ref="J361" si="128">SUM(F361:I361)</f>
        <v>7057.65</v>
      </c>
      <c r="K361" s="97">
        <f>+E361-J361</f>
        <v>52942.35</v>
      </c>
    </row>
    <row r="362" spans="1:11" s="44" customFormat="1" ht="22.5" customHeight="1" x14ac:dyDescent="0.25">
      <c r="A362" s="211" t="s">
        <v>175</v>
      </c>
      <c r="B362" s="212"/>
      <c r="C362" s="212"/>
      <c r="D362" s="213"/>
      <c r="E362" s="42">
        <f t="shared" ref="E362:K362" si="129">SUM(E360:E361)</f>
        <v>160000</v>
      </c>
      <c r="F362" s="42">
        <f t="shared" si="129"/>
        <v>4592</v>
      </c>
      <c r="G362" s="42">
        <f t="shared" si="129"/>
        <v>4864</v>
      </c>
      <c r="H362" s="42">
        <f t="shared" si="129"/>
        <v>15592.02</v>
      </c>
      <c r="I362" s="42">
        <f t="shared" si="129"/>
        <v>150</v>
      </c>
      <c r="J362" s="42">
        <f t="shared" si="129"/>
        <v>25198.020000000004</v>
      </c>
      <c r="K362" s="42">
        <f t="shared" si="129"/>
        <v>134801.98000000001</v>
      </c>
    </row>
    <row r="363" spans="1:11" s="44" customFormat="1" ht="17.25" customHeight="1" thickBot="1" x14ac:dyDescent="0.3">
      <c r="A363" s="55"/>
      <c r="B363" s="55"/>
      <c r="C363" s="55"/>
      <c r="D363" s="55"/>
      <c r="E363" s="45"/>
      <c r="F363" s="45"/>
      <c r="G363" s="45"/>
      <c r="H363" s="45"/>
      <c r="I363" s="45"/>
      <c r="J363" s="45"/>
      <c r="K363" s="45"/>
    </row>
    <row r="364" spans="1:11" s="58" customFormat="1" ht="30" customHeight="1" thickBot="1" x14ac:dyDescent="0.3">
      <c r="A364" s="205" t="s">
        <v>324</v>
      </c>
      <c r="B364" s="206"/>
      <c r="C364" s="206"/>
      <c r="D364" s="206"/>
      <c r="E364" s="206"/>
      <c r="F364" s="206"/>
      <c r="G364" s="206"/>
      <c r="H364" s="206"/>
      <c r="I364" s="206"/>
      <c r="J364" s="206"/>
      <c r="K364" s="207"/>
    </row>
    <row r="365" spans="1:11" s="58" customFormat="1" ht="27.75" customHeight="1" x14ac:dyDescent="0.25">
      <c r="A365" s="92">
        <f>+A361+1</f>
        <v>200</v>
      </c>
      <c r="B365" s="147" t="s">
        <v>504</v>
      </c>
      <c r="C365" s="147" t="s">
        <v>42</v>
      </c>
      <c r="D365" s="147" t="s">
        <v>170</v>
      </c>
      <c r="E365" s="149">
        <v>33600</v>
      </c>
      <c r="F365" s="94">
        <f>E365*2.87%</f>
        <v>964.32</v>
      </c>
      <c r="G365" s="94">
        <f>+E365*3.04%</f>
        <v>1021.44</v>
      </c>
      <c r="H365" s="94"/>
      <c r="I365" s="97">
        <v>1215.1199999999999</v>
      </c>
      <c r="J365" s="89">
        <f>SUM(F365:I365)</f>
        <v>3200.88</v>
      </c>
      <c r="K365" s="97">
        <f>+E365-J365</f>
        <v>30399.119999999999</v>
      </c>
    </row>
    <row r="366" spans="1:11" s="44" customFormat="1" ht="23.25" customHeight="1" x14ac:dyDescent="0.25">
      <c r="A366" s="211" t="s">
        <v>175</v>
      </c>
      <c r="B366" s="212"/>
      <c r="C366" s="212"/>
      <c r="D366" s="213"/>
      <c r="E366" s="42">
        <f t="shared" ref="E366:K366" si="130">SUM(E365:E365)</f>
        <v>33600</v>
      </c>
      <c r="F366" s="42">
        <f t="shared" si="130"/>
        <v>964.32</v>
      </c>
      <c r="G366" s="42">
        <f t="shared" si="130"/>
        <v>1021.44</v>
      </c>
      <c r="H366" s="42">
        <f t="shared" si="130"/>
        <v>0</v>
      </c>
      <c r="I366" s="42">
        <f t="shared" si="130"/>
        <v>1215.1199999999999</v>
      </c>
      <c r="J366" s="42">
        <f t="shared" si="130"/>
        <v>3200.88</v>
      </c>
      <c r="K366" s="42">
        <f t="shared" si="130"/>
        <v>30399.119999999999</v>
      </c>
    </row>
    <row r="367" spans="1:11" s="44" customFormat="1" ht="24.95" customHeight="1" thickBot="1" x14ac:dyDescent="0.3">
      <c r="A367" s="55"/>
      <c r="B367" s="55"/>
      <c r="C367" s="55"/>
      <c r="D367" s="55"/>
      <c r="E367" s="45"/>
      <c r="F367" s="45"/>
      <c r="G367" s="45"/>
      <c r="H367" s="45"/>
      <c r="I367" s="45"/>
      <c r="J367" s="45"/>
      <c r="K367" s="45"/>
    </row>
    <row r="368" spans="1:11" s="58" customFormat="1" ht="30" customHeight="1" thickBot="1" x14ac:dyDescent="0.3">
      <c r="A368" s="205" t="s">
        <v>325</v>
      </c>
      <c r="B368" s="206"/>
      <c r="C368" s="206"/>
      <c r="D368" s="206"/>
      <c r="E368" s="206"/>
      <c r="F368" s="206"/>
      <c r="G368" s="206"/>
      <c r="H368" s="206"/>
      <c r="I368" s="206"/>
      <c r="J368" s="206"/>
      <c r="K368" s="207"/>
    </row>
    <row r="369" spans="1:11" s="58" customFormat="1" ht="30" customHeight="1" x14ac:dyDescent="0.25">
      <c r="A369" s="92">
        <f>+A365+1</f>
        <v>201</v>
      </c>
      <c r="B369" s="147" t="s">
        <v>120</v>
      </c>
      <c r="C369" s="147" t="s">
        <v>152</v>
      </c>
      <c r="D369" s="147" t="s">
        <v>169</v>
      </c>
      <c r="E369" s="149">
        <v>60000</v>
      </c>
      <c r="F369" s="94">
        <f>E369*2.87%</f>
        <v>1722</v>
      </c>
      <c r="G369" s="94">
        <f>+E369*3.04%</f>
        <v>1824</v>
      </c>
      <c r="H369" s="94">
        <v>3248.45</v>
      </c>
      <c r="I369" s="97">
        <v>1215.1199999999999</v>
      </c>
      <c r="J369" s="89">
        <f t="shared" ref="J369" si="131">SUM(F369:I369)</f>
        <v>8009.57</v>
      </c>
      <c r="K369" s="97">
        <f>+E369-J369</f>
        <v>51990.43</v>
      </c>
    </row>
    <row r="370" spans="1:11" s="44" customFormat="1" ht="22.5" customHeight="1" x14ac:dyDescent="0.25">
      <c r="A370" s="211" t="s">
        <v>175</v>
      </c>
      <c r="B370" s="212"/>
      <c r="C370" s="212"/>
      <c r="D370" s="213"/>
      <c r="E370" s="42">
        <f t="shared" ref="E370:K370" si="132">SUM(E369:E369)</f>
        <v>60000</v>
      </c>
      <c r="F370" s="42">
        <f t="shared" si="132"/>
        <v>1722</v>
      </c>
      <c r="G370" s="42">
        <f t="shared" si="132"/>
        <v>1824</v>
      </c>
      <c r="H370" s="42">
        <f t="shared" si="132"/>
        <v>3248.45</v>
      </c>
      <c r="I370" s="42">
        <f t="shared" si="132"/>
        <v>1215.1199999999999</v>
      </c>
      <c r="J370" s="42">
        <f t="shared" si="132"/>
        <v>8009.57</v>
      </c>
      <c r="K370" s="42">
        <f t="shared" si="132"/>
        <v>51990.43</v>
      </c>
    </row>
    <row r="371" spans="1:11" s="44" customFormat="1" ht="24.95" customHeight="1" thickBot="1" x14ac:dyDescent="0.3">
      <c r="A371" s="55"/>
      <c r="B371" s="55"/>
      <c r="C371" s="55"/>
      <c r="D371" s="55"/>
      <c r="E371" s="45"/>
      <c r="F371" s="45"/>
      <c r="G371" s="45"/>
      <c r="H371" s="45"/>
      <c r="I371" s="45"/>
      <c r="J371" s="45"/>
      <c r="K371" s="45"/>
    </row>
    <row r="372" spans="1:11" s="58" customFormat="1" ht="30" customHeight="1" thickBot="1" x14ac:dyDescent="0.3">
      <c r="A372" s="222" t="s">
        <v>505</v>
      </c>
      <c r="B372" s="223"/>
      <c r="C372" s="223"/>
      <c r="D372" s="223"/>
      <c r="E372" s="223"/>
      <c r="F372" s="223"/>
      <c r="G372" s="223"/>
      <c r="H372" s="223"/>
      <c r="I372" s="223"/>
      <c r="J372" s="223"/>
      <c r="K372" s="224"/>
    </row>
    <row r="373" spans="1:11" s="44" customFormat="1" ht="30" customHeight="1" x14ac:dyDescent="0.25">
      <c r="A373" s="92">
        <f>+A369+1</f>
        <v>202</v>
      </c>
      <c r="B373" s="93" t="s">
        <v>506</v>
      </c>
      <c r="C373" s="154" t="s">
        <v>507</v>
      </c>
      <c r="D373" s="93" t="s">
        <v>363</v>
      </c>
      <c r="E373" s="94">
        <v>31500</v>
      </c>
      <c r="F373" s="94">
        <f>E373*2.87%</f>
        <v>904.05</v>
      </c>
      <c r="G373" s="94">
        <f>+E373*3.04%</f>
        <v>957.6</v>
      </c>
      <c r="H373" s="94"/>
      <c r="I373" s="97">
        <v>525</v>
      </c>
      <c r="J373" s="89">
        <f t="shared" ref="J373" si="133">SUM(F373:I373)</f>
        <v>2386.65</v>
      </c>
      <c r="K373" s="97">
        <f>+E373-J373</f>
        <v>29113.35</v>
      </c>
    </row>
    <row r="374" spans="1:11" s="44" customFormat="1" ht="30" customHeight="1" x14ac:dyDescent="0.25">
      <c r="A374" s="92">
        <f>+A373+1</f>
        <v>203</v>
      </c>
      <c r="B374" s="147" t="s">
        <v>508</v>
      </c>
      <c r="C374" s="147" t="s">
        <v>507</v>
      </c>
      <c r="D374" s="147" t="s">
        <v>363</v>
      </c>
      <c r="E374" s="149">
        <v>25000</v>
      </c>
      <c r="F374" s="94">
        <v>717.5</v>
      </c>
      <c r="G374" s="94">
        <v>760</v>
      </c>
      <c r="H374" s="94"/>
      <c r="I374" s="97">
        <v>25</v>
      </c>
      <c r="J374" s="89">
        <v>1502.5</v>
      </c>
      <c r="K374" s="97">
        <v>23497.5</v>
      </c>
    </row>
    <row r="375" spans="1:11" s="44" customFormat="1" ht="30" customHeight="1" x14ac:dyDescent="0.25">
      <c r="A375" s="92">
        <f>+A374+1</f>
        <v>204</v>
      </c>
      <c r="B375" s="147" t="s">
        <v>509</v>
      </c>
      <c r="C375" s="147" t="s">
        <v>507</v>
      </c>
      <c r="D375" s="147" t="s">
        <v>363</v>
      </c>
      <c r="E375" s="149">
        <v>25000</v>
      </c>
      <c r="F375" s="94">
        <v>717.5</v>
      </c>
      <c r="G375" s="94">
        <v>760</v>
      </c>
      <c r="H375" s="94"/>
      <c r="I375" s="97">
        <v>25</v>
      </c>
      <c r="J375" s="89">
        <v>1502.5</v>
      </c>
      <c r="K375" s="97">
        <v>23497.5</v>
      </c>
    </row>
    <row r="376" spans="1:11" s="44" customFormat="1" ht="27.75" customHeight="1" x14ac:dyDescent="0.25">
      <c r="A376" s="211" t="s">
        <v>175</v>
      </c>
      <c r="B376" s="212"/>
      <c r="C376" s="212"/>
      <c r="D376" s="213"/>
      <c r="E376" s="42">
        <f>SUM(E373:E375)</f>
        <v>81500</v>
      </c>
      <c r="F376" s="42">
        <f t="shared" ref="F376:J376" si="134">SUM(F373:F375)</f>
        <v>2339.0500000000002</v>
      </c>
      <c r="G376" s="42">
        <f t="shared" si="134"/>
        <v>2477.6</v>
      </c>
      <c r="H376" s="42">
        <f t="shared" si="134"/>
        <v>0</v>
      </c>
      <c r="I376" s="42">
        <f t="shared" si="134"/>
        <v>575</v>
      </c>
      <c r="J376" s="42">
        <f t="shared" si="134"/>
        <v>5391.65</v>
      </c>
      <c r="K376" s="42">
        <f>SUM(K373:K375)</f>
        <v>76108.350000000006</v>
      </c>
    </row>
    <row r="377" spans="1:11" s="44" customFormat="1" ht="27.75" customHeight="1" thickBot="1" x14ac:dyDescent="0.3">
      <c r="A377" s="55"/>
      <c r="B377" s="55"/>
      <c r="C377" s="55"/>
      <c r="D377" s="55"/>
      <c r="E377" s="45"/>
      <c r="F377" s="45"/>
      <c r="G377" s="45"/>
      <c r="H377" s="45"/>
      <c r="I377" s="45"/>
      <c r="J377" s="45"/>
      <c r="K377" s="45"/>
    </row>
    <row r="378" spans="1:11" s="58" customFormat="1" ht="30" customHeight="1" thickBot="1" x14ac:dyDescent="0.3">
      <c r="A378" s="222" t="s">
        <v>327</v>
      </c>
      <c r="B378" s="223"/>
      <c r="C378" s="223"/>
      <c r="D378" s="223"/>
      <c r="E378" s="223"/>
      <c r="F378" s="223"/>
      <c r="G378" s="223"/>
      <c r="H378" s="223"/>
      <c r="I378" s="223"/>
      <c r="J378" s="223"/>
      <c r="K378" s="224"/>
    </row>
    <row r="379" spans="1:11" s="44" customFormat="1" ht="30" customHeight="1" x14ac:dyDescent="0.25">
      <c r="A379" s="92">
        <f>+A375+1</f>
        <v>205</v>
      </c>
      <c r="B379" s="93" t="s">
        <v>326</v>
      </c>
      <c r="C379" s="93" t="s">
        <v>328</v>
      </c>
      <c r="D379" s="93" t="s">
        <v>363</v>
      </c>
      <c r="E379" s="94">
        <v>20000</v>
      </c>
      <c r="F379" s="94">
        <f>E379*2.87%</f>
        <v>574</v>
      </c>
      <c r="G379" s="94">
        <f>+E379*3.04%</f>
        <v>608</v>
      </c>
      <c r="H379" s="94"/>
      <c r="I379" s="97">
        <v>25</v>
      </c>
      <c r="J379" s="89">
        <f t="shared" ref="J379" si="135">SUM(F379:I379)</f>
        <v>1207</v>
      </c>
      <c r="K379" s="97">
        <f>+E379-J379</f>
        <v>18793</v>
      </c>
    </row>
    <row r="380" spans="1:11" s="44" customFormat="1" ht="27.75" customHeight="1" x14ac:dyDescent="0.25">
      <c r="A380" s="211" t="s">
        <v>175</v>
      </c>
      <c r="B380" s="212"/>
      <c r="C380" s="212"/>
      <c r="D380" s="213"/>
      <c r="E380" s="42">
        <f t="shared" ref="E380:K380" si="136">SUM(E379:E379)</f>
        <v>20000</v>
      </c>
      <c r="F380" s="42">
        <f t="shared" si="136"/>
        <v>574</v>
      </c>
      <c r="G380" s="42">
        <f t="shared" si="136"/>
        <v>608</v>
      </c>
      <c r="H380" s="42">
        <f t="shared" si="136"/>
        <v>0</v>
      </c>
      <c r="I380" s="42">
        <f t="shared" si="136"/>
        <v>25</v>
      </c>
      <c r="J380" s="42">
        <f t="shared" si="136"/>
        <v>1207</v>
      </c>
      <c r="K380" s="42">
        <f t="shared" si="136"/>
        <v>18793</v>
      </c>
    </row>
    <row r="381" spans="1:11" s="44" customFormat="1" ht="27.75" customHeight="1" thickBot="1" x14ac:dyDescent="0.3">
      <c r="A381" s="55"/>
      <c r="B381" s="55"/>
      <c r="C381" s="55"/>
      <c r="D381" s="55"/>
      <c r="E381" s="45"/>
      <c r="F381" s="45"/>
      <c r="G381" s="45"/>
      <c r="H381" s="45"/>
      <c r="I381" s="45"/>
      <c r="J381" s="45"/>
      <c r="K381" s="45"/>
    </row>
    <row r="382" spans="1:11" s="91" customFormat="1" ht="30" customHeight="1" thickBot="1" x14ac:dyDescent="0.3">
      <c r="A382" s="205" t="s">
        <v>261</v>
      </c>
      <c r="B382" s="206"/>
      <c r="C382" s="206"/>
      <c r="D382" s="206"/>
      <c r="E382" s="206"/>
      <c r="F382" s="206"/>
      <c r="G382" s="206"/>
      <c r="H382" s="206"/>
      <c r="I382" s="206"/>
      <c r="J382" s="206"/>
      <c r="K382" s="207"/>
    </row>
    <row r="383" spans="1:11" s="91" customFormat="1" ht="30" customHeight="1" x14ac:dyDescent="0.25">
      <c r="A383" s="87">
        <f>+A379+1</f>
        <v>206</v>
      </c>
      <c r="B383" s="88" t="s">
        <v>64</v>
      </c>
      <c r="C383" s="88" t="s">
        <v>367</v>
      </c>
      <c r="D383" s="88" t="s">
        <v>169</v>
      </c>
      <c r="E383" s="89">
        <v>100000</v>
      </c>
      <c r="F383" s="89">
        <f t="shared" ref="F383:F405" si="137">E383*2.87%</f>
        <v>2870</v>
      </c>
      <c r="G383" s="89">
        <f>+E383*3.04%</f>
        <v>3040</v>
      </c>
      <c r="H383" s="89">
        <v>12105.37</v>
      </c>
      <c r="I383" s="97">
        <v>125</v>
      </c>
      <c r="J383" s="89">
        <f>SUM(F383:I383)</f>
        <v>18140.370000000003</v>
      </c>
      <c r="K383" s="97">
        <f>+E383-J383</f>
        <v>81859.63</v>
      </c>
    </row>
    <row r="384" spans="1:11" s="91" customFormat="1" ht="30" customHeight="1" x14ac:dyDescent="0.25">
      <c r="A384" s="87">
        <f>+A383+1</f>
        <v>207</v>
      </c>
      <c r="B384" s="88" t="s">
        <v>510</v>
      </c>
      <c r="C384" s="96" t="s">
        <v>156</v>
      </c>
      <c r="D384" s="93" t="s">
        <v>170</v>
      </c>
      <c r="E384" s="89">
        <v>77000</v>
      </c>
      <c r="F384" s="89">
        <f t="shared" si="137"/>
        <v>2209.9</v>
      </c>
      <c r="G384" s="89">
        <f t="shared" ref="G384:G404" si="138">+E384*3.04%</f>
        <v>2340.8000000000002</v>
      </c>
      <c r="H384" s="89">
        <v>6695.19</v>
      </c>
      <c r="I384" s="97">
        <v>25</v>
      </c>
      <c r="J384" s="89">
        <f>SUM(F384:I384)</f>
        <v>11270.89</v>
      </c>
      <c r="K384" s="97">
        <f t="shared" ref="K384:K405" si="139">+E384-J384</f>
        <v>65729.11</v>
      </c>
    </row>
    <row r="385" spans="1:11" s="91" customFormat="1" ht="30" customHeight="1" x14ac:dyDescent="0.25">
      <c r="A385" s="87">
        <f t="shared" ref="A385:A388" si="140">+A384+1</f>
        <v>208</v>
      </c>
      <c r="B385" s="93" t="s">
        <v>67</v>
      </c>
      <c r="C385" s="103" t="s">
        <v>366</v>
      </c>
      <c r="D385" s="93" t="s">
        <v>170</v>
      </c>
      <c r="E385" s="94">
        <v>50000</v>
      </c>
      <c r="F385" s="94">
        <f t="shared" si="137"/>
        <v>1435</v>
      </c>
      <c r="G385" s="94">
        <f t="shared" si="138"/>
        <v>1520</v>
      </c>
      <c r="H385" s="94">
        <v>1423.44</v>
      </c>
      <c r="I385" s="97">
        <v>3317.75</v>
      </c>
      <c r="J385" s="89">
        <f t="shared" ref="J385:J391" si="141">SUM(F385:I385)</f>
        <v>7696.1900000000005</v>
      </c>
      <c r="K385" s="97">
        <f t="shared" si="139"/>
        <v>42303.81</v>
      </c>
    </row>
    <row r="386" spans="1:11" s="91" customFormat="1" ht="30" customHeight="1" x14ac:dyDescent="0.25">
      <c r="A386" s="87">
        <f t="shared" si="140"/>
        <v>209</v>
      </c>
      <c r="B386" s="93" t="s">
        <v>511</v>
      </c>
      <c r="C386" s="93" t="s">
        <v>512</v>
      </c>
      <c r="D386" s="93" t="s">
        <v>169</v>
      </c>
      <c r="E386" s="94">
        <v>45000</v>
      </c>
      <c r="F386" s="94">
        <f t="shared" si="137"/>
        <v>1291.5</v>
      </c>
      <c r="G386" s="94">
        <f>+E386*3.04%</f>
        <v>1368</v>
      </c>
      <c r="H386" s="94">
        <v>1148.33</v>
      </c>
      <c r="I386" s="90">
        <v>25</v>
      </c>
      <c r="J386" s="89">
        <f>SUM(F386:I386)</f>
        <v>3832.83</v>
      </c>
      <c r="K386" s="90">
        <f t="shared" si="139"/>
        <v>41167.17</v>
      </c>
    </row>
    <row r="387" spans="1:11" s="58" customFormat="1" ht="30" customHeight="1" x14ac:dyDescent="0.25">
      <c r="A387" s="87">
        <f t="shared" si="140"/>
        <v>210</v>
      </c>
      <c r="B387" s="147" t="s">
        <v>513</v>
      </c>
      <c r="C387" s="147" t="s">
        <v>514</v>
      </c>
      <c r="D387" s="147" t="s">
        <v>170</v>
      </c>
      <c r="E387" s="149">
        <v>45000</v>
      </c>
      <c r="F387" s="94">
        <f t="shared" si="137"/>
        <v>1291.5</v>
      </c>
      <c r="G387" s="94">
        <f>+E387*3.04%</f>
        <v>1368</v>
      </c>
      <c r="H387" s="94">
        <v>1148.33</v>
      </c>
      <c r="I387" s="97">
        <v>4394.95</v>
      </c>
      <c r="J387" s="89">
        <f>SUM(F387:I387)</f>
        <v>8202.7799999999988</v>
      </c>
      <c r="K387" s="97">
        <f>+E387-J387</f>
        <v>36797.22</v>
      </c>
    </row>
    <row r="388" spans="1:11" s="58" customFormat="1" ht="30" customHeight="1" x14ac:dyDescent="0.25">
      <c r="A388" s="87">
        <f t="shared" si="140"/>
        <v>211</v>
      </c>
      <c r="B388" s="147" t="s">
        <v>515</v>
      </c>
      <c r="C388" s="147" t="s">
        <v>514</v>
      </c>
      <c r="D388" s="147" t="s">
        <v>170</v>
      </c>
      <c r="E388" s="149">
        <v>45000</v>
      </c>
      <c r="F388" s="94">
        <f t="shared" si="137"/>
        <v>1291.5</v>
      </c>
      <c r="G388" s="94">
        <f>+E388*3.04%</f>
        <v>1368</v>
      </c>
      <c r="H388" s="94">
        <v>969.81</v>
      </c>
      <c r="I388" s="97">
        <v>1315.12</v>
      </c>
      <c r="J388" s="89">
        <f>SUM(F388:I388)</f>
        <v>4944.43</v>
      </c>
      <c r="K388" s="97">
        <f>+E388-J388</f>
        <v>40055.57</v>
      </c>
    </row>
    <row r="389" spans="1:11" s="44" customFormat="1" ht="30" customHeight="1" x14ac:dyDescent="0.25">
      <c r="A389" s="92">
        <f>+A388+1</f>
        <v>212</v>
      </c>
      <c r="B389" s="147" t="s">
        <v>20</v>
      </c>
      <c r="C389" s="147" t="s">
        <v>516</v>
      </c>
      <c r="D389" s="147" t="s">
        <v>170</v>
      </c>
      <c r="E389" s="149">
        <v>45000</v>
      </c>
      <c r="F389" s="94">
        <f t="shared" si="137"/>
        <v>1291.5</v>
      </c>
      <c r="G389" s="94">
        <f>+E389*3.04%</f>
        <v>1368</v>
      </c>
      <c r="H389" s="94"/>
      <c r="I389" s="90">
        <v>1395.12</v>
      </c>
      <c r="J389" s="89">
        <f>SUM(F389:I389)</f>
        <v>4054.62</v>
      </c>
      <c r="K389" s="90">
        <f>+E389-J389</f>
        <v>40945.379999999997</v>
      </c>
    </row>
    <row r="390" spans="1:11" s="91" customFormat="1" ht="30" customHeight="1" x14ac:dyDescent="0.25">
      <c r="A390" s="92">
        <f t="shared" ref="A390:A405" si="142">+A389+1</f>
        <v>213</v>
      </c>
      <c r="B390" s="147" t="s">
        <v>517</v>
      </c>
      <c r="C390" s="147" t="s">
        <v>514</v>
      </c>
      <c r="D390" s="147" t="s">
        <v>170</v>
      </c>
      <c r="E390" s="149">
        <v>40000</v>
      </c>
      <c r="F390" s="94">
        <f t="shared" si="137"/>
        <v>1148</v>
      </c>
      <c r="G390" s="94">
        <f>+E390*3.04%</f>
        <v>1216</v>
      </c>
      <c r="H390" s="94"/>
      <c r="I390" s="97">
        <v>5447.15</v>
      </c>
      <c r="J390" s="89">
        <f>SUM(F390:I390)</f>
        <v>7811.15</v>
      </c>
      <c r="K390" s="97">
        <f>+E390-J390</f>
        <v>32188.85</v>
      </c>
    </row>
    <row r="391" spans="1:11" s="91" customFormat="1" ht="30" customHeight="1" x14ac:dyDescent="0.25">
      <c r="A391" s="92">
        <f t="shared" si="142"/>
        <v>214</v>
      </c>
      <c r="B391" s="147" t="s">
        <v>518</v>
      </c>
      <c r="C391" s="148" t="s">
        <v>42</v>
      </c>
      <c r="D391" s="147" t="s">
        <v>170</v>
      </c>
      <c r="E391" s="149">
        <v>35750</v>
      </c>
      <c r="F391" s="94">
        <f t="shared" si="137"/>
        <v>1026.0250000000001</v>
      </c>
      <c r="G391" s="94">
        <f t="shared" si="138"/>
        <v>1086.8</v>
      </c>
      <c r="H391" s="94"/>
      <c r="I391" s="97">
        <v>4171.72</v>
      </c>
      <c r="J391" s="89">
        <f t="shared" si="141"/>
        <v>6284.5450000000001</v>
      </c>
      <c r="K391" s="97">
        <f t="shared" si="139"/>
        <v>29465.455000000002</v>
      </c>
    </row>
    <row r="392" spans="1:11" s="91" customFormat="1" ht="30" customHeight="1" x14ac:dyDescent="0.25">
      <c r="A392" s="92">
        <f t="shared" si="142"/>
        <v>215</v>
      </c>
      <c r="B392" s="152" t="s">
        <v>214</v>
      </c>
      <c r="C392" s="164" t="s">
        <v>211</v>
      </c>
      <c r="D392" s="147" t="s">
        <v>363</v>
      </c>
      <c r="E392" s="146">
        <v>35000</v>
      </c>
      <c r="F392" s="94">
        <f t="shared" si="137"/>
        <v>1004.5</v>
      </c>
      <c r="G392" s="89">
        <v>1064</v>
      </c>
      <c r="H392" s="89"/>
      <c r="I392" s="90">
        <v>25</v>
      </c>
      <c r="J392" s="89">
        <v>2093.5</v>
      </c>
      <c r="K392" s="97">
        <v>32906.5</v>
      </c>
    </row>
    <row r="393" spans="1:11" s="91" customFormat="1" ht="30" customHeight="1" x14ac:dyDescent="0.25">
      <c r="A393" s="92">
        <f t="shared" si="142"/>
        <v>216</v>
      </c>
      <c r="B393" s="147" t="s">
        <v>69</v>
      </c>
      <c r="C393" s="147" t="s">
        <v>519</v>
      </c>
      <c r="D393" s="147" t="s">
        <v>170</v>
      </c>
      <c r="E393" s="166">
        <v>35000</v>
      </c>
      <c r="F393" s="94">
        <f t="shared" si="137"/>
        <v>1004.5</v>
      </c>
      <c r="G393" s="95">
        <f>+E393*3.04%</f>
        <v>1064</v>
      </c>
      <c r="H393" s="95"/>
      <c r="I393" s="90">
        <v>1335.12</v>
      </c>
      <c r="J393" s="89">
        <f>SUM(F393:I393)</f>
        <v>3403.62</v>
      </c>
      <c r="K393" s="90">
        <f>+E393-J393</f>
        <v>31596.38</v>
      </c>
    </row>
    <row r="394" spans="1:11" s="58" customFormat="1" ht="30" customHeight="1" x14ac:dyDescent="0.25">
      <c r="A394" s="92">
        <f t="shared" si="142"/>
        <v>217</v>
      </c>
      <c r="B394" s="147" t="s">
        <v>66</v>
      </c>
      <c r="C394" s="147" t="s">
        <v>516</v>
      </c>
      <c r="D394" s="147" t="s">
        <v>170</v>
      </c>
      <c r="E394" s="149">
        <v>35000</v>
      </c>
      <c r="F394" s="94">
        <f t="shared" si="137"/>
        <v>1004.5</v>
      </c>
      <c r="G394" s="94">
        <f>+E394*3.04%</f>
        <v>1064</v>
      </c>
      <c r="H394" s="94"/>
      <c r="I394" s="90">
        <v>1108.33</v>
      </c>
      <c r="J394" s="89">
        <f t="shared" ref="J394" si="143">SUM(F394:I394)</f>
        <v>3176.83</v>
      </c>
      <c r="K394" s="90">
        <f>+E394-J394</f>
        <v>31823.17</v>
      </c>
    </row>
    <row r="395" spans="1:11" s="91" customFormat="1" ht="30" customHeight="1" x14ac:dyDescent="0.25">
      <c r="A395" s="92">
        <f t="shared" si="142"/>
        <v>218</v>
      </c>
      <c r="B395" s="88" t="s">
        <v>520</v>
      </c>
      <c r="C395" s="88" t="s">
        <v>514</v>
      </c>
      <c r="D395" s="88" t="s">
        <v>170</v>
      </c>
      <c r="E395" s="89">
        <v>32500</v>
      </c>
      <c r="F395" s="94">
        <f t="shared" si="137"/>
        <v>932.75</v>
      </c>
      <c r="G395" s="89">
        <f t="shared" si="138"/>
        <v>988</v>
      </c>
      <c r="H395" s="89"/>
      <c r="I395" s="90">
        <v>3715.36</v>
      </c>
      <c r="J395" s="89">
        <f>SUM(F395:I395)</f>
        <v>5636.1100000000006</v>
      </c>
      <c r="K395" s="97">
        <f t="shared" si="139"/>
        <v>26863.89</v>
      </c>
    </row>
    <row r="396" spans="1:11" s="91" customFormat="1" ht="30" customHeight="1" x14ac:dyDescent="0.25">
      <c r="A396" s="92">
        <f t="shared" si="142"/>
        <v>219</v>
      </c>
      <c r="B396" s="93" t="s">
        <v>521</v>
      </c>
      <c r="C396" s="93" t="s">
        <v>514</v>
      </c>
      <c r="D396" s="93" t="s">
        <v>170</v>
      </c>
      <c r="E396" s="94">
        <v>31500</v>
      </c>
      <c r="F396" s="94">
        <f t="shared" si="137"/>
        <v>904.05</v>
      </c>
      <c r="G396" s="94">
        <f t="shared" si="138"/>
        <v>957.6</v>
      </c>
      <c r="H396" s="94"/>
      <c r="I396" s="97">
        <v>1355.12</v>
      </c>
      <c r="J396" s="89">
        <f t="shared" ref="J396" si="144">SUM(F396:I396)</f>
        <v>3216.77</v>
      </c>
      <c r="K396" s="97">
        <f t="shared" si="139"/>
        <v>28283.23</v>
      </c>
    </row>
    <row r="397" spans="1:11" s="91" customFormat="1" ht="30" customHeight="1" x14ac:dyDescent="0.25">
      <c r="A397" s="92">
        <f t="shared" si="142"/>
        <v>220</v>
      </c>
      <c r="B397" s="93" t="s">
        <v>522</v>
      </c>
      <c r="C397" s="93" t="s">
        <v>514</v>
      </c>
      <c r="D397" s="93" t="s">
        <v>170</v>
      </c>
      <c r="E397" s="94">
        <v>31500</v>
      </c>
      <c r="F397" s="94">
        <f t="shared" si="137"/>
        <v>904.05</v>
      </c>
      <c r="G397" s="94">
        <f t="shared" si="138"/>
        <v>957.6</v>
      </c>
      <c r="H397" s="94"/>
      <c r="I397" s="97">
        <v>4139.24</v>
      </c>
      <c r="J397" s="89">
        <f t="shared" ref="J397:J405" si="145">SUM(F397:I397)</f>
        <v>6000.8899999999994</v>
      </c>
      <c r="K397" s="97">
        <f t="shared" si="139"/>
        <v>25499.11</v>
      </c>
    </row>
    <row r="398" spans="1:11" s="91" customFormat="1" ht="30" customHeight="1" x14ac:dyDescent="0.25">
      <c r="A398" s="92">
        <f t="shared" si="142"/>
        <v>221</v>
      </c>
      <c r="B398" s="93" t="s">
        <v>523</v>
      </c>
      <c r="C398" s="93" t="s">
        <v>46</v>
      </c>
      <c r="D398" s="93" t="s">
        <v>170</v>
      </c>
      <c r="E398" s="94">
        <v>31500</v>
      </c>
      <c r="F398" s="94">
        <f t="shared" si="137"/>
        <v>904.05</v>
      </c>
      <c r="G398" s="94">
        <f t="shared" si="138"/>
        <v>957.6</v>
      </c>
      <c r="H398" s="94"/>
      <c r="I398" s="97">
        <v>1335.12</v>
      </c>
      <c r="J398" s="89">
        <f t="shared" si="145"/>
        <v>3196.77</v>
      </c>
      <c r="K398" s="97">
        <f t="shared" si="139"/>
        <v>28303.23</v>
      </c>
    </row>
    <row r="399" spans="1:11" s="91" customFormat="1" ht="30" customHeight="1" x14ac:dyDescent="0.25">
      <c r="A399" s="92">
        <f t="shared" si="142"/>
        <v>222</v>
      </c>
      <c r="B399" s="147" t="s">
        <v>524</v>
      </c>
      <c r="C399" s="147" t="s">
        <v>519</v>
      </c>
      <c r="D399" s="147" t="s">
        <v>170</v>
      </c>
      <c r="E399" s="149">
        <v>31500</v>
      </c>
      <c r="F399" s="94">
        <f t="shared" si="137"/>
        <v>904.05</v>
      </c>
      <c r="G399" s="94">
        <f>+E399*3.04%</f>
        <v>957.6</v>
      </c>
      <c r="H399" s="94"/>
      <c r="I399" s="97">
        <v>145</v>
      </c>
      <c r="J399" s="89">
        <f t="shared" ref="J399:J400" si="146">SUM(F399:I399)</f>
        <v>2006.65</v>
      </c>
      <c r="K399" s="97">
        <f>+E399-J399</f>
        <v>29493.35</v>
      </c>
    </row>
    <row r="400" spans="1:11" s="58" customFormat="1" ht="30" customHeight="1" x14ac:dyDescent="0.25">
      <c r="A400" s="92">
        <f t="shared" si="142"/>
        <v>223</v>
      </c>
      <c r="B400" s="147" t="s">
        <v>65</v>
      </c>
      <c r="C400" s="147" t="s">
        <v>514</v>
      </c>
      <c r="D400" s="147" t="s">
        <v>170</v>
      </c>
      <c r="E400" s="149">
        <v>31500</v>
      </c>
      <c r="F400" s="94">
        <f t="shared" si="137"/>
        <v>904.05</v>
      </c>
      <c r="G400" s="94">
        <f>+E400*3.04%</f>
        <v>957.6</v>
      </c>
      <c r="H400" s="94"/>
      <c r="I400" s="97">
        <v>145</v>
      </c>
      <c r="J400" s="89">
        <f t="shared" si="146"/>
        <v>2006.65</v>
      </c>
      <c r="K400" s="97">
        <f>+E400-J400</f>
        <v>29493.35</v>
      </c>
    </row>
    <row r="401" spans="1:11" s="37" customFormat="1" ht="25.5" customHeight="1" x14ac:dyDescent="0.25">
      <c r="A401" s="92">
        <f t="shared" si="142"/>
        <v>224</v>
      </c>
      <c r="B401" s="147" t="s">
        <v>43</v>
      </c>
      <c r="C401" s="147" t="s">
        <v>514</v>
      </c>
      <c r="D401" s="147" t="s">
        <v>169</v>
      </c>
      <c r="E401" s="149">
        <v>29400</v>
      </c>
      <c r="F401" s="94">
        <f t="shared" si="137"/>
        <v>843.78</v>
      </c>
      <c r="G401" s="94">
        <f t="shared" ref="G401" si="147">+E401*3.04%</f>
        <v>893.76</v>
      </c>
      <c r="H401" s="94">
        <v>0</v>
      </c>
      <c r="I401" s="97">
        <v>7170.35</v>
      </c>
      <c r="J401" s="89">
        <f>SUM(F401:I401)</f>
        <v>8907.89</v>
      </c>
      <c r="K401" s="90">
        <f>+E401-J401</f>
        <v>20492.11</v>
      </c>
    </row>
    <row r="402" spans="1:11" s="91" customFormat="1" ht="30" customHeight="1" x14ac:dyDescent="0.25">
      <c r="A402" s="92">
        <f t="shared" si="142"/>
        <v>225</v>
      </c>
      <c r="B402" s="93" t="s">
        <v>525</v>
      </c>
      <c r="C402" s="93" t="s">
        <v>146</v>
      </c>
      <c r="D402" s="93" t="s">
        <v>363</v>
      </c>
      <c r="E402" s="94">
        <v>23908.5</v>
      </c>
      <c r="F402" s="94">
        <f t="shared" si="137"/>
        <v>686.17394999999999</v>
      </c>
      <c r="G402" s="94">
        <f t="shared" si="138"/>
        <v>726.8184</v>
      </c>
      <c r="H402" s="94"/>
      <c r="I402" s="97">
        <v>125</v>
      </c>
      <c r="J402" s="89">
        <f t="shared" si="145"/>
        <v>1537.99235</v>
      </c>
      <c r="K402" s="97">
        <f t="shared" si="139"/>
        <v>22370.50765</v>
      </c>
    </row>
    <row r="403" spans="1:11" s="91" customFormat="1" ht="30" customHeight="1" x14ac:dyDescent="0.25">
      <c r="A403" s="92">
        <f t="shared" si="142"/>
        <v>226</v>
      </c>
      <c r="B403" s="93" t="s">
        <v>68</v>
      </c>
      <c r="C403" s="93" t="s">
        <v>146</v>
      </c>
      <c r="D403" s="93" t="s">
        <v>170</v>
      </c>
      <c r="E403" s="94">
        <v>23835</v>
      </c>
      <c r="F403" s="94">
        <f t="shared" si="137"/>
        <v>684.06449999999995</v>
      </c>
      <c r="G403" s="94">
        <f t="shared" si="138"/>
        <v>724.58399999999995</v>
      </c>
      <c r="H403" s="94"/>
      <c r="I403" s="97">
        <v>25</v>
      </c>
      <c r="J403" s="89">
        <f t="shared" si="145"/>
        <v>1433.6484999999998</v>
      </c>
      <c r="K403" s="97">
        <f t="shared" si="139"/>
        <v>22401.351500000001</v>
      </c>
    </row>
    <row r="404" spans="1:11" s="91" customFormat="1" ht="30" customHeight="1" x14ac:dyDescent="0.25">
      <c r="A404" s="92">
        <f t="shared" si="142"/>
        <v>227</v>
      </c>
      <c r="B404" s="93" t="s">
        <v>526</v>
      </c>
      <c r="C404" s="93" t="s">
        <v>146</v>
      </c>
      <c r="D404" s="93" t="s">
        <v>170</v>
      </c>
      <c r="E404" s="94">
        <v>23835</v>
      </c>
      <c r="F404" s="94">
        <f t="shared" si="137"/>
        <v>684.06449999999995</v>
      </c>
      <c r="G404" s="94">
        <f t="shared" si="138"/>
        <v>724.58399999999995</v>
      </c>
      <c r="H404" s="116"/>
      <c r="I404" s="97">
        <v>165</v>
      </c>
      <c r="J404" s="89">
        <f t="shared" si="145"/>
        <v>1573.6484999999998</v>
      </c>
      <c r="K404" s="97">
        <f t="shared" si="139"/>
        <v>22261.351500000001</v>
      </c>
    </row>
    <row r="405" spans="1:11" s="37" customFormat="1" ht="30" customHeight="1" x14ac:dyDescent="0.25">
      <c r="A405" s="92">
        <f t="shared" si="142"/>
        <v>228</v>
      </c>
      <c r="B405" s="154" t="s">
        <v>302</v>
      </c>
      <c r="C405" s="154" t="s">
        <v>303</v>
      </c>
      <c r="D405" s="147" t="s">
        <v>363</v>
      </c>
      <c r="E405" s="149">
        <v>20750</v>
      </c>
      <c r="F405" s="94">
        <f t="shared" si="137"/>
        <v>595.52499999999998</v>
      </c>
      <c r="G405" s="94">
        <f t="shared" ref="G405" si="148">+E405*3.04%</f>
        <v>630.79999999999995</v>
      </c>
      <c r="H405" s="116"/>
      <c r="I405" s="97">
        <v>25</v>
      </c>
      <c r="J405" s="89">
        <f t="shared" si="145"/>
        <v>1251.3249999999998</v>
      </c>
      <c r="K405" s="97">
        <f t="shared" si="139"/>
        <v>19498.674999999999</v>
      </c>
    </row>
    <row r="406" spans="1:11" s="37" customFormat="1" ht="28.5" customHeight="1" x14ac:dyDescent="0.25">
      <c r="A406" s="211" t="s">
        <v>175</v>
      </c>
      <c r="B406" s="212"/>
      <c r="C406" s="212"/>
      <c r="D406" s="213"/>
      <c r="E406" s="42">
        <f>SUM(E383:E405)</f>
        <v>899478.5</v>
      </c>
      <c r="F406" s="42">
        <f t="shared" ref="F406:K406" si="149">SUM(F383:F405)</f>
        <v>25815.032949999997</v>
      </c>
      <c r="G406" s="42">
        <f t="shared" si="149"/>
        <v>27344.146399999987</v>
      </c>
      <c r="H406" s="42">
        <f t="shared" si="149"/>
        <v>23490.470000000005</v>
      </c>
      <c r="I406" s="42">
        <f t="shared" si="149"/>
        <v>41030.449999999997</v>
      </c>
      <c r="J406" s="42">
        <f>SUM(J383:J405)</f>
        <v>117680.09934999999</v>
      </c>
      <c r="K406" s="42">
        <f t="shared" si="149"/>
        <v>781798.40064999985</v>
      </c>
    </row>
    <row r="407" spans="1:11" s="37" customFormat="1" ht="30" customHeight="1" thickBot="1" x14ac:dyDescent="0.3">
      <c r="A407" s="46"/>
      <c r="B407" s="53"/>
      <c r="C407" s="53"/>
      <c r="D407" s="53"/>
      <c r="E407" s="54"/>
      <c r="F407" s="44"/>
      <c r="G407" s="44"/>
      <c r="H407" s="44"/>
      <c r="I407" s="44"/>
      <c r="J407" s="44"/>
      <c r="K407" s="44"/>
    </row>
    <row r="408" spans="1:11" ht="36" customHeight="1" thickBot="1" x14ac:dyDescent="0.3">
      <c r="A408" s="59"/>
      <c r="B408" s="60" t="s">
        <v>610</v>
      </c>
      <c r="C408" s="61"/>
      <c r="D408" s="62"/>
      <c r="E408" s="63">
        <f t="shared" ref="E408:K408" si="150">+E16+E20+E24+E30+E36+E42+E47+E54+E59+E68+E72+E78+E85+E92+E97+E101+E106+E114+E119+E127+E134+E142+E148+E157+E161+E166+E173+E179+E184+E189+E197+E207+E215+E219+E225+E228+E232+E237+E242+E256+E264+E269+E273+E280+E287+E304+E327+E357+E362+E376+E406+E380+E370+E366+E333+E252+E246+E211+E299+E295</f>
        <v>14708148.5</v>
      </c>
      <c r="F408" s="63">
        <f t="shared" si="150"/>
        <v>417711.23695000005</v>
      </c>
      <c r="G408" s="63">
        <f t="shared" si="150"/>
        <v>437088.11439999985</v>
      </c>
      <c r="H408" s="63">
        <f t="shared" si="150"/>
        <v>1290830.9400000002</v>
      </c>
      <c r="I408" s="63">
        <f t="shared" si="150"/>
        <v>460972.14999999997</v>
      </c>
      <c r="J408" s="63">
        <f t="shared" si="150"/>
        <v>2606602.441349999</v>
      </c>
      <c r="K408" s="63">
        <f t="shared" si="150"/>
        <v>12101546.058650002</v>
      </c>
    </row>
    <row r="409" spans="1:11" ht="15" x14ac:dyDescent="0.25">
      <c r="A409" s="33"/>
      <c r="B409" s="32"/>
      <c r="C409" s="32"/>
      <c r="D409" s="32"/>
      <c r="E409" s="20"/>
      <c r="F409" s="21"/>
      <c r="G409" s="21"/>
      <c r="H409" s="21"/>
      <c r="I409" s="21"/>
      <c r="J409" s="21"/>
      <c r="K409" s="21"/>
    </row>
    <row r="410" spans="1:11" ht="15.75" x14ac:dyDescent="0.25">
      <c r="B410" s="1"/>
      <c r="C410" s="1"/>
      <c r="D410" s="22"/>
      <c r="E410" s="69"/>
    </row>
    <row r="411" spans="1:11" ht="15.75" x14ac:dyDescent="0.25">
      <c r="B411" s="23"/>
      <c r="C411" s="24"/>
      <c r="D411" s="23"/>
      <c r="E411" s="1"/>
      <c r="K411" s="7"/>
    </row>
    <row r="412" spans="1:11" ht="15.75" x14ac:dyDescent="0.25">
      <c r="B412" s="25" t="s">
        <v>304</v>
      </c>
      <c r="C412" s="24"/>
      <c r="D412" s="25" t="s">
        <v>226</v>
      </c>
      <c r="E412" s="1"/>
    </row>
    <row r="413" spans="1:11" ht="15.75" x14ac:dyDescent="0.25">
      <c r="B413" s="25" t="s">
        <v>527</v>
      </c>
      <c r="C413" s="24"/>
      <c r="D413" s="25" t="s">
        <v>331</v>
      </c>
      <c r="E413" s="1"/>
    </row>
    <row r="16885" spans="2:11" s="4" customFormat="1" x14ac:dyDescent="0.2">
      <c r="B16885" s="27"/>
      <c r="C16885" s="27"/>
      <c r="D16885" s="27"/>
      <c r="E16885" s="2"/>
      <c r="F16885" s="1"/>
      <c r="G16885" s="1"/>
      <c r="H16885" s="1"/>
      <c r="I16885" s="1"/>
      <c r="J16885" s="1"/>
      <c r="K16885" s="1"/>
    </row>
    <row r="16887" spans="2:11" s="4" customFormat="1" x14ac:dyDescent="0.2">
      <c r="B16887" s="27"/>
      <c r="C16887" s="27"/>
      <c r="D16887" s="27"/>
      <c r="E16887" s="2"/>
      <c r="F16887" s="1"/>
      <c r="G16887" s="1"/>
      <c r="H16887" s="1"/>
      <c r="I16887" s="1"/>
      <c r="J16887" s="1"/>
      <c r="K16887" s="1"/>
    </row>
    <row r="16903" spans="6:7" x14ac:dyDescent="0.2">
      <c r="F16903" s="4"/>
      <c r="G16903" s="4"/>
    </row>
    <row r="16905" spans="6:7" x14ac:dyDescent="0.2">
      <c r="F16905" s="4"/>
      <c r="G16905" s="4"/>
    </row>
    <row r="16915" spans="2:11" x14ac:dyDescent="0.2">
      <c r="I16915" s="4"/>
      <c r="J16915" s="4"/>
      <c r="K16915" s="4"/>
    </row>
    <row r="16917" spans="2:11" x14ac:dyDescent="0.2">
      <c r="I16917" s="4"/>
      <c r="J16917" s="4"/>
      <c r="K16917" s="4"/>
    </row>
    <row r="16918" spans="2:11" x14ac:dyDescent="0.2">
      <c r="H16918" s="4"/>
    </row>
    <row r="16919" spans="2:11" x14ac:dyDescent="0.2">
      <c r="B16919" s="27">
        <f>SUM(B6:B16918)</f>
        <v>0</v>
      </c>
    </row>
    <row r="16920" spans="2:11" x14ac:dyDescent="0.2">
      <c r="H16920" s="4"/>
    </row>
    <row r="16921" spans="2:11" x14ac:dyDescent="0.2">
      <c r="B16921" s="27">
        <f>SUM(B16919)</f>
        <v>0</v>
      </c>
    </row>
    <row r="1000244" spans="10:10" x14ac:dyDescent="0.2">
      <c r="J1000244" s="11" t="e">
        <f>SUM(#REF!)</f>
        <v>#REF!</v>
      </c>
    </row>
  </sheetData>
  <mergeCells count="126">
    <mergeCell ref="A289:K289"/>
    <mergeCell ref="A295:D295"/>
    <mergeCell ref="A299:D299"/>
    <mergeCell ref="A258:K258"/>
    <mergeCell ref="A256:D256"/>
    <mergeCell ref="A254:K254"/>
    <mergeCell ref="A252:D252"/>
    <mergeCell ref="A249:K249"/>
    <mergeCell ref="A246:D246"/>
    <mergeCell ref="A244:K244"/>
    <mergeCell ref="A242:D242"/>
    <mergeCell ref="A287:D287"/>
    <mergeCell ref="A282:K282"/>
    <mergeCell ref="A280:D280"/>
    <mergeCell ref="A275:K275"/>
    <mergeCell ref="A273:D273"/>
    <mergeCell ref="A271:K271"/>
    <mergeCell ref="A269:D269"/>
    <mergeCell ref="A266:K266"/>
    <mergeCell ref="A264:D264"/>
    <mergeCell ref="A161:D161"/>
    <mergeCell ref="A144:K144"/>
    <mergeCell ref="A221:K221"/>
    <mergeCell ref="A382:K382"/>
    <mergeCell ref="A378:K378"/>
    <mergeCell ref="A406:D406"/>
    <mergeCell ref="A362:D362"/>
    <mergeCell ref="A301:K301"/>
    <mergeCell ref="A305:K305"/>
    <mergeCell ref="A372:K372"/>
    <mergeCell ref="A334:K334"/>
    <mergeCell ref="A359:K359"/>
    <mergeCell ref="A304:D304"/>
    <mergeCell ref="A327:D327"/>
    <mergeCell ref="A376:D376"/>
    <mergeCell ref="A357:D357"/>
    <mergeCell ref="A329:K329"/>
    <mergeCell ref="A333:D333"/>
    <mergeCell ref="A364:K364"/>
    <mergeCell ref="A366:D366"/>
    <mergeCell ref="A368:K368"/>
    <mergeCell ref="A370:D370"/>
    <mergeCell ref="A380:D380"/>
    <mergeCell ref="A297:K297"/>
    <mergeCell ref="A56:K56"/>
    <mergeCell ref="A61:K61"/>
    <mergeCell ref="A69:K69"/>
    <mergeCell ref="A134:D134"/>
    <mergeCell ref="A142:D142"/>
    <mergeCell ref="A148:D148"/>
    <mergeCell ref="A157:D157"/>
    <mergeCell ref="A239:K239"/>
    <mergeCell ref="A219:D219"/>
    <mergeCell ref="A225:D225"/>
    <mergeCell ref="A228:D228"/>
    <mergeCell ref="A232:D232"/>
    <mergeCell ref="A237:D237"/>
    <mergeCell ref="A226:K226"/>
    <mergeCell ref="A234:K234"/>
    <mergeCell ref="A230:K230"/>
    <mergeCell ref="A209:K209"/>
    <mergeCell ref="A211:D211"/>
    <mergeCell ref="A163:K163"/>
    <mergeCell ref="A159:K159"/>
    <mergeCell ref="A150:K150"/>
    <mergeCell ref="A166:D166"/>
    <mergeCell ref="A207:D207"/>
    <mergeCell ref="A215:D215"/>
    <mergeCell ref="A72:D72"/>
    <mergeCell ref="A78:D78"/>
    <mergeCell ref="A85:D85"/>
    <mergeCell ref="A92:D92"/>
    <mergeCell ref="A116:K116"/>
    <mergeCell ref="A121:K121"/>
    <mergeCell ref="A127:D127"/>
    <mergeCell ref="A74:K74"/>
    <mergeCell ref="A80:K80"/>
    <mergeCell ref="A108:K108"/>
    <mergeCell ref="A175:K175"/>
    <mergeCell ref="A173:D173"/>
    <mergeCell ref="A191:K191"/>
    <mergeCell ref="A185:K185"/>
    <mergeCell ref="A44:K44"/>
    <mergeCell ref="A49:K49"/>
    <mergeCell ref="A136:K136"/>
    <mergeCell ref="A179:D179"/>
    <mergeCell ref="A184:D184"/>
    <mergeCell ref="A189:D189"/>
    <mergeCell ref="A98:K98"/>
    <mergeCell ref="A103:K103"/>
    <mergeCell ref="A101:D101"/>
    <mergeCell ref="A119:D119"/>
    <mergeCell ref="C114:D114"/>
    <mergeCell ref="A97:D97"/>
    <mergeCell ref="A106:D106"/>
    <mergeCell ref="A47:D47"/>
    <mergeCell ref="A87:K87"/>
    <mergeCell ref="A94:K94"/>
    <mergeCell ref="A128:K128"/>
    <mergeCell ref="A54:D54"/>
    <mergeCell ref="A59:D59"/>
    <mergeCell ref="A68:D68"/>
    <mergeCell ref="A216:K216"/>
    <mergeCell ref="A213:K213"/>
    <mergeCell ref="A199:K199"/>
    <mergeCell ref="A181:K181"/>
    <mergeCell ref="A168:K168"/>
    <mergeCell ref="A197:D197"/>
    <mergeCell ref="A1:K1"/>
    <mergeCell ref="A2:K2"/>
    <mergeCell ref="A3:K3"/>
    <mergeCell ref="A4:B4"/>
    <mergeCell ref="A7:K7"/>
    <mergeCell ref="F5:G5"/>
    <mergeCell ref="A26:K26"/>
    <mergeCell ref="A32:K32"/>
    <mergeCell ref="A18:K18"/>
    <mergeCell ref="A20:D20"/>
    <mergeCell ref="A22:K22"/>
    <mergeCell ref="A24:D24"/>
    <mergeCell ref="A16:D16"/>
    <mergeCell ref="A30:D30"/>
    <mergeCell ref="A36:D36"/>
    <mergeCell ref="A37:K37"/>
    <mergeCell ref="A42:D42"/>
    <mergeCell ref="A176:K176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3" manualBreakCount="13">
    <brk id="36" max="10" man="1"/>
    <brk id="68" max="10" man="1"/>
    <brk id="97" max="10" man="1"/>
    <brk id="127" max="10" man="1"/>
    <brk id="157" max="10" man="1"/>
    <brk id="184" max="10" man="1"/>
    <brk id="212" max="10" man="1"/>
    <brk id="242" max="10" man="1"/>
    <brk id="270" max="10" man="1"/>
    <brk id="299" max="10" man="1"/>
    <brk id="328" max="10" man="1"/>
    <brk id="357" max="10" man="1"/>
    <brk id="387" max="10" man="1"/>
  </rowBreaks>
  <ignoredErrors>
    <ignoredError sqref="J182 J70 J160 J45 J14:J15 J99 J306 J335 J344" formulaRange="1"/>
    <ignoredError sqref="G17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8141"/>
  <sheetViews>
    <sheetView showGridLines="0" zoomScale="87" zoomScaleNormal="87" workbookViewId="0">
      <pane xSplit="2" ySplit="8" topLeftCell="C198" activePane="bottomRight" state="frozen"/>
      <selection pane="topRight" activeCell="C1" sqref="C1"/>
      <selection pane="bottomLeft" activeCell="A9" sqref="A9"/>
      <selection pane="bottomRight" activeCell="T19" sqref="T19"/>
    </sheetView>
  </sheetViews>
  <sheetFormatPr baseColWidth="10" defaultColWidth="11.42578125" defaultRowHeight="12.75" x14ac:dyDescent="0.2"/>
  <cols>
    <col min="1" max="1" width="6.42578125" style="4" customWidth="1"/>
    <col min="2" max="2" width="36.7109375" style="27" customWidth="1"/>
    <col min="3" max="3" width="38.5703125" style="27" customWidth="1"/>
    <col min="4" max="4" width="25.85546875" style="27" customWidth="1"/>
    <col min="5" max="5" width="26.28515625" style="27" customWidth="1"/>
    <col min="6" max="6" width="25.5703125" style="27" customWidth="1"/>
    <col min="7" max="7" width="15.140625" style="2" customWidth="1"/>
    <col min="8" max="8" width="14.7109375" style="1" customWidth="1"/>
    <col min="9" max="9" width="14.140625" style="1" customWidth="1"/>
    <col min="10" max="10" width="14.5703125" style="1" customWidth="1"/>
    <col min="11" max="11" width="13" style="1" customWidth="1"/>
    <col min="12" max="12" width="15.7109375" style="1" customWidth="1"/>
    <col min="13" max="13" width="13.140625" style="1" customWidth="1"/>
    <col min="14" max="16384" width="11.42578125" style="1"/>
  </cols>
  <sheetData>
    <row r="1" spans="1:13" x14ac:dyDescent="0.2">
      <c r="B1" s="26"/>
    </row>
    <row r="2" spans="1:13" ht="18.75" x14ac:dyDescent="0.3">
      <c r="A2" s="214" t="s">
        <v>605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</row>
    <row r="3" spans="1:13" ht="18.75" x14ac:dyDescent="0.3">
      <c r="A3" s="214" t="s">
        <v>608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</row>
    <row r="4" spans="1:13" ht="18.75" x14ac:dyDescent="0.3">
      <c r="A4" s="214" t="s">
        <v>530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</row>
    <row r="5" spans="1:13" ht="6.75" customHeight="1" thickBot="1" x14ac:dyDescent="0.35">
      <c r="A5" s="214"/>
      <c r="B5" s="214"/>
      <c r="C5" s="26"/>
      <c r="D5" s="26"/>
      <c r="E5" s="26"/>
      <c r="F5" s="26"/>
      <c r="G5" s="19"/>
    </row>
    <row r="6" spans="1:13" ht="24.75" customHeight="1" thickBot="1" x14ac:dyDescent="0.3">
      <c r="A6" s="235"/>
      <c r="B6" s="235"/>
      <c r="H6" s="236" t="s">
        <v>168</v>
      </c>
      <c r="I6" s="237"/>
    </row>
    <row r="7" spans="1:13" s="2" customFormat="1" ht="24.95" customHeight="1" thickBot="1" x14ac:dyDescent="0.25">
      <c r="A7" s="13" t="s">
        <v>1</v>
      </c>
      <c r="B7" s="13" t="s">
        <v>650</v>
      </c>
      <c r="C7" s="13" t="s">
        <v>177</v>
      </c>
      <c r="D7" s="13" t="s">
        <v>162</v>
      </c>
      <c r="E7" s="13" t="s">
        <v>166</v>
      </c>
      <c r="F7" s="13" t="s">
        <v>167</v>
      </c>
      <c r="G7" s="13" t="s">
        <v>174</v>
      </c>
      <c r="H7" s="13" t="s">
        <v>2</v>
      </c>
      <c r="I7" s="13" t="s">
        <v>3</v>
      </c>
      <c r="J7" s="14" t="s">
        <v>163</v>
      </c>
      <c r="K7" s="14" t="s">
        <v>165</v>
      </c>
      <c r="L7" s="14" t="s">
        <v>4</v>
      </c>
      <c r="M7" s="13" t="s">
        <v>164</v>
      </c>
    </row>
    <row r="8" spans="1:13" s="2" customFormat="1" ht="24.95" customHeight="1" thickBot="1" x14ac:dyDescent="0.25">
      <c r="A8" s="242" t="s">
        <v>539</v>
      </c>
      <c r="B8" s="245"/>
      <c r="C8" s="245"/>
      <c r="D8" s="245"/>
      <c r="E8" s="245"/>
      <c r="F8" s="245"/>
      <c r="G8" s="243"/>
      <c r="H8" s="243"/>
      <c r="I8" s="243"/>
      <c r="J8" s="243"/>
      <c r="K8" s="243"/>
      <c r="L8" s="243"/>
      <c r="M8" s="244"/>
    </row>
    <row r="9" spans="1:13" s="73" customFormat="1" ht="24.95" customHeight="1" x14ac:dyDescent="0.2">
      <c r="A9" s="127">
        <v>1</v>
      </c>
      <c r="B9" s="5" t="s">
        <v>540</v>
      </c>
      <c r="C9" s="159" t="s">
        <v>182</v>
      </c>
      <c r="D9" s="159" t="s">
        <v>332</v>
      </c>
      <c r="E9" s="161" t="s">
        <v>215</v>
      </c>
      <c r="F9" s="161" t="s">
        <v>310</v>
      </c>
      <c r="G9" s="130">
        <v>175000</v>
      </c>
      <c r="H9" s="131">
        <f>G9*2.87%</f>
        <v>5022.5</v>
      </c>
      <c r="I9" s="131">
        <v>4742.3999999999996</v>
      </c>
      <c r="J9" s="131">
        <v>29891.64</v>
      </c>
      <c r="K9" s="130">
        <v>25</v>
      </c>
      <c r="L9" s="131">
        <f>SUM(H9:K9)</f>
        <v>39681.54</v>
      </c>
      <c r="M9" s="130">
        <f>+G9-L9</f>
        <v>135318.46</v>
      </c>
    </row>
    <row r="10" spans="1:13" s="73" customFormat="1" ht="24.95" customHeight="1" x14ac:dyDescent="0.2">
      <c r="A10" s="127">
        <f>+A9+1</f>
        <v>2</v>
      </c>
      <c r="B10" s="5" t="s">
        <v>541</v>
      </c>
      <c r="C10" s="159" t="s">
        <v>651</v>
      </c>
      <c r="D10" s="159" t="s">
        <v>332</v>
      </c>
      <c r="E10" s="161" t="s">
        <v>355</v>
      </c>
      <c r="F10" s="161" t="s">
        <v>356</v>
      </c>
      <c r="G10" s="10">
        <v>100000</v>
      </c>
      <c r="H10" s="8">
        <f>G10*2.87%</f>
        <v>2870</v>
      </c>
      <c r="I10" s="8">
        <f>+G10*3.04%</f>
        <v>3040</v>
      </c>
      <c r="J10" s="5">
        <v>12105.37</v>
      </c>
      <c r="K10" s="9">
        <v>25</v>
      </c>
      <c r="L10" s="8">
        <f>SUM(H10:K10)</f>
        <v>18040.370000000003</v>
      </c>
      <c r="M10" s="9">
        <f>+G10-L10</f>
        <v>81959.63</v>
      </c>
    </row>
    <row r="11" spans="1:13" s="73" customFormat="1" ht="24.95" customHeight="1" x14ac:dyDescent="0.2">
      <c r="A11" s="127">
        <f>+A10+1</f>
        <v>3</v>
      </c>
      <c r="B11" s="5" t="s">
        <v>542</v>
      </c>
      <c r="C11" s="159" t="s">
        <v>651</v>
      </c>
      <c r="D11" s="159" t="s">
        <v>332</v>
      </c>
      <c r="E11" s="161" t="s">
        <v>615</v>
      </c>
      <c r="F11" s="161" t="s">
        <v>616</v>
      </c>
      <c r="G11" s="10">
        <v>100000</v>
      </c>
      <c r="H11" s="8">
        <f>G11*2.87%</f>
        <v>2870</v>
      </c>
      <c r="I11" s="8">
        <f>+G11*3.04%</f>
        <v>3040</v>
      </c>
      <c r="J11" s="5">
        <v>12105.37</v>
      </c>
      <c r="K11" s="9">
        <v>25</v>
      </c>
      <c r="L11" s="8">
        <f>SUM(H11:K11)</f>
        <v>18040.370000000003</v>
      </c>
      <c r="M11" s="9">
        <f>+G11-L11</f>
        <v>81959.63</v>
      </c>
    </row>
    <row r="12" spans="1:13" s="2" customFormat="1" ht="20.25" customHeight="1" x14ac:dyDescent="0.2">
      <c r="A12" s="228" t="s">
        <v>175</v>
      </c>
      <c r="B12" s="228"/>
      <c r="C12" s="228"/>
      <c r="D12" s="228"/>
      <c r="E12" s="228"/>
      <c r="F12" s="228"/>
      <c r="G12" s="17">
        <f>SUM(G9:G11)</f>
        <v>375000</v>
      </c>
      <c r="H12" s="17">
        <f t="shared" ref="H12:M12" si="0">SUM(H9:H11)</f>
        <v>10762.5</v>
      </c>
      <c r="I12" s="17">
        <f t="shared" si="0"/>
        <v>10822.4</v>
      </c>
      <c r="J12" s="17">
        <f t="shared" si="0"/>
        <v>54102.380000000005</v>
      </c>
      <c r="K12" s="17">
        <f t="shared" si="0"/>
        <v>75</v>
      </c>
      <c r="L12" s="17">
        <f t="shared" si="0"/>
        <v>75762.28</v>
      </c>
      <c r="M12" s="17">
        <f t="shared" si="0"/>
        <v>299237.71999999997</v>
      </c>
    </row>
    <row r="13" spans="1:13" s="2" customFormat="1" ht="21" customHeight="1" thickBo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</row>
    <row r="14" spans="1:13" s="31" customFormat="1" ht="24.95" customHeight="1" thickBot="1" x14ac:dyDescent="0.25">
      <c r="A14" s="242" t="s">
        <v>444</v>
      </c>
      <c r="B14" s="243"/>
      <c r="C14" s="243"/>
      <c r="D14" s="243"/>
      <c r="E14" s="243"/>
      <c r="F14" s="243"/>
      <c r="G14" s="243"/>
      <c r="H14" s="243"/>
      <c r="I14" s="243"/>
      <c r="J14" s="243"/>
      <c r="K14" s="243"/>
      <c r="L14" s="243"/>
      <c r="M14" s="244"/>
    </row>
    <row r="15" spans="1:13" s="132" customFormat="1" ht="24.95" customHeight="1" x14ac:dyDescent="0.2">
      <c r="A15" s="127">
        <f>+A11+1</f>
        <v>4</v>
      </c>
      <c r="B15" s="64" t="s">
        <v>543</v>
      </c>
      <c r="C15" s="155" t="s">
        <v>204</v>
      </c>
      <c r="D15" s="155" t="s">
        <v>332</v>
      </c>
      <c r="E15" s="28" t="s">
        <v>201</v>
      </c>
      <c r="F15" s="28" t="s">
        <v>293</v>
      </c>
      <c r="G15" s="130">
        <v>120000</v>
      </c>
      <c r="H15" s="131">
        <f>G15*2.87%</f>
        <v>3444</v>
      </c>
      <c r="I15" s="131">
        <f>+G15*3.04%</f>
        <v>3648</v>
      </c>
      <c r="J15" s="131">
        <v>16809.87</v>
      </c>
      <c r="K15" s="130">
        <v>25</v>
      </c>
      <c r="L15" s="131">
        <f t="shared" ref="L15:L17" si="1">SUM(H15:K15)</f>
        <v>23926.87</v>
      </c>
      <c r="M15" s="130">
        <f t="shared" ref="M15:M17" si="2">+G15-L15</f>
        <v>96073.13</v>
      </c>
    </row>
    <row r="16" spans="1:13" s="86" customFormat="1" ht="24.95" customHeight="1" x14ac:dyDescent="0.2">
      <c r="A16" s="127">
        <f>+A15+1</f>
        <v>5</v>
      </c>
      <c r="B16" s="64" t="s">
        <v>544</v>
      </c>
      <c r="C16" s="28" t="s">
        <v>545</v>
      </c>
      <c r="D16" s="155" t="s">
        <v>332</v>
      </c>
      <c r="E16" s="161" t="s">
        <v>218</v>
      </c>
      <c r="F16" s="161" t="s">
        <v>611</v>
      </c>
      <c r="G16" s="130">
        <v>60000</v>
      </c>
      <c r="H16" s="131">
        <f>G16*2.87%</f>
        <v>1722</v>
      </c>
      <c r="I16" s="131">
        <f>+G16*3.04%</f>
        <v>1824</v>
      </c>
      <c r="J16" s="131">
        <v>3486.68</v>
      </c>
      <c r="K16" s="130">
        <v>25</v>
      </c>
      <c r="L16" s="131">
        <f t="shared" si="1"/>
        <v>7057.68</v>
      </c>
      <c r="M16" s="130">
        <f t="shared" si="2"/>
        <v>52942.32</v>
      </c>
    </row>
    <row r="17" spans="1:13" s="86" customFormat="1" ht="24.95" customHeight="1" x14ac:dyDescent="0.2">
      <c r="A17" s="71">
        <f>+A16+1</f>
        <v>6</v>
      </c>
      <c r="B17" s="180" t="s">
        <v>546</v>
      </c>
      <c r="C17" s="161" t="s">
        <v>545</v>
      </c>
      <c r="D17" s="155" t="s">
        <v>332</v>
      </c>
      <c r="E17" s="161" t="s">
        <v>218</v>
      </c>
      <c r="F17" s="161" t="s">
        <v>611</v>
      </c>
      <c r="G17" s="130">
        <v>60000</v>
      </c>
      <c r="H17" s="131">
        <f t="shared" ref="H17" si="3">G17*2.87%</f>
        <v>1722</v>
      </c>
      <c r="I17" s="131">
        <f t="shared" ref="I17" si="4">+G17*3.04%</f>
        <v>1824</v>
      </c>
      <c r="J17" s="131">
        <v>3486.68</v>
      </c>
      <c r="K17" s="130">
        <v>3594.37</v>
      </c>
      <c r="L17" s="131">
        <f t="shared" si="1"/>
        <v>10627.05</v>
      </c>
      <c r="M17" s="130">
        <f t="shared" si="2"/>
        <v>49372.95</v>
      </c>
    </row>
    <row r="18" spans="1:13" s="86" customFormat="1" ht="24.95" customHeight="1" x14ac:dyDescent="0.2">
      <c r="A18" s="71">
        <f>+A17+1</f>
        <v>7</v>
      </c>
      <c r="B18" s="180" t="s">
        <v>547</v>
      </c>
      <c r="C18" s="159" t="s">
        <v>333</v>
      </c>
      <c r="D18" s="155" t="s">
        <v>332</v>
      </c>
      <c r="E18" s="156" t="s">
        <v>357</v>
      </c>
      <c r="F18" s="156" t="s">
        <v>358</v>
      </c>
      <c r="G18" s="130">
        <v>45000</v>
      </c>
      <c r="H18" s="131">
        <f>G18*2.87%</f>
        <v>1291.5</v>
      </c>
      <c r="I18" s="131">
        <f>+G18*3.04%</f>
        <v>1368</v>
      </c>
      <c r="J18" s="131">
        <v>1148.33</v>
      </c>
      <c r="K18" s="130">
        <v>25</v>
      </c>
      <c r="L18" s="131">
        <f>SUM(H18:K18)</f>
        <v>3832.83</v>
      </c>
      <c r="M18" s="130">
        <f>+G18-L18</f>
        <v>41167.17</v>
      </c>
    </row>
    <row r="19" spans="1:13" s="2" customFormat="1" ht="24.95" customHeight="1" x14ac:dyDescent="0.2">
      <c r="A19" s="228" t="s">
        <v>175</v>
      </c>
      <c r="B19" s="228"/>
      <c r="C19" s="228"/>
      <c r="D19" s="228"/>
      <c r="E19" s="228"/>
      <c r="F19" s="228"/>
      <c r="G19" s="17">
        <f t="shared" ref="G19:M19" si="5">SUM(G15:G18)</f>
        <v>285000</v>
      </c>
      <c r="H19" s="17">
        <f t="shared" si="5"/>
        <v>8179.5</v>
      </c>
      <c r="I19" s="17">
        <f t="shared" si="5"/>
        <v>8664</v>
      </c>
      <c r="J19" s="17">
        <f t="shared" si="5"/>
        <v>24931.559999999998</v>
      </c>
      <c r="K19" s="17">
        <f t="shared" si="5"/>
        <v>3669.37</v>
      </c>
      <c r="L19" s="17">
        <f t="shared" si="5"/>
        <v>45444.43</v>
      </c>
      <c r="M19" s="17">
        <f t="shared" si="5"/>
        <v>239555.57</v>
      </c>
    </row>
    <row r="20" spans="1:13" s="2" customFormat="1" ht="20.25" customHeight="1" thickBot="1" x14ac:dyDescent="0.25">
      <c r="A20" s="67"/>
      <c r="B20" s="67"/>
      <c r="C20" s="67"/>
      <c r="D20" s="67"/>
      <c r="E20" s="67"/>
      <c r="F20" s="67"/>
      <c r="G20"/>
      <c r="H20"/>
      <c r="I20"/>
      <c r="J20"/>
      <c r="K20"/>
      <c r="L20"/>
      <c r="M20"/>
    </row>
    <row r="21" spans="1:13" s="2" customFormat="1" ht="24.95" customHeight="1" thickBot="1" x14ac:dyDescent="0.25">
      <c r="A21" s="246" t="s">
        <v>135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4"/>
    </row>
    <row r="22" spans="1:13" s="2" customFormat="1" ht="24.95" customHeight="1" x14ac:dyDescent="0.2">
      <c r="A22" s="71">
        <f>+A18+1</f>
        <v>8</v>
      </c>
      <c r="B22" s="5" t="s">
        <v>548</v>
      </c>
      <c r="C22" s="155" t="s">
        <v>334</v>
      </c>
      <c r="D22" s="155" t="s">
        <v>332</v>
      </c>
      <c r="E22" s="181" t="s">
        <v>355</v>
      </c>
      <c r="F22" s="181" t="s">
        <v>356</v>
      </c>
      <c r="G22" s="130">
        <v>80000</v>
      </c>
      <c r="H22" s="131">
        <f>G22*2.87%</f>
        <v>2296</v>
      </c>
      <c r="I22" s="131">
        <f>+G22*3.04%</f>
        <v>2432</v>
      </c>
      <c r="J22" s="131">
        <v>7400.87</v>
      </c>
      <c r="K22" s="130">
        <v>25</v>
      </c>
      <c r="L22" s="131">
        <f>SUM(H22:K22)</f>
        <v>12153.869999999999</v>
      </c>
      <c r="M22" s="130">
        <f>+G22-L22</f>
        <v>67846.13</v>
      </c>
    </row>
    <row r="23" spans="1:13" s="73" customFormat="1" ht="24.95" customHeight="1" x14ac:dyDescent="0.2">
      <c r="A23" s="71">
        <f>+A22+1</f>
        <v>9</v>
      </c>
      <c r="B23" s="66" t="s">
        <v>549</v>
      </c>
      <c r="C23" s="128" t="s">
        <v>202</v>
      </c>
      <c r="D23" s="128" t="s">
        <v>332</v>
      </c>
      <c r="E23" s="181" t="s">
        <v>203</v>
      </c>
      <c r="F23" s="181" t="s">
        <v>294</v>
      </c>
      <c r="G23" s="130">
        <v>60000</v>
      </c>
      <c r="H23" s="131">
        <f>G23*2.87%</f>
        <v>1722</v>
      </c>
      <c r="I23" s="131">
        <f>+G23*3.04%</f>
        <v>1824</v>
      </c>
      <c r="J23" s="131">
        <v>3486.68</v>
      </c>
      <c r="K23" s="130">
        <v>25</v>
      </c>
      <c r="L23" s="131">
        <f>SUM(H23:K23)</f>
        <v>7057.68</v>
      </c>
      <c r="M23" s="130">
        <f>+G23-L23</f>
        <v>52942.32</v>
      </c>
    </row>
    <row r="24" spans="1:13" s="73" customFormat="1" ht="24.95" customHeight="1" x14ac:dyDescent="0.2">
      <c r="A24" s="71">
        <f>+A23+1</f>
        <v>10</v>
      </c>
      <c r="B24" s="66" t="s">
        <v>550</v>
      </c>
      <c r="C24" s="128" t="s">
        <v>202</v>
      </c>
      <c r="D24" s="128" t="s">
        <v>332</v>
      </c>
      <c r="E24" s="182" t="s">
        <v>357</v>
      </c>
      <c r="F24" s="182" t="s">
        <v>358</v>
      </c>
      <c r="G24" s="130">
        <v>45000</v>
      </c>
      <c r="H24" s="131">
        <f>G24*2.87%</f>
        <v>1291.5</v>
      </c>
      <c r="I24" s="131">
        <f>+G24*3.04%</f>
        <v>1368</v>
      </c>
      <c r="J24" s="131">
        <v>1148.33</v>
      </c>
      <c r="K24" s="130">
        <v>25</v>
      </c>
      <c r="L24" s="131">
        <f>SUM(H24:K24)</f>
        <v>3832.83</v>
      </c>
      <c r="M24" s="130">
        <f>+G24-L24</f>
        <v>41167.17</v>
      </c>
    </row>
    <row r="25" spans="1:13" s="2" customFormat="1" ht="24.95" customHeight="1" x14ac:dyDescent="0.2">
      <c r="A25" s="228" t="s">
        <v>175</v>
      </c>
      <c r="B25" s="228"/>
      <c r="C25" s="228"/>
      <c r="D25" s="228"/>
      <c r="E25" s="228"/>
      <c r="F25" s="228"/>
      <c r="G25" s="17">
        <f>SUM(G22:G24)</f>
        <v>185000</v>
      </c>
      <c r="H25" s="17">
        <f t="shared" ref="H25:M25" si="6">SUM(H22:H24)</f>
        <v>5309.5</v>
      </c>
      <c r="I25" s="17">
        <f t="shared" si="6"/>
        <v>5624</v>
      </c>
      <c r="J25" s="17">
        <f t="shared" si="6"/>
        <v>12035.88</v>
      </c>
      <c r="K25" s="17">
        <f t="shared" si="6"/>
        <v>75</v>
      </c>
      <c r="L25" s="17">
        <f t="shared" si="6"/>
        <v>23044.379999999997</v>
      </c>
      <c r="M25" s="17">
        <f t="shared" si="6"/>
        <v>161955.62</v>
      </c>
    </row>
    <row r="26" spans="1:13" s="2" customFormat="1" ht="17.25" customHeight="1" thickBot="1" x14ac:dyDescent="0.25">
      <c r="A26" s="67"/>
      <c r="B26" s="67"/>
      <c r="C26" s="67"/>
      <c r="D26" s="67"/>
      <c r="E26" s="67"/>
      <c r="F26" s="67"/>
      <c r="G26" s="6"/>
      <c r="H26" s="6"/>
      <c r="I26" s="6"/>
      <c r="J26" s="6"/>
      <c r="K26" s="6"/>
      <c r="L26" s="6"/>
      <c r="M26" s="6"/>
    </row>
    <row r="27" spans="1:13" s="2" customFormat="1" ht="24.95" customHeight="1" thickBot="1" x14ac:dyDescent="0.25">
      <c r="A27" s="242" t="s">
        <v>551</v>
      </c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4"/>
    </row>
    <row r="28" spans="1:13" s="73" customFormat="1" ht="27" customHeight="1" x14ac:dyDescent="0.2">
      <c r="A28" s="12">
        <f>+A24+1</f>
        <v>11</v>
      </c>
      <c r="B28" s="8" t="s">
        <v>552</v>
      </c>
      <c r="C28" s="155" t="s">
        <v>209</v>
      </c>
      <c r="D28" s="128" t="s">
        <v>332</v>
      </c>
      <c r="E28" s="28" t="s">
        <v>217</v>
      </c>
      <c r="F28" s="28" t="s">
        <v>311</v>
      </c>
      <c r="G28" s="130">
        <v>80000</v>
      </c>
      <c r="H28" s="131">
        <f>G28*2.87%</f>
        <v>2296</v>
      </c>
      <c r="I28" s="131">
        <f>+G28*3.04%</f>
        <v>2432</v>
      </c>
      <c r="J28" s="131">
        <v>7400.87</v>
      </c>
      <c r="K28" s="130">
        <v>25</v>
      </c>
      <c r="L28" s="131">
        <f>SUM(H28:K28)</f>
        <v>12153.869999999999</v>
      </c>
      <c r="M28" s="130">
        <f>+G28-L28</f>
        <v>67846.13</v>
      </c>
    </row>
    <row r="29" spans="1:13" s="2" customFormat="1" ht="24.95" customHeight="1" x14ac:dyDescent="0.2">
      <c r="A29" s="228" t="s">
        <v>175</v>
      </c>
      <c r="B29" s="228"/>
      <c r="C29" s="228"/>
      <c r="D29" s="228"/>
      <c r="E29" s="228"/>
      <c r="F29" s="228"/>
      <c r="G29" s="17">
        <f>SUM(G28:G28)</f>
        <v>80000</v>
      </c>
      <c r="H29" s="17">
        <f t="shared" ref="H29:M29" si="7">SUM(H28:H28)</f>
        <v>2296</v>
      </c>
      <c r="I29" s="17">
        <f t="shared" si="7"/>
        <v>2432</v>
      </c>
      <c r="J29" s="17">
        <f t="shared" si="7"/>
        <v>7400.87</v>
      </c>
      <c r="K29" s="17">
        <f t="shared" si="7"/>
        <v>25</v>
      </c>
      <c r="L29" s="17">
        <f t="shared" si="7"/>
        <v>12153.869999999999</v>
      </c>
      <c r="M29" s="17">
        <f t="shared" si="7"/>
        <v>67846.13</v>
      </c>
    </row>
    <row r="30" spans="1:13" s="2" customFormat="1" ht="22.5" customHeight="1" thickBot="1" x14ac:dyDescent="0.25">
      <c r="A30" s="4"/>
      <c r="B30" s="27"/>
      <c r="C30" s="29"/>
      <c r="D30" s="29"/>
      <c r="E30" s="29"/>
      <c r="F30" s="29"/>
      <c r="M30" s="7"/>
    </row>
    <row r="31" spans="1:13" s="2" customFormat="1" ht="24.95" customHeight="1" thickBot="1" x14ac:dyDescent="0.25">
      <c r="A31" s="225" t="s">
        <v>137</v>
      </c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7"/>
    </row>
    <row r="32" spans="1:13" s="86" customFormat="1" ht="35.25" customHeight="1" x14ac:dyDescent="0.2">
      <c r="A32" s="133">
        <f>+A28+1</f>
        <v>12</v>
      </c>
      <c r="B32" s="134" t="s">
        <v>553</v>
      </c>
      <c r="C32" s="135" t="s">
        <v>438</v>
      </c>
      <c r="D32" s="128" t="s">
        <v>332</v>
      </c>
      <c r="E32" s="156" t="s">
        <v>208</v>
      </c>
      <c r="F32" s="156" t="s">
        <v>312</v>
      </c>
      <c r="G32" s="136">
        <v>65000</v>
      </c>
      <c r="H32" s="136">
        <f>G32*2.87%</f>
        <v>1865.5</v>
      </c>
      <c r="I32" s="136">
        <f>+G32*3.04%</f>
        <v>1976</v>
      </c>
      <c r="J32" s="136">
        <v>4427.58</v>
      </c>
      <c r="K32" s="137">
        <v>25</v>
      </c>
      <c r="L32" s="136">
        <f>SUM(H32:K32)</f>
        <v>8294.08</v>
      </c>
      <c r="M32" s="137">
        <f t="shared" ref="M32:M35" si="8">+G32-L32</f>
        <v>56705.919999999998</v>
      </c>
    </row>
    <row r="33" spans="1:13" s="6" customFormat="1" ht="24.95" customHeight="1" thickBot="1" x14ac:dyDescent="0.25">
      <c r="A33" s="228" t="s">
        <v>175</v>
      </c>
      <c r="B33" s="228"/>
      <c r="C33" s="228"/>
      <c r="D33" s="228"/>
      <c r="E33" s="228"/>
      <c r="F33" s="228"/>
      <c r="G33" s="17">
        <f>SUM(G32)</f>
        <v>65000</v>
      </c>
      <c r="H33" s="17">
        <f t="shared" ref="H33:M33" si="9">SUM(H32)</f>
        <v>1865.5</v>
      </c>
      <c r="I33" s="17">
        <f t="shared" si="9"/>
        <v>1976</v>
      </c>
      <c r="J33" s="17">
        <f t="shared" si="9"/>
        <v>4427.58</v>
      </c>
      <c r="K33" s="17">
        <f t="shared" si="9"/>
        <v>25</v>
      </c>
      <c r="L33" s="17">
        <f t="shared" si="9"/>
        <v>8294.08</v>
      </c>
      <c r="M33" s="17">
        <f t="shared" si="9"/>
        <v>56705.919999999998</v>
      </c>
    </row>
    <row r="34" spans="1:13" s="2" customFormat="1" ht="24.95" customHeight="1" thickBot="1" x14ac:dyDescent="0.25">
      <c r="A34" s="225" t="s">
        <v>236</v>
      </c>
      <c r="B34" s="226"/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7"/>
    </row>
    <row r="35" spans="1:13" s="86" customFormat="1" ht="24.95" customHeight="1" x14ac:dyDescent="0.2">
      <c r="A35" s="127">
        <f>+A32+1</f>
        <v>13</v>
      </c>
      <c r="B35" s="138" t="s">
        <v>181</v>
      </c>
      <c r="C35" s="128" t="s">
        <v>75</v>
      </c>
      <c r="D35" s="128" t="s">
        <v>332</v>
      </c>
      <c r="E35" s="161" t="s">
        <v>218</v>
      </c>
      <c r="F35" s="161" t="s">
        <v>611</v>
      </c>
      <c r="G35" s="131">
        <v>60000</v>
      </c>
      <c r="H35" s="131">
        <f>G35*2.87%</f>
        <v>1722</v>
      </c>
      <c r="I35" s="131">
        <f>+G35*3.04%</f>
        <v>1824</v>
      </c>
      <c r="J35" s="131">
        <v>3486.68</v>
      </c>
      <c r="K35" s="130">
        <v>25</v>
      </c>
      <c r="L35" s="131">
        <f t="shared" ref="L35" si="10">SUM(H35:K35)</f>
        <v>7057.68</v>
      </c>
      <c r="M35" s="130">
        <f t="shared" si="8"/>
        <v>52942.32</v>
      </c>
    </row>
    <row r="36" spans="1:13" s="6" customFormat="1" ht="24.95" customHeight="1" x14ac:dyDescent="0.2">
      <c r="A36" s="228" t="s">
        <v>175</v>
      </c>
      <c r="B36" s="228"/>
      <c r="C36" s="228"/>
      <c r="D36" s="228"/>
      <c r="E36" s="228"/>
      <c r="F36" s="228"/>
      <c r="G36" s="17">
        <f>SUM(G35)</f>
        <v>60000</v>
      </c>
      <c r="H36" s="17">
        <f t="shared" ref="H36:M36" si="11">SUM(H35)</f>
        <v>1722</v>
      </c>
      <c r="I36" s="17">
        <f t="shared" si="11"/>
        <v>1824</v>
      </c>
      <c r="J36" s="17">
        <f t="shared" si="11"/>
        <v>3486.68</v>
      </c>
      <c r="K36" s="17">
        <f t="shared" si="11"/>
        <v>25</v>
      </c>
      <c r="L36" s="17">
        <f t="shared" si="11"/>
        <v>7057.68</v>
      </c>
      <c r="M36" s="17">
        <f t="shared" si="11"/>
        <v>52942.32</v>
      </c>
    </row>
    <row r="37" spans="1:13" s="6" customFormat="1" ht="24.95" customHeight="1" thickBot="1" x14ac:dyDescent="0.25">
      <c r="A37" s="67"/>
      <c r="B37" s="67"/>
      <c r="C37" s="67"/>
      <c r="D37" s="67"/>
      <c r="E37" s="67"/>
      <c r="F37" s="67"/>
    </row>
    <row r="38" spans="1:13" s="2" customFormat="1" ht="24.95" customHeight="1" thickBot="1" x14ac:dyDescent="0.25">
      <c r="A38" s="225" t="s">
        <v>237</v>
      </c>
      <c r="B38" s="226"/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7"/>
    </row>
    <row r="39" spans="1:13" s="86" customFormat="1" ht="30.75" customHeight="1" x14ac:dyDescent="0.2">
      <c r="A39" s="127">
        <f>+A35+1</f>
        <v>14</v>
      </c>
      <c r="B39" s="183" t="s">
        <v>335</v>
      </c>
      <c r="C39" s="155" t="s">
        <v>210</v>
      </c>
      <c r="D39" s="155" t="s">
        <v>332</v>
      </c>
      <c r="E39" s="28" t="s">
        <v>208</v>
      </c>
      <c r="F39" s="28" t="s">
        <v>312</v>
      </c>
      <c r="G39" s="131">
        <v>60000</v>
      </c>
      <c r="H39" s="131">
        <f>G39*2.87%</f>
        <v>1722</v>
      </c>
      <c r="I39" s="131">
        <f>+G39*3.04%</f>
        <v>1824</v>
      </c>
      <c r="J39" s="131">
        <v>3486.68</v>
      </c>
      <c r="K39" s="130">
        <v>25</v>
      </c>
      <c r="L39" s="131">
        <f t="shared" ref="L39" si="12">SUM(H39:K39)</f>
        <v>7057.68</v>
      </c>
      <c r="M39" s="130">
        <f t="shared" ref="M39" si="13">+G39-L39</f>
        <v>52942.32</v>
      </c>
    </row>
    <row r="40" spans="1:13" s="86" customFormat="1" ht="27" customHeight="1" x14ac:dyDescent="0.2">
      <c r="A40" s="127">
        <f>+A39+1</f>
        <v>15</v>
      </c>
      <c r="B40" s="158" t="s">
        <v>554</v>
      </c>
      <c r="C40" s="159" t="s">
        <v>210</v>
      </c>
      <c r="D40" s="159" t="s">
        <v>332</v>
      </c>
      <c r="E40" s="161" t="s">
        <v>355</v>
      </c>
      <c r="F40" s="161" t="s">
        <v>356</v>
      </c>
      <c r="G40" s="131">
        <v>60000</v>
      </c>
      <c r="H40" s="131">
        <f>G40*2.87%</f>
        <v>1722</v>
      </c>
      <c r="I40" s="131">
        <f>+G40*3.04%</f>
        <v>1824</v>
      </c>
      <c r="J40" s="131">
        <v>3486.68</v>
      </c>
      <c r="K40" s="130">
        <v>25</v>
      </c>
      <c r="L40" s="131">
        <f t="shared" ref="L40" si="14">SUM(H40:K40)</f>
        <v>7057.68</v>
      </c>
      <c r="M40" s="130">
        <f t="shared" ref="M40" si="15">+G40-L40</f>
        <v>52942.32</v>
      </c>
    </row>
    <row r="41" spans="1:13" s="6" customFormat="1" ht="24.95" customHeight="1" x14ac:dyDescent="0.2">
      <c r="A41" s="228" t="s">
        <v>175</v>
      </c>
      <c r="B41" s="228"/>
      <c r="C41" s="228"/>
      <c r="D41" s="228"/>
      <c r="E41" s="228"/>
      <c r="F41" s="228"/>
      <c r="G41" s="17">
        <f>SUM(G39:G40)</f>
        <v>120000</v>
      </c>
      <c r="H41" s="17">
        <f t="shared" ref="H41:M41" si="16">SUM(H39:H40)</f>
        <v>3444</v>
      </c>
      <c r="I41" s="17">
        <f t="shared" si="16"/>
        <v>3648</v>
      </c>
      <c r="J41" s="17">
        <f t="shared" si="16"/>
        <v>6973.36</v>
      </c>
      <c r="K41" s="17">
        <f t="shared" si="16"/>
        <v>50</v>
      </c>
      <c r="L41" s="17">
        <f t="shared" si="16"/>
        <v>14115.36</v>
      </c>
      <c r="M41" s="17">
        <f t="shared" si="16"/>
        <v>105884.64</v>
      </c>
    </row>
    <row r="42" spans="1:13" s="6" customFormat="1" ht="24.95" customHeight="1" thickBot="1" x14ac:dyDescent="0.25">
      <c r="A42" s="67"/>
      <c r="B42" s="67"/>
      <c r="C42" s="67"/>
      <c r="D42" s="67"/>
      <c r="E42" s="67"/>
      <c r="F42" s="67"/>
    </row>
    <row r="43" spans="1:13" s="2" customFormat="1" ht="24.95" customHeight="1" thickBot="1" x14ac:dyDescent="0.25">
      <c r="A43" s="242" t="s">
        <v>283</v>
      </c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/>
      <c r="M43" s="244"/>
    </row>
    <row r="44" spans="1:13" s="73" customFormat="1" ht="39" customHeight="1" x14ac:dyDescent="0.2">
      <c r="A44" s="127">
        <f>+A40+1</f>
        <v>16</v>
      </c>
      <c r="B44" s="66" t="s">
        <v>233</v>
      </c>
      <c r="C44" s="128" t="s">
        <v>284</v>
      </c>
      <c r="D44" s="128" t="s">
        <v>332</v>
      </c>
      <c r="E44" s="28" t="s">
        <v>205</v>
      </c>
      <c r="F44" s="28" t="s">
        <v>295</v>
      </c>
      <c r="G44" s="130">
        <v>110000</v>
      </c>
      <c r="H44" s="131">
        <f>G44*2.87%</f>
        <v>3157</v>
      </c>
      <c r="I44" s="131">
        <f>+G44*3.04%</f>
        <v>3344</v>
      </c>
      <c r="J44" s="131">
        <v>14457.62</v>
      </c>
      <c r="K44" s="130">
        <v>25</v>
      </c>
      <c r="L44" s="131">
        <f>SUM(H44:K44)</f>
        <v>20983.620000000003</v>
      </c>
      <c r="M44" s="130">
        <f>+G44-L44</f>
        <v>89016.38</v>
      </c>
    </row>
    <row r="45" spans="1:13" s="2" customFormat="1" ht="24.95" customHeight="1" x14ac:dyDescent="0.2">
      <c r="A45" s="228" t="s">
        <v>175</v>
      </c>
      <c r="B45" s="228"/>
      <c r="C45" s="228"/>
      <c r="D45" s="228"/>
      <c r="E45" s="228"/>
      <c r="F45" s="228"/>
      <c r="G45" s="17">
        <f>SUM(G44)</f>
        <v>110000</v>
      </c>
      <c r="H45" s="17">
        <f t="shared" ref="H45:M45" si="17">SUM(H44)</f>
        <v>3157</v>
      </c>
      <c r="I45" s="17">
        <f t="shared" si="17"/>
        <v>3344</v>
      </c>
      <c r="J45" s="17">
        <f t="shared" si="17"/>
        <v>14457.62</v>
      </c>
      <c r="K45" s="17">
        <f t="shared" si="17"/>
        <v>25</v>
      </c>
      <c r="L45" s="17">
        <f t="shared" si="17"/>
        <v>20983.620000000003</v>
      </c>
      <c r="M45" s="17">
        <f t="shared" si="17"/>
        <v>89016.38</v>
      </c>
    </row>
    <row r="46" spans="1:13" s="2" customFormat="1" ht="18.75" customHeight="1" thickBot="1" x14ac:dyDescent="0.25">
      <c r="A46" s="67"/>
      <c r="B46" s="67"/>
      <c r="C46" s="67"/>
      <c r="D46" s="67"/>
      <c r="E46" s="67"/>
      <c r="F46" s="67"/>
      <c r="G46" s="6"/>
      <c r="H46" s="6"/>
      <c r="I46" s="6"/>
      <c r="J46" s="6"/>
      <c r="K46" s="6"/>
      <c r="L46" s="6"/>
      <c r="M46" s="6"/>
    </row>
    <row r="47" spans="1:13" s="6" customFormat="1" ht="24.75" customHeight="1" thickBot="1" x14ac:dyDescent="0.25">
      <c r="A47" s="242" t="s">
        <v>243</v>
      </c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4"/>
    </row>
    <row r="48" spans="1:13" s="86" customFormat="1" ht="30" customHeight="1" x14ac:dyDescent="0.2">
      <c r="A48" s="127">
        <f>+A44+1</f>
        <v>17</v>
      </c>
      <c r="B48" s="5" t="s">
        <v>555</v>
      </c>
      <c r="C48" s="155" t="s">
        <v>210</v>
      </c>
      <c r="D48" s="128" t="s">
        <v>332</v>
      </c>
      <c r="E48" s="28" t="s">
        <v>217</v>
      </c>
      <c r="F48" s="28" t="s">
        <v>311</v>
      </c>
      <c r="G48" s="130">
        <v>60000</v>
      </c>
      <c r="H48" s="131">
        <f>G48*2.87%</f>
        <v>1722</v>
      </c>
      <c r="I48" s="131">
        <f>+G48*3.04%</f>
        <v>1824</v>
      </c>
      <c r="J48" s="130">
        <v>3486.68</v>
      </c>
      <c r="K48" s="130">
        <v>25</v>
      </c>
      <c r="L48" s="131">
        <f>SUM(H48:K48)</f>
        <v>7057.68</v>
      </c>
      <c r="M48" s="130">
        <f>+G48-L48</f>
        <v>52942.32</v>
      </c>
    </row>
    <row r="49" spans="1:13" s="86" customFormat="1" ht="24.95" customHeight="1" x14ac:dyDescent="0.2">
      <c r="A49" s="127">
        <f>+A48+1</f>
        <v>18</v>
      </c>
      <c r="B49" s="5" t="s">
        <v>556</v>
      </c>
      <c r="C49" s="155" t="s">
        <v>210</v>
      </c>
      <c r="D49" s="128" t="s">
        <v>332</v>
      </c>
      <c r="E49" s="161" t="s">
        <v>319</v>
      </c>
      <c r="F49" s="161" t="s">
        <v>320</v>
      </c>
      <c r="G49" s="130">
        <v>60000</v>
      </c>
      <c r="H49" s="131">
        <f>G49*2.87%</f>
        <v>1722</v>
      </c>
      <c r="I49" s="131">
        <f>+G49*3.04%</f>
        <v>1824</v>
      </c>
      <c r="J49" s="130">
        <v>3486.68</v>
      </c>
      <c r="K49" s="130">
        <v>8059.45</v>
      </c>
      <c r="L49" s="131">
        <f>SUM(H49:K49)</f>
        <v>15092.130000000001</v>
      </c>
      <c r="M49" s="130">
        <f>+G49-L49</f>
        <v>44907.869999999995</v>
      </c>
    </row>
    <row r="50" spans="1:13" s="86" customFormat="1" ht="24.95" customHeight="1" x14ac:dyDescent="0.2">
      <c r="A50" s="127">
        <f>+A49+1</f>
        <v>19</v>
      </c>
      <c r="B50" s="5" t="s">
        <v>557</v>
      </c>
      <c r="C50" s="155" t="s">
        <v>210</v>
      </c>
      <c r="D50" s="155" t="s">
        <v>332</v>
      </c>
      <c r="E50" s="161" t="s">
        <v>218</v>
      </c>
      <c r="F50" s="161" t="s">
        <v>611</v>
      </c>
      <c r="G50" s="130">
        <v>60000</v>
      </c>
      <c r="H50" s="131">
        <f>G50*2.87%</f>
        <v>1722</v>
      </c>
      <c r="I50" s="131">
        <f>+G50*3.04%</f>
        <v>1824</v>
      </c>
      <c r="J50" s="130">
        <v>3486.68</v>
      </c>
      <c r="K50" s="130">
        <v>25</v>
      </c>
      <c r="L50" s="131">
        <f>SUM(H50:K50)</f>
        <v>7057.68</v>
      </c>
      <c r="M50" s="130">
        <f>+G50-L50</f>
        <v>52942.32</v>
      </c>
    </row>
    <row r="51" spans="1:13" s="6" customFormat="1" ht="27" customHeight="1" x14ac:dyDescent="0.2">
      <c r="A51" s="228" t="s">
        <v>175</v>
      </c>
      <c r="B51" s="228"/>
      <c r="C51" s="228"/>
      <c r="D51" s="228"/>
      <c r="E51" s="228"/>
      <c r="F51" s="228"/>
      <c r="G51" s="17">
        <f>SUM(G48:G50)</f>
        <v>180000</v>
      </c>
      <c r="H51" s="17">
        <f t="shared" ref="H51:M51" si="18">SUM(H48:H50)</f>
        <v>5166</v>
      </c>
      <c r="I51" s="17">
        <f t="shared" si="18"/>
        <v>5472</v>
      </c>
      <c r="J51" s="17">
        <f t="shared" si="18"/>
        <v>10460.039999999999</v>
      </c>
      <c r="K51" s="17">
        <f t="shared" si="18"/>
        <v>8109.45</v>
      </c>
      <c r="L51" s="17">
        <f t="shared" si="18"/>
        <v>29207.49</v>
      </c>
      <c r="M51" s="17">
        <f t="shared" si="18"/>
        <v>150792.51</v>
      </c>
    </row>
    <row r="52" spans="1:13" s="6" customFormat="1" ht="16.5" customHeight="1" thickBot="1" x14ac:dyDescent="0.25">
      <c r="A52" s="67"/>
      <c r="B52" s="67"/>
      <c r="C52" s="67"/>
      <c r="D52" s="67"/>
      <c r="E52" s="67"/>
      <c r="F52" s="67"/>
    </row>
    <row r="53" spans="1:13" s="6" customFormat="1" ht="24.75" customHeight="1" thickBot="1" x14ac:dyDescent="0.25">
      <c r="A53" s="242" t="s">
        <v>246</v>
      </c>
      <c r="B53" s="243"/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44"/>
    </row>
    <row r="54" spans="1:13" s="86" customFormat="1" ht="30" customHeight="1" x14ac:dyDescent="0.2">
      <c r="A54" s="127">
        <f>+A50+1</f>
        <v>20</v>
      </c>
      <c r="B54" s="66" t="s">
        <v>558</v>
      </c>
      <c r="C54" s="128" t="s">
        <v>210</v>
      </c>
      <c r="D54" s="128" t="s">
        <v>332</v>
      </c>
      <c r="E54" s="156" t="s">
        <v>218</v>
      </c>
      <c r="F54" s="156" t="s">
        <v>611</v>
      </c>
      <c r="G54" s="130">
        <v>60000</v>
      </c>
      <c r="H54" s="131">
        <f>G54*2.87%</f>
        <v>1722</v>
      </c>
      <c r="I54" s="131">
        <f>+G54*3.04%</f>
        <v>1824</v>
      </c>
      <c r="J54" s="130">
        <v>3486.68</v>
      </c>
      <c r="K54" s="130">
        <v>3020</v>
      </c>
      <c r="L54" s="131">
        <f>SUM(H54:K54)</f>
        <v>10052.68</v>
      </c>
      <c r="M54" s="130">
        <f>+G54-L54</f>
        <v>49947.32</v>
      </c>
    </row>
    <row r="55" spans="1:13" s="6" customFormat="1" ht="23.25" customHeight="1" x14ac:dyDescent="0.2">
      <c r="A55" s="228" t="s">
        <v>175</v>
      </c>
      <c r="B55" s="228"/>
      <c r="C55" s="228"/>
      <c r="D55" s="228"/>
      <c r="E55" s="228"/>
      <c r="F55" s="228"/>
      <c r="G55" s="17">
        <f>SUM(G54)</f>
        <v>60000</v>
      </c>
      <c r="H55" s="17">
        <f t="shared" ref="H55:M55" si="19">SUM(H54)</f>
        <v>1722</v>
      </c>
      <c r="I55" s="17">
        <f t="shared" si="19"/>
        <v>1824</v>
      </c>
      <c r="J55" s="17">
        <f t="shared" si="19"/>
        <v>3486.68</v>
      </c>
      <c r="K55" s="17">
        <f t="shared" si="19"/>
        <v>3020</v>
      </c>
      <c r="L55" s="17">
        <f t="shared" si="19"/>
        <v>10052.68</v>
      </c>
      <c r="M55" s="17">
        <f t="shared" si="19"/>
        <v>49947.32</v>
      </c>
    </row>
    <row r="56" spans="1:13" s="6" customFormat="1" ht="15.75" customHeight="1" thickBot="1" x14ac:dyDescent="0.25">
      <c r="A56" s="67"/>
      <c r="B56" s="67"/>
      <c r="C56" s="67"/>
      <c r="D56" s="67"/>
      <c r="E56" s="67"/>
      <c r="F56" s="67"/>
    </row>
    <row r="57" spans="1:13" s="6" customFormat="1" ht="24.75" customHeight="1" thickBot="1" x14ac:dyDescent="0.25">
      <c r="A57" s="242" t="s">
        <v>249</v>
      </c>
      <c r="B57" s="243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4"/>
    </row>
    <row r="58" spans="1:13" s="86" customFormat="1" ht="24.95" customHeight="1" x14ac:dyDescent="0.2">
      <c r="A58" s="127">
        <f>+A54+1</f>
        <v>21</v>
      </c>
      <c r="B58" s="5" t="s">
        <v>336</v>
      </c>
      <c r="C58" s="155" t="s">
        <v>210</v>
      </c>
      <c r="D58" s="155" t="s">
        <v>332</v>
      </c>
      <c r="E58" s="161" t="s">
        <v>355</v>
      </c>
      <c r="F58" s="161" t="s">
        <v>356</v>
      </c>
      <c r="G58" s="130">
        <v>60000</v>
      </c>
      <c r="H58" s="131">
        <f>G58*2.87%</f>
        <v>1722</v>
      </c>
      <c r="I58" s="131">
        <f>+G58*3.04%</f>
        <v>1824</v>
      </c>
      <c r="J58" s="130">
        <v>3486.68</v>
      </c>
      <c r="K58" s="130">
        <v>25</v>
      </c>
      <c r="L58" s="131">
        <f>SUM(H58:K58)</f>
        <v>7057.68</v>
      </c>
      <c r="M58" s="130">
        <f>+G58-L58</f>
        <v>52942.32</v>
      </c>
    </row>
    <row r="59" spans="1:13" s="6" customFormat="1" ht="20.25" customHeight="1" thickBot="1" x14ac:dyDescent="0.25">
      <c r="A59" s="228" t="s">
        <v>175</v>
      </c>
      <c r="B59" s="228"/>
      <c r="C59" s="228"/>
      <c r="D59" s="228"/>
      <c r="E59" s="228"/>
      <c r="F59" s="228"/>
      <c r="G59" s="17">
        <f>SUM(G58)</f>
        <v>60000</v>
      </c>
      <c r="H59" s="17">
        <f t="shared" ref="H59:M59" si="20">SUM(H58)</f>
        <v>1722</v>
      </c>
      <c r="I59" s="17">
        <f t="shared" si="20"/>
        <v>1824</v>
      </c>
      <c r="J59" s="17">
        <f t="shared" si="20"/>
        <v>3486.68</v>
      </c>
      <c r="K59" s="17">
        <f t="shared" si="20"/>
        <v>25</v>
      </c>
      <c r="L59" s="17">
        <f t="shared" si="20"/>
        <v>7057.68</v>
      </c>
      <c r="M59" s="17">
        <f t="shared" si="20"/>
        <v>52942.32</v>
      </c>
    </row>
    <row r="60" spans="1:13" customFormat="1" ht="21" customHeight="1" thickBot="1" x14ac:dyDescent="0.25">
      <c r="A60" s="225" t="s">
        <v>306</v>
      </c>
      <c r="B60" s="226"/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7"/>
    </row>
    <row r="61" spans="1:13" customFormat="1" ht="34.5" customHeight="1" x14ac:dyDescent="0.2">
      <c r="A61" s="12">
        <f>+A58+1</f>
        <v>22</v>
      </c>
      <c r="B61" s="64" t="s">
        <v>192</v>
      </c>
      <c r="C61" s="157" t="s">
        <v>307</v>
      </c>
      <c r="D61" s="155" t="s">
        <v>332</v>
      </c>
      <c r="E61" s="28" t="s">
        <v>224</v>
      </c>
      <c r="F61" s="28" t="s">
        <v>313</v>
      </c>
      <c r="G61" s="10">
        <v>100000</v>
      </c>
      <c r="H61" s="8">
        <f>G61*2.87%</f>
        <v>2870</v>
      </c>
      <c r="I61" s="8">
        <f>+G61*3.04%</f>
        <v>3040</v>
      </c>
      <c r="J61" s="5">
        <v>11807.84</v>
      </c>
      <c r="K61" s="9">
        <v>1215.1199999999999</v>
      </c>
      <c r="L61" s="8">
        <f>SUM(H61:K61)</f>
        <v>18932.96</v>
      </c>
      <c r="M61" s="9">
        <f>+G61-L61</f>
        <v>81067.040000000008</v>
      </c>
    </row>
    <row r="62" spans="1:13" customFormat="1" ht="34.5" customHeight="1" x14ac:dyDescent="0.2">
      <c r="A62" s="12">
        <f>+A61+1</f>
        <v>23</v>
      </c>
      <c r="B62" s="64" t="s">
        <v>337</v>
      </c>
      <c r="C62" s="155" t="s">
        <v>210</v>
      </c>
      <c r="D62" s="155" t="s">
        <v>332</v>
      </c>
      <c r="E62" s="28" t="s">
        <v>208</v>
      </c>
      <c r="F62" s="28" t="s">
        <v>312</v>
      </c>
      <c r="G62" s="10">
        <v>80000</v>
      </c>
      <c r="H62" s="8">
        <f>G62*2.87%</f>
        <v>2296</v>
      </c>
      <c r="I62" s="8">
        <f>+G62*3.04%</f>
        <v>2432</v>
      </c>
      <c r="J62" s="5">
        <v>7400.87</v>
      </c>
      <c r="K62" s="9">
        <v>25</v>
      </c>
      <c r="L62" s="8">
        <f>SUM(H62:K62)</f>
        <v>12153.869999999999</v>
      </c>
      <c r="M62" s="9">
        <f>+G62-L62</f>
        <v>67846.13</v>
      </c>
    </row>
    <row r="63" spans="1:13" s="6" customFormat="1" ht="20.25" customHeight="1" thickBot="1" x14ac:dyDescent="0.25">
      <c r="A63" s="228" t="s">
        <v>175</v>
      </c>
      <c r="B63" s="228"/>
      <c r="C63" s="228"/>
      <c r="D63" s="228"/>
      <c r="E63" s="228"/>
      <c r="F63" s="228"/>
      <c r="G63" s="17">
        <f>SUM(G61:G62)</f>
        <v>180000</v>
      </c>
      <c r="H63" s="17">
        <f t="shared" ref="H63:M63" si="21">SUM(H61:H62)</f>
        <v>5166</v>
      </c>
      <c r="I63" s="17">
        <f t="shared" si="21"/>
        <v>5472</v>
      </c>
      <c r="J63" s="17">
        <f t="shared" si="21"/>
        <v>19208.71</v>
      </c>
      <c r="K63" s="17">
        <f t="shared" si="21"/>
        <v>1240.1199999999999</v>
      </c>
      <c r="L63" s="17">
        <f t="shared" si="21"/>
        <v>31086.829999999998</v>
      </c>
      <c r="M63" s="17">
        <f t="shared" si="21"/>
        <v>148913.17000000001</v>
      </c>
    </row>
    <row r="64" spans="1:13" s="6" customFormat="1" ht="24.95" customHeight="1" thickBot="1" x14ac:dyDescent="0.25">
      <c r="A64" s="225" t="s">
        <v>377</v>
      </c>
      <c r="B64" s="226"/>
      <c r="C64" s="226"/>
      <c r="D64" s="226"/>
      <c r="E64" s="226"/>
      <c r="F64" s="226"/>
      <c r="G64" s="226"/>
      <c r="H64" s="226"/>
      <c r="I64" s="226"/>
      <c r="J64" s="226"/>
      <c r="K64" s="226"/>
      <c r="L64" s="226"/>
      <c r="M64" s="227"/>
    </row>
    <row r="65" spans="1:13" s="6" customFormat="1" ht="24.95" customHeight="1" x14ac:dyDescent="0.2">
      <c r="A65" s="127">
        <f>+A62+1</f>
        <v>24</v>
      </c>
      <c r="B65" s="183" t="s">
        <v>559</v>
      </c>
      <c r="C65" s="183" t="s">
        <v>531</v>
      </c>
      <c r="D65" s="155" t="s">
        <v>332</v>
      </c>
      <c r="E65" s="28" t="s">
        <v>532</v>
      </c>
      <c r="F65" s="28" t="s">
        <v>533</v>
      </c>
      <c r="G65" s="131">
        <v>155000</v>
      </c>
      <c r="H65" s="131">
        <f>G65*2.87%</f>
        <v>4448.5</v>
      </c>
      <c r="I65" s="131">
        <f>+G65*3.04%</f>
        <v>4712</v>
      </c>
      <c r="J65" s="131">
        <v>25042.74</v>
      </c>
      <c r="K65" s="130">
        <v>25</v>
      </c>
      <c r="L65" s="131">
        <f>SUM(H65:K65)</f>
        <v>34228.240000000005</v>
      </c>
      <c r="M65" s="130">
        <f>+G65-L65</f>
        <v>120771.76</v>
      </c>
    </row>
    <row r="66" spans="1:13" s="86" customFormat="1" ht="24.95" customHeight="1" x14ac:dyDescent="0.2">
      <c r="A66" s="127">
        <f>+A65+1</f>
        <v>25</v>
      </c>
      <c r="B66" s="183" t="s">
        <v>308</v>
      </c>
      <c r="C66" s="183" t="s">
        <v>309</v>
      </c>
      <c r="D66" s="155" t="s">
        <v>332</v>
      </c>
      <c r="E66" s="28" t="s">
        <v>319</v>
      </c>
      <c r="F66" s="28" t="s">
        <v>320</v>
      </c>
      <c r="G66" s="131">
        <v>50000</v>
      </c>
      <c r="H66" s="131">
        <f>G66*2.87%</f>
        <v>1435</v>
      </c>
      <c r="I66" s="131">
        <f>+G66*3.04%</f>
        <v>1520</v>
      </c>
      <c r="J66" s="131">
        <v>1496.85</v>
      </c>
      <c r="K66" s="130">
        <v>3842.49</v>
      </c>
      <c r="L66" s="131">
        <f>SUM(H66:K66)</f>
        <v>8294.34</v>
      </c>
      <c r="M66" s="130">
        <f>+G66-L66</f>
        <v>41705.660000000003</v>
      </c>
    </row>
    <row r="67" spans="1:13" s="73" customFormat="1" ht="27.75" customHeight="1" x14ac:dyDescent="0.2">
      <c r="A67" s="127">
        <f>+A66+1</f>
        <v>26</v>
      </c>
      <c r="B67" s="28" t="s">
        <v>130</v>
      </c>
      <c r="C67" s="28" t="s">
        <v>131</v>
      </c>
      <c r="D67" s="155" t="s">
        <v>332</v>
      </c>
      <c r="E67" s="161" t="s">
        <v>196</v>
      </c>
      <c r="F67" s="180" t="s">
        <v>285</v>
      </c>
      <c r="G67" s="131">
        <v>20000</v>
      </c>
      <c r="H67" s="131">
        <f>G67*2.87%</f>
        <v>574</v>
      </c>
      <c r="I67" s="131">
        <f>+G67*3.04%</f>
        <v>608</v>
      </c>
      <c r="J67" s="66">
        <v>0</v>
      </c>
      <c r="K67" s="130">
        <v>25</v>
      </c>
      <c r="L67" s="131">
        <f>SUM(H67:K67)</f>
        <v>1207</v>
      </c>
      <c r="M67" s="130">
        <f>+G67-L67</f>
        <v>18793</v>
      </c>
    </row>
    <row r="68" spans="1:13" s="2" customFormat="1" ht="24.95" customHeight="1" x14ac:dyDescent="0.2">
      <c r="A68" s="228" t="s">
        <v>175</v>
      </c>
      <c r="B68" s="228"/>
      <c r="C68" s="228"/>
      <c r="D68" s="228"/>
      <c r="E68" s="228"/>
      <c r="F68" s="228"/>
      <c r="G68" s="17">
        <f>SUM(G65:G67)</f>
        <v>225000</v>
      </c>
      <c r="H68" s="17">
        <f t="shared" ref="H68:M68" si="22">SUM(H65:H67)</f>
        <v>6457.5</v>
      </c>
      <c r="I68" s="17">
        <f t="shared" si="22"/>
        <v>6840</v>
      </c>
      <c r="J68" s="17">
        <f t="shared" si="22"/>
        <v>26539.59</v>
      </c>
      <c r="K68" s="17">
        <f t="shared" si="22"/>
        <v>3892.49</v>
      </c>
      <c r="L68" s="17">
        <f>SUM(L65:L67)</f>
        <v>43729.58</v>
      </c>
      <c r="M68" s="17">
        <f t="shared" si="22"/>
        <v>181270.41999999998</v>
      </c>
    </row>
    <row r="69" spans="1:13" s="2" customFormat="1" ht="15" customHeight="1" thickBot="1" x14ac:dyDescent="0.25">
      <c r="A69" s="67"/>
      <c r="B69" s="67"/>
      <c r="C69" s="67"/>
      <c r="D69" s="67"/>
      <c r="E69" s="67"/>
      <c r="F69" s="67"/>
      <c r="G69" s="6"/>
      <c r="H69" s="6"/>
      <c r="I69" s="6"/>
      <c r="J69" s="6"/>
      <c r="K69" s="6"/>
      <c r="L69" s="6"/>
      <c r="M69" s="6"/>
    </row>
    <row r="70" spans="1:13" s="2" customFormat="1" ht="29.25" customHeight="1" thickBot="1" x14ac:dyDescent="0.25">
      <c r="A70" s="225" t="s">
        <v>322</v>
      </c>
      <c r="B70" s="226"/>
      <c r="C70" s="226"/>
      <c r="D70" s="226"/>
      <c r="E70" s="226"/>
      <c r="F70" s="226"/>
      <c r="G70" s="226"/>
      <c r="H70" s="226"/>
      <c r="I70" s="226"/>
      <c r="J70" s="226"/>
      <c r="K70" s="226"/>
      <c r="L70" s="226"/>
      <c r="M70" s="227"/>
    </row>
    <row r="71" spans="1:13" s="86" customFormat="1" ht="24" customHeight="1" x14ac:dyDescent="0.2">
      <c r="A71" s="127">
        <f>+A67+1</f>
        <v>27</v>
      </c>
      <c r="B71" s="158" t="s">
        <v>338</v>
      </c>
      <c r="C71" s="157" t="s">
        <v>339</v>
      </c>
      <c r="D71" s="128" t="s">
        <v>332</v>
      </c>
      <c r="E71" s="28" t="s">
        <v>208</v>
      </c>
      <c r="F71" s="28" t="s">
        <v>312</v>
      </c>
      <c r="G71" s="10">
        <v>100000</v>
      </c>
      <c r="H71" s="8">
        <f>G71*2.87%</f>
        <v>2870</v>
      </c>
      <c r="I71" s="8">
        <f>+G71*3.04%</f>
        <v>3040</v>
      </c>
      <c r="J71" s="5">
        <v>12105.37</v>
      </c>
      <c r="K71" s="9">
        <v>25</v>
      </c>
      <c r="L71" s="8">
        <f>SUM(H71:K71)</f>
        <v>18040.370000000003</v>
      </c>
      <c r="M71" s="9">
        <f>+G71-L71</f>
        <v>81959.63</v>
      </c>
    </row>
    <row r="72" spans="1:13" s="6" customFormat="1" ht="24.75" customHeight="1" x14ac:dyDescent="0.2">
      <c r="A72" s="228" t="s">
        <v>175</v>
      </c>
      <c r="B72" s="228"/>
      <c r="C72" s="228"/>
      <c r="D72" s="228"/>
      <c r="E72" s="228"/>
      <c r="F72" s="228"/>
      <c r="G72" s="17">
        <f>SUM(G71)</f>
        <v>100000</v>
      </c>
      <c r="H72" s="17">
        <f t="shared" ref="H72:M72" si="23">SUM(H71)</f>
        <v>2870</v>
      </c>
      <c r="I72" s="17">
        <f t="shared" si="23"/>
        <v>3040</v>
      </c>
      <c r="J72" s="17">
        <f t="shared" si="23"/>
        <v>12105.37</v>
      </c>
      <c r="K72" s="17">
        <f t="shared" si="23"/>
        <v>25</v>
      </c>
      <c r="L72" s="17">
        <f t="shared" si="23"/>
        <v>18040.370000000003</v>
      </c>
      <c r="M72" s="17">
        <f t="shared" si="23"/>
        <v>81959.63</v>
      </c>
    </row>
    <row r="73" spans="1:13" s="2" customFormat="1" ht="14.25" customHeight="1" thickBot="1" x14ac:dyDescent="0.25">
      <c r="A73" s="67"/>
      <c r="B73" s="67"/>
      <c r="C73" s="67"/>
      <c r="D73" s="67"/>
      <c r="E73" s="67"/>
      <c r="F73" s="67"/>
      <c r="G73"/>
      <c r="H73"/>
      <c r="I73"/>
      <c r="J73"/>
      <c r="K73"/>
      <c r="L73"/>
      <c r="M73"/>
    </row>
    <row r="74" spans="1:13" s="2" customFormat="1" ht="29.25" customHeight="1" thickBot="1" x14ac:dyDescent="0.25">
      <c r="A74" s="225" t="s">
        <v>560</v>
      </c>
      <c r="B74" s="226"/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7"/>
    </row>
    <row r="75" spans="1:13" s="86" customFormat="1" ht="24.95" customHeight="1" x14ac:dyDescent="0.2">
      <c r="A75" s="127">
        <f>+A71+1</f>
        <v>28</v>
      </c>
      <c r="B75" s="129" t="s">
        <v>125</v>
      </c>
      <c r="C75" s="129" t="s">
        <v>161</v>
      </c>
      <c r="D75" s="128" t="s">
        <v>332</v>
      </c>
      <c r="E75" s="129" t="s">
        <v>218</v>
      </c>
      <c r="F75" s="129" t="s">
        <v>611</v>
      </c>
      <c r="G75" s="131">
        <v>60000</v>
      </c>
      <c r="H75" s="131">
        <f>G75*2.87%</f>
        <v>1722</v>
      </c>
      <c r="I75" s="131">
        <f>+G75*3.04%</f>
        <v>1824</v>
      </c>
      <c r="J75" s="131">
        <v>3248.65</v>
      </c>
      <c r="K75" s="130">
        <v>6839.2</v>
      </c>
      <c r="L75" s="131">
        <f>SUM(H75:K75)</f>
        <v>13633.849999999999</v>
      </c>
      <c r="M75" s="130">
        <f>+G75-L75</f>
        <v>46366.15</v>
      </c>
    </row>
    <row r="76" spans="1:13" s="86" customFormat="1" ht="24.95" customHeight="1" x14ac:dyDescent="0.2">
      <c r="A76" s="127">
        <f>+A75+1</f>
        <v>29</v>
      </c>
      <c r="B76" s="28" t="s">
        <v>534</v>
      </c>
      <c r="C76" s="28" t="s">
        <v>161</v>
      </c>
      <c r="D76" s="155" t="s">
        <v>332</v>
      </c>
      <c r="E76" s="129" t="s">
        <v>615</v>
      </c>
      <c r="F76" s="129" t="s">
        <v>616</v>
      </c>
      <c r="G76" s="131">
        <v>60000</v>
      </c>
      <c r="H76" s="131">
        <f>G76*2.87%</f>
        <v>1722</v>
      </c>
      <c r="I76" s="131">
        <f>+G76*3.04%</f>
        <v>1824</v>
      </c>
      <c r="J76" s="131">
        <v>3486.68</v>
      </c>
      <c r="K76" s="130">
        <v>25</v>
      </c>
      <c r="L76" s="131">
        <f>SUM(H76:K76)</f>
        <v>7057.68</v>
      </c>
      <c r="M76" s="130">
        <f>+G76-L76</f>
        <v>52942.32</v>
      </c>
    </row>
    <row r="77" spans="1:13" s="6" customFormat="1" ht="24.75" customHeight="1" x14ac:dyDescent="0.2">
      <c r="A77" s="228" t="s">
        <v>175</v>
      </c>
      <c r="B77" s="228"/>
      <c r="C77" s="228"/>
      <c r="D77" s="228"/>
      <c r="E77" s="228"/>
      <c r="F77" s="228"/>
      <c r="G77" s="17">
        <f>SUM(G75:G76)</f>
        <v>120000</v>
      </c>
      <c r="H77" s="17">
        <f t="shared" ref="H77:M77" si="24">SUM(H75:H76)</f>
        <v>3444</v>
      </c>
      <c r="I77" s="17">
        <f t="shared" si="24"/>
        <v>3648</v>
      </c>
      <c r="J77" s="17">
        <f t="shared" si="24"/>
        <v>6735.33</v>
      </c>
      <c r="K77" s="17">
        <f t="shared" si="24"/>
        <v>6864.2</v>
      </c>
      <c r="L77" s="17">
        <f t="shared" si="24"/>
        <v>20691.53</v>
      </c>
      <c r="M77" s="17">
        <f t="shared" si="24"/>
        <v>99308.47</v>
      </c>
    </row>
    <row r="78" spans="1:13" s="6" customFormat="1" ht="9.75" customHeight="1" thickBot="1" x14ac:dyDescent="0.25">
      <c r="A78" s="67"/>
      <c r="B78" s="67"/>
      <c r="C78" s="67"/>
      <c r="D78" s="67"/>
      <c r="E78" s="67"/>
      <c r="F78" s="67"/>
      <c r="G78"/>
      <c r="H78"/>
      <c r="I78"/>
      <c r="J78"/>
      <c r="K78"/>
      <c r="L78"/>
      <c r="M78"/>
    </row>
    <row r="79" spans="1:13" s="2" customFormat="1" ht="24.95" customHeight="1" thickBot="1" x14ac:dyDescent="0.25">
      <c r="A79" s="225" t="s">
        <v>450</v>
      </c>
      <c r="B79" s="226"/>
      <c r="C79" s="226"/>
      <c r="D79" s="226"/>
      <c r="E79" s="226"/>
      <c r="F79" s="226"/>
      <c r="G79" s="226"/>
      <c r="H79" s="226"/>
      <c r="I79" s="226"/>
      <c r="J79" s="226"/>
      <c r="K79" s="226"/>
      <c r="L79" s="226"/>
      <c r="M79" s="227"/>
    </row>
    <row r="80" spans="1:13" s="73" customFormat="1" ht="24.95" customHeight="1" x14ac:dyDescent="0.2">
      <c r="A80" s="127">
        <f>+A76+1</f>
        <v>30</v>
      </c>
      <c r="B80" s="129" t="s">
        <v>184</v>
      </c>
      <c r="C80" s="128" t="s">
        <v>183</v>
      </c>
      <c r="D80" s="128" t="s">
        <v>332</v>
      </c>
      <c r="E80" s="129" t="s">
        <v>218</v>
      </c>
      <c r="F80" s="129" t="s">
        <v>611</v>
      </c>
      <c r="G80" s="130">
        <v>175000</v>
      </c>
      <c r="H80" s="131">
        <f>G80*2.87%</f>
        <v>5022.5</v>
      </c>
      <c r="I80" s="131">
        <v>4742.3999999999996</v>
      </c>
      <c r="J80" s="131">
        <v>29891.64</v>
      </c>
      <c r="K80" s="130">
        <v>25</v>
      </c>
      <c r="L80" s="131">
        <f t="shared" ref="L80:L82" si="25">SUM(H80:K80)</f>
        <v>39681.54</v>
      </c>
      <c r="M80" s="130">
        <f t="shared" ref="M80:M82" si="26">+G80-L80</f>
        <v>135318.46</v>
      </c>
    </row>
    <row r="81" spans="1:13" s="73" customFormat="1" ht="26.25" customHeight="1" x14ac:dyDescent="0.2">
      <c r="A81" s="127">
        <f>+A80+1</f>
        <v>31</v>
      </c>
      <c r="B81" s="139" t="s">
        <v>561</v>
      </c>
      <c r="C81" s="139" t="s">
        <v>194</v>
      </c>
      <c r="D81" s="128" t="s">
        <v>332</v>
      </c>
      <c r="E81" s="129" t="s">
        <v>219</v>
      </c>
      <c r="F81" s="129" t="s">
        <v>612</v>
      </c>
      <c r="G81" s="130">
        <v>65000</v>
      </c>
      <c r="H81" s="131">
        <f>G81*2.87%</f>
        <v>1865.5</v>
      </c>
      <c r="I81" s="131">
        <f>+G81*3.04%</f>
        <v>1976</v>
      </c>
      <c r="J81" s="66">
        <v>4427.58</v>
      </c>
      <c r="K81" s="130">
        <v>25</v>
      </c>
      <c r="L81" s="131">
        <f t="shared" si="25"/>
        <v>8294.08</v>
      </c>
      <c r="M81" s="130">
        <f t="shared" si="26"/>
        <v>56705.919999999998</v>
      </c>
    </row>
    <row r="82" spans="1:13" s="73" customFormat="1" ht="24.95" customHeight="1" x14ac:dyDescent="0.2">
      <c r="A82" s="127">
        <f>+A81+1</f>
        <v>32</v>
      </c>
      <c r="B82" s="139" t="s">
        <v>562</v>
      </c>
      <c r="C82" s="139" t="s">
        <v>194</v>
      </c>
      <c r="D82" s="128" t="s">
        <v>332</v>
      </c>
      <c r="E82" s="129" t="s">
        <v>195</v>
      </c>
      <c r="F82" s="129" t="s">
        <v>232</v>
      </c>
      <c r="G82" s="130">
        <v>50000</v>
      </c>
      <c r="H82" s="131">
        <f>G82*2.87%</f>
        <v>1435</v>
      </c>
      <c r="I82" s="131">
        <f>+G82*3.04%</f>
        <v>1520</v>
      </c>
      <c r="J82" s="66">
        <v>1854</v>
      </c>
      <c r="K82" s="130">
        <v>25</v>
      </c>
      <c r="L82" s="131">
        <f t="shared" si="25"/>
        <v>4834</v>
      </c>
      <c r="M82" s="130">
        <f t="shared" si="26"/>
        <v>45166</v>
      </c>
    </row>
    <row r="83" spans="1:13" s="2" customFormat="1" ht="24.95" customHeight="1" x14ac:dyDescent="0.2">
      <c r="A83" s="228" t="s">
        <v>175</v>
      </c>
      <c r="B83" s="228"/>
      <c r="C83" s="228"/>
      <c r="D83" s="228"/>
      <c r="E83" s="228"/>
      <c r="F83" s="228"/>
      <c r="G83" s="17">
        <f>SUM(G80:G82)</f>
        <v>290000</v>
      </c>
      <c r="H83" s="17">
        <f t="shared" ref="H83:M83" si="27">SUM(H80:H82)</f>
        <v>8323</v>
      </c>
      <c r="I83" s="17">
        <f t="shared" si="27"/>
        <v>8238.4</v>
      </c>
      <c r="J83" s="17">
        <f t="shared" si="27"/>
        <v>36173.22</v>
      </c>
      <c r="K83" s="17">
        <f t="shared" si="27"/>
        <v>75</v>
      </c>
      <c r="L83" s="17">
        <f>SUM(L80:L82)</f>
        <v>52809.62</v>
      </c>
      <c r="M83" s="17">
        <f t="shared" si="27"/>
        <v>237190.38</v>
      </c>
    </row>
    <row r="84" spans="1:13" s="2" customFormat="1" ht="13.5" thickBot="1" x14ac:dyDescent="0.25">
      <c r="A84" s="67"/>
      <c r="B84" s="67"/>
      <c r="C84" s="67"/>
      <c r="D84" s="67"/>
      <c r="E84" s="67"/>
      <c r="F84" s="67"/>
      <c r="G84"/>
      <c r="H84"/>
      <c r="I84"/>
      <c r="J84"/>
      <c r="K84"/>
      <c r="L84"/>
      <c r="M84"/>
    </row>
    <row r="85" spans="1:13" s="2" customFormat="1" ht="24.95" customHeight="1" thickBot="1" x14ac:dyDescent="0.25">
      <c r="A85" s="225" t="s">
        <v>185</v>
      </c>
      <c r="B85" s="226"/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7"/>
    </row>
    <row r="86" spans="1:13" s="138" customFormat="1" ht="25.5" customHeight="1" x14ac:dyDescent="0.2">
      <c r="A86" s="71">
        <f>+A82+1</f>
        <v>33</v>
      </c>
      <c r="B86" s="158" t="s">
        <v>563</v>
      </c>
      <c r="C86" s="159" t="s">
        <v>564</v>
      </c>
      <c r="D86" s="128" t="s">
        <v>332</v>
      </c>
      <c r="E86" s="28" t="s">
        <v>220</v>
      </c>
      <c r="F86" s="28" t="s">
        <v>314</v>
      </c>
      <c r="G86" s="72">
        <v>175000</v>
      </c>
      <c r="H86" s="131">
        <f>G86*2.87%</f>
        <v>5022.5</v>
      </c>
      <c r="I86" s="5">
        <f>156000*3.04%</f>
        <v>4742.3999999999996</v>
      </c>
      <c r="J86" s="66">
        <v>29296.58</v>
      </c>
      <c r="K86" s="130">
        <v>2405.2399999999998</v>
      </c>
      <c r="L86" s="131">
        <f>SUM(H86:K86)</f>
        <v>41466.720000000001</v>
      </c>
      <c r="M86" s="130">
        <f t="shared" ref="M86" si="28">+G86-L86</f>
        <v>133533.28</v>
      </c>
    </row>
    <row r="87" spans="1:13" s="2" customFormat="1" ht="24.95" customHeight="1" x14ac:dyDescent="0.2">
      <c r="A87" s="228" t="s">
        <v>175</v>
      </c>
      <c r="B87" s="228"/>
      <c r="C87" s="228"/>
      <c r="D87" s="228"/>
      <c r="E87" s="228"/>
      <c r="F87" s="228"/>
      <c r="G87" s="17">
        <f>SUM(G86)</f>
        <v>175000</v>
      </c>
      <c r="H87" s="17">
        <f t="shared" ref="H87:M87" si="29">SUM(H86)</f>
        <v>5022.5</v>
      </c>
      <c r="I87" s="17">
        <f t="shared" si="29"/>
        <v>4742.3999999999996</v>
      </c>
      <c r="J87" s="17">
        <f t="shared" si="29"/>
        <v>29296.58</v>
      </c>
      <c r="K87" s="17">
        <f t="shared" si="29"/>
        <v>2405.2399999999998</v>
      </c>
      <c r="L87" s="17">
        <f t="shared" si="29"/>
        <v>41466.720000000001</v>
      </c>
      <c r="M87" s="17">
        <f t="shared" si="29"/>
        <v>133533.28</v>
      </c>
    </row>
    <row r="88" spans="1:13" s="2" customFormat="1" ht="24.95" customHeight="1" thickBot="1" x14ac:dyDescent="0.25">
      <c r="A88" s="67"/>
      <c r="B88" s="67"/>
      <c r="C88" s="67"/>
      <c r="D88" s="67"/>
      <c r="E88" s="67"/>
      <c r="F88" s="67"/>
      <c r="G88" s="6"/>
      <c r="H88" s="6"/>
      <c r="I88" s="6"/>
      <c r="J88" s="6"/>
      <c r="K88" s="6"/>
      <c r="L88" s="6"/>
      <c r="M88" s="6"/>
    </row>
    <row r="89" spans="1:13" s="2" customFormat="1" ht="24.95" customHeight="1" thickBot="1" x14ac:dyDescent="0.25">
      <c r="A89" s="225" t="s">
        <v>451</v>
      </c>
      <c r="B89" s="226"/>
      <c r="C89" s="226"/>
      <c r="D89" s="226"/>
      <c r="E89" s="226"/>
      <c r="F89" s="226"/>
      <c r="G89" s="226"/>
      <c r="H89" s="226"/>
      <c r="I89" s="226"/>
      <c r="J89" s="226"/>
      <c r="K89" s="226"/>
      <c r="L89" s="226"/>
      <c r="M89" s="227"/>
    </row>
    <row r="90" spans="1:13" s="85" customFormat="1" ht="32.25" customHeight="1" x14ac:dyDescent="0.2">
      <c r="A90" s="127">
        <f>+A86+1</f>
        <v>34</v>
      </c>
      <c r="B90" s="129" t="s">
        <v>126</v>
      </c>
      <c r="C90" s="128" t="s">
        <v>565</v>
      </c>
      <c r="D90" s="128" t="s">
        <v>332</v>
      </c>
      <c r="E90" s="129" t="s">
        <v>216</v>
      </c>
      <c r="F90" s="129" t="s">
        <v>613</v>
      </c>
      <c r="G90" s="131">
        <v>50000</v>
      </c>
      <c r="H90" s="131">
        <f>G90*2.87%</f>
        <v>1435</v>
      </c>
      <c r="I90" s="131">
        <f>+G90*3.04%</f>
        <v>1520</v>
      </c>
      <c r="J90" s="131">
        <v>1854</v>
      </c>
      <c r="K90" s="130">
        <v>25</v>
      </c>
      <c r="L90" s="131">
        <f>SUM(H90:K90)</f>
        <v>4834</v>
      </c>
      <c r="M90" s="130">
        <f>+G90-L90</f>
        <v>45166</v>
      </c>
    </row>
    <row r="91" spans="1:13" s="30" customFormat="1" ht="21" customHeight="1" x14ac:dyDescent="0.2">
      <c r="A91" s="228" t="s">
        <v>175</v>
      </c>
      <c r="B91" s="228"/>
      <c r="C91" s="228"/>
      <c r="D91" s="228"/>
      <c r="E91" s="228"/>
      <c r="F91" s="228"/>
      <c r="G91" s="17">
        <f>SUM(G90)</f>
        <v>50000</v>
      </c>
      <c r="H91" s="17">
        <f t="shared" ref="H91:M91" si="30">SUM(H90)</f>
        <v>1435</v>
      </c>
      <c r="I91" s="17">
        <f t="shared" si="30"/>
        <v>1520</v>
      </c>
      <c r="J91" s="17">
        <f t="shared" si="30"/>
        <v>1854</v>
      </c>
      <c r="K91" s="17">
        <f t="shared" si="30"/>
        <v>25</v>
      </c>
      <c r="L91" s="17">
        <f t="shared" si="30"/>
        <v>4834</v>
      </c>
      <c r="M91" s="17">
        <f t="shared" si="30"/>
        <v>45166</v>
      </c>
    </row>
    <row r="92" spans="1:13" s="2" customFormat="1" ht="27" customHeight="1" thickBot="1" x14ac:dyDescent="0.25"/>
    <row r="93" spans="1:13" s="2" customFormat="1" ht="24.95" customHeight="1" thickBot="1" x14ac:dyDescent="0.25">
      <c r="A93" s="225" t="s">
        <v>566</v>
      </c>
      <c r="B93" s="226"/>
      <c r="C93" s="226"/>
      <c r="D93" s="226"/>
      <c r="E93" s="226"/>
      <c r="F93" s="226"/>
      <c r="G93" s="226"/>
      <c r="H93" s="226"/>
      <c r="I93" s="226"/>
      <c r="J93" s="226"/>
      <c r="K93" s="226"/>
      <c r="L93" s="226"/>
      <c r="M93" s="227"/>
    </row>
    <row r="94" spans="1:13" s="73" customFormat="1" ht="27.75" customHeight="1" x14ac:dyDescent="0.2">
      <c r="A94" s="71">
        <f>+A90+1</f>
        <v>35</v>
      </c>
      <c r="B94" s="158" t="s">
        <v>186</v>
      </c>
      <c r="C94" s="157" t="s">
        <v>527</v>
      </c>
      <c r="D94" s="128" t="s">
        <v>332</v>
      </c>
      <c r="E94" s="129" t="s">
        <v>218</v>
      </c>
      <c r="F94" s="129" t="s">
        <v>611</v>
      </c>
      <c r="G94" s="141">
        <v>100000</v>
      </c>
      <c r="H94" s="131">
        <f>G94*2.87%</f>
        <v>2870</v>
      </c>
      <c r="I94" s="131">
        <f>+G94*3.04%</f>
        <v>3040</v>
      </c>
      <c r="J94" s="131">
        <v>12105.37</v>
      </c>
      <c r="K94" s="130">
        <v>25</v>
      </c>
      <c r="L94" s="131">
        <f>SUM(H94:K94)</f>
        <v>18040.370000000003</v>
      </c>
      <c r="M94" s="130">
        <f>+G94-L94</f>
        <v>81959.63</v>
      </c>
    </row>
    <row r="95" spans="1:13" s="30" customFormat="1" ht="18.75" customHeight="1" x14ac:dyDescent="0.2">
      <c r="A95" s="228" t="s">
        <v>175</v>
      </c>
      <c r="B95" s="228"/>
      <c r="C95" s="228"/>
      <c r="D95" s="228"/>
      <c r="E95" s="228"/>
      <c r="F95" s="228"/>
      <c r="G95" s="17">
        <f>SUM(G94)</f>
        <v>100000</v>
      </c>
      <c r="H95" s="17">
        <f t="shared" ref="H95:M95" si="31">SUM(H94)</f>
        <v>2870</v>
      </c>
      <c r="I95" s="17">
        <f t="shared" si="31"/>
        <v>3040</v>
      </c>
      <c r="J95" s="17">
        <f t="shared" si="31"/>
        <v>12105.37</v>
      </c>
      <c r="K95" s="17">
        <f t="shared" si="31"/>
        <v>25</v>
      </c>
      <c r="L95" s="17">
        <f t="shared" si="31"/>
        <v>18040.370000000003</v>
      </c>
      <c r="M95" s="17">
        <f t="shared" si="31"/>
        <v>81959.63</v>
      </c>
    </row>
    <row r="96" spans="1:13" s="30" customFormat="1" ht="18.75" customHeight="1" thickBot="1" x14ac:dyDescent="0.25">
      <c r="A96" s="67"/>
      <c r="B96" s="67"/>
      <c r="C96" s="67"/>
      <c r="D96" s="67"/>
      <c r="E96" s="67"/>
      <c r="F96" s="67"/>
      <c r="G96" s="6"/>
      <c r="H96" s="6"/>
      <c r="I96" s="6"/>
      <c r="J96" s="6"/>
      <c r="K96" s="6"/>
      <c r="L96" s="6"/>
      <c r="M96" s="6"/>
    </row>
    <row r="97" spans="1:13" s="2" customFormat="1" ht="24.95" customHeight="1" thickBot="1" x14ac:dyDescent="0.25">
      <c r="A97" s="225" t="s">
        <v>341</v>
      </c>
      <c r="B97" s="226"/>
      <c r="C97" s="226"/>
      <c r="D97" s="226"/>
      <c r="E97" s="226"/>
      <c r="F97" s="226"/>
      <c r="G97" s="226"/>
      <c r="H97" s="226"/>
      <c r="I97" s="226"/>
      <c r="J97" s="226"/>
      <c r="K97" s="226"/>
      <c r="L97" s="226"/>
      <c r="M97" s="227"/>
    </row>
    <row r="98" spans="1:13" s="85" customFormat="1" ht="30" customHeight="1" x14ac:dyDescent="0.2">
      <c r="A98" s="71">
        <f>+A94+1</f>
        <v>36</v>
      </c>
      <c r="B98" s="5" t="s">
        <v>567</v>
      </c>
      <c r="C98" s="161" t="s">
        <v>340</v>
      </c>
      <c r="D98" s="155" t="s">
        <v>332</v>
      </c>
      <c r="E98" s="161" t="s">
        <v>355</v>
      </c>
      <c r="F98" s="161" t="s">
        <v>356</v>
      </c>
      <c r="G98" s="131">
        <v>60000</v>
      </c>
      <c r="H98" s="131">
        <f>G98*2.87%</f>
        <v>1722</v>
      </c>
      <c r="I98" s="131">
        <f>+G98*3.04%</f>
        <v>1824</v>
      </c>
      <c r="J98" s="131">
        <v>3486.68</v>
      </c>
      <c r="K98" s="130">
        <v>2225</v>
      </c>
      <c r="L98" s="131">
        <f>SUM(H98:K98)</f>
        <v>9257.68</v>
      </c>
      <c r="M98" s="130">
        <f>+G98-L98</f>
        <v>50742.32</v>
      </c>
    </row>
    <row r="99" spans="1:13" s="85" customFormat="1" ht="23.25" customHeight="1" x14ac:dyDescent="0.2">
      <c r="A99" s="71">
        <f>+A98+1</f>
        <v>37</v>
      </c>
      <c r="B99" s="5" t="s">
        <v>568</v>
      </c>
      <c r="C99" s="161" t="s">
        <v>340</v>
      </c>
      <c r="D99" s="155" t="s">
        <v>332</v>
      </c>
      <c r="E99" s="28" t="s">
        <v>195</v>
      </c>
      <c r="F99" s="28" t="s">
        <v>232</v>
      </c>
      <c r="G99" s="72">
        <v>40000</v>
      </c>
      <c r="H99" s="131">
        <f>G99*2.87%</f>
        <v>1148</v>
      </c>
      <c r="I99" s="131">
        <f>+G99*3.04%</f>
        <v>1216</v>
      </c>
      <c r="J99" s="131">
        <v>442.65</v>
      </c>
      <c r="K99" s="130">
        <v>25</v>
      </c>
      <c r="L99" s="131">
        <f>SUM(H99:K99)</f>
        <v>2831.65</v>
      </c>
      <c r="M99" s="130">
        <f>+G99-L99</f>
        <v>37168.35</v>
      </c>
    </row>
    <row r="100" spans="1:13" s="30" customFormat="1" ht="18.75" customHeight="1" x14ac:dyDescent="0.2">
      <c r="A100" s="228" t="s">
        <v>175</v>
      </c>
      <c r="B100" s="228"/>
      <c r="C100" s="228"/>
      <c r="D100" s="228"/>
      <c r="E100" s="228"/>
      <c r="F100" s="228"/>
      <c r="G100" s="17">
        <f>SUM(G98:G99)</f>
        <v>100000</v>
      </c>
      <c r="H100" s="17">
        <f t="shared" ref="H100:M100" si="32">SUM(H98:H99)</f>
        <v>2870</v>
      </c>
      <c r="I100" s="17">
        <f t="shared" si="32"/>
        <v>3040</v>
      </c>
      <c r="J100" s="17">
        <f t="shared" si="32"/>
        <v>3929.33</v>
      </c>
      <c r="K100" s="17">
        <f t="shared" si="32"/>
        <v>2250</v>
      </c>
      <c r="L100" s="17">
        <f t="shared" si="32"/>
        <v>12089.33</v>
      </c>
      <c r="M100" s="17">
        <f t="shared" si="32"/>
        <v>87910.67</v>
      </c>
    </row>
    <row r="101" spans="1:13" s="73" customFormat="1" ht="23.25" customHeight="1" thickBot="1" x14ac:dyDescent="0.25">
      <c r="A101" s="171"/>
      <c r="B101" s="1"/>
      <c r="C101" s="172"/>
      <c r="D101" s="173"/>
      <c r="E101" s="27"/>
      <c r="F101" s="27"/>
      <c r="G101" s="174"/>
      <c r="K101" s="175"/>
      <c r="M101" s="175"/>
    </row>
    <row r="102" spans="1:13" s="2" customFormat="1" ht="24.95" customHeight="1" thickBot="1" x14ac:dyDescent="0.25">
      <c r="A102" s="225" t="s">
        <v>323</v>
      </c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7"/>
    </row>
    <row r="103" spans="1:13" s="2" customFormat="1" ht="24.95" customHeight="1" x14ac:dyDescent="0.2">
      <c r="A103" s="71">
        <f>+A99+1</f>
        <v>38</v>
      </c>
      <c r="B103" s="74" t="s">
        <v>569</v>
      </c>
      <c r="C103" s="159" t="s">
        <v>342</v>
      </c>
      <c r="D103" s="128" t="s">
        <v>332</v>
      </c>
      <c r="E103" s="28" t="s">
        <v>208</v>
      </c>
      <c r="F103" s="28" t="s">
        <v>312</v>
      </c>
      <c r="G103" s="141">
        <v>100000</v>
      </c>
      <c r="H103" s="131">
        <f>G103*2.87%</f>
        <v>2870</v>
      </c>
      <c r="I103" s="131">
        <f>+G103*3.04%</f>
        <v>3040</v>
      </c>
      <c r="J103" s="131">
        <v>12105.37</v>
      </c>
      <c r="K103" s="130">
        <v>25</v>
      </c>
      <c r="L103" s="131">
        <f>SUM(H103:K103)</f>
        <v>18040.370000000003</v>
      </c>
      <c r="M103" s="130">
        <f>+G103-L103</f>
        <v>81959.63</v>
      </c>
    </row>
    <row r="104" spans="1:13" s="86" customFormat="1" ht="24.95" customHeight="1" x14ac:dyDescent="0.2">
      <c r="A104" s="71">
        <f>+A103+1</f>
        <v>39</v>
      </c>
      <c r="B104" s="74" t="s">
        <v>150</v>
      </c>
      <c r="C104" s="161" t="s">
        <v>129</v>
      </c>
      <c r="D104" s="128" t="s">
        <v>332</v>
      </c>
      <c r="E104" s="28" t="s">
        <v>221</v>
      </c>
      <c r="F104" s="28" t="s">
        <v>315</v>
      </c>
      <c r="G104" s="84">
        <v>60000</v>
      </c>
      <c r="H104" s="66">
        <f>G104*2.87%</f>
        <v>1722</v>
      </c>
      <c r="I104" s="66">
        <f>+G104*3.04%</f>
        <v>1824</v>
      </c>
      <c r="J104" s="66">
        <v>3486.68</v>
      </c>
      <c r="K104" s="130">
        <v>25</v>
      </c>
      <c r="L104" s="131">
        <f>SUM(H104:K104)</f>
        <v>7057.68</v>
      </c>
      <c r="M104" s="130">
        <f>+G104-L104</f>
        <v>52942.32</v>
      </c>
    </row>
    <row r="105" spans="1:13" s="86" customFormat="1" ht="24.95" customHeight="1" x14ac:dyDescent="0.2">
      <c r="A105" s="71">
        <f>+A104+1</f>
        <v>40</v>
      </c>
      <c r="B105" s="5" t="s">
        <v>570</v>
      </c>
      <c r="C105" s="161" t="s">
        <v>361</v>
      </c>
      <c r="D105" s="128" t="s">
        <v>332</v>
      </c>
      <c r="E105" s="28" t="s">
        <v>195</v>
      </c>
      <c r="F105" s="28" t="s">
        <v>232</v>
      </c>
      <c r="G105" s="72">
        <v>45000</v>
      </c>
      <c r="H105" s="131">
        <f t="shared" ref="H105" si="33">G105*2.87%</f>
        <v>1291.5</v>
      </c>
      <c r="I105" s="131">
        <f t="shared" ref="I105" si="34">+G105*3.04%</f>
        <v>1368</v>
      </c>
      <c r="J105" s="131">
        <v>1148.33</v>
      </c>
      <c r="K105" s="130">
        <v>3025</v>
      </c>
      <c r="L105" s="131">
        <f t="shared" ref="L105" si="35">SUM(H105:K105)</f>
        <v>6832.83</v>
      </c>
      <c r="M105" s="130">
        <f>+G105-L105</f>
        <v>38167.17</v>
      </c>
    </row>
    <row r="106" spans="1:13" s="73" customFormat="1" ht="24.95" customHeight="1" x14ac:dyDescent="0.2">
      <c r="A106" s="71">
        <f t="shared" ref="A106" si="36">+A105+1</f>
        <v>41</v>
      </c>
      <c r="B106" s="5" t="s">
        <v>571</v>
      </c>
      <c r="C106" s="161" t="s">
        <v>227</v>
      </c>
      <c r="D106" s="128" t="s">
        <v>332</v>
      </c>
      <c r="E106" s="28" t="s">
        <v>218</v>
      </c>
      <c r="F106" s="28" t="s">
        <v>611</v>
      </c>
      <c r="G106" s="72">
        <v>45000</v>
      </c>
      <c r="H106" s="66">
        <f>G106*2.87%</f>
        <v>1291.5</v>
      </c>
      <c r="I106" s="66">
        <f>+G106*3.04%</f>
        <v>1368</v>
      </c>
      <c r="J106" s="66">
        <v>1148.33</v>
      </c>
      <c r="K106" s="130">
        <v>7654.54</v>
      </c>
      <c r="L106" s="131">
        <f>SUM(H106:K106)</f>
        <v>11462.369999999999</v>
      </c>
      <c r="M106" s="130">
        <f>+G106-L106</f>
        <v>33537.630000000005</v>
      </c>
    </row>
    <row r="107" spans="1:13" s="73" customFormat="1" ht="24.95" customHeight="1" x14ac:dyDescent="0.2">
      <c r="A107" s="71">
        <f>+A106+1</f>
        <v>42</v>
      </c>
      <c r="B107" s="5" t="s">
        <v>572</v>
      </c>
      <c r="C107" s="161" t="s">
        <v>573</v>
      </c>
      <c r="D107" s="128" t="s">
        <v>332</v>
      </c>
      <c r="E107" s="161" t="s">
        <v>218</v>
      </c>
      <c r="F107" s="161" t="s">
        <v>611</v>
      </c>
      <c r="G107" s="72">
        <v>35000</v>
      </c>
      <c r="H107" s="66">
        <f t="shared" ref="H107" si="37">G107*2.87%</f>
        <v>1004.5</v>
      </c>
      <c r="I107" s="66">
        <f t="shared" ref="I107" si="38">+G107*3.04%</f>
        <v>1064</v>
      </c>
      <c r="J107" s="66"/>
      <c r="K107" s="130">
        <v>1025</v>
      </c>
      <c r="L107" s="131">
        <f>SUM(H107:K107)</f>
        <v>3093.5</v>
      </c>
      <c r="M107" s="130">
        <f>+G107-L107</f>
        <v>31906.5</v>
      </c>
    </row>
    <row r="108" spans="1:13" s="6" customFormat="1" ht="24.95" customHeight="1" x14ac:dyDescent="0.2">
      <c r="A108" s="228" t="s">
        <v>175</v>
      </c>
      <c r="B108" s="228"/>
      <c r="C108" s="228"/>
      <c r="D108" s="228"/>
      <c r="E108" s="228"/>
      <c r="F108" s="228"/>
      <c r="G108" s="17">
        <f>SUM(G103:G107)</f>
        <v>285000</v>
      </c>
      <c r="H108" s="17">
        <f t="shared" ref="H108:M108" si="39">SUM(H103:H107)</f>
        <v>8179.5</v>
      </c>
      <c r="I108" s="17">
        <f t="shared" si="39"/>
        <v>8664</v>
      </c>
      <c r="J108" s="17">
        <f t="shared" si="39"/>
        <v>17888.71</v>
      </c>
      <c r="K108" s="17">
        <f t="shared" si="39"/>
        <v>11754.54</v>
      </c>
      <c r="L108" s="17">
        <f t="shared" si="39"/>
        <v>46486.75</v>
      </c>
      <c r="M108" s="17">
        <f t="shared" si="39"/>
        <v>238513.25</v>
      </c>
    </row>
    <row r="109" spans="1:13" s="6" customFormat="1" ht="24.95" customHeight="1" thickBot="1" x14ac:dyDescent="0.25">
      <c r="A109" s="67"/>
      <c r="B109" s="67"/>
      <c r="C109" s="67"/>
      <c r="D109" s="67"/>
      <c r="E109" s="67"/>
      <c r="F109" s="67"/>
    </row>
    <row r="110" spans="1:13" s="30" customFormat="1" ht="27" customHeight="1" thickBot="1" x14ac:dyDescent="0.25">
      <c r="A110" s="225" t="s">
        <v>321</v>
      </c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7"/>
    </row>
    <row r="111" spans="1:13" s="85" customFormat="1" ht="24.95" customHeight="1" x14ac:dyDescent="0.2">
      <c r="A111" s="71">
        <f>+A107+1</f>
        <v>43</v>
      </c>
      <c r="B111" s="74" t="s">
        <v>289</v>
      </c>
      <c r="C111" s="74" t="s">
        <v>290</v>
      </c>
      <c r="D111" s="128" t="s">
        <v>332</v>
      </c>
      <c r="E111" s="74" t="s">
        <v>291</v>
      </c>
      <c r="F111" s="74" t="s">
        <v>292</v>
      </c>
      <c r="G111" s="84">
        <v>155000</v>
      </c>
      <c r="H111" s="66">
        <f>G111*2.87%</f>
        <v>4448.5</v>
      </c>
      <c r="I111" s="131">
        <f t="shared" ref="I111" si="40">+G111*3.04%</f>
        <v>4712</v>
      </c>
      <c r="J111" s="66">
        <v>25042.74</v>
      </c>
      <c r="K111" s="72">
        <v>25</v>
      </c>
      <c r="L111" s="66">
        <f>SUM(H111:K111)</f>
        <v>34228.240000000005</v>
      </c>
      <c r="M111" s="72">
        <f>+G111-L111</f>
        <v>120771.76</v>
      </c>
    </row>
    <row r="112" spans="1:13" s="30" customFormat="1" ht="22.5" customHeight="1" x14ac:dyDescent="0.2">
      <c r="A112" s="228" t="s">
        <v>175</v>
      </c>
      <c r="B112" s="228"/>
      <c r="C112" s="228"/>
      <c r="D112" s="228"/>
      <c r="E112" s="228"/>
      <c r="F112" s="228"/>
      <c r="G112" s="17">
        <f>SUM(G111:G111)</f>
        <v>155000</v>
      </c>
      <c r="H112" s="17">
        <f t="shared" ref="H112:M112" si="41">SUM(H111:H111)</f>
        <v>4448.5</v>
      </c>
      <c r="I112" s="17">
        <f t="shared" si="41"/>
        <v>4712</v>
      </c>
      <c r="J112" s="17">
        <f t="shared" si="41"/>
        <v>25042.74</v>
      </c>
      <c r="K112" s="17">
        <f t="shared" si="41"/>
        <v>25</v>
      </c>
      <c r="L112" s="17">
        <f t="shared" si="41"/>
        <v>34228.240000000005</v>
      </c>
      <c r="M112" s="17">
        <f t="shared" si="41"/>
        <v>120771.76</v>
      </c>
    </row>
    <row r="113" spans="1:13" s="30" customFormat="1" ht="22.5" customHeight="1" thickBot="1" x14ac:dyDescent="0.25">
      <c r="A113" s="67"/>
      <c r="B113" s="67"/>
      <c r="C113" s="67"/>
      <c r="D113" s="67"/>
      <c r="E113" s="67"/>
      <c r="F113" s="67"/>
      <c r="G113" s="6"/>
      <c r="H113" s="6"/>
      <c r="I113" s="6"/>
      <c r="J113" s="6"/>
      <c r="K113" s="6"/>
      <c r="L113" s="6"/>
      <c r="M113" s="6"/>
    </row>
    <row r="114" spans="1:13" s="30" customFormat="1" ht="27" customHeight="1" thickBot="1" x14ac:dyDescent="0.25">
      <c r="A114" s="225" t="s">
        <v>259</v>
      </c>
      <c r="B114" s="226"/>
      <c r="C114" s="226"/>
      <c r="D114" s="226"/>
      <c r="E114" s="226"/>
      <c r="F114" s="226"/>
      <c r="G114" s="226"/>
      <c r="H114" s="226"/>
      <c r="I114" s="226"/>
      <c r="J114" s="226"/>
      <c r="K114" s="226"/>
      <c r="L114" s="226"/>
      <c r="M114" s="227"/>
    </row>
    <row r="115" spans="1:13" s="85" customFormat="1" ht="24.95" customHeight="1" x14ac:dyDescent="0.2">
      <c r="A115" s="71">
        <f>+A111+1</f>
        <v>44</v>
      </c>
      <c r="B115" s="161" t="s">
        <v>343</v>
      </c>
      <c r="C115" s="159" t="s">
        <v>344</v>
      </c>
      <c r="D115" s="155" t="s">
        <v>332</v>
      </c>
      <c r="E115" s="161" t="s">
        <v>208</v>
      </c>
      <c r="F115" s="74" t="s">
        <v>312</v>
      </c>
      <c r="G115" s="84">
        <v>100000</v>
      </c>
      <c r="H115" s="66">
        <f>G115*2.87%</f>
        <v>2870</v>
      </c>
      <c r="I115" s="131">
        <f t="shared" ref="I115" si="42">+G115*3.04%</f>
        <v>3040</v>
      </c>
      <c r="J115" s="66">
        <v>12105.37</v>
      </c>
      <c r="K115" s="72">
        <v>25</v>
      </c>
      <c r="L115" s="66">
        <f>SUM(H115:K115)</f>
        <v>18040.370000000003</v>
      </c>
      <c r="M115" s="72">
        <f>+G115-L115</f>
        <v>81959.63</v>
      </c>
    </row>
    <row r="116" spans="1:13" s="85" customFormat="1" ht="24.95" customHeight="1" x14ac:dyDescent="0.2">
      <c r="A116" s="71">
        <f>+A115+1</f>
        <v>45</v>
      </c>
      <c r="B116" s="161" t="s">
        <v>535</v>
      </c>
      <c r="C116" s="159" t="s">
        <v>574</v>
      </c>
      <c r="D116" s="155" t="s">
        <v>332</v>
      </c>
      <c r="E116" s="161" t="s">
        <v>218</v>
      </c>
      <c r="F116" s="74" t="s">
        <v>611</v>
      </c>
      <c r="G116" s="84">
        <v>45000</v>
      </c>
      <c r="H116" s="66">
        <f>G116*2.87%</f>
        <v>1291.5</v>
      </c>
      <c r="I116" s="131">
        <f t="shared" ref="I116" si="43">+G116*3.04%</f>
        <v>1368</v>
      </c>
      <c r="J116" s="66">
        <v>1148.33</v>
      </c>
      <c r="K116" s="72">
        <v>25</v>
      </c>
      <c r="L116" s="66">
        <f>SUM(H116:K116)</f>
        <v>3832.83</v>
      </c>
      <c r="M116" s="72">
        <f>+G116-L116</f>
        <v>41167.17</v>
      </c>
    </row>
    <row r="117" spans="1:13" s="30" customFormat="1" ht="22.5" customHeight="1" x14ac:dyDescent="0.2">
      <c r="A117" s="228" t="s">
        <v>175</v>
      </c>
      <c r="B117" s="228"/>
      <c r="C117" s="228"/>
      <c r="D117" s="228"/>
      <c r="E117" s="228"/>
      <c r="F117" s="228"/>
      <c r="G117" s="17">
        <f>SUM(G115:G116)</f>
        <v>145000</v>
      </c>
      <c r="H117" s="17">
        <f t="shared" ref="H117:M117" si="44">SUM(H115:H116)</f>
        <v>4161.5</v>
      </c>
      <c r="I117" s="17">
        <f t="shared" si="44"/>
        <v>4408</v>
      </c>
      <c r="J117" s="17">
        <f t="shared" si="44"/>
        <v>13253.7</v>
      </c>
      <c r="K117" s="17">
        <f t="shared" si="44"/>
        <v>50</v>
      </c>
      <c r="L117" s="17">
        <f t="shared" si="44"/>
        <v>21873.200000000004</v>
      </c>
      <c r="M117" s="17">
        <f t="shared" si="44"/>
        <v>123126.8</v>
      </c>
    </row>
    <row r="118" spans="1:13" s="30" customFormat="1" ht="22.5" customHeight="1" thickBot="1" x14ac:dyDescent="0.25">
      <c r="A118" s="67"/>
      <c r="B118" s="67"/>
      <c r="C118" s="67"/>
      <c r="D118" s="67"/>
      <c r="E118" s="67"/>
      <c r="F118" s="67"/>
      <c r="G118" s="6"/>
      <c r="H118" s="6"/>
      <c r="I118" s="6"/>
      <c r="J118" s="6"/>
      <c r="K118" s="6"/>
      <c r="L118" s="6"/>
      <c r="M118" s="6"/>
    </row>
    <row r="119" spans="1:13" s="30" customFormat="1" ht="22.5" customHeight="1" thickBot="1" x14ac:dyDescent="0.25">
      <c r="A119" s="225" t="s">
        <v>260</v>
      </c>
      <c r="B119" s="226"/>
      <c r="C119" s="226"/>
      <c r="D119" s="226"/>
      <c r="E119" s="226"/>
      <c r="F119" s="226"/>
      <c r="G119" s="226"/>
      <c r="H119" s="226"/>
      <c r="I119" s="226"/>
      <c r="J119" s="226"/>
      <c r="K119" s="226"/>
      <c r="L119" s="226"/>
      <c r="M119" s="227"/>
    </row>
    <row r="120" spans="1:13" s="85" customFormat="1" ht="24.95" customHeight="1" x14ac:dyDescent="0.2">
      <c r="A120" s="71">
        <f>+A116+1</f>
        <v>46</v>
      </c>
      <c r="B120" s="161" t="s">
        <v>346</v>
      </c>
      <c r="C120" s="161" t="s">
        <v>345</v>
      </c>
      <c r="D120" s="155" t="s">
        <v>332</v>
      </c>
      <c r="E120" s="28" t="s">
        <v>208</v>
      </c>
      <c r="F120" s="28" t="s">
        <v>312</v>
      </c>
      <c r="G120" s="72">
        <v>45000</v>
      </c>
      <c r="H120" s="131">
        <f t="shared" ref="H120" si="45">G120*2.87%</f>
        <v>1291.5</v>
      </c>
      <c r="I120" s="131">
        <f t="shared" ref="I120" si="46">+G120*3.04%</f>
        <v>1368</v>
      </c>
      <c r="J120" s="131">
        <v>1148.33</v>
      </c>
      <c r="K120" s="130">
        <v>25</v>
      </c>
      <c r="L120" s="131">
        <f t="shared" ref="L120" si="47">SUM(H120:K120)</f>
        <v>3832.83</v>
      </c>
      <c r="M120" s="130">
        <f>+G120-L120</f>
        <v>41167.17</v>
      </c>
    </row>
    <row r="121" spans="1:13" s="30" customFormat="1" ht="22.5" customHeight="1" x14ac:dyDescent="0.2">
      <c r="A121" s="228" t="s">
        <v>175</v>
      </c>
      <c r="B121" s="228"/>
      <c r="C121" s="228"/>
      <c r="D121" s="228"/>
      <c r="E121" s="228"/>
      <c r="F121" s="228"/>
      <c r="G121" s="17">
        <f>SUM(G120:G120)</f>
        <v>45000</v>
      </c>
      <c r="H121" s="17">
        <f t="shared" ref="H121:M121" si="48">SUM(H120:H120)</f>
        <v>1291.5</v>
      </c>
      <c r="I121" s="17">
        <f t="shared" si="48"/>
        <v>1368</v>
      </c>
      <c r="J121" s="17">
        <f t="shared" si="48"/>
        <v>1148.33</v>
      </c>
      <c r="K121" s="17">
        <f t="shared" si="48"/>
        <v>25</v>
      </c>
      <c r="L121" s="17">
        <f t="shared" si="48"/>
        <v>3832.83</v>
      </c>
      <c r="M121" s="17">
        <f t="shared" si="48"/>
        <v>41167.17</v>
      </c>
    </row>
    <row r="122" spans="1:13" s="2" customFormat="1" ht="32.25" customHeight="1" thickBot="1" x14ac:dyDescent="0.25">
      <c r="A122" s="4"/>
      <c r="B122" s="27"/>
      <c r="C122" s="29"/>
      <c r="D122" s="29"/>
      <c r="E122" s="29"/>
      <c r="F122" s="29"/>
      <c r="M122" s="7"/>
    </row>
    <row r="123" spans="1:13" s="73" customFormat="1" ht="24.95" customHeight="1" thickBot="1" x14ac:dyDescent="0.25">
      <c r="A123" s="225" t="s">
        <v>464</v>
      </c>
      <c r="B123" s="226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7"/>
    </row>
    <row r="124" spans="1:13" s="73" customFormat="1" ht="24.95" customHeight="1" x14ac:dyDescent="0.2">
      <c r="A124" s="127">
        <f>+A120+1</f>
        <v>47</v>
      </c>
      <c r="B124" s="28" t="s">
        <v>575</v>
      </c>
      <c r="C124" s="155" t="s">
        <v>576</v>
      </c>
      <c r="D124" s="128" t="s">
        <v>332</v>
      </c>
      <c r="E124" s="28" t="s">
        <v>288</v>
      </c>
      <c r="F124" s="28" t="s">
        <v>316</v>
      </c>
      <c r="G124" s="131">
        <v>155000</v>
      </c>
      <c r="H124" s="131">
        <f t="shared" ref="H124" si="49">G124*2.87%</f>
        <v>4448.5</v>
      </c>
      <c r="I124" s="131">
        <f t="shared" ref="I124" si="50">+G124*3.04%</f>
        <v>4712</v>
      </c>
      <c r="J124" s="66">
        <v>25042.74</v>
      </c>
      <c r="K124" s="130">
        <v>25</v>
      </c>
      <c r="L124" s="131">
        <f>SUM(H124:K124)</f>
        <v>34228.240000000005</v>
      </c>
      <c r="M124" s="130">
        <f t="shared" ref="M124" si="51">+G124-L124</f>
        <v>120771.76</v>
      </c>
    </row>
    <row r="125" spans="1:13" s="2" customFormat="1" ht="24.95" customHeight="1" thickBot="1" x14ac:dyDescent="0.25">
      <c r="A125" s="228" t="s">
        <v>175</v>
      </c>
      <c r="B125" s="228"/>
      <c r="C125" s="228"/>
      <c r="D125" s="233"/>
      <c r="E125" s="233"/>
      <c r="F125" s="234"/>
      <c r="G125" s="83">
        <f>SUM(G124:G124)</f>
        <v>155000</v>
      </c>
      <c r="H125" s="83">
        <f t="shared" ref="H125:M125" si="52">SUM(H124:H124)</f>
        <v>4448.5</v>
      </c>
      <c r="I125" s="83">
        <f t="shared" si="52"/>
        <v>4712</v>
      </c>
      <c r="J125" s="83">
        <f t="shared" si="52"/>
        <v>25042.74</v>
      </c>
      <c r="K125" s="83">
        <f t="shared" si="52"/>
        <v>25</v>
      </c>
      <c r="L125" s="83">
        <f t="shared" si="52"/>
        <v>34228.240000000005</v>
      </c>
      <c r="M125" s="83">
        <f t="shared" si="52"/>
        <v>120771.76</v>
      </c>
    </row>
    <row r="126" spans="1:13" s="73" customFormat="1" ht="24.75" customHeight="1" thickBot="1" x14ac:dyDescent="0.25">
      <c r="A126" s="225" t="s">
        <v>577</v>
      </c>
      <c r="B126" s="226"/>
      <c r="C126" s="226"/>
      <c r="D126" s="226"/>
      <c r="E126" s="226"/>
      <c r="F126" s="226"/>
      <c r="G126" s="226"/>
      <c r="H126" s="226"/>
      <c r="I126" s="226"/>
      <c r="J126" s="226"/>
      <c r="K126" s="226"/>
      <c r="L126" s="226"/>
      <c r="M126" s="227"/>
    </row>
    <row r="127" spans="1:13" s="73" customFormat="1" ht="24.75" customHeight="1" x14ac:dyDescent="0.2">
      <c r="A127" s="71">
        <f>+A124+1</f>
        <v>48</v>
      </c>
      <c r="B127" s="74" t="s">
        <v>127</v>
      </c>
      <c r="C127" s="74" t="s">
        <v>147</v>
      </c>
      <c r="D127" s="128" t="s">
        <v>332</v>
      </c>
      <c r="E127" s="129" t="s">
        <v>195</v>
      </c>
      <c r="F127" s="129" t="s">
        <v>232</v>
      </c>
      <c r="G127" s="66">
        <v>75000</v>
      </c>
      <c r="H127" s="66">
        <v>2152.5</v>
      </c>
      <c r="I127" s="66">
        <v>2280</v>
      </c>
      <c r="J127" s="66">
        <v>6309.38</v>
      </c>
      <c r="K127" s="130">
        <v>25</v>
      </c>
      <c r="L127" s="131">
        <f>SUM(H127:K127)</f>
        <v>10766.880000000001</v>
      </c>
      <c r="M127" s="130">
        <f t="shared" ref="M127:M128" si="53">+G127-L127</f>
        <v>64233.119999999995</v>
      </c>
    </row>
    <row r="128" spans="1:13" s="30" customFormat="1" ht="24.95" customHeight="1" thickBot="1" x14ac:dyDescent="0.25">
      <c r="A128" s="71">
        <f>+A127+1</f>
        <v>49</v>
      </c>
      <c r="B128" s="74" t="s">
        <v>132</v>
      </c>
      <c r="C128" s="74" t="s">
        <v>119</v>
      </c>
      <c r="D128" s="128" t="s">
        <v>332</v>
      </c>
      <c r="E128" s="129" t="s">
        <v>196</v>
      </c>
      <c r="F128" s="85" t="s">
        <v>285</v>
      </c>
      <c r="G128" s="142">
        <v>75000</v>
      </c>
      <c r="H128" s="142">
        <v>2152.5</v>
      </c>
      <c r="I128" s="142">
        <v>2280</v>
      </c>
      <c r="J128" s="142">
        <v>6309.38</v>
      </c>
      <c r="K128" s="137">
        <v>25</v>
      </c>
      <c r="L128" s="131">
        <f t="shared" ref="L128" si="54">SUM(H128:K128)</f>
        <v>10766.880000000001</v>
      </c>
      <c r="M128" s="130">
        <f t="shared" si="53"/>
        <v>64233.119999999995</v>
      </c>
    </row>
    <row r="129" spans="1:13" s="30" customFormat="1" ht="28.5" customHeight="1" thickBot="1" x14ac:dyDescent="0.25">
      <c r="A129" s="228" t="s">
        <v>175</v>
      </c>
      <c r="B129" s="228"/>
      <c r="C129" s="228"/>
      <c r="D129" s="228"/>
      <c r="E129" s="228"/>
      <c r="F129" s="232"/>
      <c r="G129" s="68">
        <f>SUM(G127:G128)</f>
        <v>150000</v>
      </c>
      <c r="H129" s="68">
        <f t="shared" ref="H129:M129" si="55">SUM(H127:H128)</f>
        <v>4305</v>
      </c>
      <c r="I129" s="68">
        <f t="shared" si="55"/>
        <v>4560</v>
      </c>
      <c r="J129" s="68">
        <f t="shared" si="55"/>
        <v>12618.76</v>
      </c>
      <c r="K129" s="68">
        <f t="shared" si="55"/>
        <v>50</v>
      </c>
      <c r="L129" s="68">
        <f t="shared" si="55"/>
        <v>21533.760000000002</v>
      </c>
      <c r="M129" s="68">
        <f t="shared" si="55"/>
        <v>128466.23999999999</v>
      </c>
    </row>
    <row r="130" spans="1:13" s="2" customFormat="1" ht="24.95" customHeight="1" thickBot="1" x14ac:dyDescent="0.25">
      <c r="A130" s="67"/>
      <c r="B130" s="67"/>
      <c r="C130" s="67"/>
      <c r="D130" s="67"/>
      <c r="E130" s="67"/>
      <c r="F130" s="67"/>
      <c r="G130"/>
      <c r="H130"/>
      <c r="I130"/>
      <c r="J130"/>
      <c r="K130"/>
      <c r="L130"/>
      <c r="M130"/>
    </row>
    <row r="131" spans="1:13" s="73" customFormat="1" ht="24.95" customHeight="1" thickBot="1" x14ac:dyDescent="0.25">
      <c r="A131" s="225" t="s">
        <v>470</v>
      </c>
      <c r="B131" s="226"/>
      <c r="C131" s="240"/>
      <c r="D131" s="226"/>
      <c r="E131" s="226"/>
      <c r="F131" s="226"/>
      <c r="G131" s="226"/>
      <c r="H131" s="226"/>
      <c r="I131" s="226"/>
      <c r="J131" s="226"/>
      <c r="K131" s="226"/>
      <c r="L131" s="226"/>
      <c r="M131" s="227"/>
    </row>
    <row r="132" spans="1:13" s="85" customFormat="1" ht="24.95" customHeight="1" x14ac:dyDescent="0.2">
      <c r="A132" s="127">
        <f>+A128+1</f>
        <v>50</v>
      </c>
      <c r="B132" s="178" t="s">
        <v>578</v>
      </c>
      <c r="C132" s="159" t="s">
        <v>579</v>
      </c>
      <c r="D132" s="128" t="s">
        <v>332</v>
      </c>
      <c r="E132" s="28" t="s">
        <v>222</v>
      </c>
      <c r="F132" s="28" t="s">
        <v>318</v>
      </c>
      <c r="G132" s="179">
        <v>100000</v>
      </c>
      <c r="H132" s="131">
        <f>G132*2.87%</f>
        <v>2870</v>
      </c>
      <c r="I132" s="66">
        <f>+G132*3.04%</f>
        <v>3040</v>
      </c>
      <c r="J132" s="66">
        <v>12105.37</v>
      </c>
      <c r="K132" s="130">
        <v>25</v>
      </c>
      <c r="L132" s="131">
        <f>SUM(H132:K132)</f>
        <v>18040.370000000003</v>
      </c>
      <c r="M132" s="130">
        <f>+G132-L132</f>
        <v>81959.63</v>
      </c>
    </row>
    <row r="133" spans="1:13" s="85" customFormat="1" ht="21" customHeight="1" x14ac:dyDescent="0.2">
      <c r="A133" s="127">
        <f>+A132+1</f>
        <v>51</v>
      </c>
      <c r="B133" s="129" t="s">
        <v>128</v>
      </c>
      <c r="C133" s="201" t="s">
        <v>653</v>
      </c>
      <c r="D133" s="128" t="s">
        <v>332</v>
      </c>
      <c r="E133" s="129" t="s">
        <v>195</v>
      </c>
      <c r="F133" s="129" t="s">
        <v>232</v>
      </c>
      <c r="G133" s="143">
        <v>45000</v>
      </c>
      <c r="H133" s="66">
        <f>G133*2.87%</f>
        <v>1291.5</v>
      </c>
      <c r="I133" s="66">
        <f>+G133*3.04%</f>
        <v>1368</v>
      </c>
      <c r="J133" s="66">
        <v>1148.25</v>
      </c>
      <c r="K133" s="72">
        <v>25</v>
      </c>
      <c r="L133" s="66">
        <f t="shared" ref="L133" si="56">SUM(H133:K133)</f>
        <v>3832.75</v>
      </c>
      <c r="M133" s="72">
        <f t="shared" ref="M133" si="57">+G133-L133</f>
        <v>41167.25</v>
      </c>
    </row>
    <row r="134" spans="1:13" s="2" customFormat="1" ht="24.95" customHeight="1" thickBot="1" x14ac:dyDescent="0.25">
      <c r="A134" s="186">
        <f>+A133+1</f>
        <v>52</v>
      </c>
      <c r="B134" s="156" t="s">
        <v>348</v>
      </c>
      <c r="C134" s="161" t="s">
        <v>580</v>
      </c>
      <c r="D134" s="187" t="s">
        <v>332</v>
      </c>
      <c r="E134" s="187" t="s">
        <v>208</v>
      </c>
      <c r="F134" s="156" t="s">
        <v>312</v>
      </c>
      <c r="G134" s="188">
        <v>35000</v>
      </c>
      <c r="H134" s="142">
        <v>1004.5</v>
      </c>
      <c r="I134" s="142">
        <v>1064</v>
      </c>
      <c r="J134" s="142"/>
      <c r="K134" s="189">
        <v>25</v>
      </c>
      <c r="L134" s="142">
        <f t="shared" ref="L134" si="58">SUM(H134:K134)</f>
        <v>2093.5</v>
      </c>
      <c r="M134" s="189">
        <f t="shared" ref="M134" si="59">+G134-L134</f>
        <v>32906.5</v>
      </c>
    </row>
    <row r="135" spans="1:13" s="2" customFormat="1" ht="24.95" customHeight="1" thickBot="1" x14ac:dyDescent="0.25">
      <c r="A135" s="228" t="s">
        <v>175</v>
      </c>
      <c r="B135" s="228"/>
      <c r="C135" s="228"/>
      <c r="D135" s="228"/>
      <c r="E135" s="228"/>
      <c r="F135" s="228"/>
      <c r="G135" s="191">
        <f t="shared" ref="G135:M135" si="60">SUM(G132:G134)</f>
        <v>180000</v>
      </c>
      <c r="H135" s="68">
        <f t="shared" si="60"/>
        <v>5166</v>
      </c>
      <c r="I135" s="68">
        <f t="shared" si="60"/>
        <v>5472</v>
      </c>
      <c r="J135" s="68">
        <f t="shared" si="60"/>
        <v>13253.62</v>
      </c>
      <c r="K135" s="68">
        <f t="shared" si="60"/>
        <v>75</v>
      </c>
      <c r="L135" s="68">
        <f t="shared" si="60"/>
        <v>23966.620000000003</v>
      </c>
      <c r="M135" s="190">
        <f t="shared" si="60"/>
        <v>156033.38</v>
      </c>
    </row>
    <row r="136" spans="1:13" s="2" customFormat="1" ht="24.95" customHeight="1" thickBot="1" x14ac:dyDescent="0.25">
      <c r="A136" s="67"/>
      <c r="B136" s="67"/>
      <c r="C136" s="67"/>
      <c r="D136" s="67"/>
      <c r="E136" s="67"/>
      <c r="F136" s="67"/>
      <c r="G136" s="6"/>
      <c r="H136" s="6"/>
      <c r="I136" s="6"/>
      <c r="J136" s="6"/>
      <c r="K136" s="6"/>
      <c r="L136" s="6"/>
      <c r="M136" s="6"/>
    </row>
    <row r="137" spans="1:13" s="2" customFormat="1" ht="24.95" customHeight="1" thickBot="1" x14ac:dyDescent="0.25">
      <c r="A137" s="225" t="s">
        <v>364</v>
      </c>
      <c r="B137" s="226"/>
      <c r="C137" s="226"/>
      <c r="D137" s="226"/>
      <c r="E137" s="226"/>
      <c r="F137" s="226"/>
      <c r="G137" s="226"/>
      <c r="H137" s="226"/>
      <c r="I137" s="226"/>
      <c r="J137" s="226"/>
      <c r="K137" s="226"/>
      <c r="L137" s="226"/>
      <c r="M137" s="227"/>
    </row>
    <row r="138" spans="1:13" s="2" customFormat="1" ht="24.95" customHeight="1" x14ac:dyDescent="0.2">
      <c r="A138" s="127">
        <f>+A134+1</f>
        <v>53</v>
      </c>
      <c r="B138" s="28" t="s">
        <v>229</v>
      </c>
      <c r="C138" s="28" t="s">
        <v>580</v>
      </c>
      <c r="D138" s="155" t="s">
        <v>332</v>
      </c>
      <c r="E138" s="129" t="s">
        <v>218</v>
      </c>
      <c r="F138" s="129" t="s">
        <v>611</v>
      </c>
      <c r="G138" s="143">
        <v>35000</v>
      </c>
      <c r="H138" s="66">
        <v>1004.5</v>
      </c>
      <c r="I138" s="66">
        <v>1064</v>
      </c>
      <c r="J138" s="66"/>
      <c r="K138" s="72">
        <v>25</v>
      </c>
      <c r="L138" s="66">
        <f>SUM(H138:K138)</f>
        <v>2093.5</v>
      </c>
      <c r="M138" s="72">
        <f>+G138-L138</f>
        <v>32906.5</v>
      </c>
    </row>
    <row r="139" spans="1:13" s="2" customFormat="1" ht="24.95" customHeight="1" thickBot="1" x14ac:dyDescent="0.25">
      <c r="A139" s="233" t="s">
        <v>175</v>
      </c>
      <c r="B139" s="233"/>
      <c r="C139" s="233"/>
      <c r="D139" s="233"/>
      <c r="E139" s="233"/>
      <c r="F139" s="234"/>
      <c r="G139" s="83">
        <f>SUM(G138)</f>
        <v>35000</v>
      </c>
      <c r="H139" s="83">
        <f t="shared" ref="H139:M139" si="61">SUM(H138)</f>
        <v>1004.5</v>
      </c>
      <c r="I139" s="83">
        <f t="shared" si="61"/>
        <v>1064</v>
      </c>
      <c r="J139" s="83">
        <f t="shared" si="61"/>
        <v>0</v>
      </c>
      <c r="K139" s="83">
        <f t="shared" si="61"/>
        <v>25</v>
      </c>
      <c r="L139" s="83">
        <f>SUM(L138)</f>
        <v>2093.5</v>
      </c>
      <c r="M139" s="83">
        <f t="shared" si="61"/>
        <v>32906.5</v>
      </c>
    </row>
    <row r="140" spans="1:13" s="2" customFormat="1" ht="24.95" customHeight="1" thickBot="1" x14ac:dyDescent="0.25">
      <c r="A140" s="67"/>
      <c r="B140" s="67"/>
      <c r="C140" s="67"/>
      <c r="D140" s="67"/>
      <c r="E140" s="67"/>
      <c r="F140" s="67"/>
      <c r="G140" s="176"/>
      <c r="H140" s="176"/>
      <c r="I140" s="176"/>
      <c r="J140" s="176"/>
      <c r="K140" s="176"/>
      <c r="L140" s="176"/>
      <c r="M140" s="177"/>
    </row>
    <row r="141" spans="1:13" s="2" customFormat="1" ht="24.95" customHeight="1" thickBot="1" x14ac:dyDescent="0.25">
      <c r="A141" s="225" t="s">
        <v>347</v>
      </c>
      <c r="B141" s="226"/>
      <c r="C141" s="226"/>
      <c r="D141" s="226"/>
      <c r="E141" s="226"/>
      <c r="F141" s="226"/>
      <c r="G141" s="226"/>
      <c r="H141" s="226"/>
      <c r="I141" s="226"/>
      <c r="J141" s="226"/>
      <c r="K141" s="226"/>
      <c r="L141" s="226"/>
      <c r="M141" s="227"/>
    </row>
    <row r="142" spans="1:13" s="2" customFormat="1" ht="24.95" customHeight="1" x14ac:dyDescent="0.2">
      <c r="A142" s="127">
        <f>+A138+1</f>
        <v>54</v>
      </c>
      <c r="B142" s="28" t="s">
        <v>228</v>
      </c>
      <c r="C142" s="155" t="s">
        <v>581</v>
      </c>
      <c r="D142" s="128" t="s">
        <v>332</v>
      </c>
      <c r="E142" s="28" t="s">
        <v>231</v>
      </c>
      <c r="F142" s="28" t="s">
        <v>317</v>
      </c>
      <c r="G142" s="131">
        <v>100000</v>
      </c>
      <c r="H142" s="131">
        <f t="shared" ref="H142" si="62">G142*2.87%</f>
        <v>2870</v>
      </c>
      <c r="I142" s="131">
        <f t="shared" ref="I142" si="63">+G142*3.04%</f>
        <v>3040</v>
      </c>
      <c r="J142" s="131">
        <v>11807.84</v>
      </c>
      <c r="K142" s="130">
        <v>6215.12</v>
      </c>
      <c r="L142" s="131">
        <f>SUM(H142:K142)</f>
        <v>23932.959999999999</v>
      </c>
      <c r="M142" s="130">
        <f t="shared" ref="M142" si="64">+G142-L142</f>
        <v>76067.040000000008</v>
      </c>
    </row>
    <row r="143" spans="1:13" s="2" customFormat="1" ht="24.95" customHeight="1" thickBot="1" x14ac:dyDescent="0.25">
      <c r="A143" s="233" t="s">
        <v>175</v>
      </c>
      <c r="B143" s="233"/>
      <c r="C143" s="233"/>
      <c r="D143" s="233"/>
      <c r="E143" s="233"/>
      <c r="F143" s="234"/>
      <c r="G143" s="83">
        <f>SUM(G142:G142)</f>
        <v>100000</v>
      </c>
      <c r="H143" s="83">
        <f t="shared" ref="H143:M143" si="65">SUM(H142:H142)</f>
        <v>2870</v>
      </c>
      <c r="I143" s="83">
        <f t="shared" si="65"/>
        <v>3040</v>
      </c>
      <c r="J143" s="83">
        <f t="shared" si="65"/>
        <v>11807.84</v>
      </c>
      <c r="K143" s="83">
        <f t="shared" si="65"/>
        <v>6215.12</v>
      </c>
      <c r="L143" s="83">
        <f t="shared" si="65"/>
        <v>23932.959999999999</v>
      </c>
      <c r="M143" s="83">
        <f t="shared" si="65"/>
        <v>76067.040000000008</v>
      </c>
    </row>
    <row r="144" spans="1:13" s="2" customFormat="1" ht="24.95" customHeight="1" thickBot="1" x14ac:dyDescent="0.25">
      <c r="A144" s="67"/>
      <c r="B144" s="67"/>
      <c r="C144" s="67"/>
      <c r="D144" s="67"/>
      <c r="E144" s="67"/>
      <c r="F144" s="67"/>
      <c r="G144" s="81"/>
      <c r="H144" s="81"/>
      <c r="I144" s="81"/>
      <c r="J144" s="81"/>
      <c r="K144" s="81"/>
      <c r="L144" s="81"/>
      <c r="M144" s="82"/>
    </row>
    <row r="145" spans="1:13" s="2" customFormat="1" ht="24.95" customHeight="1" thickBot="1" x14ac:dyDescent="0.25">
      <c r="A145" s="225" t="s">
        <v>117</v>
      </c>
      <c r="B145" s="226"/>
      <c r="C145" s="226"/>
      <c r="D145" s="226"/>
      <c r="E145" s="226"/>
      <c r="F145" s="226"/>
      <c r="G145" s="226"/>
      <c r="H145" s="226"/>
      <c r="I145" s="226"/>
      <c r="J145" s="226"/>
      <c r="K145" s="226"/>
      <c r="L145" s="226"/>
      <c r="M145" s="227"/>
    </row>
    <row r="146" spans="1:13" s="2" customFormat="1" ht="24.95" customHeight="1" x14ac:dyDescent="0.2">
      <c r="A146" s="127">
        <f>+A142+1</f>
        <v>55</v>
      </c>
      <c r="B146" s="129" t="s">
        <v>286</v>
      </c>
      <c r="C146" s="128" t="s">
        <v>287</v>
      </c>
      <c r="D146" s="128" t="s">
        <v>332</v>
      </c>
      <c r="E146" s="129" t="s">
        <v>218</v>
      </c>
      <c r="F146" s="129" t="s">
        <v>611</v>
      </c>
      <c r="G146" s="130">
        <v>175000</v>
      </c>
      <c r="H146" s="131">
        <f>G146*2.87%</f>
        <v>5022.5</v>
      </c>
      <c r="I146" s="131">
        <v>4742.3999999999996</v>
      </c>
      <c r="J146" s="131">
        <v>29891.64</v>
      </c>
      <c r="K146" s="130">
        <v>3209.56</v>
      </c>
      <c r="L146" s="131">
        <f>SUM(H146:K146)</f>
        <v>42866.1</v>
      </c>
      <c r="M146" s="130">
        <f t="shared" ref="M146" si="66">+G146-L146</f>
        <v>132133.9</v>
      </c>
    </row>
    <row r="147" spans="1:13" s="73" customFormat="1" ht="24.95" customHeight="1" x14ac:dyDescent="0.2">
      <c r="A147" s="228" t="s">
        <v>175</v>
      </c>
      <c r="B147" s="228"/>
      <c r="C147" s="228"/>
      <c r="D147" s="228"/>
      <c r="E147" s="228"/>
      <c r="F147" s="228"/>
      <c r="G147" s="17">
        <f t="shared" ref="G147:M147" si="67">SUM(G146:G146)</f>
        <v>175000</v>
      </c>
      <c r="H147" s="17">
        <f t="shared" si="67"/>
        <v>5022.5</v>
      </c>
      <c r="I147" s="17">
        <f t="shared" si="67"/>
        <v>4742.3999999999996</v>
      </c>
      <c r="J147" s="17">
        <f t="shared" si="67"/>
        <v>29891.64</v>
      </c>
      <c r="K147" s="17">
        <f t="shared" si="67"/>
        <v>3209.56</v>
      </c>
      <c r="L147" s="17">
        <f t="shared" si="67"/>
        <v>42866.1</v>
      </c>
      <c r="M147" s="17">
        <f t="shared" si="67"/>
        <v>132133.9</v>
      </c>
    </row>
    <row r="148" spans="1:13" s="73" customFormat="1" ht="25.5" customHeight="1" thickBo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s="73" customFormat="1" ht="26.25" customHeight="1" thickBot="1" x14ac:dyDescent="0.25">
      <c r="A149" s="225" t="s">
        <v>582</v>
      </c>
      <c r="B149" s="226"/>
      <c r="C149" s="226"/>
      <c r="D149" s="226"/>
      <c r="E149" s="226"/>
      <c r="F149" s="226"/>
      <c r="G149" s="226"/>
      <c r="H149" s="226"/>
      <c r="I149" s="226"/>
      <c r="J149" s="226"/>
      <c r="K149" s="226"/>
      <c r="L149" s="226"/>
      <c r="M149" s="227"/>
    </row>
    <row r="150" spans="1:13" s="73" customFormat="1" ht="26.25" customHeight="1" thickBot="1" x14ac:dyDescent="0.25">
      <c r="A150" s="127">
        <f>+A146+1</f>
        <v>56</v>
      </c>
      <c r="B150" s="192" t="s">
        <v>583</v>
      </c>
      <c r="C150" s="193" t="s">
        <v>234</v>
      </c>
      <c r="D150" s="128" t="s">
        <v>332</v>
      </c>
      <c r="E150" s="129" t="s">
        <v>223</v>
      </c>
      <c r="F150" s="129" t="s">
        <v>614</v>
      </c>
      <c r="G150" s="131">
        <v>100000</v>
      </c>
      <c r="H150" s="131">
        <f>G150*2.87%</f>
        <v>2870</v>
      </c>
      <c r="I150" s="131">
        <f>+G150*3.04%</f>
        <v>3040</v>
      </c>
      <c r="J150" s="131">
        <v>11807.84</v>
      </c>
      <c r="K150" s="130">
        <v>1215.1199999999999</v>
      </c>
      <c r="L150" s="131">
        <f>SUM(H150:K150)</f>
        <v>18932.96</v>
      </c>
      <c r="M150" s="130">
        <f t="shared" ref="M150" si="68">+G150-L150</f>
        <v>81067.040000000008</v>
      </c>
    </row>
    <row r="151" spans="1:13" s="73" customFormat="1" ht="23.25" customHeight="1" x14ac:dyDescent="0.2">
      <c r="A151" s="228" t="s">
        <v>175</v>
      </c>
      <c r="B151" s="228"/>
      <c r="C151" s="228"/>
      <c r="D151" s="228"/>
      <c r="E151" s="228"/>
      <c r="F151" s="228"/>
      <c r="G151" s="17">
        <f>SUM(G150:G150)</f>
        <v>100000</v>
      </c>
      <c r="H151" s="17">
        <f t="shared" ref="H151:M151" si="69">SUM(H150:H150)</f>
        <v>2870</v>
      </c>
      <c r="I151" s="17">
        <f t="shared" si="69"/>
        <v>3040</v>
      </c>
      <c r="J151" s="17">
        <f t="shared" si="69"/>
        <v>11807.84</v>
      </c>
      <c r="K151" s="17">
        <f t="shared" si="69"/>
        <v>1215.1199999999999</v>
      </c>
      <c r="L151" s="17">
        <f t="shared" si="69"/>
        <v>18932.96</v>
      </c>
      <c r="M151" s="17">
        <f t="shared" si="69"/>
        <v>81067.040000000008</v>
      </c>
    </row>
    <row r="152" spans="1:13" s="2" customFormat="1" ht="24.95" customHeight="1" thickBot="1" x14ac:dyDescent="0.25">
      <c r="A152" s="67"/>
      <c r="B152" s="67"/>
      <c r="C152" s="67"/>
      <c r="D152" s="67"/>
      <c r="E152" s="67"/>
      <c r="F152" s="67"/>
      <c r="G152" s="6"/>
      <c r="H152" s="6"/>
      <c r="I152" s="6"/>
      <c r="J152" s="6"/>
      <c r="K152" s="6"/>
      <c r="L152" s="6"/>
      <c r="M152" s="6"/>
    </row>
    <row r="153" spans="1:13" s="2" customFormat="1" ht="20.25" customHeight="1" thickBot="1" x14ac:dyDescent="0.25">
      <c r="A153" s="229" t="s">
        <v>473</v>
      </c>
      <c r="B153" s="230"/>
      <c r="C153" s="230"/>
      <c r="D153" s="230"/>
      <c r="E153" s="230"/>
      <c r="F153" s="230"/>
      <c r="G153" s="230"/>
      <c r="H153" s="230"/>
      <c r="I153" s="230"/>
      <c r="J153" s="230"/>
      <c r="K153" s="230"/>
      <c r="L153" s="230"/>
      <c r="M153" s="231"/>
    </row>
    <row r="154" spans="1:13" s="2" customFormat="1" ht="23.25" customHeight="1" x14ac:dyDescent="0.2">
      <c r="A154" s="127">
        <f>+A150+1</f>
        <v>57</v>
      </c>
      <c r="B154" s="66" t="s">
        <v>584</v>
      </c>
      <c r="C154" s="129" t="s">
        <v>474</v>
      </c>
      <c r="D154" s="128" t="s">
        <v>332</v>
      </c>
      <c r="E154" s="28" t="s">
        <v>201</v>
      </c>
      <c r="F154" s="28" t="s">
        <v>293</v>
      </c>
      <c r="G154" s="66">
        <v>35000</v>
      </c>
      <c r="H154" s="131">
        <f>G154*2.87%</f>
        <v>1004.5</v>
      </c>
      <c r="I154" s="131">
        <f>+G154*3.04%</f>
        <v>1064</v>
      </c>
      <c r="J154" s="66">
        <v>0</v>
      </c>
      <c r="K154" s="130">
        <v>25</v>
      </c>
      <c r="L154" s="131">
        <f>SUM(H154:K154)</f>
        <v>2093.5</v>
      </c>
      <c r="M154" s="130">
        <f>+G154-L154</f>
        <v>32906.5</v>
      </c>
    </row>
    <row r="155" spans="1:13" s="2" customFormat="1" ht="24.95" customHeight="1" x14ac:dyDescent="0.2">
      <c r="A155" s="228" t="s">
        <v>175</v>
      </c>
      <c r="B155" s="228"/>
      <c r="C155" s="228"/>
      <c r="D155" s="228"/>
      <c r="E155" s="228"/>
      <c r="F155" s="228"/>
      <c r="G155" s="17">
        <f t="shared" ref="G155:M155" si="70">SUM(G154:G154)</f>
        <v>35000</v>
      </c>
      <c r="H155" s="17">
        <f t="shared" si="70"/>
        <v>1004.5</v>
      </c>
      <c r="I155" s="17">
        <f t="shared" si="70"/>
        <v>1064</v>
      </c>
      <c r="J155" s="17">
        <f t="shared" si="70"/>
        <v>0</v>
      </c>
      <c r="K155" s="17">
        <f t="shared" si="70"/>
        <v>25</v>
      </c>
      <c r="L155" s="17">
        <f t="shared" si="70"/>
        <v>2093.5</v>
      </c>
      <c r="M155" s="17">
        <f t="shared" si="70"/>
        <v>32906.5</v>
      </c>
    </row>
    <row r="156" spans="1:13" ht="11.25" customHeight="1" thickBot="1" x14ac:dyDescent="0.25">
      <c r="A156" s="67"/>
      <c r="B156" s="67"/>
      <c r="C156" s="67"/>
      <c r="D156" s="67"/>
      <c r="E156" s="67"/>
      <c r="F156" s="67"/>
      <c r="G156"/>
      <c r="H156"/>
      <c r="I156"/>
      <c r="J156"/>
      <c r="K156"/>
      <c r="L156"/>
      <c r="M156"/>
    </row>
    <row r="157" spans="1:13" s="73" customFormat="1" ht="26.25" customHeight="1" thickBot="1" x14ac:dyDescent="0.25">
      <c r="A157" s="225" t="s">
        <v>585</v>
      </c>
      <c r="B157" s="226"/>
      <c r="C157" s="226"/>
      <c r="D157" s="226"/>
      <c r="E157" s="226"/>
      <c r="F157" s="226"/>
      <c r="G157" s="226"/>
      <c r="H157" s="226"/>
      <c r="I157" s="226"/>
      <c r="J157" s="226"/>
      <c r="K157" s="226"/>
      <c r="L157" s="226"/>
      <c r="M157" s="227"/>
    </row>
    <row r="158" spans="1:13" s="73" customFormat="1" ht="26.25" customHeight="1" x14ac:dyDescent="0.2">
      <c r="A158" s="127">
        <f>+A154+1</f>
        <v>58</v>
      </c>
      <c r="B158" s="157" t="s">
        <v>349</v>
      </c>
      <c r="C158" s="159" t="s">
        <v>350</v>
      </c>
      <c r="D158" s="155" t="s">
        <v>332</v>
      </c>
      <c r="E158" s="155" t="s">
        <v>208</v>
      </c>
      <c r="F158" s="28" t="s">
        <v>312</v>
      </c>
      <c r="G158" s="131">
        <v>85000</v>
      </c>
      <c r="H158" s="131">
        <f>G158*2.87%</f>
        <v>2439.5</v>
      </c>
      <c r="I158" s="131">
        <f>+G158*3.04%</f>
        <v>2584</v>
      </c>
      <c r="J158" s="131">
        <v>8576.99</v>
      </c>
      <c r="K158" s="130">
        <v>770.31</v>
      </c>
      <c r="L158" s="131">
        <f>SUM(H158:K158)</f>
        <v>14370.8</v>
      </c>
      <c r="M158" s="130">
        <f t="shared" ref="M158" si="71">+G158-L158</f>
        <v>70629.2</v>
      </c>
    </row>
    <row r="159" spans="1:13" s="2" customFormat="1" ht="25.5" customHeight="1" x14ac:dyDescent="0.2">
      <c r="A159" s="12">
        <f>+A158+1</f>
        <v>59</v>
      </c>
      <c r="B159" s="194" t="s">
        <v>586</v>
      </c>
      <c r="C159" s="158" t="s">
        <v>206</v>
      </c>
      <c r="D159" s="128" t="s">
        <v>332</v>
      </c>
      <c r="E159" s="28" t="s">
        <v>195</v>
      </c>
      <c r="F159" s="28" t="s">
        <v>232</v>
      </c>
      <c r="G159" s="72">
        <v>18000</v>
      </c>
      <c r="H159" s="131">
        <f t="shared" ref="H159:H160" si="72">G159*2.87%</f>
        <v>516.6</v>
      </c>
      <c r="I159" s="131">
        <f t="shared" ref="I159:I160" si="73">+G159*3.04%</f>
        <v>547.20000000000005</v>
      </c>
      <c r="J159" s="131"/>
      <c r="K159" s="130">
        <v>25</v>
      </c>
      <c r="L159" s="131">
        <f t="shared" ref="L159:L160" si="74">SUM(H159:K159)</f>
        <v>1088.8000000000002</v>
      </c>
      <c r="M159" s="130">
        <f t="shared" ref="M159" si="75">+G159-L159</f>
        <v>16911.2</v>
      </c>
    </row>
    <row r="160" spans="1:13" s="2" customFormat="1" ht="24.95" customHeight="1" x14ac:dyDescent="0.2">
      <c r="A160" s="12">
        <f>+A159+1</f>
        <v>60</v>
      </c>
      <c r="B160" s="194" t="s">
        <v>587</v>
      </c>
      <c r="C160" s="158" t="s">
        <v>206</v>
      </c>
      <c r="D160" s="128" t="s">
        <v>332</v>
      </c>
      <c r="E160" s="28" t="s">
        <v>195</v>
      </c>
      <c r="F160" s="28" t="s">
        <v>232</v>
      </c>
      <c r="G160" s="72">
        <v>18000</v>
      </c>
      <c r="H160" s="131">
        <f t="shared" si="72"/>
        <v>516.6</v>
      </c>
      <c r="I160" s="131">
        <f t="shared" si="73"/>
        <v>547.20000000000005</v>
      </c>
      <c r="J160" s="131"/>
      <c r="K160" s="130">
        <v>25</v>
      </c>
      <c r="L160" s="131">
        <f t="shared" si="74"/>
        <v>1088.8000000000002</v>
      </c>
      <c r="M160" s="130">
        <f>+G160-L160</f>
        <v>16911.2</v>
      </c>
    </row>
    <row r="161" spans="1:13" s="73" customFormat="1" ht="24.95" customHeight="1" x14ac:dyDescent="0.2">
      <c r="A161" s="12">
        <f>+A160+1</f>
        <v>61</v>
      </c>
      <c r="B161" s="194" t="s">
        <v>588</v>
      </c>
      <c r="C161" s="158" t="s">
        <v>206</v>
      </c>
      <c r="D161" s="128" t="s">
        <v>332</v>
      </c>
      <c r="E161" s="28" t="s">
        <v>359</v>
      </c>
      <c r="F161" s="28" t="s">
        <v>360</v>
      </c>
      <c r="G161" s="72">
        <v>18000</v>
      </c>
      <c r="H161" s="66">
        <f>G161*2.87%</f>
        <v>516.6</v>
      </c>
      <c r="I161" s="66">
        <f>+G161*3.04%</f>
        <v>547.20000000000005</v>
      </c>
      <c r="J161" s="66"/>
      <c r="K161" s="130">
        <v>11225</v>
      </c>
      <c r="L161" s="131">
        <f>SUM(H161:K161)</f>
        <v>12288.8</v>
      </c>
      <c r="M161" s="130">
        <f>+G161-L161</f>
        <v>5711.2000000000007</v>
      </c>
    </row>
    <row r="162" spans="1:13" s="73" customFormat="1" ht="23.25" customHeight="1" x14ac:dyDescent="0.2">
      <c r="A162" s="228" t="s">
        <v>175</v>
      </c>
      <c r="B162" s="228"/>
      <c r="C162" s="228"/>
      <c r="D162" s="228"/>
      <c r="E162" s="228"/>
      <c r="F162" s="228"/>
      <c r="G162" s="17">
        <f>SUM(G158:G161)</f>
        <v>139000</v>
      </c>
      <c r="H162" s="17">
        <f t="shared" ref="H162:M162" si="76">SUM(H158:H161)</f>
        <v>3989.2999999999997</v>
      </c>
      <c r="I162" s="17">
        <f t="shared" si="76"/>
        <v>4225.5999999999995</v>
      </c>
      <c r="J162" s="17">
        <f t="shared" si="76"/>
        <v>8576.99</v>
      </c>
      <c r="K162" s="17">
        <f t="shared" si="76"/>
        <v>12045.31</v>
      </c>
      <c r="L162" s="17">
        <f t="shared" si="76"/>
        <v>28837.199999999997</v>
      </c>
      <c r="M162" s="17">
        <f t="shared" si="76"/>
        <v>110162.79999999999</v>
      </c>
    </row>
    <row r="163" spans="1:13" ht="24.95" customHeight="1" thickBot="1" x14ac:dyDescent="0.25">
      <c r="A163" s="67"/>
      <c r="B163" s="67"/>
      <c r="C163" s="67"/>
      <c r="D163" s="67"/>
      <c r="E163" s="67"/>
      <c r="F163" s="67"/>
      <c r="G163"/>
      <c r="H163"/>
      <c r="I163"/>
      <c r="J163"/>
      <c r="K163"/>
      <c r="L163"/>
      <c r="M163"/>
    </row>
    <row r="164" spans="1:13" s="138" customFormat="1" ht="24.95" customHeight="1" thickBot="1" x14ac:dyDescent="0.25">
      <c r="A164" s="225" t="s">
        <v>589</v>
      </c>
      <c r="B164" s="226"/>
      <c r="C164" s="226"/>
      <c r="D164" s="226"/>
      <c r="E164" s="226"/>
      <c r="F164" s="226"/>
      <c r="G164" s="226"/>
      <c r="H164" s="226"/>
      <c r="I164" s="226"/>
      <c r="J164" s="226"/>
      <c r="K164" s="226"/>
      <c r="L164" s="226"/>
      <c r="M164" s="227"/>
    </row>
    <row r="165" spans="1:13" s="2" customFormat="1" ht="24.95" customHeight="1" x14ac:dyDescent="0.2">
      <c r="A165" s="127">
        <f>+A161+1</f>
        <v>62</v>
      </c>
      <c r="B165" s="64" t="s">
        <v>590</v>
      </c>
      <c r="C165" s="157" t="s">
        <v>591</v>
      </c>
      <c r="D165" s="155" t="s">
        <v>332</v>
      </c>
      <c r="E165" s="155" t="s">
        <v>208</v>
      </c>
      <c r="F165" s="28" t="s">
        <v>312</v>
      </c>
      <c r="G165" s="131">
        <v>100000</v>
      </c>
      <c r="H165" s="131">
        <f>G165*2.87%</f>
        <v>2870</v>
      </c>
      <c r="I165" s="131">
        <f>+G165*3.04%</f>
        <v>3040</v>
      </c>
      <c r="J165" s="131">
        <v>12105.37</v>
      </c>
      <c r="K165" s="130">
        <v>25</v>
      </c>
      <c r="L165" s="131">
        <f>SUM(H165:K165)</f>
        <v>18040.370000000003</v>
      </c>
      <c r="M165" s="130">
        <f t="shared" ref="M165:M166" si="77">+G165-L165</f>
        <v>81959.63</v>
      </c>
    </row>
    <row r="166" spans="1:13" s="2" customFormat="1" ht="24.95" customHeight="1" x14ac:dyDescent="0.2">
      <c r="A166" s="127">
        <f>+A165+1</f>
        <v>63</v>
      </c>
      <c r="B166" s="64" t="s">
        <v>592</v>
      </c>
      <c r="C166" s="157" t="s">
        <v>351</v>
      </c>
      <c r="D166" s="155" t="s">
        <v>332</v>
      </c>
      <c r="E166" s="155" t="s">
        <v>208</v>
      </c>
      <c r="F166" s="28" t="s">
        <v>312</v>
      </c>
      <c r="G166" s="131">
        <v>60000</v>
      </c>
      <c r="H166" s="131">
        <f t="shared" ref="H166:H167" si="78">G166*2.87%</f>
        <v>1722</v>
      </c>
      <c r="I166" s="131">
        <f t="shared" ref="I166:I167" si="79">+G166*3.04%</f>
        <v>1824</v>
      </c>
      <c r="J166" s="131">
        <v>3486.68</v>
      </c>
      <c r="K166" s="130">
        <v>25</v>
      </c>
      <c r="L166" s="131">
        <f t="shared" ref="L166:L167" si="80">SUM(H166:K166)</f>
        <v>7057.68</v>
      </c>
      <c r="M166" s="130">
        <f t="shared" si="77"/>
        <v>52942.32</v>
      </c>
    </row>
    <row r="167" spans="1:13" s="2" customFormat="1" ht="24.95" customHeight="1" x14ac:dyDescent="0.2">
      <c r="A167" s="127">
        <f>+A166+1</f>
        <v>64</v>
      </c>
      <c r="B167" s="64" t="s">
        <v>593</v>
      </c>
      <c r="C167" s="157" t="s">
        <v>351</v>
      </c>
      <c r="D167" s="155" t="s">
        <v>332</v>
      </c>
      <c r="E167" s="155" t="s">
        <v>208</v>
      </c>
      <c r="F167" s="28" t="s">
        <v>312</v>
      </c>
      <c r="G167" s="131">
        <v>60000</v>
      </c>
      <c r="H167" s="131">
        <f t="shared" si="78"/>
        <v>1722</v>
      </c>
      <c r="I167" s="131">
        <f t="shared" si="79"/>
        <v>1824</v>
      </c>
      <c r="J167" s="131">
        <v>3486.68</v>
      </c>
      <c r="K167" s="130">
        <v>2225</v>
      </c>
      <c r="L167" s="131">
        <f t="shared" si="80"/>
        <v>9257.68</v>
      </c>
      <c r="M167" s="130">
        <f>+G167-L167</f>
        <v>50742.32</v>
      </c>
    </row>
    <row r="168" spans="1:13" s="2" customFormat="1" ht="24.95" customHeight="1" x14ac:dyDescent="0.2">
      <c r="A168" s="228" t="s">
        <v>175</v>
      </c>
      <c r="B168" s="228"/>
      <c r="C168" s="228"/>
      <c r="D168" s="228"/>
      <c r="E168" s="228"/>
      <c r="F168" s="228"/>
      <c r="G168" s="17">
        <f>SUM(G165:G167)</f>
        <v>220000</v>
      </c>
      <c r="H168" s="17">
        <f t="shared" ref="H168:M168" si="81">SUM(H165:H167)</f>
        <v>6314</v>
      </c>
      <c r="I168" s="17">
        <f t="shared" si="81"/>
        <v>6688</v>
      </c>
      <c r="J168" s="17">
        <f t="shared" si="81"/>
        <v>19078.73</v>
      </c>
      <c r="K168" s="17">
        <f t="shared" si="81"/>
        <v>2275</v>
      </c>
      <c r="L168" s="17">
        <f t="shared" si="81"/>
        <v>34355.730000000003</v>
      </c>
      <c r="M168" s="17">
        <f t="shared" si="81"/>
        <v>185644.27000000002</v>
      </c>
    </row>
    <row r="169" spans="1:13" s="2" customFormat="1" ht="24.95" customHeight="1" thickBot="1" x14ac:dyDescent="0.25">
      <c r="A169" s="67"/>
      <c r="B169" s="67"/>
      <c r="C169" s="67"/>
      <c r="D169" s="67"/>
      <c r="E169" s="67"/>
      <c r="F169" s="67"/>
      <c r="G169" s="6"/>
      <c r="H169" s="6"/>
      <c r="I169" s="6"/>
      <c r="J169" s="6"/>
      <c r="K169" s="6"/>
      <c r="L169" s="6"/>
      <c r="M169" s="6"/>
    </row>
    <row r="170" spans="1:13" s="2" customFormat="1" ht="20.25" customHeight="1" thickBot="1" x14ac:dyDescent="0.25">
      <c r="A170" s="229" t="s">
        <v>501</v>
      </c>
      <c r="B170" s="230"/>
      <c r="C170" s="230"/>
      <c r="D170" s="230"/>
      <c r="E170" s="230"/>
      <c r="F170" s="230"/>
      <c r="G170" s="230"/>
      <c r="H170" s="230"/>
      <c r="I170" s="230"/>
      <c r="J170" s="230"/>
      <c r="K170" s="230"/>
      <c r="L170" s="230"/>
      <c r="M170" s="231"/>
    </row>
    <row r="171" spans="1:13" s="2" customFormat="1" ht="23.25" customHeight="1" x14ac:dyDescent="0.2">
      <c r="A171" s="127">
        <f>+A167+1</f>
        <v>65</v>
      </c>
      <c r="B171" s="64" t="s">
        <v>594</v>
      </c>
      <c r="C171" s="157" t="s">
        <v>537</v>
      </c>
      <c r="D171" s="155" t="s">
        <v>332</v>
      </c>
      <c r="E171" s="28" t="s">
        <v>218</v>
      </c>
      <c r="F171" s="28" t="s">
        <v>611</v>
      </c>
      <c r="G171" s="66">
        <v>60000</v>
      </c>
      <c r="H171" s="131">
        <v>1722</v>
      </c>
      <c r="I171" s="131">
        <v>1824</v>
      </c>
      <c r="J171" s="66">
        <v>3486.68</v>
      </c>
      <c r="K171" s="130">
        <v>25</v>
      </c>
      <c r="L171" s="131">
        <v>7057.68</v>
      </c>
      <c r="M171" s="130">
        <v>52942.32</v>
      </c>
    </row>
    <row r="172" spans="1:13" s="2" customFormat="1" ht="24.95" customHeight="1" x14ac:dyDescent="0.2">
      <c r="A172" s="228" t="s">
        <v>175</v>
      </c>
      <c r="B172" s="228"/>
      <c r="C172" s="228"/>
      <c r="D172" s="228"/>
      <c r="E172" s="228"/>
      <c r="F172" s="228"/>
      <c r="G172" s="17">
        <f t="shared" ref="G172:M172" si="82">SUM(G171:G171)</f>
        <v>60000</v>
      </c>
      <c r="H172" s="17">
        <f t="shared" si="82"/>
        <v>1722</v>
      </c>
      <c r="I172" s="17">
        <f t="shared" si="82"/>
        <v>1824</v>
      </c>
      <c r="J172" s="17">
        <f t="shared" si="82"/>
        <v>3486.68</v>
      </c>
      <c r="K172" s="17">
        <f t="shared" si="82"/>
        <v>25</v>
      </c>
      <c r="L172" s="17">
        <f t="shared" si="82"/>
        <v>7057.68</v>
      </c>
      <c r="M172" s="17">
        <f t="shared" si="82"/>
        <v>52942.32</v>
      </c>
    </row>
    <row r="173" spans="1:13" s="2" customFormat="1" ht="24.95" customHeight="1" thickBot="1" x14ac:dyDescent="0.25">
      <c r="A173" s="67"/>
      <c r="B173" s="67"/>
      <c r="C173" s="67"/>
      <c r="D173" s="67"/>
      <c r="E173" s="67"/>
      <c r="F173" s="67"/>
      <c r="G173" s="6"/>
      <c r="H173" s="6"/>
      <c r="I173" s="6"/>
      <c r="J173" s="6"/>
      <c r="K173" s="6"/>
      <c r="L173" s="6"/>
      <c r="M173" s="6"/>
    </row>
    <row r="174" spans="1:13" s="2" customFormat="1" ht="24.95" customHeight="1" thickBot="1" x14ac:dyDescent="0.25">
      <c r="A174" s="229" t="s">
        <v>536</v>
      </c>
      <c r="B174" s="230"/>
      <c r="C174" s="230"/>
      <c r="D174" s="230"/>
      <c r="E174" s="230"/>
      <c r="F174" s="230"/>
      <c r="G174" s="230"/>
      <c r="H174" s="230"/>
      <c r="I174" s="230"/>
      <c r="J174" s="230"/>
      <c r="K174" s="230"/>
      <c r="L174" s="230"/>
      <c r="M174" s="231"/>
    </row>
    <row r="175" spans="1:13" s="2" customFormat="1" ht="23.25" customHeight="1" x14ac:dyDescent="0.2">
      <c r="A175" s="127">
        <f>+A171+1</f>
        <v>66</v>
      </c>
      <c r="B175" s="64" t="s">
        <v>595</v>
      </c>
      <c r="C175" s="157" t="s">
        <v>538</v>
      </c>
      <c r="D175" s="155" t="s">
        <v>332</v>
      </c>
      <c r="E175" s="28" t="s">
        <v>218</v>
      </c>
      <c r="F175" s="28" t="s">
        <v>611</v>
      </c>
      <c r="G175" s="66">
        <v>80000</v>
      </c>
      <c r="H175" s="131">
        <f>G175*2.87%</f>
        <v>2296</v>
      </c>
      <c r="I175" s="131">
        <f>+G175*3.04%</f>
        <v>2432</v>
      </c>
      <c r="J175" s="66">
        <v>7400.87</v>
      </c>
      <c r="K175" s="130">
        <v>25</v>
      </c>
      <c r="L175" s="131">
        <f>SUM(H175:K175)</f>
        <v>12153.869999999999</v>
      </c>
      <c r="M175" s="130">
        <f>+G175-L175</f>
        <v>67846.13</v>
      </c>
    </row>
    <row r="176" spans="1:13" s="2" customFormat="1" ht="24.95" customHeight="1" x14ac:dyDescent="0.2">
      <c r="A176" s="228" t="s">
        <v>175</v>
      </c>
      <c r="B176" s="228"/>
      <c r="C176" s="228"/>
      <c r="D176" s="228"/>
      <c r="E176" s="228"/>
      <c r="F176" s="228"/>
      <c r="G176" s="17">
        <f t="shared" ref="G176:M176" si="83">SUM(G175:G175)</f>
        <v>80000</v>
      </c>
      <c r="H176" s="17">
        <f t="shared" si="83"/>
        <v>2296</v>
      </c>
      <c r="I176" s="17">
        <f t="shared" si="83"/>
        <v>2432</v>
      </c>
      <c r="J176" s="17">
        <f t="shared" si="83"/>
        <v>7400.87</v>
      </c>
      <c r="K176" s="17">
        <f t="shared" si="83"/>
        <v>25</v>
      </c>
      <c r="L176" s="17">
        <f t="shared" si="83"/>
        <v>12153.869999999999</v>
      </c>
      <c r="M176" s="17">
        <f t="shared" si="83"/>
        <v>67846.13</v>
      </c>
    </row>
    <row r="177" spans="1:13" s="2" customFormat="1" ht="24.95" customHeight="1" thickBot="1" x14ac:dyDescent="0.25">
      <c r="A177" s="67"/>
      <c r="B177" s="67"/>
      <c r="C177" s="67"/>
      <c r="D177" s="67"/>
      <c r="E177" s="67"/>
      <c r="F177" s="67"/>
      <c r="G177" s="6"/>
      <c r="H177" s="6"/>
      <c r="I177" s="6"/>
      <c r="J177" s="6"/>
      <c r="K177" s="6"/>
      <c r="L177" s="6"/>
      <c r="M177" s="6"/>
    </row>
    <row r="178" spans="1:13" s="73" customFormat="1" ht="24.95" customHeight="1" thickBot="1" x14ac:dyDescent="0.25">
      <c r="A178" s="225" t="s">
        <v>352</v>
      </c>
      <c r="B178" s="226"/>
      <c r="C178" s="226"/>
      <c r="D178" s="226"/>
      <c r="E178" s="226"/>
      <c r="F178" s="226"/>
      <c r="G178" s="226"/>
      <c r="H178" s="226"/>
      <c r="I178" s="226"/>
      <c r="J178" s="226"/>
      <c r="K178" s="226"/>
      <c r="L178" s="226"/>
      <c r="M178" s="227"/>
    </row>
    <row r="179" spans="1:13" s="138" customFormat="1" ht="32.25" customHeight="1" x14ac:dyDescent="0.2">
      <c r="A179" s="127">
        <f>+A175+1</f>
        <v>67</v>
      </c>
      <c r="B179" s="64" t="s">
        <v>596</v>
      </c>
      <c r="C179" s="64" t="s">
        <v>597</v>
      </c>
      <c r="D179" s="155" t="s">
        <v>332</v>
      </c>
      <c r="E179" s="28" t="s">
        <v>218</v>
      </c>
      <c r="F179" s="28" t="s">
        <v>611</v>
      </c>
      <c r="G179" s="131">
        <v>35000</v>
      </c>
      <c r="H179" s="131">
        <v>1004.5</v>
      </c>
      <c r="I179" s="131">
        <v>1064</v>
      </c>
      <c r="J179" s="131"/>
      <c r="K179" s="130">
        <v>25</v>
      </c>
      <c r="L179" s="131">
        <f>SUM(H179:K179)</f>
        <v>2093.5</v>
      </c>
      <c r="M179" s="130">
        <f>+G179-L179</f>
        <v>32906.5</v>
      </c>
    </row>
    <row r="180" spans="1:13" s="138" customFormat="1" ht="32.25" customHeight="1" x14ac:dyDescent="0.2">
      <c r="A180" s="127">
        <f>+A179+1</f>
        <v>68</v>
      </c>
      <c r="B180" s="64" t="s">
        <v>598</v>
      </c>
      <c r="C180" s="64" t="s">
        <v>597</v>
      </c>
      <c r="D180" s="155" t="s">
        <v>332</v>
      </c>
      <c r="E180" s="161" t="s">
        <v>355</v>
      </c>
      <c r="F180" s="161" t="s">
        <v>356</v>
      </c>
      <c r="G180" s="131">
        <v>35000</v>
      </c>
      <c r="H180" s="131">
        <v>1004.5</v>
      </c>
      <c r="I180" s="131">
        <v>1064</v>
      </c>
      <c r="J180" s="131"/>
      <c r="K180" s="130">
        <v>25</v>
      </c>
      <c r="L180" s="131">
        <f>SUM(H180:K180)</f>
        <v>2093.5</v>
      </c>
      <c r="M180" s="130">
        <f>+G180-L180</f>
        <v>32906.5</v>
      </c>
    </row>
    <row r="181" spans="1:13" ht="23.25" customHeight="1" x14ac:dyDescent="0.2">
      <c r="A181" s="228" t="s">
        <v>175</v>
      </c>
      <c r="B181" s="228"/>
      <c r="C181" s="228"/>
      <c r="D181" s="228"/>
      <c r="E181" s="228"/>
      <c r="F181" s="228"/>
      <c r="G181" s="17">
        <f>SUM(G179:G180)</f>
        <v>70000</v>
      </c>
      <c r="H181" s="17">
        <f t="shared" ref="H181:M181" si="84">SUM(H179:H180)</f>
        <v>2009</v>
      </c>
      <c r="I181" s="17">
        <f t="shared" si="84"/>
        <v>2128</v>
      </c>
      <c r="J181" s="17">
        <f t="shared" si="84"/>
        <v>0</v>
      </c>
      <c r="K181" s="17">
        <f t="shared" si="84"/>
        <v>50</v>
      </c>
      <c r="L181" s="17">
        <f t="shared" si="84"/>
        <v>4187</v>
      </c>
      <c r="M181" s="17">
        <f t="shared" si="84"/>
        <v>65813</v>
      </c>
    </row>
    <row r="182" spans="1:13" ht="14.25" customHeight="1" thickBot="1" x14ac:dyDescent="0.25">
      <c r="A182" s="67"/>
      <c r="B182" s="67"/>
      <c r="C182" s="67"/>
      <c r="D182" s="67"/>
      <c r="E182" s="67"/>
      <c r="F182" s="67"/>
      <c r="G182" s="6"/>
      <c r="H182" s="6"/>
      <c r="I182" s="6"/>
      <c r="J182" s="6"/>
      <c r="K182" s="6"/>
      <c r="L182" s="6"/>
      <c r="M182" s="6"/>
    </row>
    <row r="183" spans="1:13" s="73" customFormat="1" ht="24.95" customHeight="1" thickBot="1" x14ac:dyDescent="0.25">
      <c r="A183" s="241" t="s">
        <v>354</v>
      </c>
      <c r="B183" s="226"/>
      <c r="C183" s="226"/>
      <c r="D183" s="226"/>
      <c r="E183" s="226"/>
      <c r="F183" s="226"/>
      <c r="G183" s="226"/>
      <c r="H183" s="226"/>
      <c r="I183" s="226"/>
      <c r="J183" s="226"/>
      <c r="K183" s="226"/>
      <c r="L183" s="226"/>
      <c r="M183" s="227"/>
    </row>
    <row r="184" spans="1:13" ht="30" customHeight="1" x14ac:dyDescent="0.2">
      <c r="A184" s="160">
        <f>+A180+1</f>
        <v>69</v>
      </c>
      <c r="B184" s="64" t="s">
        <v>599</v>
      </c>
      <c r="C184" s="157" t="s">
        <v>353</v>
      </c>
      <c r="D184" s="155" t="s">
        <v>332</v>
      </c>
      <c r="E184" s="155" t="s">
        <v>208</v>
      </c>
      <c r="F184" s="28" t="s">
        <v>312</v>
      </c>
      <c r="G184" s="131">
        <v>100000</v>
      </c>
      <c r="H184" s="131">
        <f>G184*2.87%</f>
        <v>2870</v>
      </c>
      <c r="I184" s="131">
        <f>+G184*3.04%</f>
        <v>3040</v>
      </c>
      <c r="J184" s="131">
        <v>12105.37</v>
      </c>
      <c r="K184" s="130">
        <v>1487.83</v>
      </c>
      <c r="L184" s="131">
        <f>SUM(H184:K184)</f>
        <v>19503.200000000004</v>
      </c>
      <c r="M184" s="130">
        <f t="shared" ref="M184" si="85">+G184-L184</f>
        <v>80496.799999999988</v>
      </c>
    </row>
    <row r="185" spans="1:13" s="73" customFormat="1" ht="24.95" customHeight="1" x14ac:dyDescent="0.2">
      <c r="A185" s="71">
        <f>+A184+1</f>
        <v>70</v>
      </c>
      <c r="B185" s="28" t="s">
        <v>600</v>
      </c>
      <c r="C185" s="28" t="s">
        <v>601</v>
      </c>
      <c r="D185" s="155" t="s">
        <v>332</v>
      </c>
      <c r="E185" s="28" t="s">
        <v>218</v>
      </c>
      <c r="F185" s="28" t="s">
        <v>611</v>
      </c>
      <c r="G185" s="66">
        <v>45000</v>
      </c>
      <c r="H185" s="66">
        <f>G185*2.87%</f>
        <v>1291.5</v>
      </c>
      <c r="I185" s="66">
        <f>+G185*3.04%</f>
        <v>1368</v>
      </c>
      <c r="J185" s="66">
        <v>1148.33</v>
      </c>
      <c r="K185" s="72">
        <v>1579</v>
      </c>
      <c r="L185" s="66">
        <f>SUM(H185:K185)</f>
        <v>5386.83</v>
      </c>
      <c r="M185" s="72">
        <f>+G185-L185</f>
        <v>39613.17</v>
      </c>
    </row>
    <row r="186" spans="1:13" ht="23.25" customHeight="1" x14ac:dyDescent="0.2">
      <c r="A186" s="228" t="s">
        <v>175</v>
      </c>
      <c r="B186" s="228"/>
      <c r="C186" s="228"/>
      <c r="D186" s="228"/>
      <c r="E186" s="228"/>
      <c r="F186" s="228"/>
      <c r="G186" s="17">
        <f>SUM(G184:G185)</f>
        <v>145000</v>
      </c>
      <c r="H186" s="17">
        <f t="shared" ref="H186:M186" si="86">SUM(H184:H185)</f>
        <v>4161.5</v>
      </c>
      <c r="I186" s="17">
        <f t="shared" si="86"/>
        <v>4408</v>
      </c>
      <c r="J186" s="17">
        <f t="shared" si="86"/>
        <v>13253.7</v>
      </c>
      <c r="K186" s="17">
        <f t="shared" si="86"/>
        <v>3066.83</v>
      </c>
      <c r="L186" s="17">
        <f t="shared" si="86"/>
        <v>24890.030000000006</v>
      </c>
      <c r="M186" s="17">
        <f t="shared" si="86"/>
        <v>120109.96999999999</v>
      </c>
    </row>
    <row r="187" spans="1:13" ht="23.25" customHeight="1" thickBot="1" x14ac:dyDescent="0.25">
      <c r="A187" s="67"/>
      <c r="B187" s="67"/>
      <c r="C187" s="67"/>
      <c r="D187" s="67"/>
      <c r="E187" s="67"/>
      <c r="F187" s="67"/>
      <c r="G187" s="6"/>
      <c r="H187" s="6"/>
      <c r="I187" s="6"/>
      <c r="J187" s="6"/>
      <c r="K187" s="6"/>
      <c r="L187" s="6"/>
      <c r="M187" s="6"/>
    </row>
    <row r="188" spans="1:13" ht="25.5" customHeight="1" thickBot="1" x14ac:dyDescent="0.25">
      <c r="A188" s="225" t="s">
        <v>505</v>
      </c>
      <c r="B188" s="226"/>
      <c r="C188" s="226"/>
      <c r="D188" s="226"/>
      <c r="E188" s="226"/>
      <c r="F188" s="226"/>
      <c r="G188" s="226"/>
      <c r="H188" s="226"/>
      <c r="I188" s="226"/>
      <c r="J188" s="226"/>
      <c r="K188" s="226"/>
      <c r="L188" s="226"/>
      <c r="M188" s="227"/>
    </row>
    <row r="189" spans="1:13" ht="24.75" customHeight="1" x14ac:dyDescent="0.2">
      <c r="A189" s="127">
        <f>+A185+1</f>
        <v>71</v>
      </c>
      <c r="B189" s="140" t="s">
        <v>207</v>
      </c>
      <c r="C189" s="144" t="s">
        <v>602</v>
      </c>
      <c r="D189" s="128" t="s">
        <v>332</v>
      </c>
      <c r="E189" s="28" t="s">
        <v>201</v>
      </c>
      <c r="F189" s="28" t="s">
        <v>293</v>
      </c>
      <c r="G189" s="131">
        <v>45000</v>
      </c>
      <c r="H189" s="131">
        <f>G189*2.87%</f>
        <v>1291.5</v>
      </c>
      <c r="I189" s="131">
        <f>+G189*3.04%</f>
        <v>1368</v>
      </c>
      <c r="J189" s="131">
        <v>1148.33</v>
      </c>
      <c r="K189" s="130">
        <v>125</v>
      </c>
      <c r="L189" s="131">
        <f>SUM(H189:K189)</f>
        <v>3932.83</v>
      </c>
      <c r="M189" s="130">
        <f>+G189-L189</f>
        <v>41067.17</v>
      </c>
    </row>
    <row r="190" spans="1:13" ht="23.25" customHeight="1" x14ac:dyDescent="0.2">
      <c r="A190" s="228" t="s">
        <v>175</v>
      </c>
      <c r="B190" s="228"/>
      <c r="C190" s="228"/>
      <c r="D190" s="228"/>
      <c r="E190" s="228"/>
      <c r="F190" s="228"/>
      <c r="G190" s="17">
        <f>SUM(G189:G189)</f>
        <v>45000</v>
      </c>
      <c r="H190" s="17">
        <f t="shared" ref="H190:M190" si="87">SUM(H189:H189)</f>
        <v>1291.5</v>
      </c>
      <c r="I190" s="17">
        <f t="shared" si="87"/>
        <v>1368</v>
      </c>
      <c r="J190" s="17">
        <f t="shared" si="87"/>
        <v>1148.33</v>
      </c>
      <c r="K190" s="17">
        <f t="shared" si="87"/>
        <v>125</v>
      </c>
      <c r="L190" s="17">
        <f t="shared" si="87"/>
        <v>3932.83</v>
      </c>
      <c r="M190" s="17">
        <f t="shared" si="87"/>
        <v>41067.17</v>
      </c>
    </row>
    <row r="191" spans="1:13" ht="27" customHeight="1" thickBot="1" x14ac:dyDescent="0.25">
      <c r="A191" s="67"/>
      <c r="B191" s="67"/>
      <c r="C191" s="67"/>
      <c r="D191" s="67"/>
      <c r="E191" s="67"/>
      <c r="F191" s="67"/>
      <c r="G191" s="6"/>
      <c r="H191" s="6"/>
      <c r="I191" s="6"/>
      <c r="J191" s="6"/>
      <c r="K191" s="6"/>
      <c r="L191" s="6"/>
      <c r="M191" s="6"/>
    </row>
    <row r="192" spans="1:13" s="73" customFormat="1" ht="26.25" customHeight="1" thickBot="1" x14ac:dyDescent="0.25">
      <c r="A192" s="225" t="s">
        <v>327</v>
      </c>
      <c r="B192" s="226"/>
      <c r="C192" s="226"/>
      <c r="D192" s="226"/>
      <c r="E192" s="226"/>
      <c r="F192" s="226"/>
      <c r="G192" s="226"/>
      <c r="H192" s="226"/>
      <c r="I192" s="226"/>
      <c r="J192" s="226"/>
      <c r="K192" s="226"/>
      <c r="L192" s="226"/>
      <c r="M192" s="227"/>
    </row>
    <row r="193" spans="1:13" s="2" customFormat="1" ht="24.95" customHeight="1" x14ac:dyDescent="0.2">
      <c r="A193" s="12">
        <f>+A189+1</f>
        <v>72</v>
      </c>
      <c r="B193" s="158" t="s">
        <v>603</v>
      </c>
      <c r="C193" s="158" t="s">
        <v>187</v>
      </c>
      <c r="D193" s="128" t="s">
        <v>332</v>
      </c>
      <c r="E193" s="28" t="s">
        <v>220</v>
      </c>
      <c r="F193" s="28" t="s">
        <v>314</v>
      </c>
      <c r="G193" s="131">
        <v>35000</v>
      </c>
      <c r="H193" s="131">
        <f>G193*2.87%</f>
        <v>1004.5</v>
      </c>
      <c r="I193" s="131">
        <f>+G193*3.04%</f>
        <v>1064</v>
      </c>
      <c r="J193" s="131"/>
      <c r="K193" s="130">
        <v>9110.35</v>
      </c>
      <c r="L193" s="131">
        <f>SUM(H193:K193)</f>
        <v>11178.85</v>
      </c>
      <c r="M193" s="130">
        <f>+G193-L193</f>
        <v>23821.15</v>
      </c>
    </row>
    <row r="194" spans="1:13" ht="19.5" customHeight="1" x14ac:dyDescent="0.2">
      <c r="A194" s="228" t="s">
        <v>175</v>
      </c>
      <c r="B194" s="228"/>
      <c r="C194" s="228"/>
      <c r="D194" s="228"/>
      <c r="E194" s="228"/>
      <c r="F194" s="228"/>
      <c r="G194" s="17">
        <f>SUM(G193:G193)</f>
        <v>35000</v>
      </c>
      <c r="H194" s="17">
        <f t="shared" ref="H194:M194" si="88">SUM(H193:H193)</f>
        <v>1004.5</v>
      </c>
      <c r="I194" s="17">
        <f t="shared" si="88"/>
        <v>1064</v>
      </c>
      <c r="J194" s="17">
        <f t="shared" si="88"/>
        <v>0</v>
      </c>
      <c r="K194" s="17">
        <f t="shared" si="88"/>
        <v>9110.35</v>
      </c>
      <c r="L194" s="17">
        <f t="shared" si="88"/>
        <v>11178.85</v>
      </c>
      <c r="M194" s="17">
        <f t="shared" si="88"/>
        <v>23821.15</v>
      </c>
    </row>
    <row r="195" spans="1:13" x14ac:dyDescent="0.2">
      <c r="A195" s="67"/>
      <c r="B195" s="67"/>
      <c r="C195" s="67"/>
      <c r="D195" s="67"/>
      <c r="E195" s="67"/>
      <c r="F195" s="67"/>
      <c r="G195" s="6"/>
      <c r="H195" s="6"/>
      <c r="I195" s="6"/>
      <c r="J195" s="6"/>
      <c r="K195" s="6"/>
      <c r="L195" s="6"/>
      <c r="M195" s="6"/>
    </row>
    <row r="196" spans="1:13" ht="13.5" thickBot="1" x14ac:dyDescent="0.25">
      <c r="C196" s="29"/>
      <c r="D196" s="29"/>
      <c r="E196" s="29"/>
      <c r="F196" s="29"/>
      <c r="H196" s="2"/>
      <c r="I196" s="2"/>
      <c r="J196" s="2"/>
      <c r="K196" s="2"/>
      <c r="L196" s="2"/>
      <c r="M196" s="7"/>
    </row>
    <row r="197" spans="1:13" ht="26.25" customHeight="1" thickBot="1" x14ac:dyDescent="0.25">
      <c r="A197" s="238" t="s">
        <v>604</v>
      </c>
      <c r="B197" s="239"/>
      <c r="C197" s="239"/>
      <c r="D197" s="162"/>
      <c r="E197" s="65"/>
      <c r="F197" s="65"/>
      <c r="G197" s="15">
        <f t="shared" ref="G197:M197" si="89">+G12+G19+G25+G29+G33+G36+G41+G45+G51+G55+G59+G63+G68+G72+G77+G83+G87+G91+G95+G100+G108+G117+G121+G125+G112+G129+G135+G143+G147+G151+G155+G162+G168++G186+G190+G194+G181+G176+G172+G139</f>
        <v>5274000</v>
      </c>
      <c r="H197" s="15">
        <f t="shared" si="89"/>
        <v>151363.79999999999</v>
      </c>
      <c r="I197" s="15">
        <f t="shared" si="89"/>
        <v>158019.19999999998</v>
      </c>
      <c r="J197" s="15">
        <f t="shared" si="89"/>
        <v>507898.05000000005</v>
      </c>
      <c r="K197" s="15">
        <f t="shared" si="89"/>
        <v>81342.700000000012</v>
      </c>
      <c r="L197" s="15">
        <f t="shared" si="89"/>
        <v>898623.74999999965</v>
      </c>
      <c r="M197" s="15">
        <f t="shared" si="89"/>
        <v>4375376.2499999991</v>
      </c>
    </row>
    <row r="198" spans="1:13" x14ac:dyDescent="0.2">
      <c r="C198" s="29"/>
      <c r="D198" s="29"/>
      <c r="E198" s="29"/>
      <c r="F198" s="29"/>
      <c r="H198" s="73"/>
      <c r="I198" s="2"/>
      <c r="J198" s="2"/>
      <c r="K198" s="2"/>
      <c r="L198" s="2"/>
      <c r="M198" s="7"/>
    </row>
    <row r="199" spans="1:13" x14ac:dyDescent="0.2">
      <c r="C199" s="29"/>
      <c r="D199" s="29"/>
      <c r="E199" s="29"/>
      <c r="F199" s="29"/>
      <c r="G199" s="70"/>
      <c r="H199" s="2"/>
      <c r="I199" s="2"/>
      <c r="J199" s="2"/>
      <c r="K199" s="2"/>
      <c r="L199" s="2"/>
      <c r="M199" s="7"/>
    </row>
    <row r="200" spans="1:13" ht="15.75" x14ac:dyDescent="0.25">
      <c r="B200" s="1"/>
      <c r="C200" s="1"/>
      <c r="D200" s="1"/>
      <c r="E200" s="22"/>
      <c r="F200"/>
      <c r="G200" s="70"/>
    </row>
    <row r="201" spans="1:13" ht="15.75" x14ac:dyDescent="0.25">
      <c r="B201" s="23"/>
      <c r="C201" s="24"/>
      <c r="D201" s="24"/>
      <c r="E201" s="23"/>
    </row>
    <row r="202" spans="1:13" ht="15.75" x14ac:dyDescent="0.25">
      <c r="B202" s="25" t="s">
        <v>304</v>
      </c>
      <c r="C202" s="24"/>
      <c r="D202" s="24"/>
      <c r="E202" s="25" t="s">
        <v>180</v>
      </c>
    </row>
    <row r="203" spans="1:13" ht="15.75" x14ac:dyDescent="0.25">
      <c r="B203" s="25" t="s">
        <v>528</v>
      </c>
      <c r="C203" s="24"/>
      <c r="D203" s="24"/>
      <c r="E203" s="25" t="s">
        <v>331</v>
      </c>
    </row>
    <row r="205" spans="1:13" x14ac:dyDescent="0.2">
      <c r="G205" s="70"/>
    </row>
    <row r="64800" spans="2:13" s="4" customFormat="1" x14ac:dyDescent="0.2">
      <c r="B64800" s="27"/>
      <c r="C64800" s="27"/>
      <c r="D64800" s="27"/>
      <c r="E64800" s="27"/>
      <c r="F64800" s="27"/>
      <c r="G64800" s="2"/>
      <c r="J64800" s="1"/>
      <c r="K64800" s="1"/>
      <c r="L64800" s="1"/>
      <c r="M64800" s="1"/>
    </row>
    <row r="64802" spans="2:13" s="4" customFormat="1" x14ac:dyDescent="0.2">
      <c r="B64802" s="27"/>
      <c r="C64802" s="27"/>
      <c r="D64802" s="27"/>
      <c r="E64802" s="27"/>
      <c r="F64802" s="27"/>
      <c r="G64802" s="2"/>
      <c r="J64802" s="1"/>
      <c r="K64802" s="1"/>
      <c r="L64802" s="1"/>
      <c r="M64802" s="1"/>
    </row>
    <row r="64812" spans="2:13" x14ac:dyDescent="0.2">
      <c r="B64812" s="27">
        <f>SUM(B7:B64811)</f>
        <v>0</v>
      </c>
      <c r="K64812" s="4"/>
      <c r="L64812" s="4"/>
      <c r="M64812" s="4"/>
    </row>
    <row r="64814" spans="2:13" x14ac:dyDescent="0.2">
      <c r="B64814" s="27">
        <f>SUM(B64812)</f>
        <v>0</v>
      </c>
      <c r="K64814" s="4"/>
      <c r="L64814" s="4"/>
      <c r="M64814" s="4"/>
    </row>
    <row r="64815" spans="2:13" x14ac:dyDescent="0.2">
      <c r="J64815" s="4"/>
    </row>
    <row r="64817" spans="10:10" x14ac:dyDescent="0.2">
      <c r="J64817" s="4"/>
    </row>
    <row r="1048141" spans="12:12" x14ac:dyDescent="0.2">
      <c r="L1048141" s="11" t="e">
        <f>SUM(#REF!)</f>
        <v>#REF!</v>
      </c>
    </row>
  </sheetData>
  <mergeCells count="87">
    <mergeCell ref="A170:M170"/>
    <mergeCell ref="A172:F172"/>
    <mergeCell ref="A174:M174"/>
    <mergeCell ref="A151:F151"/>
    <mergeCell ref="A149:M149"/>
    <mergeCell ref="A8:M8"/>
    <mergeCell ref="A12:F12"/>
    <mergeCell ref="A79:M79"/>
    <mergeCell ref="A14:M14"/>
    <mergeCell ref="A64:M64"/>
    <mergeCell ref="A68:F68"/>
    <mergeCell ref="A19:F19"/>
    <mergeCell ref="A36:F36"/>
    <mergeCell ref="A77:F77"/>
    <mergeCell ref="A21:M21"/>
    <mergeCell ref="A25:F25"/>
    <mergeCell ref="A60:M60"/>
    <mergeCell ref="A63:F63"/>
    <mergeCell ref="A31:M31"/>
    <mergeCell ref="A33:F33"/>
    <mergeCell ref="A27:M27"/>
    <mergeCell ref="A87:F87"/>
    <mergeCell ref="A29:F29"/>
    <mergeCell ref="A47:M47"/>
    <mergeCell ref="A43:M43"/>
    <mergeCell ref="A45:F45"/>
    <mergeCell ref="A53:M53"/>
    <mergeCell ref="A55:F55"/>
    <mergeCell ref="A83:F83"/>
    <mergeCell ref="A34:M34"/>
    <mergeCell ref="A51:F51"/>
    <mergeCell ref="A38:M38"/>
    <mergeCell ref="A41:F41"/>
    <mergeCell ref="A57:M57"/>
    <mergeCell ref="A59:F59"/>
    <mergeCell ref="A70:M70"/>
    <mergeCell ref="A72:F72"/>
    <mergeCell ref="A108:F108"/>
    <mergeCell ref="A112:F112"/>
    <mergeCell ref="A110:M110"/>
    <mergeCell ref="A123:M123"/>
    <mergeCell ref="A125:F125"/>
    <mergeCell ref="A197:C197"/>
    <mergeCell ref="A74:M74"/>
    <mergeCell ref="A89:M89"/>
    <mergeCell ref="A93:M93"/>
    <mergeCell ref="A85:M85"/>
    <mergeCell ref="A117:F117"/>
    <mergeCell ref="A119:M119"/>
    <mergeCell ref="A121:F121"/>
    <mergeCell ref="A131:M131"/>
    <mergeCell ref="A194:F194"/>
    <mergeCell ref="A183:M183"/>
    <mergeCell ref="A186:F186"/>
    <mergeCell ref="A157:M157"/>
    <mergeCell ref="A162:F162"/>
    <mergeCell ref="A192:M192"/>
    <mergeCell ref="A147:F147"/>
    <mergeCell ref="A2:M2"/>
    <mergeCell ref="A3:M3"/>
    <mergeCell ref="A4:M4"/>
    <mergeCell ref="A5:B5"/>
    <mergeCell ref="A6:B6"/>
    <mergeCell ref="H6:I6"/>
    <mergeCell ref="A129:F129"/>
    <mergeCell ref="A145:M145"/>
    <mergeCell ref="A135:F135"/>
    <mergeCell ref="A141:M141"/>
    <mergeCell ref="A143:F143"/>
    <mergeCell ref="A137:M137"/>
    <mergeCell ref="A139:F139"/>
    <mergeCell ref="A126:M126"/>
    <mergeCell ref="A91:F91"/>
    <mergeCell ref="A188:M188"/>
    <mergeCell ref="A190:F190"/>
    <mergeCell ref="A153:M153"/>
    <mergeCell ref="A155:F155"/>
    <mergeCell ref="A178:M178"/>
    <mergeCell ref="A164:M164"/>
    <mergeCell ref="A168:F168"/>
    <mergeCell ref="A181:F181"/>
    <mergeCell ref="A176:F176"/>
    <mergeCell ref="A95:F95"/>
    <mergeCell ref="A102:M102"/>
    <mergeCell ref="A97:M97"/>
    <mergeCell ref="A100:F100"/>
    <mergeCell ref="A114:M114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68" fitToHeight="0" orientation="landscape" r:id="rId1"/>
  <rowBreaks count="8" manualBreakCount="8">
    <brk id="37" max="12" man="1"/>
    <brk id="66" max="12" man="1"/>
    <brk id="98" max="12" man="1"/>
    <brk id="127" max="12" man="1"/>
    <brk id="158" max="12" man="1"/>
    <brk id="186" max="12" man="1"/>
    <brk id="205" max="12" man="1"/>
    <brk id="210" max="12" man="1"/>
  </rowBreaks>
  <ignoredErrors>
    <ignoredError sqref="L127:L128 L179:L180 L23 L134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77160"/>
  <sheetViews>
    <sheetView showGridLines="0" zoomScale="95" zoomScaleNormal="95" zoomScaleSheetLayoutView="64" workbookViewId="0">
      <selection activeCell="I17" sqref="I17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214" t="s">
        <v>605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ht="18.75" x14ac:dyDescent="0.3">
      <c r="A2" s="214" t="s">
        <v>606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</row>
    <row r="3" spans="1:12" ht="18.75" x14ac:dyDescent="0.3">
      <c r="A3" s="214" t="s">
        <v>530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16"/>
    </row>
    <row r="4" spans="1:12" ht="19.5" thickBot="1" x14ac:dyDescent="0.3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6"/>
    </row>
    <row r="5" spans="1:12" s="2" customFormat="1" ht="21" customHeight="1" thickBot="1" x14ac:dyDescent="0.25">
      <c r="B5" s="3"/>
      <c r="C5" s="3"/>
      <c r="D5" s="4"/>
      <c r="E5" s="6"/>
      <c r="F5" s="236" t="s">
        <v>168</v>
      </c>
      <c r="G5" s="247"/>
    </row>
    <row r="6" spans="1:12" s="2" customFormat="1" ht="27" customHeight="1" x14ac:dyDescent="0.2">
      <c r="A6" s="13" t="s">
        <v>1</v>
      </c>
      <c r="B6" s="13" t="s">
        <v>529</v>
      </c>
      <c r="C6" s="13" t="s">
        <v>176</v>
      </c>
      <c r="D6" s="13" t="s">
        <v>177</v>
      </c>
      <c r="E6" s="13" t="s">
        <v>174</v>
      </c>
      <c r="F6" s="13" t="s">
        <v>2</v>
      </c>
      <c r="G6" s="13" t="s">
        <v>3</v>
      </c>
      <c r="H6" s="14" t="s">
        <v>163</v>
      </c>
      <c r="I6" s="14" t="s">
        <v>165</v>
      </c>
      <c r="J6" s="14" t="s">
        <v>4</v>
      </c>
      <c r="K6" s="14" t="s">
        <v>164</v>
      </c>
    </row>
    <row r="7" spans="1:12" s="122" customFormat="1" ht="22.5" customHeight="1" x14ac:dyDescent="0.25">
      <c r="A7" s="117">
        <v>1</v>
      </c>
      <c r="B7" s="118" t="s">
        <v>10</v>
      </c>
      <c r="C7" s="119" t="s">
        <v>617</v>
      </c>
      <c r="D7" s="118" t="s">
        <v>618</v>
      </c>
      <c r="E7" s="120">
        <v>210265</v>
      </c>
      <c r="F7" s="120">
        <f t="shared" ref="F7:F31" si="0">E7*2.87%</f>
        <v>6034.6054999999997</v>
      </c>
      <c r="G7" s="145">
        <v>4742.3999999999996</v>
      </c>
      <c r="H7" s="145">
        <v>38454.870000000003</v>
      </c>
      <c r="I7" s="121">
        <v>25</v>
      </c>
      <c r="J7" s="145">
        <f t="shared" ref="J7:J31" si="1">+F7+G7+I7+H7</f>
        <v>49256.875500000002</v>
      </c>
      <c r="K7" s="121">
        <f t="shared" ref="K7:K31" si="2">+E7-J7</f>
        <v>161008.12450000001</v>
      </c>
    </row>
    <row r="8" spans="1:12" s="122" customFormat="1" ht="30" x14ac:dyDescent="0.25">
      <c r="A8" s="117">
        <f t="shared" ref="A8" si="3">+A7+1</f>
        <v>2</v>
      </c>
      <c r="B8" s="198" t="s">
        <v>619</v>
      </c>
      <c r="C8" s="119" t="s">
        <v>617</v>
      </c>
      <c r="D8" s="118" t="s">
        <v>620</v>
      </c>
      <c r="E8" s="120">
        <v>210265</v>
      </c>
      <c r="F8" s="120">
        <f t="shared" si="0"/>
        <v>6034.6054999999997</v>
      </c>
      <c r="G8" s="145">
        <v>4742.3999999999996</v>
      </c>
      <c r="H8" s="145">
        <v>38454.870000000003</v>
      </c>
      <c r="I8" s="121">
        <v>12106.92</v>
      </c>
      <c r="J8" s="145">
        <f t="shared" si="1"/>
        <v>61338.7955</v>
      </c>
      <c r="K8" s="121">
        <f t="shared" si="2"/>
        <v>148926.20449999999</v>
      </c>
    </row>
    <row r="9" spans="1:12" s="122" customFormat="1" ht="20.100000000000001" customHeight="1" x14ac:dyDescent="0.25">
      <c r="A9" s="117">
        <f>+A8+1</f>
        <v>3</v>
      </c>
      <c r="B9" s="118" t="s">
        <v>621</v>
      </c>
      <c r="C9" s="119" t="s">
        <v>622</v>
      </c>
      <c r="D9" s="118" t="s">
        <v>14</v>
      </c>
      <c r="E9" s="120">
        <v>170500</v>
      </c>
      <c r="F9" s="120">
        <f t="shared" si="0"/>
        <v>4893.3500000000004</v>
      </c>
      <c r="G9" s="145">
        <v>4742.3999999999996</v>
      </c>
      <c r="H9" s="145">
        <v>28798.93</v>
      </c>
      <c r="I9" s="121">
        <v>1368.62</v>
      </c>
      <c r="J9" s="145">
        <f t="shared" si="1"/>
        <v>39803.300000000003</v>
      </c>
      <c r="K9" s="121">
        <f t="shared" si="2"/>
        <v>130696.7</v>
      </c>
    </row>
    <row r="10" spans="1:12" s="123" customFormat="1" ht="20.100000000000001" customHeight="1" x14ac:dyDescent="0.25">
      <c r="A10" s="117">
        <f t="shared" ref="A10:A31" si="4">+A9+1</f>
        <v>4</v>
      </c>
      <c r="B10" s="118" t="s">
        <v>623</v>
      </c>
      <c r="C10" s="119" t="s">
        <v>624</v>
      </c>
      <c r="D10" s="118" t="s">
        <v>15</v>
      </c>
      <c r="E10" s="120">
        <v>170500</v>
      </c>
      <c r="F10" s="120">
        <f t="shared" si="0"/>
        <v>4893.3500000000004</v>
      </c>
      <c r="G10" s="145">
        <v>4742.3999999999996</v>
      </c>
      <c r="H10" s="145">
        <v>28798.93</v>
      </c>
      <c r="I10" s="121">
        <v>25</v>
      </c>
      <c r="J10" s="145">
        <f t="shared" si="1"/>
        <v>38459.68</v>
      </c>
      <c r="K10" s="121">
        <f t="shared" si="2"/>
        <v>132040.32000000001</v>
      </c>
    </row>
    <row r="11" spans="1:12" s="123" customFormat="1" ht="20.100000000000001" customHeight="1" x14ac:dyDescent="0.25">
      <c r="A11" s="117">
        <f>+A10+1</f>
        <v>5</v>
      </c>
      <c r="B11" s="195" t="s">
        <v>625</v>
      </c>
      <c r="C11" s="196" t="s">
        <v>624</v>
      </c>
      <c r="D11" s="196" t="s">
        <v>155</v>
      </c>
      <c r="E11" s="149">
        <v>155250</v>
      </c>
      <c r="F11" s="94">
        <f>E11*2.87%</f>
        <v>4455.6750000000002</v>
      </c>
      <c r="G11" s="94">
        <f>+E11*3.04%</f>
        <v>4719.6000000000004</v>
      </c>
      <c r="H11" s="94">
        <v>24804.02</v>
      </c>
      <c r="I11" s="97">
        <v>1355.12</v>
      </c>
      <c r="J11" s="89">
        <f>SUM(F11:I11)</f>
        <v>35334.415000000001</v>
      </c>
      <c r="K11" s="90">
        <f>+E11-J11</f>
        <v>119915.58499999999</v>
      </c>
    </row>
    <row r="12" spans="1:12" s="122" customFormat="1" ht="20.100000000000001" customHeight="1" x14ac:dyDescent="0.25">
      <c r="A12" s="117">
        <f t="shared" si="4"/>
        <v>6</v>
      </c>
      <c r="B12" s="118" t="s">
        <v>16</v>
      </c>
      <c r="C12" s="118" t="s">
        <v>624</v>
      </c>
      <c r="D12" s="118" t="s">
        <v>17</v>
      </c>
      <c r="E12" s="120">
        <v>148500</v>
      </c>
      <c r="F12" s="120">
        <f t="shared" si="0"/>
        <v>4261.95</v>
      </c>
      <c r="G12" s="120">
        <f t="shared" ref="G12:G25" si="5">+E12*3.04%</f>
        <v>4514.3999999999996</v>
      </c>
      <c r="H12" s="145">
        <v>23513.78</v>
      </c>
      <c r="I12" s="121">
        <v>6409.51</v>
      </c>
      <c r="J12" s="145">
        <f t="shared" si="1"/>
        <v>38699.64</v>
      </c>
      <c r="K12" s="121">
        <f t="shared" si="2"/>
        <v>109800.36</v>
      </c>
    </row>
    <row r="13" spans="1:12" s="123" customFormat="1" ht="20.100000000000001" customHeight="1" x14ac:dyDescent="0.25">
      <c r="A13" s="117">
        <f t="shared" si="4"/>
        <v>7</v>
      </c>
      <c r="B13" s="118" t="s">
        <v>93</v>
      </c>
      <c r="C13" s="197" t="s">
        <v>649</v>
      </c>
      <c r="D13" s="120" t="s">
        <v>626</v>
      </c>
      <c r="E13" s="120">
        <v>138000</v>
      </c>
      <c r="F13" s="120">
        <f t="shared" si="0"/>
        <v>3960.6</v>
      </c>
      <c r="G13" s="120">
        <f t="shared" si="5"/>
        <v>4195.2</v>
      </c>
      <c r="H13" s="145">
        <v>21043.919999999998</v>
      </c>
      <c r="I13" s="121">
        <v>7205</v>
      </c>
      <c r="J13" s="145">
        <f t="shared" si="1"/>
        <v>36404.720000000001</v>
      </c>
      <c r="K13" s="121">
        <f t="shared" si="2"/>
        <v>101595.28</v>
      </c>
    </row>
    <row r="14" spans="1:12" s="20" customFormat="1" ht="28.5" customHeight="1" x14ac:dyDescent="0.25">
      <c r="A14" s="117">
        <f t="shared" si="4"/>
        <v>8</v>
      </c>
      <c r="B14" s="93" t="s">
        <v>262</v>
      </c>
      <c r="C14" s="119" t="s">
        <v>617</v>
      </c>
      <c r="D14" s="199" t="s">
        <v>627</v>
      </c>
      <c r="E14" s="94">
        <v>135000</v>
      </c>
      <c r="F14" s="94">
        <f>E14*2.87%</f>
        <v>3874.5</v>
      </c>
      <c r="G14" s="120">
        <f t="shared" si="5"/>
        <v>4104</v>
      </c>
      <c r="H14" s="94">
        <v>20338.240000000002</v>
      </c>
      <c r="I14" s="97">
        <v>3885.56</v>
      </c>
      <c r="J14" s="94">
        <f>SUM(F14:I14)</f>
        <v>32202.300000000003</v>
      </c>
      <c r="K14" s="97">
        <f>+E14-J14</f>
        <v>102797.7</v>
      </c>
    </row>
    <row r="15" spans="1:12" s="122" customFormat="1" ht="20.100000000000001" customHeight="1" x14ac:dyDescent="0.25">
      <c r="A15" s="117">
        <f t="shared" si="4"/>
        <v>9</v>
      </c>
      <c r="B15" s="118" t="s">
        <v>628</v>
      </c>
      <c r="C15" s="119" t="s">
        <v>622</v>
      </c>
      <c r="D15" s="118" t="s">
        <v>6</v>
      </c>
      <c r="E15" s="120">
        <v>126500</v>
      </c>
      <c r="F15" s="120">
        <f t="shared" si="0"/>
        <v>3630.55</v>
      </c>
      <c r="G15" s="120">
        <f t="shared" si="5"/>
        <v>3845.6</v>
      </c>
      <c r="H15" s="120">
        <v>18338.830000000002</v>
      </c>
      <c r="I15" s="121">
        <v>1669.63</v>
      </c>
      <c r="J15" s="145">
        <f t="shared" si="1"/>
        <v>27484.61</v>
      </c>
      <c r="K15" s="121">
        <f t="shared" si="2"/>
        <v>99015.39</v>
      </c>
    </row>
    <row r="16" spans="1:12" s="122" customFormat="1" ht="20.100000000000001" customHeight="1" x14ac:dyDescent="0.25">
      <c r="A16" s="117">
        <f t="shared" si="4"/>
        <v>10</v>
      </c>
      <c r="B16" s="118" t="s">
        <v>629</v>
      </c>
      <c r="C16" s="119" t="s">
        <v>178</v>
      </c>
      <c r="D16" s="118" t="s">
        <v>630</v>
      </c>
      <c r="E16" s="120">
        <v>115000</v>
      </c>
      <c r="F16" s="120">
        <f t="shared" si="0"/>
        <v>3300.5</v>
      </c>
      <c r="G16" s="120">
        <f t="shared" si="5"/>
        <v>3496</v>
      </c>
      <c r="H16" s="120">
        <v>15633.74</v>
      </c>
      <c r="I16" s="121">
        <v>4764.88</v>
      </c>
      <c r="J16" s="145">
        <f t="shared" si="1"/>
        <v>27195.120000000003</v>
      </c>
      <c r="K16" s="121">
        <f t="shared" si="2"/>
        <v>87804.88</v>
      </c>
    </row>
    <row r="17" spans="1:11" s="122" customFormat="1" ht="20.100000000000001" customHeight="1" x14ac:dyDescent="0.25">
      <c r="A17" s="117">
        <f t="shared" si="4"/>
        <v>11</v>
      </c>
      <c r="B17" s="118" t="s">
        <v>5</v>
      </c>
      <c r="C17" s="119" t="s">
        <v>617</v>
      </c>
      <c r="D17" s="118" t="s">
        <v>6</v>
      </c>
      <c r="E17" s="120">
        <v>105000</v>
      </c>
      <c r="F17" s="120">
        <f t="shared" si="0"/>
        <v>3013.5</v>
      </c>
      <c r="G17" s="120">
        <f t="shared" si="5"/>
        <v>3192</v>
      </c>
      <c r="H17" s="120">
        <v>13281.49</v>
      </c>
      <c r="I17" s="121">
        <v>7234.82</v>
      </c>
      <c r="J17" s="145">
        <f t="shared" si="1"/>
        <v>26721.809999999998</v>
      </c>
      <c r="K17" s="121">
        <f t="shared" si="2"/>
        <v>78278.19</v>
      </c>
    </row>
    <row r="18" spans="1:11" s="122" customFormat="1" ht="20.100000000000001" customHeight="1" x14ac:dyDescent="0.25">
      <c r="A18" s="117">
        <f t="shared" si="4"/>
        <v>12</v>
      </c>
      <c r="B18" s="118" t="s">
        <v>631</v>
      </c>
      <c r="C18" s="119" t="s">
        <v>178</v>
      </c>
      <c r="D18" s="124" t="s">
        <v>75</v>
      </c>
      <c r="E18" s="120">
        <v>95000</v>
      </c>
      <c r="F18" s="120">
        <f t="shared" si="0"/>
        <v>2726.5</v>
      </c>
      <c r="G18" s="120">
        <f t="shared" si="5"/>
        <v>2888</v>
      </c>
      <c r="H18" s="120">
        <v>10929.24</v>
      </c>
      <c r="I18" s="121">
        <v>11440.25</v>
      </c>
      <c r="J18" s="145">
        <f t="shared" si="1"/>
        <v>27983.989999999998</v>
      </c>
      <c r="K18" s="121">
        <f t="shared" si="2"/>
        <v>67016.010000000009</v>
      </c>
    </row>
    <row r="19" spans="1:11" s="123" customFormat="1" ht="20.100000000000001" customHeight="1" x14ac:dyDescent="0.25">
      <c r="A19" s="117">
        <f t="shared" si="4"/>
        <v>13</v>
      </c>
      <c r="B19" s="118" t="s">
        <v>111</v>
      </c>
      <c r="C19" s="119" t="s">
        <v>179</v>
      </c>
      <c r="D19" s="118" t="s">
        <v>173</v>
      </c>
      <c r="E19" s="120">
        <v>85000</v>
      </c>
      <c r="F19" s="120">
        <f t="shared" si="0"/>
        <v>2439.5</v>
      </c>
      <c r="G19" s="120">
        <f t="shared" si="5"/>
        <v>2584</v>
      </c>
      <c r="H19" s="120">
        <v>8279.4599999999991</v>
      </c>
      <c r="I19" s="121">
        <v>1235.1199999999999</v>
      </c>
      <c r="J19" s="145">
        <f t="shared" si="1"/>
        <v>14538.079999999998</v>
      </c>
      <c r="K19" s="121">
        <f t="shared" si="2"/>
        <v>70461.919999999998</v>
      </c>
    </row>
    <row r="20" spans="1:11" s="123" customFormat="1" ht="20.100000000000001" customHeight="1" x14ac:dyDescent="0.25">
      <c r="A20" s="117">
        <f t="shared" si="4"/>
        <v>14</v>
      </c>
      <c r="B20" s="118" t="s">
        <v>632</v>
      </c>
      <c r="C20" s="119" t="s">
        <v>633</v>
      </c>
      <c r="D20" s="118" t="s">
        <v>8</v>
      </c>
      <c r="E20" s="120">
        <v>77000</v>
      </c>
      <c r="F20" s="120">
        <f t="shared" si="0"/>
        <v>2209.9</v>
      </c>
      <c r="G20" s="120">
        <f t="shared" si="5"/>
        <v>2340.8000000000002</v>
      </c>
      <c r="H20" s="120">
        <v>6695.19</v>
      </c>
      <c r="I20" s="121">
        <v>4149.08</v>
      </c>
      <c r="J20" s="145">
        <f t="shared" si="1"/>
        <v>15394.970000000001</v>
      </c>
      <c r="K20" s="121">
        <f t="shared" si="2"/>
        <v>61605.03</v>
      </c>
    </row>
    <row r="21" spans="1:11" s="123" customFormat="1" ht="20.100000000000001" customHeight="1" x14ac:dyDescent="0.25">
      <c r="A21" s="117">
        <f t="shared" si="4"/>
        <v>15</v>
      </c>
      <c r="B21" s="118" t="s">
        <v>634</v>
      </c>
      <c r="C21" s="119" t="s">
        <v>635</v>
      </c>
      <c r="D21" s="118" t="s">
        <v>11</v>
      </c>
      <c r="E21" s="120">
        <v>70000</v>
      </c>
      <c r="F21" s="120">
        <f t="shared" si="0"/>
        <v>2009</v>
      </c>
      <c r="G21" s="120">
        <f t="shared" si="5"/>
        <v>2128</v>
      </c>
      <c r="H21" s="120">
        <v>5368.48</v>
      </c>
      <c r="I21" s="121">
        <v>25</v>
      </c>
      <c r="J21" s="145">
        <f t="shared" si="1"/>
        <v>9530.48</v>
      </c>
      <c r="K21" s="121">
        <f t="shared" si="2"/>
        <v>60469.520000000004</v>
      </c>
    </row>
    <row r="22" spans="1:11" s="123" customFormat="1" ht="20.100000000000001" customHeight="1" x14ac:dyDescent="0.25">
      <c r="A22" s="117">
        <f t="shared" si="4"/>
        <v>16</v>
      </c>
      <c r="B22" s="118" t="s">
        <v>636</v>
      </c>
      <c r="C22" s="119" t="s">
        <v>637</v>
      </c>
      <c r="D22" s="118" t="s">
        <v>638</v>
      </c>
      <c r="E22" s="120">
        <v>63000</v>
      </c>
      <c r="F22" s="120">
        <f t="shared" si="0"/>
        <v>1808.1</v>
      </c>
      <c r="G22" s="120">
        <f t="shared" si="5"/>
        <v>1915.2</v>
      </c>
      <c r="H22" s="120">
        <v>4051.22</v>
      </c>
      <c r="I22" s="121">
        <v>25</v>
      </c>
      <c r="J22" s="145">
        <f t="shared" si="1"/>
        <v>7799.52</v>
      </c>
      <c r="K22" s="121">
        <f t="shared" si="2"/>
        <v>55200.479999999996</v>
      </c>
    </row>
    <row r="23" spans="1:11" s="123" customFormat="1" ht="20.100000000000001" customHeight="1" x14ac:dyDescent="0.25">
      <c r="A23" s="117">
        <f t="shared" si="4"/>
        <v>17</v>
      </c>
      <c r="B23" s="118" t="s">
        <v>12</v>
      </c>
      <c r="C23" s="119" t="s">
        <v>617</v>
      </c>
      <c r="D23" s="118" t="s">
        <v>13</v>
      </c>
      <c r="E23" s="120">
        <v>45000</v>
      </c>
      <c r="F23" s="120">
        <f t="shared" si="0"/>
        <v>1291.5</v>
      </c>
      <c r="G23" s="120">
        <f t="shared" si="5"/>
        <v>1368</v>
      </c>
      <c r="H23" s="120"/>
      <c r="I23" s="121">
        <v>65</v>
      </c>
      <c r="J23" s="145">
        <f t="shared" si="1"/>
        <v>2724.5</v>
      </c>
      <c r="K23" s="121">
        <f t="shared" si="2"/>
        <v>42275.5</v>
      </c>
    </row>
    <row r="24" spans="1:11" s="123" customFormat="1" ht="20.100000000000001" customHeight="1" x14ac:dyDescent="0.25">
      <c r="A24" s="117">
        <f t="shared" si="4"/>
        <v>18</v>
      </c>
      <c r="B24" s="118" t="s">
        <v>639</v>
      </c>
      <c r="C24" s="119" t="s">
        <v>640</v>
      </c>
      <c r="D24" s="200" t="s">
        <v>641</v>
      </c>
      <c r="E24" s="120">
        <v>44000</v>
      </c>
      <c r="F24" s="120">
        <f t="shared" si="0"/>
        <v>1262.8</v>
      </c>
      <c r="G24" s="120">
        <f t="shared" si="5"/>
        <v>1337.6</v>
      </c>
      <c r="H24" s="120">
        <v>1007.19</v>
      </c>
      <c r="I24" s="121">
        <v>25</v>
      </c>
      <c r="J24" s="145">
        <f t="shared" si="1"/>
        <v>3632.5899999999997</v>
      </c>
      <c r="K24" s="121">
        <f t="shared" si="2"/>
        <v>40367.410000000003</v>
      </c>
    </row>
    <row r="25" spans="1:11" s="123" customFormat="1" ht="20.100000000000001" customHeight="1" x14ac:dyDescent="0.25">
      <c r="A25" s="117">
        <f t="shared" si="4"/>
        <v>19</v>
      </c>
      <c r="B25" s="118" t="s">
        <v>63</v>
      </c>
      <c r="C25" s="197" t="s">
        <v>642</v>
      </c>
      <c r="D25" s="197" t="s">
        <v>643</v>
      </c>
      <c r="E25" s="120">
        <v>44000</v>
      </c>
      <c r="F25" s="120">
        <f t="shared" si="0"/>
        <v>1262.8</v>
      </c>
      <c r="G25" s="120">
        <f t="shared" si="5"/>
        <v>1337.6</v>
      </c>
      <c r="H25" s="120"/>
      <c r="I25" s="121">
        <v>65</v>
      </c>
      <c r="J25" s="145">
        <f t="shared" si="1"/>
        <v>2665.3999999999996</v>
      </c>
      <c r="K25" s="121">
        <f t="shared" si="2"/>
        <v>41334.6</v>
      </c>
    </row>
    <row r="26" spans="1:11" s="123" customFormat="1" ht="20.100000000000001" customHeight="1" x14ac:dyDescent="0.25">
      <c r="A26" s="117">
        <f t="shared" si="4"/>
        <v>20</v>
      </c>
      <c r="B26" s="118" t="s">
        <v>112</v>
      </c>
      <c r="C26" s="119" t="s">
        <v>644</v>
      </c>
      <c r="D26" s="118" t="s">
        <v>46</v>
      </c>
      <c r="E26" s="120">
        <v>26250</v>
      </c>
      <c r="F26" s="120">
        <f t="shared" si="0"/>
        <v>753.375</v>
      </c>
      <c r="G26" s="120">
        <f t="shared" ref="G26:G31" si="6">+E26*3.04%</f>
        <v>798</v>
      </c>
      <c r="H26" s="125"/>
      <c r="I26" s="121">
        <v>25</v>
      </c>
      <c r="J26" s="145">
        <f t="shared" si="1"/>
        <v>1576.375</v>
      </c>
      <c r="K26" s="121">
        <f t="shared" si="2"/>
        <v>24673.625</v>
      </c>
    </row>
    <row r="27" spans="1:11" s="122" customFormat="1" ht="20.100000000000001" customHeight="1" x14ac:dyDescent="0.25">
      <c r="A27" s="117">
        <f t="shared" si="4"/>
        <v>21</v>
      </c>
      <c r="B27" s="118" t="s">
        <v>645</v>
      </c>
      <c r="C27" s="119" t="s">
        <v>646</v>
      </c>
      <c r="D27" s="118" t="s">
        <v>171</v>
      </c>
      <c r="E27" s="120">
        <v>23313.15</v>
      </c>
      <c r="F27" s="120">
        <f t="shared" si="0"/>
        <v>669.08740499999999</v>
      </c>
      <c r="G27" s="120">
        <f t="shared" si="6"/>
        <v>708.71976000000006</v>
      </c>
      <c r="H27" s="120"/>
      <c r="I27" s="121">
        <v>25</v>
      </c>
      <c r="J27" s="145">
        <f t="shared" si="1"/>
        <v>1402.8071650000002</v>
      </c>
      <c r="K27" s="121">
        <f t="shared" si="2"/>
        <v>21910.342835000003</v>
      </c>
    </row>
    <row r="28" spans="1:11" s="122" customFormat="1" ht="20.100000000000001" customHeight="1" x14ac:dyDescent="0.25">
      <c r="A28" s="117">
        <f t="shared" si="4"/>
        <v>22</v>
      </c>
      <c r="B28" s="118" t="s">
        <v>109</v>
      </c>
      <c r="C28" s="119" t="s">
        <v>647</v>
      </c>
      <c r="D28" s="118" t="s">
        <v>519</v>
      </c>
      <c r="E28" s="120">
        <v>20356.599999999999</v>
      </c>
      <c r="F28" s="120">
        <f t="shared" si="0"/>
        <v>584.23442</v>
      </c>
      <c r="G28" s="120">
        <f t="shared" si="6"/>
        <v>618.84064000000001</v>
      </c>
      <c r="H28" s="120"/>
      <c r="I28" s="121">
        <v>25</v>
      </c>
      <c r="J28" s="145">
        <f t="shared" si="1"/>
        <v>1228.0750600000001</v>
      </c>
      <c r="K28" s="121">
        <f t="shared" si="2"/>
        <v>19128.524939999999</v>
      </c>
    </row>
    <row r="29" spans="1:11" s="122" customFormat="1" ht="20.100000000000001" customHeight="1" x14ac:dyDescent="0.25">
      <c r="A29" s="117">
        <f t="shared" si="4"/>
        <v>23</v>
      </c>
      <c r="B29" s="118" t="s">
        <v>648</v>
      </c>
      <c r="C29" s="119" t="s">
        <v>617</v>
      </c>
      <c r="D29" s="118" t="s">
        <v>172</v>
      </c>
      <c r="E29" s="120">
        <v>15732</v>
      </c>
      <c r="F29" s="120">
        <f t="shared" si="0"/>
        <v>451.50839999999999</v>
      </c>
      <c r="G29" s="120">
        <f t="shared" si="6"/>
        <v>478.25279999999998</v>
      </c>
      <c r="H29" s="120"/>
      <c r="I29" s="121">
        <v>25</v>
      </c>
      <c r="J29" s="145">
        <f t="shared" si="1"/>
        <v>954.76119999999992</v>
      </c>
      <c r="K29" s="121">
        <f t="shared" si="2"/>
        <v>14777.238799999999</v>
      </c>
    </row>
    <row r="30" spans="1:11" s="122" customFormat="1" ht="20.100000000000001" customHeight="1" x14ac:dyDescent="0.25">
      <c r="A30" s="117">
        <f t="shared" si="4"/>
        <v>24</v>
      </c>
      <c r="B30" s="118" t="s">
        <v>113</v>
      </c>
      <c r="C30" s="119" t="s">
        <v>473</v>
      </c>
      <c r="D30" s="118" t="s">
        <v>115</v>
      </c>
      <c r="E30" s="120">
        <v>15400</v>
      </c>
      <c r="F30" s="120">
        <f t="shared" si="0"/>
        <v>441.98</v>
      </c>
      <c r="G30" s="120">
        <f t="shared" si="6"/>
        <v>468.16</v>
      </c>
      <c r="H30" s="120"/>
      <c r="I30" s="121">
        <v>45</v>
      </c>
      <c r="J30" s="145">
        <f t="shared" si="1"/>
        <v>955.1400000000001</v>
      </c>
      <c r="K30" s="121">
        <f t="shared" si="2"/>
        <v>14444.86</v>
      </c>
    </row>
    <row r="31" spans="1:11" s="126" customFormat="1" ht="20.100000000000001" customHeight="1" x14ac:dyDescent="0.25">
      <c r="A31" s="117">
        <f t="shared" si="4"/>
        <v>25</v>
      </c>
      <c r="B31" s="118" t="s">
        <v>110</v>
      </c>
      <c r="C31" s="119" t="s">
        <v>473</v>
      </c>
      <c r="D31" s="118" t="s">
        <v>115</v>
      </c>
      <c r="E31" s="120">
        <v>10000</v>
      </c>
      <c r="F31" s="120">
        <f t="shared" si="0"/>
        <v>287</v>
      </c>
      <c r="G31" s="120">
        <f t="shared" si="6"/>
        <v>304</v>
      </c>
      <c r="H31" s="120"/>
      <c r="I31" s="121">
        <v>25</v>
      </c>
      <c r="J31" s="145">
        <f t="shared" si="1"/>
        <v>616</v>
      </c>
      <c r="K31" s="121">
        <f t="shared" si="2"/>
        <v>9384</v>
      </c>
    </row>
    <row r="32" spans="1:11" ht="18" customHeight="1" x14ac:dyDescent="0.25">
      <c r="A32" s="75"/>
      <c r="B32" s="76" t="s">
        <v>607</v>
      </c>
      <c r="C32" s="76"/>
      <c r="D32" s="77"/>
      <c r="E32" s="78">
        <f>SUM(E7:E31)</f>
        <v>2318831.75</v>
      </c>
      <c r="F32" s="78">
        <f t="shared" ref="F32:K32" si="7">SUM(F7:F31)</f>
        <v>66550.471225000001</v>
      </c>
      <c r="G32" s="78">
        <f t="shared" si="7"/>
        <v>66311.573199999999</v>
      </c>
      <c r="H32" s="78">
        <f t="shared" si="7"/>
        <v>307792.39999999997</v>
      </c>
      <c r="I32" s="78">
        <f t="shared" si="7"/>
        <v>63249.51</v>
      </c>
      <c r="J32" s="78">
        <f t="shared" si="7"/>
        <v>503903.95442500006</v>
      </c>
      <c r="K32" s="78">
        <f t="shared" si="7"/>
        <v>1814927.7955749996</v>
      </c>
    </row>
    <row r="33" spans="2:7" ht="18" customHeight="1" x14ac:dyDescent="0.2"/>
    <row r="35" spans="2:7" ht="15.75" x14ac:dyDescent="0.25">
      <c r="C35" s="22"/>
      <c r="D35"/>
      <c r="E35" s="24"/>
    </row>
    <row r="36" spans="2:7" ht="15.75" x14ac:dyDescent="0.25">
      <c r="B36" s="23"/>
      <c r="C36" s="24"/>
      <c r="D36" s="23"/>
      <c r="E36"/>
      <c r="G36"/>
    </row>
    <row r="37" spans="2:7" ht="15.75" x14ac:dyDescent="0.25">
      <c r="B37" s="25" t="s">
        <v>304</v>
      </c>
      <c r="C37" s="24"/>
      <c r="D37" s="25" t="s">
        <v>180</v>
      </c>
      <c r="E37" s="24"/>
      <c r="G37" s="25"/>
    </row>
    <row r="38" spans="2:7" ht="15.75" x14ac:dyDescent="0.25">
      <c r="B38" s="25" t="s">
        <v>528</v>
      </c>
      <c r="C38" s="24"/>
      <c r="D38" s="25" t="s">
        <v>331</v>
      </c>
      <c r="E38" s="24"/>
      <c r="G38" s="25"/>
    </row>
    <row r="41" spans="2:7" hidden="1" x14ac:dyDescent="0.2"/>
    <row r="877160" spans="10:10" x14ac:dyDescent="0.2">
      <c r="J877160" s="11" t="e">
        <f>SUM(#REF!)</f>
        <v>#REF!</v>
      </c>
    </row>
  </sheetData>
  <sortState xmlns:xlrd2="http://schemas.microsoft.com/office/spreadsheetml/2017/richdata2" ref="A7:K32">
    <sortCondition descending="1" ref="E7:E32"/>
  </sortState>
  <mergeCells count="4">
    <mergeCell ref="F5:G5"/>
    <mergeCell ref="A1:K1"/>
    <mergeCell ref="A2:K2"/>
    <mergeCell ref="A3:K3"/>
  </mergeCells>
  <pageMargins left="0.17" right="0.17" top="0.62" bottom="0.17" header="0.31496062992125984" footer="0.17"/>
  <pageSetup paperSize="5" scale="71" fitToHeight="0" orientation="landscape" r:id="rId1"/>
  <rowBreaks count="2" manualBreakCount="2">
    <brk id="41" max="10" man="1"/>
    <brk id="64" max="10" man="1"/>
  </rowBreaks>
  <ignoredErrors>
    <ignoredError sqref="J14 J1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NOMINA FIJOS </vt:lpstr>
      <vt:lpstr>PERSONAL TEMPORAL</vt:lpstr>
      <vt:lpstr>TRAMITE PENSION </vt:lpstr>
      <vt:lpstr>'NOMINA FIJOS '!Área_de_impresión</vt:lpstr>
      <vt:lpstr>'PERSONAL TEMPORAL'!Área_de_impresión</vt:lpstr>
      <vt:lpstr>'TRAMITE PENSION '!Área_de_impresión</vt:lpstr>
      <vt:lpstr>'NOMINA FIJOS '!Títulos_a_imprimir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2021-09-30T17:32:59Z</cp:lastPrinted>
  <dcterms:created xsi:type="dcterms:W3CDTF">2019-01-11T19:06:47Z</dcterms:created>
  <dcterms:modified xsi:type="dcterms:W3CDTF">2021-10-01T13:01:48Z</dcterms:modified>
</cp:coreProperties>
</file>