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mmonero_digepres_gob_do/Documents/Documentos/2022/T2/Informe Mensual de Ejecución Presupuestaria/Informe de Junio/"/>
    </mc:Choice>
  </mc:AlternateContent>
  <xr:revisionPtr revIDLastSave="837" documentId="8_{D869A63E-8E1C-4BF5-89F3-5E4B136D1AB7}" xr6:coauthVersionLast="47" xr6:coauthVersionMax="47" xr10:uidLastSave="{636661D7-5530-4833-82A5-D7A723EF4460}"/>
  <bookViews>
    <workbookView xWindow="-120" yWindow="-120" windowWidth="29040" windowHeight="15840" firstSheet="1" activeTab="1" xr2:uid="{A1DA006E-4F22-485F-A97C-D6DE365AECE7}"/>
  </bookViews>
  <sheets>
    <sheet name="Gráfico 1 -np" sheetId="7" state="hidden" r:id="rId1"/>
    <sheet name="Gráfico 1" sheetId="8" r:id="rId2"/>
    <sheet name="Tabla 1" sheetId="2" r:id="rId3"/>
    <sheet name="Tabla 2" sheetId="3" r:id="rId4"/>
    <sheet name="Mapa" sheetId="6" r:id="rId5"/>
    <sheet name="Tabla 3" sheetId="4" r:id="rId6"/>
    <sheet name="Gráfico 2" sheetId="5" r:id="rId7"/>
    <sheet name="Anexo 1" sheetId="12" r:id="rId8"/>
    <sheet name="Anexo 2" sheetId="13" r:id="rId9"/>
    <sheet name="Anexo 3 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0" localSheetId="2">#REF!</definedName>
    <definedName name="\0">#REF!</definedName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 localSheetId="2">#REF!</definedName>
    <definedName name="\F">#REF!</definedName>
    <definedName name="\G" localSheetId="2">#REF!</definedName>
    <definedName name="\G">#REF!</definedName>
    <definedName name="\H" localSheetId="2">#REF!</definedName>
    <definedName name="\H">#REF!</definedName>
    <definedName name="\I" localSheetId="2">#REF!</definedName>
    <definedName name="\I">#REF!</definedName>
    <definedName name="\J" localSheetId="2">#REF!</definedName>
    <definedName name="\J">#REF!</definedName>
    <definedName name="\K" localSheetId="2">#REF!</definedName>
    <definedName name="\K">#REF!</definedName>
    <definedName name="\L" localSheetId="2">#REF!</definedName>
    <definedName name="\L">#REF!</definedName>
    <definedName name="\M" localSheetId="2">#REF!</definedName>
    <definedName name="\M">#REF!</definedName>
    <definedName name="\N" localSheetId="2">#REF!</definedName>
    <definedName name="\N">#REF!</definedName>
    <definedName name="\Ñ">#REF!</definedName>
    <definedName name="\O" localSheetId="2">#REF!</definedName>
    <definedName name="\O">#REF!</definedName>
    <definedName name="\P" localSheetId="2">#REF!</definedName>
    <definedName name="\P">#REF!</definedName>
    <definedName name="\Q" localSheetId="2">#REF!</definedName>
    <definedName name="\Q">#REF!</definedName>
    <definedName name="\R" localSheetId="2">#REF!</definedName>
    <definedName name="\R">#REF!</definedName>
    <definedName name="\S" localSheetId="2">#REF!</definedName>
    <definedName name="\S">#REF!</definedName>
    <definedName name="\T" localSheetId="2">#REF!</definedName>
    <definedName name="\T">#REF!</definedName>
    <definedName name="\T1">#REF!</definedName>
    <definedName name="\T2">[1]BOP!#REF!</definedName>
    <definedName name="\U" localSheetId="2">#REF!</definedName>
    <definedName name="\U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\Y" localSheetId="2">#REF!</definedName>
    <definedName name="\Y">#REF!</definedName>
    <definedName name="\Z" localSheetId="2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">#REF!</definedName>
    <definedName name="_______FAL4">#REF!</definedName>
    <definedName name="_______FAL6" localSheetId="2">#REF!</definedName>
    <definedName name="_______FAL6">#REF!</definedName>
    <definedName name="_______FAL7" localSheetId="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">#REF!</definedName>
    <definedName name="______AUS1">#REF!</definedName>
    <definedName name="______DEG1" localSheetId="2">#REF!</definedName>
    <definedName name="______DEG1">#REF!</definedName>
    <definedName name="______DKR1" localSheetId="2">#REF!</definedName>
    <definedName name="______DKR1">#REF!</definedName>
    <definedName name="______ECU1" localSheetId="2">#REF!</definedName>
    <definedName name="______ECU1">#REF!</definedName>
    <definedName name="______ESC1" localSheetId="2">#REF!</definedName>
    <definedName name="______ESC1">#REF!</definedName>
    <definedName name="______FAL2" localSheetId="2">#REF!</definedName>
    <definedName name="______FAL2">#REF!</definedName>
    <definedName name="______FAL3" localSheetId="2">#REF!</definedName>
    <definedName name="______FAL3">#REF!</definedName>
    <definedName name="______FAL4" localSheetId="2">#REF!</definedName>
    <definedName name="______FAL4">#REF!</definedName>
    <definedName name="______FAL5" localSheetId="2">#REF!</definedName>
    <definedName name="______FAL5">#REF!</definedName>
    <definedName name="______FAL6" localSheetId="2">#REF!</definedName>
    <definedName name="______FAL6">#REF!</definedName>
    <definedName name="______FAL7" localSheetId="2">#REF!</definedName>
    <definedName name="______FAL7">#REF!</definedName>
    <definedName name="______FMK1" localSheetId="2">#REF!</definedName>
    <definedName name="______FMK1">#REF!</definedName>
    <definedName name="______IKR1" localSheetId="2">#REF!</definedName>
    <definedName name="______IKR1">#REF!</definedName>
    <definedName name="______IRP1" localSheetId="2">#REF!</definedName>
    <definedName name="______IRP1">#REF!</definedName>
    <definedName name="______LIT1" localSheetId="2">#REF!</definedName>
    <definedName name="______LIT1">#REF!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>#REF!</definedName>
    <definedName name="______PTA1" localSheetId="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>#REF!</definedName>
    <definedName name="______SRT11" localSheetId="6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AUS1" localSheetId="2">#REF!</definedName>
    <definedName name="_____AUS1">#REF!</definedName>
    <definedName name="_____DEG1" localSheetId="2">#REF!</definedName>
    <definedName name="_____DEG1">#REF!</definedName>
    <definedName name="_____DKR1" localSheetId="2">#REF!</definedName>
    <definedName name="_____DKR1">#REF!</definedName>
    <definedName name="_____ECU1" localSheetId="2">#REF!</definedName>
    <definedName name="_____ECU1">#REF!</definedName>
    <definedName name="_____ESC1" localSheetId="2">#REF!</definedName>
    <definedName name="_____ESC1">#REF!</definedName>
    <definedName name="_____FAL2" localSheetId="2">#REF!</definedName>
    <definedName name="_____FAL2">#REF!</definedName>
    <definedName name="_____FAL3" localSheetId="2">#REF!</definedName>
    <definedName name="_____FAL3">#REF!</definedName>
    <definedName name="_____FAL4" localSheetId="2">#REF!</definedName>
    <definedName name="_____FAL4">#REF!</definedName>
    <definedName name="_____FAL5" localSheetId="2">#REF!</definedName>
    <definedName name="_____FAL5">#REF!</definedName>
    <definedName name="_____FAL6" localSheetId="2">#REF!</definedName>
    <definedName name="_____FAL6">#REF!</definedName>
    <definedName name="_____FAL7" localSheetId="2">#REF!</definedName>
    <definedName name="_____FAL7">#REF!</definedName>
    <definedName name="_____FMK1" localSheetId="2">#REF!</definedName>
    <definedName name="_____FMK1">#REF!</definedName>
    <definedName name="_____IKR1" localSheetId="2">#REF!</definedName>
    <definedName name="_____IKR1">#REF!</definedName>
    <definedName name="_____IRP1" localSheetId="2">#REF!</definedName>
    <definedName name="_____IRP1">#REF!</definedName>
    <definedName name="_____LIT1" localSheetId="2">#REF!</definedName>
    <definedName name="_____LIT1">#REF!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>#REF!</definedName>
    <definedName name="_____PTA1" localSheetId="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>#REF!</definedName>
    <definedName name="_____SRT11" localSheetId="6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OT58">[2]GROWTH!#REF!</definedName>
    <definedName name="____AUS1" localSheetId="2">#REF!</definedName>
    <definedName name="____AUS1">#REF!</definedName>
    <definedName name="____DEG1" localSheetId="2">#REF!</definedName>
    <definedName name="____DEG1">#REF!</definedName>
    <definedName name="____DKR1" localSheetId="2">#REF!</definedName>
    <definedName name="____DKR1">#REF!</definedName>
    <definedName name="____ECU1" localSheetId="2">#REF!</definedName>
    <definedName name="____ECU1">#REF!</definedName>
    <definedName name="____ESC1" localSheetId="2">#REF!</definedName>
    <definedName name="____ESC1">#REF!</definedName>
    <definedName name="____FAL2" localSheetId="2">#REF!</definedName>
    <definedName name="____FAL2">#REF!</definedName>
    <definedName name="____FAL3" localSheetId="2">#REF!</definedName>
    <definedName name="____FAL3">#REF!</definedName>
    <definedName name="____FAL4" localSheetId="2">#REF!</definedName>
    <definedName name="____FAL4">#REF!</definedName>
    <definedName name="____FAL5" localSheetId="2">#REF!</definedName>
    <definedName name="____FAL5">#REF!</definedName>
    <definedName name="____FAL6" localSheetId="2">#REF!</definedName>
    <definedName name="____FAL6">#REF!</definedName>
    <definedName name="____FAL7" localSheetId="2">#REF!</definedName>
    <definedName name="____FAL7">#REF!</definedName>
    <definedName name="____FMK1" localSheetId="2">#REF!</definedName>
    <definedName name="____FMK1">#REF!</definedName>
    <definedName name="____IKR1" localSheetId="2">#REF!</definedName>
    <definedName name="____IKR1">#REF!</definedName>
    <definedName name="____IRP1" localSheetId="2">#REF!</definedName>
    <definedName name="____IRP1">#REF!</definedName>
    <definedName name="____LIT1" localSheetId="2">#REF!</definedName>
    <definedName name="____LIT1">#REF!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>#REF!</definedName>
    <definedName name="____PTA1" localSheetId="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>#REF!</definedName>
    <definedName name="____SRT11" localSheetId="6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OT58">[2]GROWTH!#REF!</definedName>
    <definedName name="___AUS1" localSheetId="2">#REF!</definedName>
    <definedName name="___AUS1">#REF!</definedName>
    <definedName name="___DEG1" localSheetId="2">#REF!</definedName>
    <definedName name="___DEG1">#REF!</definedName>
    <definedName name="___DKR1" localSheetId="2">#REF!</definedName>
    <definedName name="___DKR1">#REF!</definedName>
    <definedName name="___ECU1" localSheetId="2">#REF!</definedName>
    <definedName name="___ECU1">#REF!</definedName>
    <definedName name="___ESC1" localSheetId="2">#REF!</definedName>
    <definedName name="___ESC1">#REF!</definedName>
    <definedName name="___F" hidden="1">'[3]Fax a enviar'!#REF!</definedName>
    <definedName name="___FAL2" localSheetId="2">#REF!</definedName>
    <definedName name="___FAL2">#REF!</definedName>
    <definedName name="___FAL3" localSheetId="2">#REF!</definedName>
    <definedName name="___FAL3">#REF!</definedName>
    <definedName name="___FAL4" localSheetId="2">#REF!</definedName>
    <definedName name="___FAL4">#REF!</definedName>
    <definedName name="___FAL5" localSheetId="2">#REF!</definedName>
    <definedName name="___FAL5">#REF!</definedName>
    <definedName name="___FAL6" localSheetId="2">#REF!</definedName>
    <definedName name="___FAL6">#REF!</definedName>
    <definedName name="___FAL7" localSheetId="2">#REF!</definedName>
    <definedName name="___FAL7">#REF!</definedName>
    <definedName name="___FMK1" localSheetId="2">#REF!</definedName>
    <definedName name="___FMK1">#REF!</definedName>
    <definedName name="___IKR1" localSheetId="2">#REF!</definedName>
    <definedName name="___IKR1">#REF!</definedName>
    <definedName name="___IRP1" localSheetId="2">#REF!</definedName>
    <definedName name="___IRP1">#REF!</definedName>
    <definedName name="___LIT1" localSheetId="2">#REF!</definedName>
    <definedName name="___LIT1">#REF!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>#REF!</definedName>
    <definedName name="___PTA1" localSheetId="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>#REF!</definedName>
    <definedName name="___SRT11" localSheetId="6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OT58">[2]GROWTH!#REF!</definedName>
    <definedName name="__10FA_L" localSheetId="2">#REF!</definedName>
    <definedName name="__10FA_L">#REF!</definedName>
    <definedName name="__11GAZ_LIABS" localSheetId="2">#REF!</definedName>
    <definedName name="__11GAZ_LIABS">#REF!</definedName>
    <definedName name="__123Graph_A" localSheetId="2" hidden="1">[4]C!#REF!</definedName>
    <definedName name="__123Graph_A" hidden="1">[4]C!#REF!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2" hidden="1">#REF!</definedName>
    <definedName name="__123Graph_ADEBT" hidden="1">#REF!</definedName>
    <definedName name="__123Graph_ADIFFERENTIAL" localSheetId="2" hidden="1">[6]TAB25b!#REF!</definedName>
    <definedName name="__123Graph_ADIFFERENTIAL" hidden="1">[6]TAB25b!#REF!</definedName>
    <definedName name="__123Graph_AINTEREST" localSheetId="2" hidden="1">[6]TAB25b!#REF!</definedName>
    <definedName name="__123Graph_AINTEREST" hidden="1">[6]TAB25b!#REF!</definedName>
    <definedName name="__123Graph_AREER" hidden="1">[7]ER!#REF!</definedName>
    <definedName name="__123Graph_ASPREAD" localSheetId="2" hidden="1">[6]TAB25b!#REF!</definedName>
    <definedName name="__123Graph_ASPREAD" hidden="1">[6]TAB25b!#REF!</definedName>
    <definedName name="__123Graph_B" localSheetId="2" hidden="1">[8]FLUJO!$B$7929:$C$7929</definedName>
    <definedName name="__123Graph_B" hidden="1">[8]FLUJO!$B$7929:$C$7929</definedName>
    <definedName name="__123Graph_BCurrent" localSheetId="2" hidden="1">[9]G!#REF!</definedName>
    <definedName name="__123Graph_BCurrent" hidden="1">[9]G!#REF!</definedName>
    <definedName name="__123Graph_BDEBT" localSheetId="2" hidden="1">#REF!</definedName>
    <definedName name="__123Graph_BDEBT" hidden="1">#REF!</definedName>
    <definedName name="__123Graph_BINTEREST" localSheetId="2" hidden="1">[6]TAB25b!#REF!</definedName>
    <definedName name="__123Graph_BINTEREST" hidden="1">[6]TAB25b!#REF!</definedName>
    <definedName name="__123Graph_BREER" hidden="1">[7]ER!#REF!</definedName>
    <definedName name="__123Graph_C" localSheetId="2" hidden="1">[8]FLUJO!$B$7936:$C$7936</definedName>
    <definedName name="__123Graph_C" hidden="1">[8]FLUJO!$B$7936:$C$7936</definedName>
    <definedName name="__123Graph_CCurrent" localSheetId="2" hidden="1">'[10]Base Original'!#REF!</definedName>
    <definedName name="__123Graph_CCurrent" hidden="1">'[10]Base Original'!#REF!</definedName>
    <definedName name="__123Graph_CREER" localSheetId="2" hidden="1">[7]ER!#REF!</definedName>
    <definedName name="__123Graph_CREER" hidden="1">[7]ER!#REF!</definedName>
    <definedName name="__123Graph_D" hidden="1">[8]FLUJO!$B$7942:$C$7942</definedName>
    <definedName name="__123Graph_DCurrent" localSheetId="2" hidden="1">'[10]Base Original'!#REF!</definedName>
    <definedName name="__123Graph_DCurrent" hidden="1">'[10]Base Original'!#REF!</definedName>
    <definedName name="__123Graph_E" localSheetId="2" hidden="1">[4]C!#REF!</definedName>
    <definedName name="__123Graph_E" hidden="1">[4]C!#REF!</definedName>
    <definedName name="__123Graph_ECurrent" localSheetId="2" hidden="1">'[10]Base Original'!#REF!</definedName>
    <definedName name="__123Graph_ECurrent" hidden="1">'[10]Base Original'!#REF!</definedName>
    <definedName name="__123Graph_F" localSheetId="2" hidden="1">[4]C!#REF!</definedName>
    <definedName name="__123Graph_F" hidden="1">[4]C!#REF!</definedName>
    <definedName name="__123Graph_FCurrent" hidden="1">[11]Base!#REF!</definedName>
    <definedName name="__123Graph_X" hidden="1">[8]FLUJO!$B$7906:$C$7906</definedName>
    <definedName name="__123Graph_XDIFFERENTIAL" localSheetId="2" hidden="1">[6]TAB25b!#REF!</definedName>
    <definedName name="__123Graph_XDIFFERENTIAL" hidden="1">[6]TAB25b!#REF!</definedName>
    <definedName name="__123Graph_XSPREAD" localSheetId="2" hidden="1">[6]TAB25b!#REF!</definedName>
    <definedName name="__123Graph_XSPREAD" hidden="1">[6]TAB25b!#REF!</definedName>
    <definedName name="__12INT_RESERVES" localSheetId="2">#REF!</definedName>
    <definedName name="__12INT_RESERVES">#REF!</definedName>
    <definedName name="__1r" localSheetId="2">#REF!</definedName>
    <definedName name="__1r">#REF!</definedName>
    <definedName name="__2Macros_Import_.qbop" localSheetId="7">[12]!'[Macros Import].qbop'</definedName>
    <definedName name="__2Macros_Import_.qbop" localSheetId="8">[12]!'[Macros Import].qbop'</definedName>
    <definedName name="__2Macros_Import_.qbop">[12]!'[Macros Import].qbop'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2">#REF!</definedName>
    <definedName name="__6B.2_B.3">#REF!</definedName>
    <definedName name="__7B.4___5" localSheetId="2">#REF!</definedName>
    <definedName name="__7B.4___5">#REF!</definedName>
    <definedName name="__8CONSOL_B2" localSheetId="2">#REF!</definedName>
    <definedName name="__8CONSOL_B2">#REF!</definedName>
    <definedName name="__9CONSOL_DEPOSITS" localSheetId="2">'[13]A 11'!#REF!</definedName>
    <definedName name="__9CONSOL_DEPOSITS">'[13]A 11'!#REF!</definedName>
    <definedName name="__AUS1" localSheetId="2">#REF!</definedName>
    <definedName name="__AUS1">#REF!</definedName>
    <definedName name="__BOP2" localSheetId="2">[14]BoP!#REF!</definedName>
    <definedName name="__BOP2">[14]BoP!#REF!</definedName>
    <definedName name="__DEG1" localSheetId="2">#REF!</definedName>
    <definedName name="__DEG1">#REF!</definedName>
    <definedName name="__DKR1" localSheetId="2">#REF!</definedName>
    <definedName name="__DKR1">#REF!</definedName>
    <definedName name="__ECU1" localSheetId="2">#REF!</definedName>
    <definedName name="__ECU1">#REF!</definedName>
    <definedName name="__END94">#REF!</definedName>
    <definedName name="__ESC1" localSheetId="2">#REF!</definedName>
    <definedName name="__ESC1">#REF!</definedName>
    <definedName name="__F" hidden="1">'[3]Fax a enviar'!#REF!</definedName>
    <definedName name="__FAL2" localSheetId="2">#REF!</definedName>
    <definedName name="__FAL2">#REF!</definedName>
    <definedName name="__FAL3" localSheetId="2">#REF!</definedName>
    <definedName name="__FAL3">#REF!</definedName>
    <definedName name="__FAL4" localSheetId="2">#REF!</definedName>
    <definedName name="__FAL4">#REF!</definedName>
    <definedName name="__FAL5" localSheetId="2">#REF!</definedName>
    <definedName name="__FAL5">#REF!</definedName>
    <definedName name="__FAL6" localSheetId="2">#REF!</definedName>
    <definedName name="__FAL6">#REF!</definedName>
    <definedName name="__FAL7" localSheetId="2">#REF!</definedName>
    <definedName name="__FAL7">#REF!</definedName>
    <definedName name="__FMK1" localSheetId="2">#REF!</definedName>
    <definedName name="__FMK1">#REF!</definedName>
    <definedName name="__IKR1" localSheetId="2">#REF!</definedName>
    <definedName name="__IKR1">#REF!</definedName>
    <definedName name="__IRP1" localSheetId="2">#REF!</definedName>
    <definedName name="__IRP1">#REF!</definedName>
    <definedName name="__LIT1" localSheetId="2">#REF!</definedName>
    <definedName name="__LIT1">#REF!</definedName>
    <definedName name="__MEX1" localSheetId="2">#REF!</definedName>
    <definedName name="__MEX1">#REF!</definedName>
    <definedName name="__PTA1" localSheetId="2">#REF!</definedName>
    <definedName name="__PTA1">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>#REF!</definedName>
    <definedName name="__SUM2" localSheetId="2">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OT58" localSheetId="2">[2]GROWTH!#REF!</definedName>
    <definedName name="__TOT58">[2]GROWTH!#REF!</definedName>
    <definedName name="__WB2" localSheetId="2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>#REF!</definedName>
    <definedName name="_11__123Graph_AFIG_D" localSheetId="2" hidden="1">#REF!</definedName>
    <definedName name="_11__123Graph_AFIG_D" hidden="1">#REF!</definedName>
    <definedName name="_11GAZ_LIABS">#REF!</definedName>
    <definedName name="_12__123Graph_AIBA_IBRD" hidden="1">[15]WB!$Q$62:$AK$62</definedName>
    <definedName name="_12INT_RESERVES" localSheetId="2">#REF!</definedName>
    <definedName name="_12INT_RESERVES">#REF!</definedName>
    <definedName name="_15Macros_Import_.qbop" localSheetId="7">[12]!'[Macros Import].qbop'</definedName>
    <definedName name="_15Macros_Import_.qbop" localSheetId="8">[12]!'[Macros Import].qbop'</definedName>
    <definedName name="_15Macros_Import_.qbop">[12]!'[Macros Import].qbop'</definedName>
    <definedName name="_16__123Graph_ATERMS_OF_TRADE" localSheetId="2" hidden="1">#REF!</definedName>
    <definedName name="_16__123Graph_ATERMS_OF_TRADE" hidden="1">#REF!</definedName>
    <definedName name="_17__123Graph_AWB_ADJ_PRJ" hidden="1">[15]WB!$Q$255:$AK$255</definedName>
    <definedName name="_19__123Graph_BCPI_ER_LOG" localSheetId="2" hidden="1">[15]ER!#REF!</definedName>
    <definedName name="_19__123Graph_BCPI_ER_LOG" hidden="1">[15]ER!#REF!</definedName>
    <definedName name="_1987">#N/A</definedName>
    <definedName name="_1IMPRESION" localSheetId="2">#REF!</definedName>
    <definedName name="_1IMPRESION">#REF!</definedName>
    <definedName name="_1r" localSheetId="2">#REF!</definedName>
    <definedName name="_1r">#REF!</definedName>
    <definedName name="_2">#N/A</definedName>
    <definedName name="_20__123Graph_BIBA_IBRD" localSheetId="2" hidden="1">[15]WB!#REF!</definedName>
    <definedName name="_20__123Graph_BIBA_IBRD" hidden="1">[15]WB!#REF!</definedName>
    <definedName name="_24__123Graph_BTERMS_OF_TRADE" localSheetId="2" hidden="1">#REF!</definedName>
    <definedName name="_24__123Graph_BTERMS_OF_TRADE" hidden="1">#REF!</definedName>
    <definedName name="_24Macros_Import_.qbop" localSheetId="7">[16]!'[Macros Import].qbop'</definedName>
    <definedName name="_24Macros_Import_.qbop" localSheetId="8">[16]!'[Macros Import].qbop'</definedName>
    <definedName name="_24Macros_Import_.qbop">[16]!'[Macros Import].qbop'</definedName>
    <definedName name="_25__123Graph_ACPI_ER_LOG" hidden="1">[17]ER!#REF!</definedName>
    <definedName name="_25__123Graph_BWB_ADJ_PRJ" hidden="1">[15]WB!$Q$257:$AK$257</definedName>
    <definedName name="_26__123Graph_BCPI_ER_LOG" hidden="1">[17]ER!#REF!</definedName>
    <definedName name="_27__123Graph_ACPI_ER_LOG" hidden="1">[7]ER!#REF!</definedName>
    <definedName name="_27__123Graph_BIBA_IBRD" hidden="1">[17]WB!#REF!</definedName>
    <definedName name="_28B.2_B.3" localSheetId="2">#REF!</definedName>
    <definedName name="_28B.2_B.3">#REF!</definedName>
    <definedName name="_29__123Graph_XFIG_D" localSheetId="2" hidden="1">#REF!</definedName>
    <definedName name="_29__123Graph_XFIG_D" hidden="1">#REF!</definedName>
    <definedName name="_29B.4___5">#REF!</definedName>
    <definedName name="_2IMPRESION">#REF!</definedName>
    <definedName name="_2Macros_Import_.qbop" localSheetId="7">[18]!'[Macros Import].qbop'</definedName>
    <definedName name="_2Macros_Import_.qbop" localSheetId="8">[18]!'[Macros Import].qbop'</definedName>
    <definedName name="_2Macros_Import_.qbop">[18]!'[Macros Import].qbop'</definedName>
    <definedName name="_3">#N/A</definedName>
    <definedName name="_3.__No_club_de_París__Después_del_30_Jun_84" localSheetId="2">#REF!</definedName>
    <definedName name="_3.__No_club_de_París__Después_del_30_Jun_84">#REF!</definedName>
    <definedName name="_3__123Graph_ACPI_ER_LOG" localSheetId="2" hidden="1">[7]ER!#REF!</definedName>
    <definedName name="_3__123Graph_ACPI_ER_LOG" hidden="1">[7]ER!#REF!</definedName>
    <definedName name="_30__123Graph_XREALEX_WAGE" localSheetId="2" hidden="1">[19]PRIVATE!#REF!</definedName>
    <definedName name="_30__123Graph_XREALEX_WAGE" hidden="1">[19]PRIVATE!#REF!</definedName>
    <definedName name="_30CONSOL_B2" localSheetId="2">#REF!</definedName>
    <definedName name="_30CONSOL_B2">#REF!</definedName>
    <definedName name="_31CONSOL_DEPOSITS" localSheetId="2">'[20]A 11'!#REF!</definedName>
    <definedName name="_31CONSOL_DEPOSITS">'[20]A 11'!#REF!</definedName>
    <definedName name="_32FA_L" localSheetId="2">#REF!</definedName>
    <definedName name="_32FA_L">#REF!</definedName>
    <definedName name="_33GAZ_LIABS" localSheetId="2">#REF!</definedName>
    <definedName name="_33GAZ_LIABS">#REF!</definedName>
    <definedName name="_34__123Graph_XTERMS_OF_TRADE" localSheetId="2" hidden="1">#REF!</definedName>
    <definedName name="_34__123Graph_XTERMS_OF_TRADE" hidden="1">#REF!</definedName>
    <definedName name="_34INT_RESERVES">#REF!</definedName>
    <definedName name="_39__123Graph_BCPI_ER_LOG" hidden="1">[7]ER!#REF!</definedName>
    <definedName name="_4">#N/A</definedName>
    <definedName name="_4__123Graph_BCPI_ER_LOG" hidden="1">[7]ER!#REF!</definedName>
    <definedName name="_5">#N/A</definedName>
    <definedName name="_5__123Graph_BIBA_IBRD" hidden="1">[7]WB!#REF!</definedName>
    <definedName name="_51__123Graph_BIBA_IBRD" hidden="1">[7]WB!#REF!</definedName>
    <definedName name="_52B.2_B.3" localSheetId="2">#REF!</definedName>
    <definedName name="_52B.2_B.3">#REF!</definedName>
    <definedName name="_53B.4___5" localSheetId="2">#REF!</definedName>
    <definedName name="_53B.4___5">#REF!</definedName>
    <definedName name="_54CONSOL_B2" localSheetId="2">#REF!</definedName>
    <definedName name="_54CONSOL_B2">#REF!</definedName>
    <definedName name="_6">#N/A</definedName>
    <definedName name="_68CONSOL_DEPOSITS" localSheetId="2">'[13]A 11'!#REF!</definedName>
    <definedName name="_68CONSOL_DEPOSITS">'[13]A 11'!#REF!</definedName>
    <definedName name="_69FA_L" localSheetId="2">#REF!</definedName>
    <definedName name="_69FA_L">#REF!</definedName>
    <definedName name="_6B.2_B.3" localSheetId="2">#REF!</definedName>
    <definedName name="_6B.2_B.3">#REF!</definedName>
    <definedName name="_7">#N/A</definedName>
    <definedName name="_7__123Graph_ACPI_ER_LOG" localSheetId="2" hidden="1">[15]ER!#REF!</definedName>
    <definedName name="_7__123Graph_ACPI_ER_LOG" hidden="1">[15]ER!#REF!</definedName>
    <definedName name="_70GAZ_LIABS" localSheetId="2">#REF!</definedName>
    <definedName name="_70GAZ_LIABS">#REF!</definedName>
    <definedName name="_71INT_RESERVES" localSheetId="2">#REF!</definedName>
    <definedName name="_71INT_RESERVES">#REF!</definedName>
    <definedName name="_7B.4___5" localSheetId="2">#REF!</definedName>
    <definedName name="_7B.4___5">#REF!</definedName>
    <definedName name="_8">#N/A</definedName>
    <definedName name="_88" localSheetId="2">#REF!</definedName>
    <definedName name="_88">#REF!</definedName>
    <definedName name="_89" localSheetId="2">#REF!</definedName>
    <definedName name="_89">#REF!</definedName>
    <definedName name="_8CONSOL_B2">#REF!</definedName>
    <definedName name="_9CONSOL_DEPOSITS">'[21]A 11'!#REF!</definedName>
    <definedName name="_aaV110">[22]QNEWLOR!#REF!</definedName>
    <definedName name="_aIV114">[22]QNEWLOR!#REF!</definedName>
    <definedName name="_aIV190">[22]QNEWLOR!#REF!</definedName>
    <definedName name="_AUS1" localSheetId="2">#REF!</definedName>
    <definedName name="_AUS1">#REF!</definedName>
    <definedName name="_bla2" localSheetId="2" hidden="1">#REF!</definedName>
    <definedName name="_bla2" hidden="1">#REF!</definedName>
    <definedName name="_bla3" localSheetId="2" hidden="1">#REF!</definedName>
    <definedName name="_bla3" hidden="1">#REF!</definedName>
    <definedName name="_bla4" localSheetId="2" hidden="1">#REF!</definedName>
    <definedName name="_bla4" hidden="1">#REF!</definedName>
    <definedName name="_BOP2">[23]BoP!#REF!</definedName>
    <definedName name="_D" localSheetId="2">#REF!</definedName>
    <definedName name="_D">#REF!</definedName>
    <definedName name="_DEG1" localSheetId="2">#REF!</definedName>
    <definedName name="_DEG1">#REF!</definedName>
    <definedName name="_DKR1" localSheetId="2">#REF!</definedName>
    <definedName name="_DKR1">#REF!</definedName>
    <definedName name="_DLX1.EMA" localSheetId="2">#REF!</definedName>
    <definedName name="_DLX1.EMA">#REF!</definedName>
    <definedName name="_DLX1.EMG" localSheetId="2">#REF!</definedName>
    <definedName name="_DLX1.EMG">#REF!</definedName>
    <definedName name="_DLX10.EMA" localSheetId="2">#REF!</definedName>
    <definedName name="_DLX10.EMA">#REF!</definedName>
    <definedName name="_DLX11.EMA" localSheetId="2">#REF!</definedName>
    <definedName name="_DLX11.EMA">#REF!</definedName>
    <definedName name="_DLX12.EMA" localSheetId="2">#REF!</definedName>
    <definedName name="_DLX12.EMA">#REF!</definedName>
    <definedName name="_DLX13.EMA" localSheetId="2">#REF!</definedName>
    <definedName name="_DLX13.EMA">#REF!</definedName>
    <definedName name="_DLX14.EMA" localSheetId="2">#REF!</definedName>
    <definedName name="_DLX14.EMA">#REF!</definedName>
    <definedName name="_DLX16.EMA" localSheetId="2">#REF!</definedName>
    <definedName name="_DLX16.EMA">#REF!</definedName>
    <definedName name="_DLX2.EMA" localSheetId="2">#REF!,#REF!</definedName>
    <definedName name="_DLX2.EMA">#REF!,#REF!</definedName>
    <definedName name="_DLX2.EMG" localSheetId="2">#REF!</definedName>
    <definedName name="_DLX2.EMG">#REF!</definedName>
    <definedName name="_DLX4.EMA" localSheetId="2">#REF!</definedName>
    <definedName name="_DLX4.EMA">#REF!</definedName>
    <definedName name="_DLX4.EMG" localSheetId="2">#REF!</definedName>
    <definedName name="_DLX4.EMG">#REF!</definedName>
    <definedName name="_DLX5.EMA" localSheetId="2">#REF!</definedName>
    <definedName name="_DLX5.EMA">#REF!</definedName>
    <definedName name="_DLX6.EMA" localSheetId="2">#REF!</definedName>
    <definedName name="_DLX6.EMA">#REF!</definedName>
    <definedName name="_DLX7.EMA" localSheetId="2">#REF!</definedName>
    <definedName name="_DLX7.EMA">#REF!</definedName>
    <definedName name="_DLX8.EMA" localSheetId="2">#REF!</definedName>
    <definedName name="_DLX8.EMA">#REF!</definedName>
    <definedName name="_DLX9.EMA" localSheetId="2">#REF!</definedName>
    <definedName name="_DLX9.EMA">#REF!</definedName>
    <definedName name="_ECU1" localSheetId="2">#REF!</definedName>
    <definedName name="_ECU1">#REF!</definedName>
    <definedName name="_END94">#REF!</definedName>
    <definedName name="_ESC1" localSheetId="2">#REF!</definedName>
    <definedName name="_ESC1">#REF!</definedName>
    <definedName name="_EX9596" localSheetId="2">#REF!</definedName>
    <definedName name="_EX9596">#REF!</definedName>
    <definedName name="_F" hidden="1">'[24]Fax a enviar'!#REF!</definedName>
    <definedName name="_FAL1" localSheetId="2">#REF!</definedName>
    <definedName name="_FAL1">#REF!</definedName>
    <definedName name="_FAL2" localSheetId="2">#REF!</definedName>
    <definedName name="_FAL2">#REF!</definedName>
    <definedName name="_FAL3" localSheetId="2">#REF!</definedName>
    <definedName name="_FAL3">#REF!</definedName>
    <definedName name="_FAL4" localSheetId="2">#REF!</definedName>
    <definedName name="_FAL4">#REF!</definedName>
    <definedName name="_FAL5" localSheetId="2">#REF!</definedName>
    <definedName name="_FAL5">#REF!</definedName>
    <definedName name="_FAL6" localSheetId="2">#REF!</definedName>
    <definedName name="_FAL6">#REF!</definedName>
    <definedName name="_FAL7" localSheetId="2">#REF!</definedName>
    <definedName name="_FAL7">#REF!</definedName>
    <definedName name="_FAL89" localSheetId="2">#REF!</definedName>
    <definedName name="_FAL89">#REF!</definedName>
    <definedName name="_Fill" localSheetId="2" hidden="1">#REF!</definedName>
    <definedName name="_Fill" hidden="1">#REF!</definedName>
    <definedName name="_Fill1" localSheetId="2" hidden="1">#REF!</definedName>
    <definedName name="_Fill1" hidden="1">#REF!</definedName>
    <definedName name="_xlnm._FilterDatabase" hidden="1">[25]C!$P$428:$T$428</definedName>
    <definedName name="_FMK1" localSheetId="2">#REF!</definedName>
    <definedName name="_FMK1">#REF!</definedName>
    <definedName name="_IKR1" localSheetId="2">#REF!</definedName>
    <definedName name="_IKR1">#REF!</definedName>
    <definedName name="_IRP1" localSheetId="2">#REF!</definedName>
    <definedName name="_IRP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LIT1" localSheetId="2">#REF!</definedName>
    <definedName name="_LIT1">#REF!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2">#REF!</definedName>
    <definedName name="_MEX1">#REF!</definedName>
    <definedName name="_Order1" localSheetId="2" hidden="1">255</definedName>
    <definedName name="_Order1" hidden="1">255</definedName>
    <definedName name="_Order2" hidden="1">255</definedName>
    <definedName name="_P" localSheetId="2">#REF!</definedName>
    <definedName name="_P">#REF!</definedName>
    <definedName name="_Parse_Out" localSheetId="2" hidden="1">#REF!</definedName>
    <definedName name="_Parse_Out" hidden="1">#REF!</definedName>
    <definedName name="_PTA1" localSheetId="2">#REF!</definedName>
    <definedName name="_PTA1">#REF!</definedName>
    <definedName name="_qV196">[22]QNEWLOR!#REF!</definedName>
    <definedName name="_ref2" localSheetId="2">#REF!</definedName>
    <definedName name="_ref2">#REF!</definedName>
    <definedName name="_Regression_Int" hidden="1">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>#REF!</definedName>
    <definedName name="_Sort" localSheetId="2" hidden="1">#REF!</definedName>
    <definedName name="_Sort" hidden="1">#REF!</definedName>
    <definedName name="_SRT11" localSheetId="6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6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>#REF!</definedName>
    <definedName name="_TAB1" localSheetId="2">#REF!</definedName>
    <definedName name="_TAB1">#REF!</definedName>
    <definedName name="_Tab19" localSheetId="2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'[27]shared data'!$A$1:$G$71</definedName>
    <definedName name="_Toc191191306_3" localSheetId="2">[28]anex7!#REF!</definedName>
    <definedName name="_Toc191191306_3">[28]anex7!#REF!</definedName>
    <definedName name="_TOT58" localSheetId="2">[2]GROWTH!#REF!</definedName>
    <definedName name="_TOT58">[2]GROWTH!#REF!</definedName>
    <definedName name="_WB2" localSheetId="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2" hidden="1">[15]WB!#REF!</definedName>
    <definedName name="a" hidden="1">[15]WB!#REF!</definedName>
    <definedName name="a\V104" localSheetId="2">[22]QNEWLOR!#REF!</definedName>
    <definedName name="a\V104">[22]QNEWLOR!#REF!</definedName>
    <definedName name="A_impresión_IM">'[29]ponder a y p '!$A$1:$N$50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6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2">#REF!</definedName>
    <definedName name="abx">#REF!</definedName>
    <definedName name="AccessDatabase" hidden="1">"\\De2kp-42538\BOLETIN\Claga\CLAGA2000.mdb"</definedName>
    <definedName name="ACTIVATE">#REF!</definedName>
    <definedName name="Actual" localSheetId="2">#REF!</definedName>
    <definedName name="Actual">#REF!</definedName>
    <definedName name="ACUMULADO">#N/A</definedName>
    <definedName name="ACwvu.PLA1." localSheetId="2" hidden="1">'[30]COP FED'!#REF!</definedName>
    <definedName name="ACwvu.PLA1." hidden="1">'[30]COP FED'!#REF!</definedName>
    <definedName name="ACwvu.PLA2." hidden="1">'[30]COP FED'!$A$1:$N$49</definedName>
    <definedName name="ad" localSheetId="6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>#REF!</definedName>
    <definedName name="adrra" localSheetId="2">#REF!</definedName>
    <definedName name="adrra">#REF!</definedName>
    <definedName name="adsadrr" localSheetId="2" hidden="1">#REF!</definedName>
    <definedName name="adsadrr" hidden="1">#REF!</definedName>
    <definedName name="af" localSheetId="6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6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6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h" localSheetId="6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j" localSheetId="6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l" localSheetId="6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j" localSheetId="6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">#REF!</definedName>
    <definedName name="ALLBIRR">#REF!</definedName>
    <definedName name="AllData" localSheetId="2">#REF!</definedName>
    <definedName name="AllData">#REF!</definedName>
    <definedName name="ALLSDR" localSheetId="2">#REF!</definedName>
    <definedName name="ALLSDR">#REF!</definedName>
    <definedName name="alpha">'[31]Int rate table spreads'!$C$7</definedName>
    <definedName name="AMORTI" localSheetId="2">#REF!</definedName>
    <definedName name="AMORTI">#REF!</definedName>
    <definedName name="ANEXO2" localSheetId="2">[32]BCP!#REF!</definedName>
    <definedName name="ANEXO2">[32]BCP!#REF!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[33]MONTHLY!$A$2:$U$25,[33]MONTHLY!$A$29:$U$66,[33]MONTHLY!$A$71:$U$124,[33]MONTHLY!$A$127:$U$180,[33]MONTHLY!$A$183:$U$238,[33]MONTHLY!$A$244:$U$287,[33]MONTHLY!$A$291:$U$330</definedName>
    <definedName name="AREACONSTRUCCIO" localSheetId="2">#REF!</definedName>
    <definedName name="AREACONSTRUCCIO">#REF!</definedName>
    <definedName name="as" localSheetId="2" hidden="1">'[34]Fax a enviar'!#REF!</definedName>
    <definedName name="as" hidden="1">'[34]Fax a enviar'!#REF!</definedName>
    <definedName name="ASAU" localSheetId="2">#REF!</definedName>
    <definedName name="ASAU">#REF!</definedName>
    <definedName name="ASAU1" localSheetId="2">#REF!</definedName>
    <definedName name="ASAU1">#REF!</definedName>
    <definedName name="asd" localSheetId="2">#REF!</definedName>
    <definedName name="asd">#REF!</definedName>
    <definedName name="asdrae" localSheetId="2" hidden="1">#REF!</definedName>
    <definedName name="asdrae" hidden="1">#REF!</definedName>
    <definedName name="asdrra" localSheetId="2">#REF!</definedName>
    <definedName name="asdrra">#REF!</definedName>
    <definedName name="ase" localSheetId="2">#REF!</definedName>
    <definedName name="ase">#REF!</definedName>
    <definedName name="aser" localSheetId="2">#REF!</definedName>
    <definedName name="aser">#REF!</definedName>
    <definedName name="AsignadoA">#REF!</definedName>
    <definedName name="ASO">#REF!</definedName>
    <definedName name="asraa" localSheetId="2">#REF!</definedName>
    <definedName name="asraa">#REF!</definedName>
    <definedName name="asrraa44" localSheetId="2">#REF!</definedName>
    <definedName name="asrraa44">#REF!</definedName>
    <definedName name="ass">#N/A</definedName>
    <definedName name="ASSUM" localSheetId="2">#REF!</definedName>
    <definedName name="ASSUM">#REF!</definedName>
    <definedName name="atlantic">[35]nonopec!$D$424:$D$433</definedName>
    <definedName name="atrade" localSheetId="7">[12]!atrade</definedName>
    <definedName name="atrade" localSheetId="8">[12]!atrade</definedName>
    <definedName name="atrade">[12]!atrade</definedName>
    <definedName name="AUS" localSheetId="2">#REF!</definedName>
    <definedName name="AUS">#REF!</definedName>
    <definedName name="Average_Daily_Depreciation">'[36]Inter-Bank'!$G$5</definedName>
    <definedName name="Average_Weekly_Depreciation">'[36]Inter-Bank'!$K$5</definedName>
    <definedName name="Average_Weekly_Inter_Bank_Exchange_Rate">'[36]Inter-Bank'!$H$5</definedName>
    <definedName name="AVISO" localSheetId="2">#REF!</definedName>
    <definedName name="AVISO">#REF!</definedName>
    <definedName name="B" localSheetId="2">#REF!</definedName>
    <definedName name="B">#REF!</definedName>
    <definedName name="BAL">#REF!</definedName>
    <definedName name="bALANCE" localSheetId="6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>#REF!</definedName>
    <definedName name="_xlnm.Database" localSheetId="2">#REF!</definedName>
    <definedName name="_xlnm.Database">#REF!</definedName>
    <definedName name="Batumi_debt">#REF!</definedName>
    <definedName name="bb" localSheetId="6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>#REF!</definedName>
    <definedName name="bbbb" localSheetId="6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6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>#REF!</definedName>
    <definedName name="BCA">#N/A</definedName>
    <definedName name="BCA_GDP">#N/A</definedName>
    <definedName name="BCA_NGDP" localSheetId="2">#REF!</definedName>
    <definedName name="BCA_NGDP">#REF!</definedName>
    <definedName name="BCH" localSheetId="2">#REF!</definedName>
    <definedName name="BCH">#REF!</definedName>
    <definedName name="BCH_10G" localSheetId="2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'[37]Crédito SPNF (fiscal)'!#REF!</definedName>
    <definedName name="BE">#N/A</definedName>
    <definedName name="BEA" localSheetId="2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2">#REF!</definedName>
    <definedName name="BED">#REF!</definedName>
    <definedName name="BED_6" localSheetId="2">#REF!</definedName>
    <definedName name="BED_6">#REF!</definedName>
    <definedName name="BEO" localSheetId="2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>#REF!</definedName>
    <definedName name="BFDA" localSheetId="2">#REF!</definedName>
    <definedName name="BFDA">#REF!</definedName>
    <definedName name="BFDI" localSheetId="2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7">[38]!BFLD_DF</definedName>
    <definedName name="BFLD_DF" localSheetId="8">[38]!BFLD_DF</definedName>
    <definedName name="BFLD_DF">[38]!BFLD_DF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 localSheetId="2">#REF!</definedName>
    <definedName name="BFOA">#REF!</definedName>
    <definedName name="BFOAG" localSheetId="2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2">#REF!</definedName>
    <definedName name="BFUND">#REF!</definedName>
    <definedName name="BGS" localSheetId="2">#REF!</definedName>
    <definedName name="BGS">#REF!</definedName>
    <definedName name="BI">#N/A</definedName>
    <definedName name="BIP" localSheetId="2">#REF!</definedName>
    <definedName name="BIP">#REF!</definedName>
    <definedName name="BK">#N/A</definedName>
    <definedName name="BKF">#N/A</definedName>
    <definedName name="BKFA" localSheetId="2">#REF!</definedName>
    <definedName name="BKFA">#REF!</definedName>
    <definedName name="BKO" localSheetId="2">#REF!</definedName>
    <definedName name="BKO">#REF!</definedName>
    <definedName name="bla" localSheetId="2" hidden="1">#REF!</definedName>
    <definedName name="bla" hidden="1">#REF!</definedName>
    <definedName name="BLPH1" hidden="1">'[39]Ex rate bloom'!$A$4</definedName>
    <definedName name="BLPH2" hidden="1">'[39]Ex rate bloom'!$D$4</definedName>
    <definedName name="BLPH3" hidden="1">'[39]Ex rate bloom'!$G$4</definedName>
    <definedName name="BLPH4" hidden="1">'[39]Ex rate bloom'!$J$4</definedName>
    <definedName name="BLPH5" hidden="1">'[39]Ex rate bloom'!$M$4</definedName>
    <definedName name="BLPH6" hidden="1">'[39]Ex rate bloom'!$P$4</definedName>
    <definedName name="BLPH7" hidden="1">'[39]Ex rate bloom'!$S$4</definedName>
    <definedName name="BLPH8" hidden="1">'[39]Ex rate bloom'!$V$4</definedName>
    <definedName name="BM" localSheetId="2">#REF!</definedName>
    <definedName name="BM">#REF!</definedName>
    <definedName name="BMG">[40]Q6!$E$28:$AH$28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G" localSheetId="2">#REF!</definedName>
    <definedName name="BOG">#REF!</definedName>
    <definedName name="BOLETIN" localSheetId="2">[32]BCP!#REF!</definedName>
    <definedName name="BOLETIN">[32]BCP!#REF!</definedName>
    <definedName name="BOP">#N/A</definedName>
    <definedName name="BOPUSD" localSheetId="2">#REF!</definedName>
    <definedName name="BOPUSD">#REF!</definedName>
    <definedName name="BRASS" localSheetId="2">#REF!</definedName>
    <definedName name="BRASS">#REF!</definedName>
    <definedName name="BRASS_1" localSheetId="2">#REF!</definedName>
    <definedName name="BRASS_1">#REF!</definedName>
    <definedName name="BRASS_6">#REF!</definedName>
    <definedName name="BS" localSheetId="2">#REF!</definedName>
    <definedName name="BS">#REF!</definedName>
    <definedName name="BS1A" localSheetId="2">#REF!</definedName>
    <definedName name="BS1A">#REF!</definedName>
    <definedName name="BTR">#REF!</definedName>
    <definedName name="BTRG">#REF!</definedName>
    <definedName name="Budget" localSheetId="2">#REF!</definedName>
    <definedName name="Budget">#REF!</definedName>
    <definedName name="Button_13">"CLAGA2000_Consolidado_2001_List"</definedName>
    <definedName name="BX">#REF!</definedName>
    <definedName name="BXG">[40]Q6!$E$26:$AH$26</definedName>
    <definedName name="BXS" localSheetId="2">#REF!</definedName>
    <definedName name="BXS">#REF!</definedName>
    <definedName name="C.2" localSheetId="2">#REF!</definedName>
    <definedName name="C.2">#REF!</definedName>
    <definedName name="C_" localSheetId="2">#REF!</definedName>
    <definedName name="C_">#REF!</definedName>
    <definedName name="C_1" localSheetId="2">OFFSET(#REF!,0,0,COUNT(#REF!),1)</definedName>
    <definedName name="C_1">OFFSET(#REF!,0,0,COUNT(#REF!),1)</definedName>
    <definedName name="C_2">OFFSET(#REF!,0,0,COUNT(#REF!),1)</definedName>
    <definedName name="CAD" localSheetId="2">#REF!</definedName>
    <definedName name="CAD">#REF!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>#REF!</definedName>
    <definedName name="Cavg" localSheetId="2">OFFSET(#REF!,0,0,COUNT(#REF!),1)</definedName>
    <definedName name="Cavg">OFFSET(#REF!,0,0,COUNT(#REF!),1)</definedName>
    <definedName name="cc" localSheetId="6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6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6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6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D" localSheetId="2">#REF!</definedName>
    <definedName name="CD">#REF!</definedName>
    <definedName name="CD1A" localSheetId="2">#REF!</definedName>
    <definedName name="CD1A">#REF!</definedName>
    <definedName name="CEMENTO">#REF!</definedName>
    <definedName name="cfdfdf" localSheetId="2" hidden="1">#REF!</definedName>
    <definedName name="cfdfdf" hidden="1">#REF!</definedName>
    <definedName name="chart" localSheetId="2">#REF!</definedName>
    <definedName name="chart">#REF!</definedName>
    <definedName name="CHF" localSheetId="2">#REF!</definedName>
    <definedName name="CHF">#REF!</definedName>
    <definedName name="CHK5.1">#REF!</definedName>
    <definedName name="cirr">#REF!</definedName>
    <definedName name="ClaveDeColor">#REF!</definedName>
    <definedName name="CLUB91" localSheetId="2">#REF!</definedName>
    <definedName name="CLUB91">#REF!</definedName>
    <definedName name="CMD">[32]BCP!#REF!</definedName>
    <definedName name="cmethapp" localSheetId="2">#REF!,#REF!,#REF!</definedName>
    <definedName name="cmethapp">#REF!,#REF!,#REF!</definedName>
    <definedName name="cmethmain" localSheetId="2">#REF!</definedName>
    <definedName name="cmethmain">#REF!</definedName>
    <definedName name="Cmin" localSheetId="2">OFFSET(#REF!,0,0,COUNT(#REF!),1)</definedName>
    <definedName name="Cmin">OFFSET(#REF!,0,0,COUNT(#REF!),1)</definedName>
    <definedName name="CN" localSheetId="2">#REF!</definedName>
    <definedName name="CN">#REF!</definedName>
    <definedName name="CN1A" localSheetId="2">#REF!</definedName>
    <definedName name="CN1A">#REF!</definedName>
    <definedName name="Color1">#REF!</definedName>
    <definedName name="Color2">#REF!</definedName>
    <definedName name="Color3">#REF!</definedName>
    <definedName name="Color4">#REF!</definedName>
    <definedName name="Color5">#REF!</definedName>
    <definedName name="Color6">#REF!</definedName>
    <definedName name="COM">#REF!</definedName>
    <definedName name="CONS1">[41]MONTHLY!$BP$4:$CA$4</definedName>
    <definedName name="CONS2">[41]MONTHLY!$CB$4:$CM$4</definedName>
    <definedName name="CONSOL" localSheetId="2">#REF!</definedName>
    <definedName name="CONSOL">#REF!</definedName>
    <definedName name="CONSOLC2" localSheetId="2">#REF!</definedName>
    <definedName name="CONSOLC2">#REF!</definedName>
    <definedName name="copystart" localSheetId="2">#REF!</definedName>
    <definedName name="copystart">#REF!</definedName>
    <definedName name="Copytodebt" localSheetId="2">'[1]in-out'!#REF!</definedName>
    <definedName name="Copytodebt">'[1]in-out'!#REF!</definedName>
    <definedName name="COUNT" localSheetId="2">#REF!</definedName>
    <definedName name="COUNT">#REF!</definedName>
    <definedName name="COUNTER" localSheetId="2">#REF!</definedName>
    <definedName name="COUNTER">#REF!</definedName>
    <definedName name="cp" localSheetId="2" hidden="1">'[42]C Summary'!#REF!</definedName>
    <definedName name="cp" hidden="1">'[42]C Summary'!#REF!</definedName>
    <definedName name="CPF" localSheetId="2">#REF!</definedName>
    <definedName name="CPF">#REF!</definedName>
    <definedName name="CPI_Core" localSheetId="2">#REF!</definedName>
    <definedName name="CPI_Core">#REF!</definedName>
    <definedName name="CPI_NAT_monthly" localSheetId="2">#REF!</definedName>
    <definedName name="CPI_NAT_monthly">#REF!</definedName>
    <definedName name="CREDITOBCH">#REF!</definedName>
    <definedName name="CREDITORSB">#REF!</definedName>
    <definedName name="Crng" localSheetId="2">OFFSET(#REF!,0,0,COUNT(#REF!),1)</definedName>
    <definedName name="Crng">OFFSET(#REF!,0,0,COUNT(#REF!),1)</definedName>
    <definedName name="Crt" localSheetId="2">#REF!</definedName>
    <definedName name="Crt">#REF!</definedName>
    <definedName name="CRUDE1">[41]MONTHLY!$B$437:$Z$444</definedName>
    <definedName name="CRUDE2">[41]MONTHLY!$B$451:$Z$458</definedName>
    <definedName name="CRUDE3">[41]MONTHLY!$B$465:$Z$472</definedName>
    <definedName name="CRUZ" localSheetId="2">#REF!</definedName>
    <definedName name="CRUZ">#REF!</definedName>
    <definedName name="CRUZ1" localSheetId="2">#REF!</definedName>
    <definedName name="CRUZ1">#REF!</definedName>
    <definedName name="CS" localSheetId="2">#REF!</definedName>
    <definedName name="CS">#REF!</definedName>
    <definedName name="CS1A" localSheetId="2">#REF!</definedName>
    <definedName name="CS1A">#REF!</definedName>
    <definedName name="CUENTASMON">[32]BCP!#REF!</definedName>
    <definedName name="CurMonth" localSheetId="2">#REF!</definedName>
    <definedName name="CurMonth">#REF!</definedName>
    <definedName name="Currency" localSheetId="2">#REF!</definedName>
    <definedName name="Currency">#REF!</definedName>
    <definedName name="cutoff">'[43]LIC cutoff'!$A$2:$B$15</definedName>
    <definedName name="d" localSheetId="2" hidden="1">'[44]Fax a enviar'!#REF!</definedName>
    <definedName name="d" hidden="1">'[44]Fax a enviar'!#REF!</definedName>
    <definedName name="D_B" localSheetId="2">#REF!</definedName>
    <definedName name="D_B">#REF!</definedName>
    <definedName name="D_G" localSheetId="2">#REF!</definedName>
    <definedName name="D_G">#REF!</definedName>
    <definedName name="D_Ind" localSheetId="2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>#REF!</definedName>
    <definedName name="DABproj">#N/A</definedName>
    <definedName name="DAGproj">#N/A</definedName>
    <definedName name="Daily_Depreciation">'[36]Inter-Bank'!$E$5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>#REF!</definedName>
    <definedName name="data1" localSheetId="2">#REF!</definedName>
    <definedName name="data1">#REF!</definedName>
    <definedName name="Data2" localSheetId="2">#REF!</definedName>
    <definedName name="Data2">#REF!</definedName>
    <definedName name="Dataset" localSheetId="2">#REF!</definedName>
    <definedName name="Dataset">#REF!</definedName>
    <definedName name="date" localSheetId="2">[45]Tablas!$IV$1:$IV$2</definedName>
    <definedName name="date">[45]Tablas!$IV$1:$IV$2</definedName>
    <definedName name="dates">'[27]shared data'!$S$8:$S$155</definedName>
    <definedName name="DATES_A">'[27]shared data'!$D$2:$AC$2</definedName>
    <definedName name="Dates1" localSheetId="2">#REF!</definedName>
    <definedName name="Dates1">#REF!</definedName>
    <definedName name="DB" localSheetId="2">#REF!</definedName>
    <definedName name="DB">#REF!</definedName>
    <definedName name="dbo" localSheetId="2">#REF!</definedName>
    <definedName name="dbo">#REF!</definedName>
    <definedName name="DBproj">#N/A</definedName>
    <definedName name="dd" localSheetId="6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2">#REF!</definedName>
    <definedName name="DDD">#REF!</definedName>
    <definedName name="dddd" localSheetId="6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6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hidden="1">#REF!</definedName>
    <definedName name="Deal_Date">'[36]Inter-Bank'!$B$5</definedName>
    <definedName name="DEBRIEF" localSheetId="2">#REF!</definedName>
    <definedName name="DEBRIEF">#REF!</definedName>
    <definedName name="DEBT" localSheetId="2">#REF!</definedName>
    <definedName name="DEBT">#REF!</definedName>
    <definedName name="DEFL">#REF!</definedName>
    <definedName name="DEG" localSheetId="2">#REF!</definedName>
    <definedName name="DEG">#REF!</definedName>
    <definedName name="DEMEURO" localSheetId="2">#REF!</definedName>
    <definedName name="DEMEURO">#REF!</definedName>
    <definedName name="der" localSheetId="6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>#REF!</definedName>
    <definedName name="dfdf" localSheetId="2" hidden="1">'[44]Fax a enviar'!#REF!</definedName>
    <definedName name="dfdf" hidden="1">'[44]Fax a enviar'!#REF!</definedName>
    <definedName name="dfdfsd" localSheetId="2" hidden="1">'[46]Fax a enviar'!#REF!</definedName>
    <definedName name="dfdfsd" hidden="1">'[46]Fax a enviar'!#REF!</definedName>
    <definedName name="dfdgfdfd" hidden="1">'[47]Fax a enviar'!#REF!</definedName>
    <definedName name="dfdgfdsfsd" localSheetId="2" hidden="1">#REF!</definedName>
    <definedName name="dfdgfdsfsd" hidden="1">#REF!</definedName>
    <definedName name="dfgd" localSheetId="2">#REF!</definedName>
    <definedName name="dfgd">#REF!</definedName>
    <definedName name="DG">#REF!</definedName>
    <definedName name="DG_S">#REF!</definedName>
    <definedName name="dgdgd" localSheetId="2" hidden="1">#REF!</definedName>
    <definedName name="dgdgd" hidden="1">#REF!</definedName>
    <definedName name="DGproj">#N/A</definedName>
    <definedName name="Discount_IDA">[48]NPV!$B$28</definedName>
    <definedName name="Discount_NC">[48]NPV!#REF!</definedName>
    <definedName name="DiscountRate" localSheetId="2">#REF!</definedName>
    <definedName name="DiscountRate">#REF!</definedName>
    <definedName name="DIVISOR" localSheetId="2">#REF!</definedName>
    <definedName name="DIVISOR">#REF!</definedName>
    <definedName name="DIVISOR1" localSheetId="2">#REF!</definedName>
    <definedName name="DIVISOR1">#REF!</definedName>
    <definedName name="DKK" localSheetId="2">#REF!</definedName>
    <definedName name="DKK">#REF!</definedName>
    <definedName name="DKR" localSheetId="2">#REF!</definedName>
    <definedName name="DKR">#REF!</definedName>
    <definedName name="DM" localSheetId="2">#REF!</definedName>
    <definedName name="DM">#REF!</definedName>
    <definedName name="DM1A" localSheetId="2">#REF!</definedName>
    <definedName name="DM1A">#REF!</definedName>
    <definedName name="DO">#REF!</definedName>
    <definedName name="Dproj">#N/A</definedName>
    <definedName name="DR" localSheetId="2">#REF!</definedName>
    <definedName name="DR">#REF!</definedName>
    <definedName name="DR1A" localSheetId="2">#REF!</definedName>
    <definedName name="DR1A">#REF!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'[44]Fax a enviar'!#REF!</definedName>
    <definedName name="DSA_Assumptions" localSheetId="2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2" hidden="1">'[44]Fax a enviar'!#REF!</definedName>
    <definedName name="dsds" hidden="1">'[44]Fax a enviar'!#REF!</definedName>
    <definedName name="DSI" localSheetId="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>#REF!</definedName>
    <definedName name="DSPBproj">#N/A</definedName>
    <definedName name="DSPG" localSheetId="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">#REF!</definedName>
    <definedName name="DY">#REF!</definedName>
    <definedName name="DY1A" localSheetId="2">#REF!</definedName>
    <definedName name="DY1A">#REF!</definedName>
    <definedName name="E" localSheetId="2">#REF!</definedName>
    <definedName name="E">#REF!</definedName>
    <definedName name="EBRD">#REF!</definedName>
    <definedName name="ECU" localSheetId="2">#REF!</definedName>
    <definedName name="ECU">#REF!</definedName>
    <definedName name="EDNA">#N/A</definedName>
    <definedName name="edr" localSheetId="6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6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6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6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6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6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hidden="1">#REF!</definedName>
    <definedName name="efdgd" localSheetId="2" hidden="1">'[49]Fax a enviar'!#REF!</definedName>
    <definedName name="efdgd" hidden="1">'[49]Fax a enviar'!#REF!</definedName>
    <definedName name="efefte" localSheetId="2" hidden="1">'[49]Fax a enviar'!#REF!</definedName>
    <definedName name="efefte" hidden="1">'[49]Fax a enviar'!#REF!</definedName>
    <definedName name="efsdfsd" localSheetId="2" hidden="1">#REF!</definedName>
    <definedName name="efsdfsd" hidden="1">#REF!</definedName>
    <definedName name="eka" localSheetId="2">#REF!</definedName>
    <definedName name="eka">#REF!</definedName>
    <definedName name="EMISION">[32]BCP!#REF!</definedName>
    <definedName name="empty" localSheetId="2">#REF!</definedName>
    <definedName name="empty">#REF!</definedName>
    <definedName name="ENDA">#N/A</definedName>
    <definedName name="enri" localSheetId="2">#REF!</definedName>
    <definedName name="enri">#REF!</definedName>
    <definedName name="erererer" localSheetId="2" hidden="1">'[44]Fax a enviar'!#REF!</definedName>
    <definedName name="erererer" hidden="1">'[44]Fax a enviar'!#REF!</definedName>
    <definedName name="ererwrw" localSheetId="2" hidden="1">'[47]Fax a enviar'!#REF!</definedName>
    <definedName name="ererwrw" hidden="1">'[47]Fax a enviar'!#REF!</definedName>
    <definedName name="ergferger" localSheetId="6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6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t" localSheetId="6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>#REF!</definedName>
    <definedName name="esafr" localSheetId="2">#REF!</definedName>
    <definedName name="esafr">#REF!</definedName>
    <definedName name="ESC" localSheetId="2">#REF!</definedName>
    <definedName name="ESC">#REF!</definedName>
    <definedName name="ESTRUCTURA" localSheetId="2" hidden="1">[4]C!#REF!</definedName>
    <definedName name="ESTRUCTURA" hidden="1">[4]C!#REF!</definedName>
    <definedName name="etewte" localSheetId="2" hidden="1">#REF!</definedName>
    <definedName name="etewte" hidden="1">#REF!</definedName>
    <definedName name="etwt" localSheetId="2" hidden="1">#REF!</definedName>
    <definedName name="etwt" hidden="1">#REF!</definedName>
    <definedName name="EURCRUDE87" localSheetId="2">#REF!</definedName>
    <definedName name="EURCRUDE87">#REF!</definedName>
    <definedName name="EURCRUDE88" localSheetId="2">#REF!</definedName>
    <definedName name="EURCRUDE88">#REF!</definedName>
    <definedName name="EURO" localSheetId="2">#REF!</definedName>
    <definedName name="EURO">#REF!</definedName>
    <definedName name="EURO1" localSheetId="2">#REF!</definedName>
    <definedName name="EURO1">#REF!</definedName>
    <definedName name="EURPROD87" localSheetId="2">#REF!</definedName>
    <definedName name="EURPROD87">#REF!</definedName>
    <definedName name="EURPROD88" localSheetId="2">#REF!</definedName>
    <definedName name="EURPROD88">#REF!</definedName>
    <definedName name="EURTOT87" localSheetId="2">#REF!</definedName>
    <definedName name="EURTOT87">#REF!</definedName>
    <definedName name="EURTOT88" localSheetId="2">#REF!</definedName>
    <definedName name="EURTOT88">#REF!</definedName>
    <definedName name="eustocks">#N/A</definedName>
    <definedName name="ex">[50]Sheet1!$N$2:$Q$26</definedName>
    <definedName name="ExitWRS">[51]Main!$AB$25</definedName>
    <definedName name="FAL" localSheetId="2">#REF!</definedName>
    <definedName name="FAL">#REF!</definedName>
    <definedName name="FB" localSheetId="2">#REF!</definedName>
    <definedName name="FB">#REF!</definedName>
    <definedName name="FB1A" localSheetId="2">#REF!</definedName>
    <definedName name="FB1A">#REF!</definedName>
    <definedName name="fdfd" hidden="1">'[24]Fax a enviar'!#REF!</definedName>
    <definedName name="fdfdd" localSheetId="2" hidden="1">#REF!</definedName>
    <definedName name="fdfdd" hidden="1">#REF!</definedName>
    <definedName name="fdfddf" localSheetId="2" hidden="1">#REF!</definedName>
    <definedName name="fdfddf" hidden="1">#REF!</definedName>
    <definedName name="fdfdf" hidden="1">'[24]Fax a enviar'!#REF!</definedName>
    <definedName name="fdfds" localSheetId="2" hidden="1">#REF!</definedName>
    <definedName name="fdfds" hidden="1">#REF!</definedName>
    <definedName name="fdfdsafsdf" localSheetId="2" hidden="1">'[46]Fax a enviar'!#REF!</definedName>
    <definedName name="fdfdsafsdf" hidden="1">'[46]Fax a enviar'!#REF!</definedName>
    <definedName name="fdfdsf" localSheetId="2" hidden="1">#REF!</definedName>
    <definedName name="fdfdsf" hidden="1">#REF!</definedName>
    <definedName name="fdfsd" localSheetId="2" hidden="1">'[34]Fax a enviar'!#REF!</definedName>
    <definedName name="fdfsd" hidden="1">'[34]Fax a enviar'!#REF!</definedName>
    <definedName name="fed" localSheetId="6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'[44]Fax a enviar'!#REF!</definedName>
    <definedName name="fef" hidden="1">'[44]Fax a enviar'!#REF!</definedName>
    <definedName name="fer" localSheetId="6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>#REF!</definedName>
    <definedName name="FF1A" localSheetId="2">#REF!</definedName>
    <definedName name="FF1A">#REF!</definedName>
    <definedName name="fff" localSheetId="2" hidden="1">#REF!</definedName>
    <definedName name="fff" hidden="1">#REF!</definedName>
    <definedName name="ffff" localSheetId="6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>#REF!</definedName>
    <definedName name="ffffff" localSheetId="2" hidden="1">#REF!</definedName>
    <definedName name="ffffff" hidden="1">#REF!</definedName>
    <definedName name="fffffff" localSheetId="6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'[44]Fax a enviar'!#REF!</definedName>
    <definedName name="ffffffffffffff" localSheetId="6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>#REF!</definedName>
    <definedName name="fgf" localSheetId="6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'[47]Fax a enviar'!#REF!</definedName>
    <definedName name="fghfghf" hidden="1">'[52]Fax a enviar'!#REF!</definedName>
    <definedName name="fhnfdj" hidden="1">'[44]Fax a enviar'!#REF!</definedName>
    <definedName name="Fig.1" localSheetId="2">#REF!</definedName>
    <definedName name="Fig.1">#REF!</definedName>
    <definedName name="FigTitle" localSheetId="2">#REF!</definedName>
    <definedName name="FigTitle">#REF!</definedName>
    <definedName name="Figure.3" localSheetId="2">#REF!</definedName>
    <definedName name="Figure.3">#REF!</definedName>
    <definedName name="Financing" localSheetId="6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sc">#REF!</definedName>
    <definedName name="Fisca" localSheetId="2">#REF!</definedName>
    <definedName name="Fisca">#REF!</definedName>
    <definedName name="FMI" localSheetId="2">[32]BCP!#REF!</definedName>
    <definedName name="FMI">[32]BCP!#REF!</definedName>
    <definedName name="FMK" localSheetId="2">#REF!</definedName>
    <definedName name="FMK">#REF!</definedName>
    <definedName name="FORMATO">#N/A</definedName>
    <definedName name="FRAMENO" localSheetId="2">#REF!</definedName>
    <definedName name="FRAMENO">#REF!</definedName>
    <definedName name="framework_macro" localSheetId="2">#REF!</definedName>
    <definedName name="framework_macro">#REF!</definedName>
    <definedName name="framework_macro_new" localSheetId="2">#REF!</definedName>
    <definedName name="framework_macro_new">#REF!</definedName>
    <definedName name="framework_monetary">#REF!</definedName>
    <definedName name="FRAMEYES">#REF!</definedName>
    <definedName name="fre" localSheetId="6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EURO" localSheetId="2">#REF!</definedName>
    <definedName name="FRFEURO">#REF!</definedName>
    <definedName name="FS" localSheetId="2">#REF!</definedName>
    <definedName name="FS">#REF!</definedName>
    <definedName name="FS1A" localSheetId="2">#REF!</definedName>
    <definedName name="FS1A">#REF!</definedName>
    <definedName name="fsdfsd" hidden="1">[53]C!#REF!</definedName>
    <definedName name="fsdsdfa" hidden="1">'[46]Fax a enviar'!#REF!</definedName>
    <definedName name="FT" localSheetId="2">#REF!</definedName>
    <definedName name="FT">#REF!</definedName>
    <definedName name="FT1A" localSheetId="2">#REF!</definedName>
    <definedName name="FT1A">#REF!</definedName>
    <definedName name="ftr" localSheetId="6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6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>#REF!</definedName>
    <definedName name="fuente1" localSheetId="2">#REF!</definedName>
    <definedName name="fuente1">#REF!</definedName>
    <definedName name="FUENTE2">#REF!</definedName>
    <definedName name="Fuentes">#REF!</definedName>
    <definedName name="fx" localSheetId="2">#REF!</definedName>
    <definedName name="fx">#REF!</definedName>
    <definedName name="G" localSheetId="6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AP">#REF!</definedName>
    <definedName name="GAPFGFROM" localSheetId="2">#REF!</definedName>
    <definedName name="GAPFGFROM">#REF!</definedName>
    <definedName name="GAPFGTO" localSheetId="2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 localSheetId="2">#REF!</definedName>
    <definedName name="GBP">#REF!</definedName>
    <definedName name="GCB_NGDP">#N/A</definedName>
    <definedName name="gdg" localSheetId="2" hidden="1">'[44]Fax a enviar'!#REF!</definedName>
    <definedName name="gdg" hidden="1">'[44]Fax a enviar'!#REF!</definedName>
    <definedName name="gdgd" localSheetId="2" hidden="1">'[49]Fax a enviar'!#REF!</definedName>
    <definedName name="gdgd" hidden="1">'[49]Fax a enviar'!#REF!</definedName>
    <definedName name="gdp">[54]GDP_WEO!$A$3:$AB$188</definedName>
    <definedName name="gdpall">[54]GDP!$B$2:$AD$134</definedName>
    <definedName name="gdppc">[54]GDPpc_WEO!$A$3:$AC$188</definedName>
    <definedName name="GGB_NGDP">#N/A</definedName>
    <definedName name="ggfrfff" localSheetId="2" hidden="1">#REF!</definedName>
    <definedName name="ggfrfff" hidden="1">#REF!</definedName>
    <definedName name="ggg" localSheetId="6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'[55]J(Priv.Cap)'!#REF!</definedName>
    <definedName name="ggggggggggggggg" localSheetId="2" hidden="1">#REF!</definedName>
    <definedName name="ggggggggggggggg" hidden="1">#REF!</definedName>
    <definedName name="ght" localSheetId="6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>#REF!</definedName>
    <definedName name="gni">[43]GNIpc!$A$1:$R$235</definedName>
    <definedName name="goafrica" localSheetId="7">[56]!goafrica</definedName>
    <definedName name="goafrica" localSheetId="8">[56]!goafrica</definedName>
    <definedName name="goafrica">[56]!goafrica</definedName>
    <definedName name="goasia" localSheetId="7">[56]!goasia</definedName>
    <definedName name="goasia" localSheetId="8">[56]!goasia</definedName>
    <definedName name="goasia">[56]!goasia</definedName>
    <definedName name="GOB" localSheetId="2">#REF!</definedName>
    <definedName name="GOB">#REF!</definedName>
    <definedName name="goeeup" localSheetId="7">[56]!goeeup</definedName>
    <definedName name="goeeup" localSheetId="8">[56]!goeeup</definedName>
    <definedName name="goeeup">[56]!goeeup</definedName>
    <definedName name="goeurope" localSheetId="7">[56]!goeurope</definedName>
    <definedName name="goeurope" localSheetId="8">[56]!goeurope</definedName>
    <definedName name="goeurope">[56]!goeurope</definedName>
    <definedName name="golamerica" localSheetId="7">[56]!golamerica</definedName>
    <definedName name="golamerica" localSheetId="8">[56]!golamerica</definedName>
    <definedName name="golamerica">[56]!golamerica</definedName>
    <definedName name="gomeast" localSheetId="7">[56]!gomeast</definedName>
    <definedName name="gomeast" localSheetId="8">[56]!gomeast</definedName>
    <definedName name="gomeast">[56]!gomeast</definedName>
    <definedName name="gooecd" localSheetId="7">[56]!gooecd</definedName>
    <definedName name="gooecd" localSheetId="8">[56]!gooecd</definedName>
    <definedName name="gooecd">[56]!gooecd</definedName>
    <definedName name="goopec" localSheetId="7">[56]!goopec</definedName>
    <definedName name="goopec" localSheetId="8">[56]!goopec</definedName>
    <definedName name="goopec">[56]!goopec</definedName>
    <definedName name="gosummary" localSheetId="7">[56]!gosummary</definedName>
    <definedName name="gosummary" localSheetId="8">[56]!gosummary</definedName>
    <definedName name="gosummary">[56]!gosummary</definedName>
    <definedName name="Grace_IDA">[48]NPV!$B$25</definedName>
    <definedName name="Grace_NC">[48]NPV!#REF!</definedName>
    <definedName name="gre" localSheetId="6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trt" hidden="1">'[47]Fax a enviar'!#REF!</definedName>
    <definedName name="gtryrtyr" localSheetId="2" hidden="1">#REF!</definedName>
    <definedName name="gtryrtyr" hidden="1">#REF!</definedName>
    <definedName name="GUIL" localSheetId="2">#REF!</definedName>
    <definedName name="GUIL">#REF!</definedName>
    <definedName name="GUIL1" localSheetId="2">#REF!</definedName>
    <definedName name="GUIL1">#REF!</definedName>
    <definedName name="gyu" localSheetId="6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hidden="1">#REF!</definedName>
    <definedName name="HEADING" localSheetId="2">#REF!</definedName>
    <definedName name="HEADING">#REF!</definedName>
    <definedName name="Heading39">'[27]shared data'!$A$1:$G$5</definedName>
    <definedName name="hfhf" localSheetId="2">#REF!</definedName>
    <definedName name="hfhf">#REF!</definedName>
    <definedName name="hfhfhf" localSheetId="2" hidden="1">'[44]Fax a enviar'!#REF!</definedName>
    <definedName name="hfhfhf" hidden="1">'[44]Fax a enviar'!#REF!</definedName>
    <definedName name="hhh" localSheetId="2" hidden="1">'[57]J(Priv.Cap)'!#REF!</definedName>
    <definedName name="hhh" hidden="1">'[57]J(Priv.Cap)'!#REF!</definedName>
    <definedName name="HHHH" localSheetId="2" hidden="1">#REF!</definedName>
    <definedName name="HHHH" hidden="1">#REF!</definedName>
    <definedName name="hhhhh" localSheetId="6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'[36]Inter-Bank'!$L$5</definedName>
    <definedName name="hio" localSheetId="6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jkhgkky" hidden="1">'[47]Fax a enviar'!#REF!</definedName>
    <definedName name="hkh" localSheetId="2" hidden="1">#REF!</definedName>
    <definedName name="hkh" hidden="1">#REF!</definedName>
    <definedName name="hkhkh" localSheetId="2" hidden="1">#REF!</definedName>
    <definedName name="hkhkh" hidden="1">#REF!</definedName>
    <definedName name="hola" localSheetId="2">#REF!</definedName>
    <definedName name="hola">#REF!</definedName>
    <definedName name="holalalala" hidden="1">'[24]Fax a enviar'!#REF!</definedName>
    <definedName name="holallll" localSheetId="2">#REF!</definedName>
    <definedName name="holallll">#REF!</definedName>
    <definedName name="hpu" localSheetId="6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6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6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6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hidden="1">#REF!</definedName>
    <definedName name="HVYNONO1" localSheetId="2">[35]nonopec!#REF!</definedName>
    <definedName name="HVYNONO1">[35]nonopec!#REF!</definedName>
    <definedName name="HVYNONO2" localSheetId="2">[35]nonopec!#REF!</definedName>
    <definedName name="HVYNONO2">[35]nonopec!#REF!</definedName>
    <definedName name="HVYNONOPEC" localSheetId="2">[35]nonopec!#REF!</definedName>
    <definedName name="HVYNONOPEC">[35]nonopec!#REF!</definedName>
    <definedName name="HVYOECD">[35]nonopec!#REF!</definedName>
    <definedName name="HVYOPEC">[35]nonopec!#REF!</definedName>
    <definedName name="HVYSUMM">[35]nonopec!#REF!</definedName>
    <definedName name="IDAr" localSheetId="2">#REF!</definedName>
    <definedName name="IDAr">#REF!</definedName>
    <definedName name="IDB" localSheetId="2">#REF!</definedName>
    <definedName name="IDB">#REF!</definedName>
    <definedName name="IFSASSETS">#REF!</definedName>
    <definedName name="IFSLIABS">#REF!</definedName>
    <definedName name="ii" localSheetId="6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6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hidden="1">#REF!</definedName>
    <definedName name="iiiiiiiiiiii" localSheetId="2" hidden="1">'[44]Fax a enviar'!#REF!</definedName>
    <definedName name="iiiiiiiiiiii" hidden="1">'[44]Fax a enviar'!#REF!</definedName>
    <definedName name="iiiiiiiiiiiiiiiii" localSheetId="2" hidden="1">'[44]Fax a enviar'!#REF!</definedName>
    <definedName name="iiiiiiiiiiiiiiiii" hidden="1">'[44]Fax a enviar'!#REF!</definedName>
    <definedName name="iiiiiiiiiiiiiiiiiiiiiiiiii" localSheetId="2" hidden="1">#REF!</definedName>
    <definedName name="iiiiiiiiiiiiiiiiiiiiiiiiii" hidden="1">#REF!</definedName>
    <definedName name="iiiooo" localSheetId="2">#REF!</definedName>
    <definedName name="iiiooo">#REF!</definedName>
    <definedName name="IKR" localSheetId="2">#REF!</definedName>
    <definedName name="IKR">#REF!</definedName>
    <definedName name="ilo" localSheetId="6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6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>#REF!</definedName>
    <definedName name="IMF" localSheetId="2">#REF!</definedName>
    <definedName name="IMF">#REF!</definedName>
    <definedName name="Importaciones" localSheetId="2" hidden="1">'[10]Base Original'!#REF!</definedName>
    <definedName name="Importaciones" hidden="1">'[10]Base Original'!#REF!</definedName>
    <definedName name="INDICEPRODUCCIO" localSheetId="2">#REF!</definedName>
    <definedName name="INDICEPRODUCCIO">#REF!</definedName>
    <definedName name="INFOGER" localSheetId="2">[32]BCP!#REF!</definedName>
    <definedName name="INFOGER">[32]BCP!#REF!</definedName>
    <definedName name="INGRESOS" localSheetId="2">#REF!</definedName>
    <definedName name="INGRESOS">#REF!</definedName>
    <definedName name="INIT" localSheetId="2">#REF!</definedName>
    <definedName name="INIT">#REF!</definedName>
    <definedName name="INPUT_2" localSheetId="2">[14]Input!#REF!</definedName>
    <definedName name="INPUT_2">[14]Input!#REF!</definedName>
    <definedName name="INPUT_4" localSheetId="2">[14]Input!#REF!</definedName>
    <definedName name="INPUT_4">[14]Input!#REF!</definedName>
    <definedName name="INTERES" localSheetId="2">#REF!</definedName>
    <definedName name="INTERES">#REF!</definedName>
    <definedName name="INTEREST" localSheetId="2">#REF!</definedName>
    <definedName name="INTEREST">#REF!</definedName>
    <definedName name="Interest_IDA">[48]NPV!$B$27</definedName>
    <definedName name="Interest_NC">[48]NPV!#REF!</definedName>
    <definedName name="InterestRate" localSheetId="2">#REF!</definedName>
    <definedName name="InterestRate">#REF!</definedName>
    <definedName name="IPC" localSheetId="2">[58]ipc!#REF!</definedName>
    <definedName name="IPC">[58]ipc!#REF!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">#REF!</definedName>
    <definedName name="IRLS">#REF!</definedName>
    <definedName name="IRLS1" localSheetId="2">#REF!</definedName>
    <definedName name="IRLS1">#REF!</definedName>
    <definedName name="IRP" localSheetId="2">#REF!</definedName>
    <definedName name="IRP">#REF!</definedName>
    <definedName name="iuf.kugj">#N/A</definedName>
    <definedName name="iyiyiy" localSheetId="2" hidden="1">#REF!</definedName>
    <definedName name="iyiyiy" hidden="1">#REF!</definedName>
    <definedName name="JA" localSheetId="2">#REF!</definedName>
    <definedName name="JA">#REF!</definedName>
    <definedName name="jagu4" localSheetId="2">#REF!</definedName>
    <definedName name="jagu4">#REF!</definedName>
    <definedName name="JAPCRUDE87" localSheetId="2">#REF!</definedName>
    <definedName name="JAPCRUDE87">#REF!</definedName>
    <definedName name="JAPCRUDE88" localSheetId="2">#REF!</definedName>
    <definedName name="JAPCRUDE88">#REF!</definedName>
    <definedName name="JAPPROD87" localSheetId="2">#REF!</definedName>
    <definedName name="JAPPROD87">#REF!</definedName>
    <definedName name="JAPPROD88" localSheetId="2">#REF!</definedName>
    <definedName name="JAPPROD88">#REF!</definedName>
    <definedName name="JAPTOT87" localSheetId="2">#REF!</definedName>
    <definedName name="JAPTOT87">#REF!</definedName>
    <definedName name="JAPTOT88" localSheetId="2">#REF!</definedName>
    <definedName name="JAPTOT88">#REF!</definedName>
    <definedName name="JJ" localSheetId="2">#REF!</definedName>
    <definedName name="JJ">#REF!</definedName>
    <definedName name="jjj" localSheetId="2" hidden="1">'[34]Fax a enviar'!#REF!</definedName>
    <definedName name="jjj" hidden="1">'[34]Fax a enviar'!#REF!</definedName>
    <definedName name="jjjj" localSheetId="6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'[55]J(Priv.Cap)'!#REF!</definedName>
    <definedName name="JJJJJJJJJJ" localSheetId="2" hidden="1">#REF!</definedName>
    <definedName name="JJJJJJJJJJ" hidden="1">#REF!</definedName>
    <definedName name="jjjjjjjjjjjjjjjjjj" localSheetId="6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6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>#REF!</definedName>
    <definedName name="jui" localSheetId="6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tjugyj" localSheetId="2" hidden="1">#REF!</definedName>
    <definedName name="jutjugyj" hidden="1">#REF!</definedName>
    <definedName name="juy" localSheetId="6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6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>#REF!</definedName>
    <definedName name="KD1A" localSheetId="2">#REF!</definedName>
    <definedName name="KD1A">#REF!</definedName>
    <definedName name="khkh" hidden="1">'[44]Fax a enviar'!#REF!</definedName>
    <definedName name="kiiiiii" localSheetId="2" hidden="1">#REF!</definedName>
    <definedName name="kiiiiii" hidden="1">#REF!</definedName>
    <definedName name="kim" localSheetId="2">#REF!</definedName>
    <definedName name="kim">#REF!</definedName>
    <definedName name="kio" localSheetId="6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6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'[44]Fax a enviar'!#REF!</definedName>
    <definedName name="kk" localSheetId="6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6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[59]M!#REF!</definedName>
    <definedName name="kkkkk" hidden="1">'[60]J(Priv.Cap)'!#REF!</definedName>
    <definedName name="kkkkkkkk" localSheetId="6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ykiyu" hidden="1">'[44]Fax a enviar'!#REF!</definedName>
    <definedName name="LastOpenedWorkSheet" localSheetId="2">#REF!</definedName>
    <definedName name="LastOpenedWorkSheet">#REF!</definedName>
    <definedName name="LastRefreshed" localSheetId="2">#REF!</definedName>
    <definedName name="LastRefreshed">#REF!</definedName>
    <definedName name="LD" localSheetId="2">#REF!</definedName>
    <definedName name="LD">#REF!</definedName>
    <definedName name="LD1A" localSheetId="2">#REF!</definedName>
    <definedName name="LD1A">#REF!</definedName>
    <definedName name="LE" localSheetId="2">#REF!</definedName>
    <definedName name="LE">#REF!</definedName>
    <definedName name="LE1A" localSheetId="2">#REF!</definedName>
    <definedName name="LE1A">#REF!</definedName>
    <definedName name="LEAP" localSheetId="2">#REF!</definedName>
    <definedName name="LEAP">#REF!</definedName>
    <definedName name="LGTNONO1">[35]nonopec!#REF!</definedName>
    <definedName name="LGTNONO2">[35]nonopec!#REF!</definedName>
    <definedName name="LGTNONOPEC">[35]nonopec!#REF!</definedName>
    <definedName name="LGTNSUMM">[35]nonopec!#REF!</definedName>
    <definedName name="LGTOECD">[35]nonopec!#REF!</definedName>
    <definedName name="LGTOPEC">[35]nonopec!#REF!</definedName>
    <definedName name="LGTPCNT">[35]nonopec!#REF!</definedName>
    <definedName name="LINES" localSheetId="2">#REF!</definedName>
    <definedName name="LINES">#REF!</definedName>
    <definedName name="LIT" localSheetId="2">#REF!</definedName>
    <definedName name="LIT">#REF!</definedName>
    <definedName name="LITEURO" localSheetId="2">#REF!</definedName>
    <definedName name="LITEURO">#REF!</definedName>
    <definedName name="ll" localSheetId="6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6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[61]M!#REF!</definedName>
    <definedName name="lllll" localSheetId="6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6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6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hidden="1">#REF!</definedName>
    <definedName name="lodnjkhdnbdv" localSheetId="2">#REF!</definedName>
    <definedName name="lodnjkhdnbdv">#REF!</definedName>
    <definedName name="lolololo" localSheetId="2">#REF!</definedName>
    <definedName name="lolololo">#REF!</definedName>
    <definedName name="Lowest_Inter_Bank_Rate">'[36]Inter-Bank'!$M$5</definedName>
    <definedName name="LP" localSheetId="2">#REF!</definedName>
    <definedName name="LP">#REF!</definedName>
    <definedName name="LP1A" localSheetId="2">#REF!</definedName>
    <definedName name="LP1A">#REF!</definedName>
    <definedName name="LTcirr">#REF!</definedName>
    <definedName name="LTr">#REF!</definedName>
    <definedName name="LUR">#N/A</definedName>
    <definedName name="LUXF" localSheetId="2">#REF!</definedName>
    <definedName name="LUXF">#REF!</definedName>
    <definedName name="LUXF1" localSheetId="2">#REF!</definedName>
    <definedName name="LUXF1">#REF!</definedName>
    <definedName name="m">#N/A</definedName>
    <definedName name="MACRO" localSheetId="2">#REF!</definedName>
    <definedName name="MACRO">#REF!</definedName>
    <definedName name="MACRO_ASSUMP_2006" localSheetId="2">#REF!</definedName>
    <definedName name="MACRO_ASSUMP_2006">#REF!</definedName>
    <definedName name="maintabs">[22]QNEWLOR!$B$3:$G$17,[22]QNEWLOR!$B$20:$G$87,[22]QNEWLOR!$B$90:$G$159</definedName>
    <definedName name="MALAX" localSheetId="2">#REF!</definedName>
    <definedName name="MALAX">#REF!</definedName>
    <definedName name="MALAX1" localSheetId="2">#REF!</definedName>
    <definedName name="MALAX1">#REF!</definedName>
    <definedName name="Maturity_IDA">[48]NPV!$B$26</definedName>
    <definedName name="Maturity_NC">[48]NPV!#REF!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DTERM" localSheetId="2">#REF!</definedName>
    <definedName name="MEDTERM">#REF!</definedName>
    <definedName name="Meses">[62]Codigos!$A$14:$B$25</definedName>
    <definedName name="MEX" localSheetId="2">#REF!</definedName>
    <definedName name="MEX">#REF!</definedName>
    <definedName name="mflowsa" localSheetId="7">[12]!mflowsa</definedName>
    <definedName name="mflowsa" localSheetId="8">[12]!mflowsa</definedName>
    <definedName name="mflowsa">[12]!mflowsa</definedName>
    <definedName name="mflowsq" localSheetId="7">[12]!mflowsq</definedName>
    <definedName name="mflowsq" localSheetId="8">[12]!mflowsq</definedName>
    <definedName name="mflowsq">[12]!mflowsq</definedName>
    <definedName name="MIDDLE" localSheetId="2">#REF!</definedName>
    <definedName name="MIDDLE">#REF!</definedName>
    <definedName name="Million_b_d">[35]nonopec!$D$426:$D$426</definedName>
    <definedName name="MISC4">[14]OUTPUT!#REF!</definedName>
    <definedName name="mmm" localSheetId="6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6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6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6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[32]BCP!#REF!</definedName>
    <definedName name="MNP">[32]BCP!#REF!</definedName>
    <definedName name="Month" localSheetId="2">#REF!</definedName>
    <definedName name="Month">#REF!</definedName>
    <definedName name="MonthIndex" localSheetId="2">#REF!</definedName>
    <definedName name="MonthIndex">#REF!</definedName>
    <definedName name="MONTHS">[41]MONTHLY!$BV$3:$CG$3</definedName>
    <definedName name="moodys" localSheetId="2">'[63]Credit ratings on 1st issues'!#REF!</definedName>
    <definedName name="moodys">'[63]Credit ratings on 1st issues'!#REF!</definedName>
    <definedName name="MPETROLEO" localSheetId="2">#REF!</definedName>
    <definedName name="MPETROLEO">#REF!</definedName>
    <definedName name="msci">[50]Sheet1!$H$2:$K$24</definedName>
    <definedName name="mscid">[50]Sheet1!$B$2:$E$24</definedName>
    <definedName name="mscil">[50]Sheet1!$H$2:$K$24</definedName>
    <definedName name="mstocksa" localSheetId="7">[12]!mstocksa</definedName>
    <definedName name="mstocksa" localSheetId="8">[12]!mstocksa</definedName>
    <definedName name="mstocksa">[12]!mstocksa</definedName>
    <definedName name="mstocksq" localSheetId="7">[12]!mstocksq</definedName>
    <definedName name="mstocksq" localSheetId="8">[12]!mstocksq</definedName>
    <definedName name="mstocksq">[12]!mstocksq</definedName>
    <definedName name="mte" localSheetId="6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n" localSheetId="6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2">#REF!</definedName>
    <definedName name="new">#REF!</definedName>
    <definedName name="NEWSHEET" localSheetId="2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'[64]Table 2.1 from DDP program'!$A$2:$A$2</definedName>
    <definedName name="nmBlankRow" localSheetId="2">[65]EDT!#REF!</definedName>
    <definedName name="nmBlankRow">[65]EDT!#REF!</definedName>
    <definedName name="nmColumnHeader">[65]EDT!$3:$3</definedName>
    <definedName name="nmData">[65]EDT!$B$4:$AA$36</definedName>
    <definedName name="NMG_RG">#N/A</definedName>
    <definedName name="nmIndexTable" localSheetId="2">[65]EDT!#REF!</definedName>
    <definedName name="nmIndexTable">[65]EDT!#REF!</definedName>
    <definedName name="nmReportFooter">'[66]Table 1'!$29:$29</definedName>
    <definedName name="nmReportHeader">#N/A</definedName>
    <definedName name="nmReportNotes">'[66]Table 1'!$30:$30</definedName>
    <definedName name="nmRowHeader">[65]EDT!$A$4:$A$36</definedName>
    <definedName name="nmScale" localSheetId="2">[65]EDT!#REF!</definedName>
    <definedName name="nmScale">[65]EDT!#REF!</definedName>
    <definedName name="nn" localSheetId="6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6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nnnnn" localSheetId="6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6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'[37]Crédito SPNF (fiscal)'!#REF!</definedName>
    <definedName name="Noah" localSheetId="2">#REF!</definedName>
    <definedName name="Noah">#REF!</definedName>
    <definedName name="NOCLUB" localSheetId="2">#REF!</definedName>
    <definedName name="NOCLUB">#REF!</definedName>
    <definedName name="NOK" localSheetId="2">#REF!</definedName>
    <definedName name="NOK">#REF!</definedName>
    <definedName name="nombrenuevo">#N/A</definedName>
    <definedName name="NONLEAP" localSheetId="2">#REF!</definedName>
    <definedName name="NONLEAP">#REF!</definedName>
    <definedName name="NONOECD1">[35]nonopec!$D$29:$AD$70</definedName>
    <definedName name="NONOECD2">[35]nonopec!$D$71:$AD$135</definedName>
    <definedName name="NONOPEC">[35]nonopec!$D$136:$AD$155</definedName>
    <definedName name="NOPEC1">[41]MONTHLY!$BP$19:$CA$19</definedName>
    <definedName name="NOPEC2">[41]MONTHLY!$CB$19:$CM$19</definedName>
    <definedName name="NORM1">[41]MONTHLY!$A$5:$O$117</definedName>
    <definedName name="NORM2">[41]MONTHLY!$A$422:$Z$491</definedName>
    <definedName name="NORM3">[41]MONTHLY!$A$334:$Z$380</definedName>
    <definedName name="NOTA_EXPLICATIV" localSheetId="2">#REF!</definedName>
    <definedName name="NOTA_EXPLICATIV">#REF!</definedName>
    <definedName name="Notes" localSheetId="2">[67]UPLOAD!#REF!</definedName>
    <definedName name="Notes">[67]UPLOAD!#REF!</definedName>
    <definedName name="NOTITLES" localSheetId="2">#REF!</definedName>
    <definedName name="NOTITLES">#REF!</definedName>
    <definedName name="NSUMMARY">[35]nonopec!$D$157:$AD$204</definedName>
    <definedName name="NTDD_RG" localSheetId="7">[38]!NTDD_RG</definedName>
    <definedName name="NTDD_RG" localSheetId="8">[38]!NTDD_RG</definedName>
    <definedName name="NTDD_RG">[38]!NTDD_RG</definedName>
    <definedName name="NX">#N/A</definedName>
    <definedName name="NX_R">#N/A</definedName>
    <definedName name="NXG_RG">#N/A</definedName>
    <definedName name="OCTUBRE">#N/A</definedName>
    <definedName name="OECD">[35]nonopec!$D$1:$AD$28</definedName>
    <definedName name="OECD_Table" localSheetId="2">#REF!</definedName>
    <definedName name="OECD_Table">#REF!</definedName>
    <definedName name="oipio" localSheetId="2" hidden="1">#REF!</definedName>
    <definedName name="oipio" hidden="1">#REF!</definedName>
    <definedName name="oiulfdgdgh" localSheetId="2" hidden="1">'[44]Fax a enviar'!#REF!</definedName>
    <definedName name="oiulfdgdgh" hidden="1">'[44]Fax a enviar'!#REF!</definedName>
    <definedName name="OnShow" localSheetId="7">'[68]SPNF Acuerdo Incl. Int.'!OnShow</definedName>
    <definedName name="OnShow" localSheetId="8">'[68]SPNF Acuerdo Incl. Int.'!OnShow</definedName>
    <definedName name="OnShow">'[68]SPNF Acuerdo Incl. Int.'!OnShow</definedName>
    <definedName name="oo" localSheetId="6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6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>#REF!</definedName>
    <definedName name="oooo" localSheetId="6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hidden="1">#REF!</definedName>
    <definedName name="OPEC">[35]nonopec!$D$204:$AD$251</definedName>
    <definedName name="OPEC1">[41]MONTHLY!$BP$12:$CA$12</definedName>
    <definedName name="OPEC2">[41]MONTHLY!$CB$12:$CM$12</definedName>
    <definedName name="OPOPOPOPO" localSheetId="2">#REF!</definedName>
    <definedName name="OPOPOPOPO">#REF!</definedName>
    <definedName name="opu" localSheetId="6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tr_Inst_Banc_40G">#REF!</definedName>
    <definedName name="otra" localSheetId="2" hidden="1">#REF!</definedName>
    <definedName name="otra" hidden="1">#REF!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6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>OFFSET(#REF!,0,0,COUNT(#REF!),1)</definedName>
    <definedName name="P1_2">OFFSET(#REF!,0,0,COUNT(#REF!),1)</definedName>
    <definedName name="P1avg">OFFSET(#REF!,0,0,COUNT(#REF!),1)</definedName>
    <definedName name="P1min">OFFSET(#REF!,0,0,COUNT(#REF!),1)</definedName>
    <definedName name="P1rng">OFFSET(#REF!,0,0,COUNT(#REF!),1)</definedName>
    <definedName name="P2_1">OFFSET(#REF!,0,0,COUNT(#REF!),1)</definedName>
    <definedName name="P2_2">OFFSET(#REF!,0,0,COUNT(#REF!),1)</definedName>
    <definedName name="P2avg">OFFSET(#REF!,0,0,COUNT(#REF!),1)</definedName>
    <definedName name="P2min">OFFSET(#REF!,0,0,COUNT(#REF!),1)</definedName>
    <definedName name="P2rng">OFFSET(#REF!,0,0,COUNT(#REF!),1)</definedName>
    <definedName name="P3_1">OFFSET(#REF!,0,0,COUNT(#REF!),1)</definedName>
    <definedName name="P3_2">OFFSET(#REF!,0,0,COUNT(#REF!),1)</definedName>
    <definedName name="P3avg">OFFSET(#REF!,0,0,COUNT(#REF!),1)</definedName>
    <definedName name="P3min">OFFSET(#REF!,0,0,COUNT(#REF!),1)</definedName>
    <definedName name="P3rng">OFFSET(#REF!,0,0,COUNT(#REF!),1)</definedName>
    <definedName name="P4_1">OFFSET(#REF!,0,0,COUNT(#REF!),1)</definedName>
    <definedName name="P4_2">OFFSET(#REF!,0,0,COUNT(#REF!),1)</definedName>
    <definedName name="P4avg">OFFSET(#REF!,0,0,COUNT(#REF!),1)</definedName>
    <definedName name="P4min">OFFSET(#REF!,0,0,COUNT(#REF!),1)</definedName>
    <definedName name="P4rng">OFFSET(#REF!,0,0,COUNT(#REF!),1)</definedName>
    <definedName name="P5_1">OFFSET(#REF!,0,0,COUNT(#REF!),1)</definedName>
    <definedName name="P5_2">OFFSET(#REF!,0,0,COUNT(#REF!),1)</definedName>
    <definedName name="P5avg">OFFSET(#REF!,0,0,COUNT(#REF!),1)</definedName>
    <definedName name="P5min">OFFSET(#REF!,0,0,COUNT(#REF!),1)</definedName>
    <definedName name="P5rng">OFFSET(#REF!,0,0,COUNT(#REF!),1)</definedName>
    <definedName name="Pan_Bancario_50G" localSheetId="2">#REF!</definedName>
    <definedName name="Pan_Bancario_50G">#REF!</definedName>
    <definedName name="Pan_Monet_30G" localSheetId="2">#REF!</definedName>
    <definedName name="Pan_Monet_30G">#REF!</definedName>
    <definedName name="Path_Data">'[27]shared data'!$B$8</definedName>
    <definedName name="Path_System">'[27]shared data'!$B$7</definedName>
    <definedName name="Paym_Cap" localSheetId="2">#REF!</definedName>
    <definedName name="Paym_Cap">#REF!</definedName>
    <definedName name="pchBM" localSheetId="2">#REF!</definedName>
    <definedName name="pchBM">#REF!</definedName>
    <definedName name="pchBMG" localSheetId="2">#REF!</definedName>
    <definedName name="pchBMG">#REF!</definedName>
    <definedName name="pchBX">#REF!</definedName>
    <definedName name="pchBXG">#REF!</definedName>
    <definedName name="PCNTLGT" localSheetId="2">[35]nonopec!#REF!</definedName>
    <definedName name="PCNTLGT">[35]nonopec!#REF!</definedName>
    <definedName name="PCPI" localSheetId="2">#REF!</definedName>
    <definedName name="PCPI">#REF!</definedName>
    <definedName name="PCPIG">#N/A</definedName>
    <definedName name="PF" localSheetId="2">#REF!</definedName>
    <definedName name="PF">#REF!</definedName>
    <definedName name="PFP" localSheetId="2">#REF!</definedName>
    <definedName name="PFP">#REF!</definedName>
    <definedName name="pfp_table1" localSheetId="2">#REF!</definedName>
    <definedName name="pfp_table1">#REF!</definedName>
    <definedName name="PII" localSheetId="6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t" localSheetId="6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>#REF!</definedName>
    <definedName name="PLATA" localSheetId="2">#REF!</definedName>
    <definedName name="PLATA">#REF!</definedName>
    <definedName name="POLLO" localSheetId="2">#REF!</definedName>
    <definedName name="POLLO">#REF!</definedName>
    <definedName name="poooooooooo" localSheetId="2" hidden="1">'[44]Fax a enviar'!#REF!</definedName>
    <definedName name="poooooooooo" hidden="1">'[44]Fax a enviar'!#REF!</definedName>
    <definedName name="POTENCIAL" localSheetId="2">#REF!</definedName>
    <definedName name="POTENCIAL">#REF!</definedName>
    <definedName name="PP" localSheetId="2">#REF!</definedName>
    <definedName name="PP">#REF!</definedName>
    <definedName name="ppoooooooooo" localSheetId="2" hidden="1">#REF!</definedName>
    <definedName name="ppoooooooooo" hidden="1">#REF!</definedName>
    <definedName name="ppp" localSheetId="6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6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hidden="1">#REF!</definedName>
    <definedName name="ppppppppppppp" localSheetId="2" hidden="1">#REF!</definedName>
    <definedName name="ppppppppppppp" hidden="1">#REF!</definedName>
    <definedName name="PPPWGT">#N/A</definedName>
    <definedName name="PRECIOCIFBANANO" localSheetId="2">#REF!</definedName>
    <definedName name="PRECIOCIFBANANO">#REF!</definedName>
    <definedName name="PRES1">[35]nonopec!#REF!</definedName>
    <definedName name="PRES2">[35]nonopec!#REF!</definedName>
    <definedName name="PRES3">[35]nonopec!#REF!</definedName>
    <definedName name="PRICE" localSheetId="2">#REF!</definedName>
    <definedName name="PRICE">#REF!</definedName>
    <definedName name="PRICETAB" localSheetId="2">#REF!</definedName>
    <definedName name="PRICETAB">#REF!</definedName>
    <definedName name="Print_Area_MI" localSheetId="2">#REF!</definedName>
    <definedName name="Print_Area_MI">#REF!</definedName>
    <definedName name="Print1" localSheetId="2">#REF!</definedName>
    <definedName name="Print1">#REF!</definedName>
    <definedName name="PRINTMACRO">#REF!</definedName>
    <definedName name="PrintThis_Links">[51]Links!$A$1:$F$33</definedName>
    <definedName name="PRIV0" localSheetId="2">#REF!</definedName>
    <definedName name="PRIV0">#REF!</definedName>
    <definedName name="PRIV00" localSheetId="2">#REF!</definedName>
    <definedName name="PRIV00">#REF!</definedName>
    <definedName name="PRIV1" localSheetId="2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[48]FSUOUT!$B$2:$V$32</definedName>
    <definedName name="Product" localSheetId="2">#REF!</definedName>
    <definedName name="Product">#REF!</definedName>
    <definedName name="Prog1998" localSheetId="2">'[69]2003'!#REF!</definedName>
    <definedName name="Prog1998">'[69]2003'!#REF!</definedName>
    <definedName name="PRYEAR" localSheetId="2">#REF!</definedName>
    <definedName name="PRYEAR">#REF!</definedName>
    <definedName name="PTA" localSheetId="2">#REF!</definedName>
    <definedName name="PTA">#REF!</definedName>
    <definedName name="PTAEURO" localSheetId="2">#REF!</definedName>
    <definedName name="PTAEURO">#REF!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awde" localSheetId="2">#REF!</definedName>
    <definedName name="qawde">#REF!</definedName>
    <definedName name="qaz" localSheetId="6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6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'[70]Quarterly Raw Data'!#REF!</definedName>
    <definedName name="qq" hidden="1">'[57]J(Priv.Cap)'!#REF!</definedName>
    <definedName name="qqq" localSheetId="6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6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6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'[71]Authnot Prelim'!#REF!</definedName>
    <definedName name="QTAB7">'[70]Quarterly MacroFlow'!#REF!</definedName>
    <definedName name="QTAB7A">'[70]Quarterly MacroFlow'!#REF!</definedName>
    <definedName name="QtrData">'[71]Authnot Prelim'!#REF!</definedName>
    <definedName name="quality">[35]nonopec!$D$400:$AD$423</definedName>
    <definedName name="qw" localSheetId="6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>#REF!</definedName>
    <definedName name="RA" localSheetId="2">#REF!</definedName>
    <definedName name="RA">#REF!</definedName>
    <definedName name="raaesrr" localSheetId="2">#REF!</definedName>
    <definedName name="raaesrr">#REF!</definedName>
    <definedName name="raas" localSheetId="2">#REF!</definedName>
    <definedName name="raas">#REF!</definedName>
    <definedName name="RD" localSheetId="2">#REF!</definedName>
    <definedName name="RD">#REF!</definedName>
    <definedName name="RD1A" localSheetId="2">#REF!</definedName>
    <definedName name="RD1A">#REF!</definedName>
    <definedName name="RE" localSheetId="2">#REF!</definedName>
    <definedName name="RE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F" localSheetId="2">#REF!</definedName>
    <definedName name="REF">#REF!</definedName>
    <definedName name="REGREOUT" localSheetId="2" hidden="1">#REF!</definedName>
    <definedName name="REGREOUT" hidden="1">#REF!</definedName>
    <definedName name="REGREX" localSheetId="2" hidden="1">#REF!</definedName>
    <definedName name="REGREX" hidden="1">#REF!</definedName>
    <definedName name="REGREY" localSheetId="2" hidden="1">#REF!</definedName>
    <definedName name="REGREY" hidden="1">#REF!</definedName>
    <definedName name="rerer" localSheetId="2" hidden="1">#REF!</definedName>
    <definedName name="rerer" hidden="1">#REF!</definedName>
    <definedName name="RESERVAS">#REF!</definedName>
    <definedName name="RESUMEN">'[72]Evolución Deuda Ene-jun 2004'!#REF!</definedName>
    <definedName name="RESUMEN2" localSheetId="2">#REF!</definedName>
    <definedName name="RESUMEN2">#REF!</definedName>
    <definedName name="RESUMEN3" localSheetId="2">#REF!</definedName>
    <definedName name="RESUMEN3">#REF!</definedName>
    <definedName name="RESUMEN4" localSheetId="2">#REF!</definedName>
    <definedName name="RESUMEN4">#REF!</definedName>
    <definedName name="RESUMEN5" localSheetId="2">#REF!</definedName>
    <definedName name="RESUMEN5">#REF!</definedName>
    <definedName name="retre" hidden="1">'[44]Fax a enviar'!#REF!</definedName>
    <definedName name="rft" localSheetId="6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6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dfgd" localSheetId="2" hidden="1">#REF!</definedName>
    <definedName name="rgdfgd" hidden="1">#REF!</definedName>
    <definedName name="rgz\dsf">#N/A</definedName>
    <definedName name="ri" localSheetId="2" hidden="1">#REF!</definedName>
    <definedName name="ri" hidden="1">#REF!</definedName>
    <definedName name="right" localSheetId="2">#REF!</definedName>
    <definedName name="right">#REF!</definedName>
    <definedName name="RIN">#REF!</definedName>
    <definedName name="rindex">#REF!</definedName>
    <definedName name="rngErrorSort">[51]ErrCheck!$A$4</definedName>
    <definedName name="rngLastSave">[51]Main!$G$19</definedName>
    <definedName name="rngLastSent">[51]Main!$G$18</definedName>
    <definedName name="rngLastUpdate">[51]Links!$D$2</definedName>
    <definedName name="rngNeedsUpdate">[51]Links!$E$2</definedName>
    <definedName name="rngQuestChecked">[51]ErrCheck!$A$3</definedName>
    <definedName name="ROS">#N/A</definedName>
    <definedName name="Rows_Table">#REF!</definedName>
    <definedName name="RR" localSheetId="2">#REF!</definedName>
    <definedName name="RR">#REF!</definedName>
    <definedName name="rrasrra" localSheetId="2">#REF!</definedName>
    <definedName name="rrasrra">#REF!</definedName>
    <definedName name="rrr" localSheetId="6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6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6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6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>#REF!</definedName>
    <definedName name="RS1A" localSheetId="2">#REF!</definedName>
    <definedName name="RS1A">#REF!</definedName>
    <definedName name="RSB">#REF!</definedName>
    <definedName name="RSB_AHAP_40R">#REF!</definedName>
    <definedName name="RSB_Bcos_Des_40R">#REF!</definedName>
    <definedName name="RSB_SOCFIN_40R">#REF!</definedName>
    <definedName name="rt" localSheetId="6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6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6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6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6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>#REF!</definedName>
    <definedName name="Rwvu.PLA2." localSheetId="2" hidden="1">'[30]COP FED'!#REF!</definedName>
    <definedName name="Rwvu.PLA2." hidden="1">'[30]COP FED'!#REF!</definedName>
    <definedName name="rx" localSheetId="2" hidden="1">#REF!</definedName>
    <definedName name="rx" hidden="1">#REF!</definedName>
    <definedName name="s" localSheetId="6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>#REF!</definedName>
    <definedName name="S_1A" localSheetId="2">#REF!</definedName>
    <definedName name="S_1A">#REF!</definedName>
    <definedName name="SA_Tab">#REF!</definedName>
    <definedName name="sad" localSheetId="6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R" localSheetId="2">#REF!</definedName>
    <definedName name="SAR">#REF!</definedName>
    <definedName name="Scale" localSheetId="2">#REF!</definedName>
    <definedName name="Scale">#REF!</definedName>
    <definedName name="ScaleLabel" localSheetId="2">#REF!</definedName>
    <definedName name="ScaleLabel">#REF!</definedName>
    <definedName name="ScaleMultiplier" localSheetId="2">#REF!</definedName>
    <definedName name="ScaleMultiplier">#REF!</definedName>
    <definedName name="ScaleType" localSheetId="2">#REF!</definedName>
    <definedName name="ScaleType">#REF!</definedName>
    <definedName name="SCHILL" localSheetId="2">#REF!</definedName>
    <definedName name="SCHILL">#REF!</definedName>
    <definedName name="SCHILL1" localSheetId="2">#REF!</definedName>
    <definedName name="SCHILL1">#REF!</definedName>
    <definedName name="SCOTT1" localSheetId="2">#REF!</definedName>
    <definedName name="SCOTT1">#REF!</definedName>
    <definedName name="sd" localSheetId="2">#REF!</definedName>
    <definedName name="sd">#REF!</definedName>
    <definedName name="sdfsdfsdfsd" localSheetId="6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s_gdp_exp_lari">#REF!</definedName>
    <definedName name="sds_gdp_origin" localSheetId="2">#REF!</definedName>
    <definedName name="sds_gdp_origin">#REF!</definedName>
    <definedName name="sds_gpd_exp_gdp" localSheetId="2">#REF!</definedName>
    <definedName name="sds_gpd_exp_gdp">#REF!</definedName>
    <definedName name="sdsd" localSheetId="2" hidden="1">'[44]Fax a enviar'!#REF!</definedName>
    <definedName name="sdsd" hidden="1">'[44]Fax a enviar'!#REF!</definedName>
    <definedName name="sdsds" localSheetId="2" hidden="1">#REF!</definedName>
    <definedName name="sdsds" hidden="1">#REF!</definedName>
    <definedName name="SEK" localSheetId="2">#REF!</definedName>
    <definedName name="SEK">#REF!</definedName>
    <definedName name="sencount" hidden="1">2</definedName>
    <definedName name="ser" localSheetId="6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">#REF!</definedName>
    <definedName name="SID">#REF!</definedName>
    <definedName name="SING" localSheetId="2">#REF!</definedName>
    <definedName name="SING">#REF!</definedName>
    <definedName name="SING1" localSheetId="2">#REF!</definedName>
    <definedName name="SING1">#REF!</definedName>
    <definedName name="snp">'[63]Credit ratings on 1st issues'!#REF!</definedName>
    <definedName name="SortRange" localSheetId="2">#REF!</definedName>
    <definedName name="SortRange">#REF!</definedName>
    <definedName name="SPN">#N/A</definedName>
    <definedName name="spnf" localSheetId="7">'[68]SPNF Acuerdo Incl. Int.'!spnf</definedName>
    <definedName name="spnf" localSheetId="8">'[68]SPNF Acuerdo Incl. Int.'!spnf</definedName>
    <definedName name="spnf">'[68]SPNF Acuerdo Incl. Int.'!spnf</definedName>
    <definedName name="Spread_Between_Highest_and_Lowest_Rates">'[36]Inter-Bank'!$N$5</definedName>
    <definedName name="sss" localSheetId="6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6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TART">#REF!</definedName>
    <definedName name="StartPosition" localSheetId="2">#REF!</definedName>
    <definedName name="StartPosition">#REF!</definedName>
    <definedName name="STFQTAB">#REF!</definedName>
    <definedName name="STOP">#REF!</definedName>
    <definedName name="SUM">[7]BoP!$E$313:$BE$365</definedName>
    <definedName name="SUPLI" localSheetId="2">#REF!</definedName>
    <definedName name="SUPLI">#REF!</definedName>
    <definedName name="SUPLIDORES" localSheetId="2">#REF!</definedName>
    <definedName name="SUPLIDORES">#REF!</definedName>
    <definedName name="SUPPLY">[41]MONTHLY!$A$87:$Q$193</definedName>
    <definedName name="SUPPLY2">[41]MONTHLY!$A$422:$Z$477</definedName>
    <definedName name="swe" localSheetId="6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vu.PLA1." hidden="1">'[30]COP FED'!#REF!</definedName>
    <definedName name="Swvu.PLA2." hidden="1">'[30]COP FED'!$A$1:$N$49</definedName>
    <definedName name="sxc" localSheetId="6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6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6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25a">#REF!</definedName>
    <definedName name="Tab25b" localSheetId="2">#REF!</definedName>
    <definedName name="Tab25b">#REF!</definedName>
    <definedName name="Tabe" localSheetId="2">#REF!</definedName>
    <definedName name="Tabe">#REF!</definedName>
    <definedName name="Table__47">[73]RED47!$A$1:$I$53</definedName>
    <definedName name="Table_2._Country_X___Public_Sector_Financing_1" localSheetId="2">#REF!</definedName>
    <definedName name="Table_2._Country_X___Public_Sector_Financing_1">#REF!</definedName>
    <definedName name="Table_3.5b" localSheetId="2">#REF!</definedName>
    <definedName name="Table_3.5b">#REF!</definedName>
    <definedName name="Table_Template">#REF!</definedName>
    <definedName name="table1" localSheetId="2">#REF!</definedName>
    <definedName name="table1">#REF!</definedName>
    <definedName name="Table2">#REF!</definedName>
    <definedName name="Table8">'[27]shared data'!$A$1:$E$32</definedName>
    <definedName name="TableA" localSheetId="2">#REF!</definedName>
    <definedName name="TableA">#REF!</definedName>
    <definedName name="TableB1" localSheetId="2">#REF!</definedName>
    <definedName name="TableB1">#REF!</definedName>
    <definedName name="TableB2" localSheetId="2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 localSheetId="2">#REF!</definedName>
    <definedName name="TASA">#REF!</definedName>
    <definedName name="TASAS" localSheetId="2">#REF!</definedName>
    <definedName name="TASAS">#REF!</definedName>
    <definedName name="Tasas_Interes_06R">[74]A!$A$1:$T$54</definedName>
    <definedName name="tblChecks">[51]ErrCheck!$A$3:$E$5</definedName>
    <definedName name="tblLinks">[51]Links!$A$4:$F$33</definedName>
    <definedName name="tc">#VALUE!</definedName>
    <definedName name="TD" localSheetId="2">#REF!</definedName>
    <definedName name="TD">#REF!</definedName>
    <definedName name="TD1A" localSheetId="2">#REF!</definedName>
    <definedName name="TD1A">#REF!</definedName>
    <definedName name="teetwetw" localSheetId="2" hidden="1">#REF!</definedName>
    <definedName name="teetwetw" hidden="1">#REF!</definedName>
    <definedName name="TELAS">#REF!</definedName>
    <definedName name="Template_Table">#REF!</definedName>
    <definedName name="terte" localSheetId="2" hidden="1">#REF!</definedName>
    <definedName name="terte" hidden="1">#REF!</definedName>
    <definedName name="tete" localSheetId="2" hidden="1">#REF!</definedName>
    <definedName name="tete" hidden="1">#REF!</definedName>
    <definedName name="tetetwe" hidden="1">'[47]Fax a enviar'!#REF!</definedName>
    <definedName name="textToday" localSheetId="2">#REF!</definedName>
    <definedName name="textToday">#REF!</definedName>
    <definedName name="TIPOCAMBIO" localSheetId="2">#REF!</definedName>
    <definedName name="TIPOCAMBIO">#REF!</definedName>
    <definedName name="TITLES">#REF!</definedName>
    <definedName name="TítuloDeColumna1">#REF!</definedName>
    <definedName name="TítuloDeColumna2">#REF!</definedName>
    <definedName name="_xlnm.Print_Titles" localSheetId="2">#REF!</definedName>
    <definedName name="_xlnm.Print_Titles">#REF!</definedName>
    <definedName name="tj" localSheetId="6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'[44]Fax a enviar'!#REF!</definedName>
    <definedName name="TM" localSheetId="2">#REF!</definedName>
    <definedName name="TM">#REF!</definedName>
    <definedName name="TM_D" localSheetId="2">#REF!</definedName>
    <definedName name="TM_D">#REF!</definedName>
    <definedName name="TM_DPCH" localSheetId="2">#REF!</definedName>
    <definedName name="TM_DPCH">#REF!</definedName>
    <definedName name="TM_R">#REF!</definedName>
    <definedName name="TM_RPCH">#REF!</definedName>
    <definedName name="TMG">#REF!</definedName>
    <definedName name="TMG_D">[40]Q5!$E$23:$AH$23</definedName>
    <definedName name="TMG_DPCH" localSheetId="2">#REF!</definedName>
    <definedName name="TMG_DPCH">#REF!</definedName>
    <definedName name="TMG_R" localSheetId="2">#REF!</definedName>
    <definedName name="TMG_R">#REF!</definedName>
    <definedName name="TMG_RPCH" localSheetId="2">#REF!</definedName>
    <definedName name="TMG_RPCH">#REF!</definedName>
    <definedName name="TMGO">#N/A</definedName>
    <definedName name="TMGO_D" localSheetId="2">#REF!</definedName>
    <definedName name="TMGO_D">#REF!</definedName>
    <definedName name="TMGO_DPCH" localSheetId="2">#REF!</definedName>
    <definedName name="TMGO_DPCH">#REF!</definedName>
    <definedName name="TMGO_R" localSheetId="2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 localSheetId="2">#REF!</definedName>
    <definedName name="TOC">#REF!</definedName>
    <definedName name="TODO">[75]BCC!$A$1:$N$821,[75]BCC!$A$822:$N$1624</definedName>
    <definedName name="TOT00" localSheetId="2">#REF!</definedName>
    <definedName name="TOT00">#REF!</definedName>
    <definedName name="TOTAL" localSheetId="2">#REF!</definedName>
    <definedName name="TOTAL">#REF!</definedName>
    <definedName name="Trade">#REF!</definedName>
    <definedName name="TRADE3">[14]Trade!#REF!</definedName>
    <definedName name="TransChoice" localSheetId="7">OFFSET(TransList,0,0,COUNTA(TransList),1)</definedName>
    <definedName name="TransChoice" localSheetId="8">OFFSET(TransList,0,0,COUNTA(TransList),1)</definedName>
    <definedName name="TransChoice" localSheetId="6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ert" localSheetId="2" hidden="1">'[47]Fax a enviar'!#REF!</definedName>
    <definedName name="trert" hidden="1">'[47]Fax a enviar'!#REF!</definedName>
    <definedName name="TRIGO" localSheetId="2">#REF!</definedName>
    <definedName name="TRIGO">#REF!</definedName>
    <definedName name="Trim">[62]Codigos!$A$5:$E$11</definedName>
    <definedName name="trrtr" localSheetId="2" hidden="1">#REF!</definedName>
    <definedName name="trrtr" hidden="1">#REF!</definedName>
    <definedName name="trtert" localSheetId="2" hidden="1">'[47]Fax a enviar'!#REF!</definedName>
    <definedName name="trtert" hidden="1">'[47]Fax a enviar'!#REF!</definedName>
    <definedName name="trtr" localSheetId="2" hidden="1">'[47]Fax a enviar'!#REF!</definedName>
    <definedName name="trtr" hidden="1">'[47]Fax a enviar'!#REF!</definedName>
    <definedName name="tt" localSheetId="2">#REF!</definedName>
    <definedName name="tt">#REF!</definedName>
    <definedName name="tta" localSheetId="2">#REF!</definedName>
    <definedName name="tta">#REF!</definedName>
    <definedName name="ttaa" localSheetId="2">#REF!</definedName>
    <definedName name="ttaa">#REF!</definedName>
    <definedName name="ttetet" hidden="1">'[47]Fax a enviar'!#REF!</definedName>
    <definedName name="ttt" hidden="1">'[44]Fax a enviar'!#REF!</definedName>
    <definedName name="tttt" localSheetId="6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[61]M!#REF!</definedName>
    <definedName name="twetwee" localSheetId="2" hidden="1">#REF!</definedName>
    <definedName name="twetwee" hidden="1">#REF!</definedName>
    <definedName name="TX" localSheetId="2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2">#REF!</definedName>
    <definedName name="TXG_DPCH">#REF!</definedName>
    <definedName name="TXG_R" localSheetId="2">#REF!</definedName>
    <definedName name="TXG_R">#REF!</definedName>
    <definedName name="TXG_RPCH" localSheetId="2">#REF!</definedName>
    <definedName name="TXG_RPCH">#REF!</definedName>
    <definedName name="TXGO">#N/A</definedName>
    <definedName name="TXGO_D" localSheetId="2">#REF!</definedName>
    <definedName name="TXGO_D">#REF!</definedName>
    <definedName name="TXGO_DPCH" localSheetId="2">#REF!</definedName>
    <definedName name="TXGO_DPCH">#REF!</definedName>
    <definedName name="TXGO_R" localSheetId="2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y" localSheetId="6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>#REF!</definedName>
    <definedName name="UAED1" localSheetId="2">#REF!</definedName>
    <definedName name="UAED1">#REF!</definedName>
    <definedName name="UC" localSheetId="2">#REF!</definedName>
    <definedName name="UC">#REF!</definedName>
    <definedName name="UC1A" localSheetId="2">#REF!</definedName>
    <definedName name="UC1A">#REF!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>#REF!</definedName>
    <definedName name="unemp_96Q4" localSheetId="2">#REF!</definedName>
    <definedName name="unemp_96Q4">#REF!</definedName>
    <definedName name="unemp_97Q1" localSheetId="2">#REF!</definedName>
    <definedName name="unemp_97Q1">#REF!</definedName>
    <definedName name="unemp_97Q2">#REF!</definedName>
    <definedName name="unemp_nat">#REF!</definedName>
    <definedName name="unemp_urbrural">#REF!</definedName>
    <definedName name="UnitsLabel" localSheetId="2">#REF!</definedName>
    <definedName name="UnitsLabel">#REF!</definedName>
    <definedName name="US_1" localSheetId="2">OFFSET(#REF!,0,0,COUNT(#REF!),1)</definedName>
    <definedName name="US_1">OFFSET(#REF!,0,0,COUNT(#REF!),1)</definedName>
    <definedName name="US_2">OFFSET(#REF!,0,0,COUNT(#REF!),1)</definedName>
    <definedName name="USavg">OFFSET(#REF!,0,0,COUNT(#REF!),1)</definedName>
    <definedName name="USCRUDE87" localSheetId="2">#REF!</definedName>
    <definedName name="USCRUDE87">#REF!</definedName>
    <definedName name="USCRUDE88" localSheetId="2">#REF!</definedName>
    <definedName name="USCRUDE88">#REF!</definedName>
    <definedName name="USDIST87" localSheetId="2">#REF!</definedName>
    <definedName name="USDIST87">#REF!</definedName>
    <definedName name="USDIST88" localSheetId="2">#REF!</definedName>
    <definedName name="USDIST88">#REF!</definedName>
    <definedName name="USDSR">#REF!</definedName>
    <definedName name="USMG87" localSheetId="2">#REF!</definedName>
    <definedName name="USMG87">#REF!</definedName>
    <definedName name="USMG88" localSheetId="2">#REF!</definedName>
    <definedName name="USMG88">#REF!</definedName>
    <definedName name="USmin" localSheetId="2">OFFSET(#REF!,0,0,COUNT(#REF!),1)</definedName>
    <definedName name="USmin">OFFSET(#REF!,0,0,COUNT(#REF!),1)</definedName>
    <definedName name="USPROD87" localSheetId="2">#REF!</definedName>
    <definedName name="USPROD87">#REF!</definedName>
    <definedName name="USPROD88" localSheetId="2">#REF!</definedName>
    <definedName name="USPROD88">#REF!</definedName>
    <definedName name="USRFO87" localSheetId="2">#REF!</definedName>
    <definedName name="USRFO87">#REF!</definedName>
    <definedName name="USRFO88" localSheetId="2">#REF!</definedName>
    <definedName name="USRFO88">#REF!</definedName>
    <definedName name="USrng" localSheetId="2">OFFSET(#REF!,0,0,COUNT(#REF!),1)</definedName>
    <definedName name="USrng">OFFSET(#REF!,0,0,COUNT(#REF!),1)</definedName>
    <definedName name="USSR" localSheetId="2">#REF!</definedName>
    <definedName name="USSR">#REF!</definedName>
    <definedName name="USTOT87" localSheetId="2">#REF!</definedName>
    <definedName name="USTOT87">#REF!</definedName>
    <definedName name="USTOT88" localSheetId="2">#REF!</definedName>
    <definedName name="USTOT88">#REF!</definedName>
    <definedName name="uu" localSheetId="6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6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" localSheetId="6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ALID_FORMATS" localSheetId="2">#REF!</definedName>
    <definedName name="VALID_FORMATS">#REF!</definedName>
    <definedName name="VenceHoy" localSheetId="2">#REF!</definedName>
    <definedName name="VenceHoy">#REF!</definedName>
    <definedName name="VENEZU" localSheetId="2">#REF!</definedName>
    <definedName name="VENEZU">#REF!</definedName>
    <definedName name="VIAAEREA">#REF!</definedName>
    <definedName name="VTITLES">#REF!</definedName>
    <definedName name="vv" localSheetId="6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6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6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6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6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6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>#REF!</definedName>
    <definedName name="WAPR" localSheetId="2">#REF!</definedName>
    <definedName name="WAPR">#REF!</definedName>
    <definedName name="Weekly_Depreciation">'[36]Inter-Bank'!$I$5</definedName>
    <definedName name="Weighted_Average_Inter_Bank_Exchange_Rate">'[36]Inter-Bank'!$C$5</definedName>
    <definedName name="WEO" localSheetId="2">#REF!</definedName>
    <definedName name="WEO">#REF!</definedName>
    <definedName name="wer" localSheetId="6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7">'[68]SPNF Acuerdo Incl. Int.'!will</definedName>
    <definedName name="will" localSheetId="8">'[68]SPNF Acuerdo Incl. Int.'!will</definedName>
    <definedName name="will">'[68]SPNF Acuerdo Incl. Int.'!will</definedName>
    <definedName name="WPCP33_D" localSheetId="2">#REF!</definedName>
    <definedName name="WPCP33_D">#REF!</definedName>
    <definedName name="WPCP33pch" localSheetId="2">#REF!</definedName>
    <definedName name="WPCP33pch">#REF!</definedName>
    <definedName name="wrn" localSheetId="6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6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6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6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6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6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6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6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6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6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6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6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6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6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6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6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6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6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6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6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6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6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6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6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6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6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5" hidden="1">{#N/A,#N/A,FALSE,"MS"}</definedName>
    <definedName name="wrn.MS." hidden="1">{#N/A,#N/A,FALSE,"MS"}</definedName>
    <definedName name="wrn.NBG." localSheetId="6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6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6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6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6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6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6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6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6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6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6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6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6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6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6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6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6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6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6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6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6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5" hidden="1">{"WEO",#N/A,FALSE,"T"}</definedName>
    <definedName name="wrn.WEO." hidden="1">{"WEO",#N/A,FALSE,"T"}</definedName>
    <definedName name="wtewt" localSheetId="2" hidden="1">#REF!</definedName>
    <definedName name="wtewt" hidden="1">#REF!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[61]M!#REF!</definedName>
    <definedName name="www" localSheetId="6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[76]M!#REF!</definedName>
    <definedName name="wwwww" localSheetId="6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6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6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>#REF!</definedName>
    <definedName name="Xaxis" localSheetId="2">#REF!</definedName>
    <definedName name="Xaxis">#REF!</definedName>
    <definedName name="XBANANO">#REF!</definedName>
    <definedName name="XCAFE">#REF!</definedName>
    <definedName name="XGS">#REF!</definedName>
    <definedName name="XMENSUALES">#REF!</definedName>
    <definedName name="xx" localSheetId="6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2">#REF!</definedName>
    <definedName name="xxWRS_2">#REF!</definedName>
    <definedName name="xxWRS_3" localSheetId="2">#REF!</definedName>
    <definedName name="xxWRS_3">#REF!</definedName>
    <definedName name="xxWRS_4">[48]Q5!$A$1:$A$104</definedName>
    <definedName name="xxWRS_5">[48]Q6!$A$1:$A$160</definedName>
    <definedName name="xxWRS_6">[48]Q7!$A$1:$A$59</definedName>
    <definedName name="xxWRS_7">[48]Q5!$A$1:$A$109</definedName>
    <definedName name="xxWRS_8">[48]Q6!$A$1:$A$162</definedName>
    <definedName name="xxWRS_9">[48]Q7!$A$1:$A$61</definedName>
    <definedName name="xxx">[54]GDP_WEO!$A$3:$AB$188</definedName>
    <definedName name="XXX1" localSheetId="2">#REF!</definedName>
    <definedName name="XXX1">#REF!</definedName>
    <definedName name="xxxx" localSheetId="6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hidden="1">#REF!</definedName>
    <definedName name="ycirr" localSheetId="2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" hidden="1">'[34]Fax a enviar'!#REF!</definedName>
    <definedName name="ytyry" hidden="1">'[34]Fax a enviar'!#REF!</definedName>
    <definedName name="ytytryry" localSheetId="2" hidden="1">#REF!</definedName>
    <definedName name="ytytryry" hidden="1">#REF!</definedName>
    <definedName name="ytyty" localSheetId="2" hidden="1">'[24]Fax a enviar'!#REF!</definedName>
    <definedName name="ytyty" hidden="1">'[24]Fax a enviar'!#REF!</definedName>
    <definedName name="ytytyt" hidden="1">'[24]Fax a enviar'!#REF!</definedName>
    <definedName name="yu" localSheetId="6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'[46]Fax a enviar'!#REF!</definedName>
    <definedName name="YY" localSheetId="2">#REF!</definedName>
    <definedName name="YY">#REF!</definedName>
    <definedName name="YY1A" localSheetId="2">#REF!</definedName>
    <definedName name="YY1A">#REF!</definedName>
    <definedName name="yytutyu" localSheetId="2" hidden="1">#REF!</definedName>
    <definedName name="yytutyu" hidden="1">#REF!</definedName>
    <definedName name="yyy" localSheetId="6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yy" hidden="1">'[47]Fax a enviar'!#REF!</definedName>
    <definedName name="yyyyyyyy" hidden="1">'[47]Fax a enviar'!#REF!</definedName>
    <definedName name="yyyyyyyyyyy" hidden="1">'[26]Fax a enviar'!#REF!</definedName>
    <definedName name="yyyyyyyyyyyyy" localSheetId="2" hidden="1">#REF!</definedName>
    <definedName name="yyyyyyyyyyyyy" hidden="1">#REF!</definedName>
    <definedName name="yyyyyyyyyyyyyyy" localSheetId="2" hidden="1">'[47]Fax a enviar'!#REF!</definedName>
    <definedName name="yyyyyyyyyyyyyyy" hidden="1">'[47]Fax a enviar'!#REF!</definedName>
    <definedName name="yyyyyyyyyyyyyyyyyyyyyy" localSheetId="2" hidden="1">'[44]Fax a enviar'!#REF!</definedName>
    <definedName name="yyyyyyyyyyyyyyyyyyyyyy" hidden="1">'[44]Fax a enviar'!#REF!</definedName>
    <definedName name="Z" localSheetId="2">#REF!</definedName>
    <definedName name="Z">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hidden="1">#REF!</definedName>
    <definedName name="zc" localSheetId="6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6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>#REF!</definedName>
    <definedName name="zv" localSheetId="6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6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6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>#REF!</definedName>
    <definedName name="zzzz" localSheetId="6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1" i="13" l="1"/>
  <c r="G261" i="13" s="1"/>
  <c r="F260" i="13"/>
  <c r="G260" i="13" s="1"/>
  <c r="F259" i="13"/>
  <c r="G259" i="13" s="1"/>
  <c r="F258" i="13"/>
  <c r="G258" i="13" s="1"/>
  <c r="F257" i="13"/>
  <c r="G257" i="13" s="1"/>
  <c r="F256" i="13"/>
  <c r="G256" i="13" s="1"/>
  <c r="F255" i="13"/>
  <c r="G255" i="13" s="1"/>
  <c r="F254" i="13"/>
  <c r="G254" i="13" s="1"/>
  <c r="F253" i="13"/>
  <c r="G253" i="13" s="1"/>
  <c r="F252" i="13"/>
  <c r="G252" i="13" s="1"/>
  <c r="F251" i="13"/>
  <c r="G251" i="13" s="1"/>
  <c r="F250" i="13"/>
  <c r="G250" i="13" s="1"/>
  <c r="F249" i="13"/>
  <c r="G249" i="13" s="1"/>
  <c r="F248" i="13"/>
  <c r="G248" i="13" s="1"/>
  <c r="F247" i="13"/>
  <c r="G247" i="13" s="1"/>
  <c r="F246" i="13"/>
  <c r="G246" i="13" s="1"/>
  <c r="F245" i="13"/>
  <c r="G245" i="13" s="1"/>
  <c r="F244" i="13"/>
  <c r="G244" i="13" s="1"/>
  <c r="F243" i="13"/>
  <c r="G243" i="13" s="1"/>
  <c r="F242" i="13"/>
  <c r="G242" i="13" s="1"/>
  <c r="F241" i="13"/>
  <c r="G241" i="13" s="1"/>
  <c r="F240" i="13"/>
  <c r="G240" i="13" s="1"/>
  <c r="F239" i="13"/>
  <c r="G239" i="13" s="1"/>
  <c r="F238" i="13"/>
  <c r="G238" i="13" s="1"/>
  <c r="F237" i="13"/>
  <c r="G237" i="13" s="1"/>
  <c r="F236" i="13"/>
  <c r="G236" i="13" s="1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G11" i="3" l="1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48" i="8"/>
  <c r="G48" i="8" l="1"/>
  <c r="G36" i="2"/>
  <c r="G29" i="2"/>
  <c r="G30" i="2"/>
  <c r="G31" i="2"/>
  <c r="G38" i="2"/>
  <c r="C23" i="2" l="1"/>
  <c r="F234" i="13" l="1"/>
  <c r="G234" i="13" s="1"/>
  <c r="F233" i="13"/>
  <c r="G233" i="13" s="1"/>
  <c r="F232" i="13"/>
  <c r="G232" i="13" s="1"/>
  <c r="F231" i="13"/>
  <c r="G231" i="13" s="1"/>
  <c r="F230" i="13"/>
  <c r="G230" i="13" s="1"/>
  <c r="F229" i="13"/>
  <c r="G229" i="13" s="1"/>
  <c r="F228" i="13"/>
  <c r="G228" i="13" s="1"/>
  <c r="F227" i="13"/>
  <c r="G227" i="13" s="1"/>
  <c r="F226" i="13"/>
  <c r="G226" i="13" s="1"/>
  <c r="F225" i="13"/>
  <c r="G225" i="13" s="1"/>
  <c r="F224" i="13"/>
  <c r="G224" i="13" s="1"/>
  <c r="F223" i="13"/>
  <c r="G223" i="13" s="1"/>
  <c r="F222" i="13"/>
  <c r="G222" i="13" s="1"/>
  <c r="F221" i="13"/>
  <c r="G221" i="13" s="1"/>
  <c r="F220" i="13"/>
  <c r="G220" i="13" s="1"/>
  <c r="F219" i="13"/>
  <c r="G219" i="13" s="1"/>
  <c r="F218" i="13"/>
  <c r="G218" i="13" s="1"/>
  <c r="F217" i="13"/>
  <c r="G217" i="13" s="1"/>
  <c r="F216" i="13"/>
  <c r="G216" i="13" s="1"/>
  <c r="F215" i="13"/>
  <c r="G215" i="13" s="1"/>
  <c r="F214" i="13"/>
  <c r="G214" i="13" s="1"/>
  <c r="F213" i="13"/>
  <c r="G213" i="13" s="1"/>
  <c r="F212" i="13"/>
  <c r="G212" i="13" s="1"/>
  <c r="F211" i="13"/>
  <c r="G211" i="13" s="1"/>
  <c r="F210" i="13"/>
  <c r="G210" i="13" s="1"/>
  <c r="F209" i="13"/>
  <c r="G209" i="13" s="1"/>
  <c r="F208" i="13"/>
  <c r="G208" i="13" s="1"/>
  <c r="F207" i="13"/>
  <c r="G207" i="13" s="1"/>
  <c r="F206" i="13"/>
  <c r="G206" i="13" s="1"/>
  <c r="F205" i="13"/>
  <c r="G205" i="13" s="1"/>
  <c r="F204" i="13"/>
  <c r="G204" i="13" s="1"/>
  <c r="F203" i="13"/>
  <c r="G203" i="13" s="1"/>
  <c r="F202" i="13"/>
  <c r="G202" i="13" s="1"/>
  <c r="F201" i="13"/>
  <c r="G201" i="13" s="1"/>
  <c r="F200" i="13"/>
  <c r="G200" i="13" s="1"/>
  <c r="F199" i="13"/>
  <c r="G199" i="13" s="1"/>
  <c r="F198" i="13"/>
  <c r="G198" i="13" s="1"/>
  <c r="F197" i="13"/>
  <c r="G197" i="13" s="1"/>
  <c r="F196" i="13"/>
  <c r="G196" i="13" s="1"/>
  <c r="F195" i="13"/>
  <c r="G195" i="13" s="1"/>
  <c r="F194" i="13"/>
  <c r="G194" i="13" s="1"/>
  <c r="F193" i="13"/>
  <c r="G193" i="13" s="1"/>
  <c r="F192" i="13"/>
  <c r="G192" i="13" s="1"/>
  <c r="F191" i="13"/>
  <c r="G191" i="13" s="1"/>
  <c r="F190" i="13"/>
  <c r="G190" i="13" s="1"/>
  <c r="F189" i="13"/>
  <c r="G189" i="13" s="1"/>
  <c r="F188" i="13"/>
  <c r="G188" i="13" s="1"/>
  <c r="F187" i="13"/>
  <c r="G187" i="13" s="1"/>
  <c r="F186" i="13"/>
  <c r="G186" i="13" s="1"/>
  <c r="F185" i="13"/>
  <c r="G185" i="13" s="1"/>
  <c r="F184" i="13"/>
  <c r="G184" i="13" s="1"/>
  <c r="F183" i="13"/>
  <c r="G183" i="13" s="1"/>
  <c r="F182" i="13"/>
  <c r="G182" i="13" s="1"/>
  <c r="F181" i="13"/>
  <c r="G181" i="13" s="1"/>
  <c r="F180" i="13"/>
  <c r="G180" i="13" s="1"/>
  <c r="F179" i="13"/>
  <c r="G179" i="13" s="1"/>
  <c r="F178" i="13"/>
  <c r="G178" i="13" s="1"/>
  <c r="F177" i="13"/>
  <c r="G177" i="13" s="1"/>
  <c r="F176" i="13"/>
  <c r="G176" i="13" s="1"/>
  <c r="F175" i="13"/>
  <c r="G175" i="13" s="1"/>
  <c r="F174" i="13"/>
  <c r="G174" i="13" s="1"/>
  <c r="F173" i="13"/>
  <c r="G173" i="13" s="1"/>
  <c r="F172" i="13"/>
  <c r="G172" i="13" s="1"/>
  <c r="F171" i="13"/>
  <c r="G171" i="13" s="1"/>
  <c r="F170" i="13"/>
  <c r="G170" i="13" s="1"/>
  <c r="F169" i="13"/>
  <c r="G169" i="13" s="1"/>
  <c r="F168" i="13"/>
  <c r="G168" i="13" s="1"/>
  <c r="F167" i="13"/>
  <c r="G167" i="13" s="1"/>
  <c r="F166" i="13"/>
  <c r="G166" i="13" s="1"/>
  <c r="F165" i="13"/>
  <c r="G165" i="13" s="1"/>
  <c r="F164" i="13"/>
  <c r="G164" i="13" s="1"/>
  <c r="F163" i="13"/>
  <c r="G163" i="13" s="1"/>
  <c r="F162" i="13"/>
  <c r="G162" i="13" s="1"/>
  <c r="F161" i="13"/>
  <c r="G161" i="13" s="1"/>
  <c r="F160" i="13"/>
  <c r="G160" i="13" s="1"/>
  <c r="F159" i="13"/>
  <c r="G159" i="13" s="1"/>
  <c r="F158" i="13"/>
  <c r="G158" i="13" s="1"/>
  <c r="F157" i="13"/>
  <c r="G157" i="13" s="1"/>
  <c r="F156" i="13"/>
  <c r="G156" i="13" s="1"/>
  <c r="F155" i="13"/>
  <c r="G155" i="13" s="1"/>
  <c r="F154" i="13"/>
  <c r="G154" i="13" s="1"/>
  <c r="F153" i="13"/>
  <c r="G153" i="13" s="1"/>
  <c r="F152" i="13"/>
  <c r="G152" i="13" s="1"/>
  <c r="F151" i="13"/>
  <c r="G151" i="13" s="1"/>
  <c r="F150" i="13"/>
  <c r="G150" i="13" s="1"/>
  <c r="F149" i="13"/>
  <c r="G149" i="13" s="1"/>
  <c r="F148" i="13"/>
  <c r="G148" i="13" s="1"/>
  <c r="F147" i="13"/>
  <c r="G147" i="13" s="1"/>
  <c r="F146" i="13"/>
  <c r="G146" i="13" s="1"/>
  <c r="F145" i="13"/>
  <c r="G145" i="13" s="1"/>
  <c r="F144" i="13"/>
  <c r="G144" i="13" s="1"/>
  <c r="F143" i="13"/>
  <c r="G143" i="13" s="1"/>
  <c r="F142" i="13"/>
  <c r="G142" i="13" s="1"/>
  <c r="F141" i="13"/>
  <c r="G141" i="13" s="1"/>
  <c r="F140" i="13"/>
  <c r="G140" i="13" s="1"/>
  <c r="F139" i="13"/>
  <c r="G139" i="13" s="1"/>
  <c r="F138" i="13"/>
  <c r="G138" i="13" s="1"/>
  <c r="F137" i="13"/>
  <c r="G137" i="13" s="1"/>
  <c r="F136" i="13"/>
  <c r="G136" i="13" s="1"/>
  <c r="F135" i="13"/>
  <c r="G135" i="13" s="1"/>
  <c r="F134" i="13"/>
  <c r="G134" i="13" s="1"/>
  <c r="F133" i="13"/>
  <c r="G133" i="13" s="1"/>
  <c r="F132" i="13"/>
  <c r="G132" i="13" s="1"/>
  <c r="F131" i="13"/>
  <c r="G131" i="13" s="1"/>
  <c r="F130" i="13"/>
  <c r="G130" i="13" s="1"/>
  <c r="F129" i="13"/>
  <c r="G129" i="13" s="1"/>
  <c r="F128" i="13"/>
  <c r="G128" i="13" s="1"/>
  <c r="F127" i="13"/>
  <c r="G127" i="13" s="1"/>
  <c r="F126" i="13"/>
  <c r="G126" i="13" s="1"/>
  <c r="F125" i="13"/>
  <c r="G125" i="13" s="1"/>
  <c r="F124" i="13"/>
  <c r="G124" i="13" s="1"/>
  <c r="F123" i="13"/>
  <c r="G123" i="13" s="1"/>
  <c r="F122" i="13"/>
  <c r="G122" i="13" s="1"/>
  <c r="F121" i="13"/>
  <c r="G121" i="13" s="1"/>
  <c r="F120" i="13"/>
  <c r="G120" i="13" s="1"/>
  <c r="F119" i="13"/>
  <c r="G119" i="13" s="1"/>
  <c r="F118" i="13"/>
  <c r="G118" i="13" s="1"/>
  <c r="F117" i="13"/>
  <c r="G117" i="13" s="1"/>
  <c r="F116" i="13"/>
  <c r="G116" i="13" s="1"/>
  <c r="F115" i="13"/>
  <c r="G115" i="13" s="1"/>
  <c r="F114" i="13"/>
  <c r="G114" i="13" s="1"/>
  <c r="F113" i="13"/>
  <c r="G113" i="13" s="1"/>
  <c r="F112" i="13"/>
  <c r="G112" i="13" s="1"/>
  <c r="F111" i="13"/>
  <c r="G111" i="13" s="1"/>
  <c r="F110" i="13"/>
  <c r="G110" i="13" s="1"/>
  <c r="F109" i="13"/>
  <c r="G109" i="13" s="1"/>
  <c r="F108" i="13"/>
  <c r="G108" i="13" s="1"/>
  <c r="F107" i="13"/>
  <c r="G107" i="13" s="1"/>
  <c r="F106" i="13"/>
  <c r="G106" i="13" s="1"/>
  <c r="F105" i="13"/>
  <c r="G105" i="13" s="1"/>
  <c r="F104" i="13"/>
  <c r="G104" i="13" s="1"/>
  <c r="F103" i="13"/>
  <c r="G103" i="13" s="1"/>
  <c r="F102" i="13"/>
  <c r="G102" i="13" s="1"/>
  <c r="F101" i="13"/>
  <c r="G101" i="13" s="1"/>
  <c r="F100" i="13"/>
  <c r="G100" i="13" s="1"/>
  <c r="F99" i="13"/>
  <c r="G99" i="13" s="1"/>
  <c r="F98" i="13"/>
  <c r="G98" i="13" s="1"/>
  <c r="F97" i="13"/>
  <c r="G97" i="13" s="1"/>
  <c r="F96" i="13"/>
  <c r="G96" i="13" s="1"/>
  <c r="F95" i="13"/>
  <c r="G95" i="13" s="1"/>
  <c r="F94" i="13"/>
  <c r="G94" i="13" s="1"/>
  <c r="F93" i="13"/>
  <c r="G93" i="13" s="1"/>
  <c r="F92" i="13"/>
  <c r="G92" i="13" s="1"/>
  <c r="F91" i="13"/>
  <c r="G91" i="13" s="1"/>
  <c r="F90" i="13"/>
  <c r="G90" i="13" s="1"/>
  <c r="F89" i="13"/>
  <c r="G89" i="13" s="1"/>
  <c r="F88" i="13"/>
  <c r="G88" i="13" s="1"/>
  <c r="F87" i="13"/>
  <c r="G87" i="13" s="1"/>
  <c r="F86" i="13"/>
  <c r="G86" i="13" s="1"/>
  <c r="F85" i="13"/>
  <c r="G85" i="13" s="1"/>
  <c r="F84" i="13"/>
  <c r="G84" i="13" s="1"/>
  <c r="F83" i="13"/>
  <c r="G83" i="13" s="1"/>
  <c r="F82" i="13"/>
  <c r="G82" i="13" s="1"/>
  <c r="F81" i="13"/>
  <c r="G81" i="13" s="1"/>
  <c r="F80" i="13"/>
  <c r="G80" i="13" s="1"/>
  <c r="F79" i="13"/>
  <c r="G79" i="13" s="1"/>
  <c r="F78" i="13"/>
  <c r="G78" i="13" s="1"/>
  <c r="F77" i="13"/>
  <c r="G77" i="13" s="1"/>
  <c r="F76" i="13"/>
  <c r="G76" i="13" s="1"/>
  <c r="F75" i="13"/>
  <c r="G75" i="13" s="1"/>
  <c r="F74" i="13"/>
  <c r="G74" i="13" s="1"/>
  <c r="F73" i="13"/>
  <c r="G73" i="13" s="1"/>
  <c r="F72" i="13"/>
  <c r="G72" i="13" s="1"/>
  <c r="F71" i="13"/>
  <c r="G71" i="13" s="1"/>
  <c r="F70" i="13"/>
  <c r="G70" i="13" s="1"/>
  <c r="F69" i="13"/>
  <c r="G69" i="13" s="1"/>
  <c r="F68" i="13"/>
  <c r="G68" i="13" s="1"/>
  <c r="F67" i="13"/>
  <c r="G67" i="13" s="1"/>
  <c r="F66" i="13"/>
  <c r="G66" i="13" s="1"/>
  <c r="F65" i="13"/>
  <c r="G65" i="13" s="1"/>
  <c r="F64" i="13"/>
  <c r="G64" i="13" s="1"/>
  <c r="F63" i="13"/>
  <c r="G63" i="13" s="1"/>
  <c r="F62" i="13"/>
  <c r="G62" i="13" s="1"/>
  <c r="F61" i="13"/>
  <c r="G61" i="13" s="1"/>
  <c r="F60" i="13"/>
  <c r="G60" i="13" s="1"/>
  <c r="F59" i="13"/>
  <c r="G59" i="13" s="1"/>
  <c r="F58" i="13"/>
  <c r="G58" i="13" s="1"/>
  <c r="F57" i="13"/>
  <c r="G57" i="13" s="1"/>
  <c r="F56" i="13"/>
  <c r="G56" i="13" s="1"/>
  <c r="F55" i="13"/>
  <c r="G55" i="13" s="1"/>
  <c r="F54" i="13"/>
  <c r="G54" i="13" s="1"/>
  <c r="F53" i="13"/>
  <c r="G53" i="13" s="1"/>
  <c r="F52" i="13"/>
  <c r="G52" i="13" s="1"/>
  <c r="F51" i="13"/>
  <c r="G51" i="13" s="1"/>
  <c r="F50" i="13"/>
  <c r="G50" i="13" s="1"/>
  <c r="F49" i="13"/>
  <c r="G49" i="13" s="1"/>
  <c r="F48" i="13"/>
  <c r="G48" i="13" s="1"/>
  <c r="F47" i="13"/>
  <c r="G47" i="13" s="1"/>
  <c r="F46" i="13"/>
  <c r="G46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7" i="13"/>
  <c r="G17" i="13" s="1"/>
  <c r="F16" i="13"/>
  <c r="G16" i="13" s="1"/>
  <c r="F15" i="13"/>
  <c r="G15" i="13" s="1"/>
  <c r="F14" i="13"/>
  <c r="G14" i="13" s="1"/>
  <c r="F13" i="13"/>
  <c r="G13" i="13" s="1"/>
  <c r="F12" i="13"/>
  <c r="G12" i="13" s="1"/>
  <c r="F11" i="13"/>
  <c r="G11" i="13" s="1"/>
  <c r="F10" i="13"/>
  <c r="G10" i="13" s="1"/>
  <c r="F9" i="13"/>
  <c r="G9" i="13" s="1"/>
  <c r="F8" i="13"/>
  <c r="G8" i="13" s="1"/>
  <c r="F23" i="2" l="1"/>
  <c r="F235" i="13" l="1"/>
  <c r="G235" i="13" s="1"/>
  <c r="G24" i="2" l="1"/>
  <c r="H24" i="2"/>
  <c r="I24" i="2" s="1"/>
  <c r="J24" i="2"/>
  <c r="G25" i="2"/>
  <c r="H25" i="2"/>
  <c r="I25" i="2" s="1"/>
  <c r="J25" i="2"/>
  <c r="E23" i="2"/>
  <c r="D23" i="2"/>
  <c r="J33" i="2"/>
  <c r="H33" i="2"/>
  <c r="I33" i="2" s="1"/>
  <c r="G33" i="2"/>
  <c r="C35" i="2"/>
  <c r="E35" i="2"/>
  <c r="C29" i="2"/>
  <c r="E29" i="2"/>
  <c r="C26" i="2"/>
  <c r="E26" i="2"/>
  <c r="E16" i="2"/>
  <c r="C16" i="2"/>
  <c r="F16" i="2"/>
  <c r="F35" i="2"/>
  <c r="F29" i="2"/>
  <c r="F26" i="2"/>
  <c r="F15" i="2" l="1"/>
  <c r="F39" i="2" s="1"/>
  <c r="F41" i="2" s="1"/>
  <c r="E15" i="2"/>
  <c r="E39" i="2" s="1"/>
  <c r="E41" i="2" s="1"/>
  <c r="C15" i="2"/>
  <c r="C39" i="2" s="1"/>
  <c r="C41" i="2" s="1"/>
  <c r="D47" i="4"/>
  <c r="D41" i="4"/>
  <c r="D39" i="4"/>
  <c r="D15" i="4"/>
  <c r="D12" i="4"/>
  <c r="M30" i="7" l="1"/>
  <c r="I30" i="7"/>
  <c r="J30" i="7"/>
  <c r="H30" i="7" s="1"/>
  <c r="C11" i="3" l="1"/>
  <c r="E47" i="4"/>
  <c r="E41" i="4"/>
  <c r="E39" i="4"/>
  <c r="E15" i="4"/>
  <c r="E12" i="4"/>
  <c r="D22" i="3"/>
  <c r="D11" i="3"/>
  <c r="D10" i="3" s="1"/>
  <c r="E50" i="4" l="1"/>
  <c r="D29" i="3"/>
  <c r="H29" i="3" s="1"/>
  <c r="H10" i="3"/>
  <c r="L49" i="4"/>
  <c r="L48" i="4"/>
  <c r="L46" i="4"/>
  <c r="L45" i="4"/>
  <c r="L44" i="4"/>
  <c r="L43" i="4"/>
  <c r="L42" i="4"/>
  <c r="L40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4" i="4"/>
  <c r="L13" i="4"/>
  <c r="J49" i="4"/>
  <c r="K49" i="4" s="1"/>
  <c r="J48" i="4"/>
  <c r="K48" i="4" s="1"/>
  <c r="J46" i="4"/>
  <c r="K46" i="4" s="1"/>
  <c r="J45" i="4"/>
  <c r="K45" i="4" s="1"/>
  <c r="J44" i="4"/>
  <c r="K44" i="4" s="1"/>
  <c r="J43" i="4"/>
  <c r="K43" i="4" s="1"/>
  <c r="J42" i="4"/>
  <c r="K42" i="4" s="1"/>
  <c r="J40" i="4"/>
  <c r="K40" i="4" s="1"/>
  <c r="J38" i="4"/>
  <c r="K38" i="4" s="1"/>
  <c r="J37" i="4"/>
  <c r="K37" i="4" s="1"/>
  <c r="J36" i="4"/>
  <c r="K36" i="4" s="1"/>
  <c r="J35" i="4"/>
  <c r="K35" i="4" s="1"/>
  <c r="J34" i="4"/>
  <c r="K34" i="4" s="1"/>
  <c r="J33" i="4"/>
  <c r="K33" i="4" s="1"/>
  <c r="J32" i="4"/>
  <c r="K32" i="4" s="1"/>
  <c r="J31" i="4"/>
  <c r="K31" i="4" s="1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J23" i="4"/>
  <c r="K23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4" i="4"/>
  <c r="K14" i="4" s="1"/>
  <c r="J13" i="4"/>
  <c r="K13" i="4" s="1"/>
  <c r="I17" i="3"/>
  <c r="J17" i="3" s="1"/>
  <c r="I18" i="3"/>
  <c r="J18" i="3" s="1"/>
  <c r="I19" i="3"/>
  <c r="J19" i="3" s="1"/>
  <c r="I20" i="3"/>
  <c r="J20" i="3" s="1"/>
  <c r="I21" i="3"/>
  <c r="J21" i="3" s="1"/>
  <c r="G40" i="2"/>
  <c r="G37" i="2"/>
  <c r="G34" i="2"/>
  <c r="G32" i="2"/>
  <c r="G28" i="2"/>
  <c r="G27" i="2"/>
  <c r="G23" i="2"/>
  <c r="G22" i="2"/>
  <c r="G21" i="2"/>
  <c r="G20" i="2"/>
  <c r="G19" i="2"/>
  <c r="G18" i="2"/>
  <c r="G17" i="2"/>
  <c r="J40" i="2"/>
  <c r="J38" i="2"/>
  <c r="J37" i="2"/>
  <c r="J36" i="2"/>
  <c r="J34" i="2"/>
  <c r="J32" i="2"/>
  <c r="J31" i="2"/>
  <c r="J30" i="2"/>
  <c r="J28" i="2"/>
  <c r="J27" i="2"/>
  <c r="J23" i="2"/>
  <c r="J22" i="2"/>
  <c r="J21" i="2"/>
  <c r="J20" i="2"/>
  <c r="J19" i="2"/>
  <c r="J18" i="2"/>
  <c r="J17" i="2"/>
  <c r="D29" i="2" l="1"/>
  <c r="H40" i="2"/>
  <c r="I40" i="2" s="1"/>
  <c r="H38" i="2"/>
  <c r="I38" i="2" s="1"/>
  <c r="H37" i="2"/>
  <c r="I37" i="2" s="1"/>
  <c r="H36" i="2"/>
  <c r="I36" i="2" s="1"/>
  <c r="H34" i="2"/>
  <c r="I34" i="2" s="1"/>
  <c r="H32" i="2"/>
  <c r="I32" i="2" s="1"/>
  <c r="H31" i="2"/>
  <c r="H30" i="2"/>
  <c r="I30" i="2" s="1"/>
  <c r="H28" i="2"/>
  <c r="I28" i="2" s="1"/>
  <c r="H27" i="2"/>
  <c r="I27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D35" i="2" l="1"/>
  <c r="D26" i="2"/>
  <c r="D16" i="2"/>
  <c r="D15" i="2" s="1"/>
  <c r="C7" i="7"/>
  <c r="C4" i="7"/>
  <c r="C12" i="7"/>
  <c r="C16" i="7"/>
  <c r="H26" i="2" l="1"/>
  <c r="I26" i="2" s="1"/>
  <c r="G16" i="2"/>
  <c r="J16" i="2"/>
  <c r="J26" i="2"/>
  <c r="G26" i="2"/>
  <c r="H29" i="2"/>
  <c r="I29" i="2" s="1"/>
  <c r="H16" i="2"/>
  <c r="I16" i="2" s="1"/>
  <c r="H35" i="2"/>
  <c r="I35" i="2" s="1"/>
  <c r="J29" i="2"/>
  <c r="J35" i="2"/>
  <c r="G35" i="2"/>
  <c r="D39" i="2"/>
  <c r="D41" i="2" s="1"/>
  <c r="C13" i="7"/>
  <c r="C11" i="7" s="1"/>
  <c r="H47" i="4"/>
  <c r="G47" i="4"/>
  <c r="F47" i="4"/>
  <c r="H41" i="4"/>
  <c r="G41" i="4"/>
  <c r="F41" i="4"/>
  <c r="H39" i="4"/>
  <c r="G39" i="4"/>
  <c r="F39" i="4"/>
  <c r="H15" i="4"/>
  <c r="G15" i="4"/>
  <c r="L15" i="4" s="1"/>
  <c r="F15" i="4"/>
  <c r="H12" i="4"/>
  <c r="G12" i="4"/>
  <c r="F12" i="4"/>
  <c r="K28" i="3"/>
  <c r="I28" i="3"/>
  <c r="J28" i="3" s="1"/>
  <c r="K27" i="3"/>
  <c r="I27" i="3"/>
  <c r="J27" i="3" s="1"/>
  <c r="K26" i="3"/>
  <c r="I26" i="3"/>
  <c r="J26" i="3" s="1"/>
  <c r="K25" i="3"/>
  <c r="I25" i="3"/>
  <c r="J25" i="3" s="1"/>
  <c r="K24" i="3"/>
  <c r="I24" i="3"/>
  <c r="J24" i="3" s="1"/>
  <c r="K23" i="3"/>
  <c r="I23" i="3"/>
  <c r="J23" i="3" s="1"/>
  <c r="G22" i="3"/>
  <c r="F22" i="3"/>
  <c r="E22" i="3"/>
  <c r="C22" i="3"/>
  <c r="K21" i="3"/>
  <c r="K20" i="3"/>
  <c r="K19" i="3"/>
  <c r="K18" i="3"/>
  <c r="K17" i="3"/>
  <c r="K16" i="3"/>
  <c r="I16" i="3"/>
  <c r="J16" i="3" s="1"/>
  <c r="K15" i="3"/>
  <c r="I15" i="3"/>
  <c r="J15" i="3" s="1"/>
  <c r="K14" i="3"/>
  <c r="I14" i="3"/>
  <c r="J14" i="3" s="1"/>
  <c r="K13" i="3"/>
  <c r="I13" i="3"/>
  <c r="J13" i="3" s="1"/>
  <c r="K12" i="3"/>
  <c r="I12" i="3"/>
  <c r="J12" i="3" s="1"/>
  <c r="G10" i="3"/>
  <c r="F11" i="3"/>
  <c r="K11" i="3" s="1"/>
  <c r="E11" i="3"/>
  <c r="E10" i="3" s="1"/>
  <c r="C10" i="3"/>
  <c r="M8" i="2"/>
  <c r="E29" i="3" l="1"/>
  <c r="L47" i="4"/>
  <c r="J47" i="4"/>
  <c r="K47" i="4" s="1"/>
  <c r="L41" i="4"/>
  <c r="J41" i="4"/>
  <c r="K41" i="4" s="1"/>
  <c r="J39" i="4"/>
  <c r="K39" i="4" s="1"/>
  <c r="L39" i="4"/>
  <c r="J12" i="4"/>
  <c r="K12" i="4" s="1"/>
  <c r="L12" i="4"/>
  <c r="F10" i="3"/>
  <c r="J15" i="4"/>
  <c r="K15" i="4" s="1"/>
  <c r="F50" i="4"/>
  <c r="D50" i="4"/>
  <c r="G50" i="4"/>
  <c r="H50" i="4"/>
  <c r="C29" i="3"/>
  <c r="G29" i="3"/>
  <c r="I22" i="3"/>
  <c r="J22" i="3" s="1"/>
  <c r="I11" i="3"/>
  <c r="J11" i="3" s="1"/>
  <c r="K22" i="3"/>
  <c r="J15" i="2"/>
  <c r="G15" i="2"/>
  <c r="H15" i="2"/>
  <c r="I15" i="2" s="1"/>
  <c r="K10" i="3" l="1"/>
  <c r="I10" i="3"/>
  <c r="J10" i="3" s="1"/>
  <c r="L50" i="4"/>
  <c r="J50" i="4"/>
  <c r="K50" i="4" s="1"/>
  <c r="F29" i="3"/>
  <c r="G39" i="2"/>
  <c r="J39" i="2"/>
  <c r="H39" i="2"/>
  <c r="I39" i="2" s="1"/>
  <c r="K29" i="3" l="1"/>
  <c r="H41" i="2"/>
  <c r="I41" i="2" s="1"/>
  <c r="I29" i="3"/>
  <c r="J29" i="3" s="1"/>
  <c r="G41" i="2"/>
  <c r="J41" i="2"/>
</calcChain>
</file>

<file path=xl/sharedStrings.xml><?xml version="1.0" encoding="utf-8"?>
<sst xmlns="http://schemas.openxmlformats.org/spreadsheetml/2006/main" count="1007" uniqueCount="624">
  <si>
    <t>MINISTERIO DE HACIENDA</t>
  </si>
  <si>
    <t>DIRECCIÓN GENERAL DE PRESUPUESTO</t>
  </si>
  <si>
    <t>DIRECCIÓN DE ESTUDIOS ECONÓMICOS Y SEGUIMIENTO FINANCIERO</t>
  </si>
  <si>
    <t xml:space="preserve">Tabla 1. Recaudación de Ingresos por Clasificación Económica </t>
  </si>
  <si>
    <t>Valores en Millones de RD$</t>
  </si>
  <si>
    <t>PIB Nominal (Millones RD$)</t>
  </si>
  <si>
    <t>DETALLE</t>
  </si>
  <si>
    <t>VARIACIÓN 2022/2021</t>
  </si>
  <si>
    <t>ABS.</t>
  </si>
  <si>
    <t>REL.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</si>
  <si>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</si>
  <si>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</si>
  <si>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</si>
  <si>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</si>
  <si>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</si>
  <si>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</si>
  <si>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</si>
  <si>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</si>
  <si>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</si>
  <si>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</si>
  <si>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</si>
  <si>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</si>
  <si>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</si>
  <si>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</si>
  <si>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</si>
  <si>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</si>
  <si>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</si>
  <si>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</si>
  <si>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</si>
  <si>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</si>
  <si>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</si>
  <si>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</si>
  <si>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</si>
  <si>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t>EJECUCIÓN
% PIB</t>
  </si>
  <si>
    <t>EJECUCIÓN</t>
  </si>
  <si>
    <t>PRESUPUESTO INICIAL</t>
  </si>
  <si>
    <t>COMPROMETIDO</t>
  </si>
  <si>
    <t>PAGADO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</si>
  <si>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</si>
  <si>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</si>
  <si>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</si>
  <si>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</si>
  <si>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</si>
  <si>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</si>
  <si>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</si>
  <si>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</si>
  <si>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</si>
  <si>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</si>
  <si>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</si>
  <si>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</si>
  <si>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</si>
  <si>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</si>
  <si>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</si>
  <si>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</si>
  <si>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</si>
  <si>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</si>
  <si>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2.2.8 - Gastos de capital, reserva presupuestaria</t>
  </si>
  <si>
    <t>TOTAL</t>
  </si>
  <si>
    <t>Valores en millones de RD$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</si>
  <si>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</si>
  <si>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</si>
  <si>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</si>
  <si>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</si>
  <si>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</si>
  <si>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</si>
  <si>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</si>
  <si>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</si>
  <si>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</si>
  <si>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</si>
  <si>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</si>
  <si>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</si>
  <si>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</si>
  <si>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</si>
  <si>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</si>
  <si>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</si>
  <si>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</si>
  <si>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</si>
  <si>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</si>
  <si>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</si>
  <si>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</si>
  <si>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</si>
  <si>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</si>
  <si>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</si>
  <si>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</si>
  <si>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</si>
  <si>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</si>
  <si>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</si>
  <si>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</si>
  <si>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</si>
  <si>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</si>
  <si>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</si>
  <si>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</si>
  <si>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</si>
  <si>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</si>
  <si>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</si>
  <si>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</si>
  <si>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</si>
  <si>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</si>
  <si>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</si>
  <si>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</si>
  <si>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</si>
  <si>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</si>
  <si>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Blank</t>
  </si>
  <si>
    <t>Ingresos</t>
  </si>
  <si>
    <t>Gastos</t>
  </si>
  <si>
    <t>Resultado Primario</t>
  </si>
  <si>
    <t>Resultado Económico</t>
  </si>
  <si>
    <t>Resultado Financiero</t>
  </si>
  <si>
    <t xml:space="preserve">Intereses de la deuda </t>
  </si>
  <si>
    <t>Fuentes Financieras</t>
  </si>
  <si>
    <t>Aplicaciones Financieras</t>
  </si>
  <si>
    <t>Financiamiento Neto</t>
  </si>
  <si>
    <t>Gastos Corrientes</t>
  </si>
  <si>
    <t>Gasto de Capital</t>
  </si>
  <si>
    <t>Ingresos Corrientes</t>
  </si>
  <si>
    <t>Ingresos de Capital</t>
  </si>
  <si>
    <t>% PIB</t>
  </si>
  <si>
    <t>ESTIMACIÓN MENSUAL</t>
  </si>
  <si>
    <t>PERCIBIDO</t>
  </si>
  <si>
    <t>5 = (4/3)</t>
  </si>
  <si>
    <t>6 = (4 - 1)</t>
  </si>
  <si>
    <t>7 = (6/1)</t>
  </si>
  <si>
    <t>8 = 4/PIB</t>
  </si>
  <si>
    <t>1.1.6 - Transferencias corrientes recibidas</t>
  </si>
  <si>
    <t>Detalle</t>
  </si>
  <si>
    <t>Corrientes</t>
  </si>
  <si>
    <t>N/D</t>
  </si>
  <si>
    <t>Intereses</t>
  </si>
  <si>
    <t>Valores en RD$ millones</t>
  </si>
  <si>
    <t>PRESUPUESTO INICIAL (Ley 345-21)</t>
  </si>
  <si>
    <t>COMPROMISO</t>
  </si>
  <si>
    <t>DEVENGADO</t>
  </si>
  <si>
    <t>(Capítulo - Subcapítulo - Unidad Ejecutora - Programa)</t>
  </si>
  <si>
    <t>Total general</t>
  </si>
  <si>
    <t>De Capital</t>
  </si>
  <si>
    <t>1.1.7 - Multas y sanciones pecuniarias</t>
  </si>
  <si>
    <t>1.1.2.1 - Contribuciones de los empleados</t>
  </si>
  <si>
    <t>1.1.2.2 - Contribuciones de los empleadores</t>
  </si>
  <si>
    <t>0101 - SENADO DE LA REPUBLICA</t>
  </si>
  <si>
    <t>01 - CÁMARA  DE SENADORES</t>
  </si>
  <si>
    <t>11 - Representación, fiscalización y gestión legislativa</t>
  </si>
  <si>
    <t>0102 - CAMARA DE DIPUTADOS</t>
  </si>
  <si>
    <t>01 - CAMARA DE DIPUTADOS</t>
  </si>
  <si>
    <t>0201 - PRESIDENCIA DE LA REPUBLICA</t>
  </si>
  <si>
    <t>01 - MINISTERIO ADMINISTRATIVO DE LA PRESIDENCIA</t>
  </si>
  <si>
    <t>15 - Gestión integrada del control y reducción de la demanda de drogas y administración de bienes incautados</t>
  </si>
  <si>
    <t>18 - Coordinacion y Fomento de las Actividades Culturales</t>
  </si>
  <si>
    <t>23 - Promoción del desarrollo y fortalecimiento del sector marítimo y marino nacional</t>
  </si>
  <si>
    <t>24 - Formulación de políticas para la mitigación y adaptación al cambio climático</t>
  </si>
  <si>
    <t>25 - Dirección de Comunicación y Publicidad</t>
  </si>
  <si>
    <t>99 - Administración de activos, pasivos y transferencias</t>
  </si>
  <si>
    <t>02 - GABINETE DE LA POLITICA SOCIAL</t>
  </si>
  <si>
    <t>13 - Desarrollo social comunitario</t>
  </si>
  <si>
    <t>15 - Desarrollo integral y protección al adulto mayor</t>
  </si>
  <si>
    <t>41 - Prevención y atención de la tuberculosis</t>
  </si>
  <si>
    <t>45 - Programa Multisectorial de Reducción de Embarazo en Adolescentes</t>
  </si>
  <si>
    <t>04 - CONTRALORIA GENERAL DE LA REPUBLICA</t>
  </si>
  <si>
    <t>06 - MINISTERIO DE LA PRESIDENCIA</t>
  </si>
  <si>
    <t>12 - Servicio integral de emergencias</t>
  </si>
  <si>
    <t>13 - Atención, prevención de desastres</t>
  </si>
  <si>
    <t>14 - Fomento del Sector Inmobiliario del Estado</t>
  </si>
  <si>
    <t>18 - Desarrollo territorial y de comunidades</t>
  </si>
  <si>
    <t>19 - Coordinación e Implementación  de Intervenciones Estratégica</t>
  </si>
  <si>
    <t>0202 - MINISTERIO DE  INTERIOR Y POLICIA</t>
  </si>
  <si>
    <t>01 - MINISTERIO DE INTERIOR Y POLICIA</t>
  </si>
  <si>
    <t>12 - Servicios de control y regulación migratoria</t>
  </si>
  <si>
    <t>14 - Investigación, formación y capacitación</t>
  </si>
  <si>
    <t>50 - Reducción de crímenes y delitos que afectan a la seguridad ciudadana</t>
  </si>
  <si>
    <t>02 - POLICIA NACIONAL</t>
  </si>
  <si>
    <t>12 - Servicios de ordenamiento y asistencia del transporte terreste</t>
  </si>
  <si>
    <t>13 - Formación y cultura de la P.N</t>
  </si>
  <si>
    <t>14 - Servicios de salud, seguridad y bienestar social de la P.N</t>
  </si>
  <si>
    <t>01 - MINISTERIO DE DEFENSA</t>
  </si>
  <si>
    <t>11 - Defensa Nacional</t>
  </si>
  <si>
    <t>12 - Servicios de salud y asistencia social</t>
  </si>
  <si>
    <t>02 - EJERCITO DE LA  REPUBLICA DOMINICANA</t>
  </si>
  <si>
    <t>12 - Educación  y capacitación militar</t>
  </si>
  <si>
    <t>03 - ARMADA DE LA REPUBLICA DOMINICANA</t>
  </si>
  <si>
    <t>12 - Educación y capacitación naval</t>
  </si>
  <si>
    <t>04 - FUERZA AEREA DE LA  REPUBLICA DOMINICANA</t>
  </si>
  <si>
    <t>13 - Servicio de salud</t>
  </si>
  <si>
    <t>01 - MINISTERIO DE RELACIONES EXTERIORES</t>
  </si>
  <si>
    <t>11 - Aplicación de política exterior y fomento de las relaciones comerciales</t>
  </si>
  <si>
    <t>13 - Desarrollo y fortalecimiento de las capacidades en el ámbito diplomático consular y comercial</t>
  </si>
  <si>
    <t>14 - Promoción del desarrollo social y económico de los pueblos fronterizos</t>
  </si>
  <si>
    <t>01 - MINISTERIO DE HACIENDA</t>
  </si>
  <si>
    <t>11 - Administración de las operaciones del Tesoro</t>
  </si>
  <si>
    <t>12 - Catastro de bienes inmuebles a nivel nacional</t>
  </si>
  <si>
    <t>13 - Administración general de Bienes Nacionales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</si>
  <si>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</si>
  <si>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</si>
  <si>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</si>
  <si>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18 - Adminstración de Crédito Público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</si>
  <si>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</si>
  <si>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</si>
  <si>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</si>
  <si>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</si>
  <si>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16 - Servicios de bienestar estudiantil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</si>
  <si>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</si>
  <si>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</si>
  <si>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</si>
  <si>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20 - Gestión y coordinación de los servicios de bienestar magisterial</t>
  </si>
  <si>
    <t>21 - Gestión y coordinación de la cooperación internacional educativa</t>
  </si>
  <si>
    <t>22 - Desarrollo infantil para niños y niñas de 0 a 4 años y 11 meses</t>
  </si>
  <si>
    <t>23 - Servicio educativo del grado preprimario nivel inicial</t>
  </si>
  <si>
    <t>01 - MINISTERIO DE SALUD PUBLICA Y ASISTENCIA SOCIAL</t>
  </si>
  <si>
    <t>18 - PROVISION DE MEDICAMENTOS, INSUMOS SANITARIOS Y REACTIVOS DE LABORATORIO</t>
  </si>
  <si>
    <t>22 - Calidad de vida e inclusión social de niños con discapacidad intelectual (CAID)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</si>
  <si>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</si>
  <si>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</si>
  <si>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</si>
  <si>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</si>
  <si>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45 - Multisectorial de Reducción de Embarazo en Adolescentes</t>
  </si>
  <si>
    <t>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</si>
  <si>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</si>
  <si>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</si>
  <si>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</si>
  <si>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</si>
  <si>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</si>
  <si>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</si>
  <si>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13 - Igualdad de Oportunidades  y No Discriminación</t>
  </si>
  <si>
    <t>21 - Aumento del empleo</t>
  </si>
  <si>
    <t>01 - MINISTERIO DE AGRICULTURA</t>
  </si>
  <si>
    <t>03 - Actividades comunes a los programas 11 y 14</t>
  </si>
  <si>
    <t>12 - Transferencia de tecnologías agropecuarias</t>
  </si>
  <si>
    <t>14 - Inocuidad agroalimentaria y sanidad vegetal</t>
  </si>
  <si>
    <t>18 - Prevención y control de enfermedades bovinas</t>
  </si>
  <si>
    <t>19 - Fomento y desarrollo de la productividad de los sistemas de producción de leche bovina</t>
  </si>
  <si>
    <t>0211 - MINISTERIO DE OBRAS PUBLICAS Y COMUNICACIONES</t>
  </si>
  <si>
    <t>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</si>
  <si>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</si>
  <si>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</si>
  <si>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</si>
  <si>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</si>
  <si>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</si>
  <si>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</si>
  <si>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</si>
  <si>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</si>
  <si>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</si>
  <si>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22 - Embellecimiento de avenidas y carreteras</t>
  </si>
  <si>
    <t>23 - Acceso y uso adecuado del servicio de transporte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</si>
  <si>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</si>
  <si>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</si>
  <si>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</si>
  <si>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</si>
  <si>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16 - Fomento y desarrollo de la industria de la confección téxtil</t>
  </si>
  <si>
    <t>17 - Supervición, regulación y fomento del comercio</t>
  </si>
  <si>
    <t>18 - Fomento y desarrollo de la micro, pequeña y mediana empresa</t>
  </si>
  <si>
    <t>19 - Fortalecimiento del sistema dominicano de la calidad.</t>
  </si>
  <si>
    <t>01 - MINISTERIO DE TURISMO</t>
  </si>
  <si>
    <t>13 - Fomento y desarrollo de infraestructuras turísticas</t>
  </si>
  <si>
    <t>0214 - PROCURADURÍA GENERAL DE LA REPUBLICA</t>
  </si>
  <si>
    <t>01 - PROCURADURIA GENERAL DE LA REPUBLICA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</si>
  <si>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</si>
  <si>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</si>
  <si>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</si>
  <si>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</si>
  <si>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</si>
  <si>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</si>
  <si>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</si>
  <si>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</si>
  <si>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</si>
  <si>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11 - Conservación, restauración, salvaguarda patrimonio cultura material e inmaterial</t>
  </si>
  <si>
    <t>12 - Difusión Patrimonio Cultural  [material e inmaterial]</t>
  </si>
  <si>
    <t>01 - MINISTERIO DE LA JUVENTUD</t>
  </si>
  <si>
    <t>11 - Desarrollo integral de la juventud</t>
  </si>
  <si>
    <t>01 - MINISTERIO DE MEDIO AMBIENTE Y REC. NAT.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</si>
  <si>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</si>
  <si>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</si>
  <si>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</si>
  <si>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</si>
  <si>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</si>
  <si>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</si>
  <si>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</si>
  <si>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01 - MINISTERIO DE EDUCACION SUPERIOR CIENCIA Y TECNOLOGIA</t>
  </si>
  <si>
    <t>11 - Fomento y desarrollo de la educación superior</t>
  </si>
  <si>
    <t>12 - Fomento y desarrollo de la ciencia y la tecnología</t>
  </si>
  <si>
    <t>0220 - MINISTERIO DE ECONOMIA, PLANIFICACION Y DESARROLLO</t>
  </si>
  <si>
    <t>01 - MINISTERIO DE ECONOMIA, PLANIFICACION Y DESARROLLO</t>
  </si>
  <si>
    <t>13 - Análisis de estudios económicos y sociales</t>
  </si>
  <si>
    <t>16 - Coordinación de la cooperación internacional</t>
  </si>
  <si>
    <t>0221 - MINISTERIO DE ADMINISTRACION PUBLICA</t>
  </si>
  <si>
    <t>01 - MINISTERIO DE ADMINISTRACION PUBLICA (MAP)</t>
  </si>
  <si>
    <t>18 - Programación e Implementación del Gobierno electrónico y Atención Ciudadana</t>
  </si>
  <si>
    <t>01 - MINISTERIO DE ENERGIA Y MINAS</t>
  </si>
  <si>
    <t>11 - Regulación, fiscalización y desarrollo de la minería metálica, no metálica y mape</t>
  </si>
  <si>
    <t>01 - MINISTERIO DE LA VIVIENDA, HABITAT Y EDIFICACIONES (MIVHED)</t>
  </si>
  <si>
    <t>11 - Desarrollo de la vivienda y el hábitat</t>
  </si>
  <si>
    <t>12 - Construcción, reconstrucción y mejoramiento de edificiaciones</t>
  </si>
  <si>
    <t>01 - PODER JUDICIAL</t>
  </si>
  <si>
    <t>01 - JUNTA CENTRAL ELECTORAL</t>
  </si>
  <si>
    <t>11 - Gestion de los Procesos Electorales</t>
  </si>
  <si>
    <t>12 - Gestion del Registro del Estado Civil</t>
  </si>
  <si>
    <t>13 - Administracion de Juntas Electorales y Expedicion de CIE</t>
  </si>
  <si>
    <t>01 - CAMARA DE CUENTAS</t>
  </si>
  <si>
    <t>11 - Control externo, fiscalización y análisis de los recursos públicos</t>
  </si>
  <si>
    <t>01 - TRIBUNAL CONSTITUCIONAL</t>
  </si>
  <si>
    <t>01 - DEFENSOR DEL PUEBLO</t>
  </si>
  <si>
    <t>11 - Defensor del Pueblo</t>
  </si>
  <si>
    <t>01 - TRIBUNAL SUPERIOR  ELECTORAL ( TSE)</t>
  </si>
  <si>
    <t>01 - DEUDA PUBLICA Y OTRAS OPERACIONES FINANCIERAS</t>
  </si>
  <si>
    <t>01 - ADM. DE OBLIGACIONES DEL TESORO</t>
  </si>
  <si>
    <t>11 - Pago Energia No Cortable</t>
  </si>
  <si>
    <t>97 - Subsidios del Estado</t>
  </si>
  <si>
    <t>(Título - Subtítulo - Grupo - Auxiliar)</t>
  </si>
  <si>
    <t>(Región - Provincia - Función)</t>
  </si>
  <si>
    <t>01 - REGION CIBAO NORTE</t>
  </si>
  <si>
    <t>09 - ESPAILLAT</t>
  </si>
  <si>
    <t>2.2 - Agropecuaria, caza, pesca y silvicultura</t>
  </si>
  <si>
    <t>2.6 - Transporte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</si>
  <si>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</si>
  <si>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</si>
  <si>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</si>
  <si>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</si>
  <si>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</si>
  <si>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3.2 - Protección de la biodiversidad y ordenación de desechos</t>
  </si>
  <si>
    <t>4.1 - Vivienda y servicios comunitarios</t>
  </si>
  <si>
    <t>4.2 - Salud</t>
  </si>
  <si>
    <t>25 - SANTIAGO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</si>
  <si>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</si>
  <si>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</si>
  <si>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</si>
  <si>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</si>
  <si>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</si>
  <si>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</si>
  <si>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</si>
  <si>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</si>
  <si>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</si>
  <si>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</si>
  <si>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</si>
  <si>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</si>
  <si>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</si>
  <si>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1.3 - Defensa nacional</t>
  </si>
  <si>
    <t>2.1 - Asuntos económicos, comerciales y laborales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</si>
  <si>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</si>
  <si>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</si>
  <si>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</si>
  <si>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</si>
  <si>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</si>
  <si>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</si>
  <si>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</si>
  <si>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</si>
  <si>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</si>
  <si>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</si>
  <si>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</si>
  <si>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</si>
  <si>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</si>
  <si>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2.9 - Otros servicios económicos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</si>
  <si>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</si>
  <si>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</si>
  <si>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</si>
  <si>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</si>
  <si>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</si>
  <si>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</si>
  <si>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</si>
  <si>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</si>
  <si>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</si>
  <si>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</si>
  <si>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</si>
  <si>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</si>
  <si>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</si>
  <si>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</si>
  <si>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2.5 - Minería, manufactura y construcción</t>
  </si>
  <si>
    <t>98 - NACIONAL</t>
  </si>
  <si>
    <t>Vars.</t>
  </si>
  <si>
    <t xml:space="preserve">Abs. </t>
  </si>
  <si>
    <t>Rel.</t>
  </si>
  <si>
    <t>11 - Fondo a Cargo del Poder Ejecutivo</t>
  </si>
  <si>
    <t>13 - Educación y Capacitacion Militar</t>
  </si>
  <si>
    <t>21 - ADMINISTRACION DE PENSIONES Y JUBILACIONES</t>
  </si>
  <si>
    <t>11 - Fomento de la producción agrícola</t>
  </si>
  <si>
    <t>13 - SANIDAD ANIMAL, ASISTENCIA TECNICA Y FOMENTO PECUARIO</t>
  </si>
  <si>
    <t>14 - Planificacion Economica y Social</t>
  </si>
  <si>
    <t>13 - Regulación y desarrollo de hidrocarburos</t>
  </si>
  <si>
    <t>1.1 - Ingresos Corrientes</t>
  </si>
  <si>
    <t>1.1.1.1.01 - Impuesto sobre la renta de las personas</t>
  </si>
  <si>
    <t>1.1.1.1.02 - Impuesto sobre la renta proveniente de salarios</t>
  </si>
  <si>
    <t>1.1.1.1.03 - Impuesto sobre la renta originada en la prestación de servicios en general</t>
  </si>
  <si>
    <t>1.1.1.1.04 - Impuesto sobre premios</t>
  </si>
  <si>
    <t>1.1.1.1.05 - Retención sobre premios bancas de lotería y deportivas</t>
  </si>
  <si>
    <t>1.1.1.1.06 - Impuesto sobre la renta proveniente de alquileres y arrendamientos</t>
  </si>
  <si>
    <t>1.1.1.1.07 - Impuesto sobre retribuciones complementarias</t>
  </si>
  <si>
    <t>1.1.1.1.08 - Impuesto sobre intereses pagados por entidades financieras a personas  físicas residentes</t>
  </si>
  <si>
    <t>1.1.1.1.09 - Impuesto sobre intereses pagados por entidades financieras a personas  físicas no residentes</t>
  </si>
  <si>
    <t>1.1.1.2.01 - Impuesto sobre la renta de las empresas</t>
  </si>
  <si>
    <t>1.1.1.2.02 - Impuesto casinos de juego</t>
  </si>
  <si>
    <t>1.1.1.2.03 - Impuesto por juegos telefónicos</t>
  </si>
  <si>
    <t>1.1.1.2.04 - Impuesto sobre ventas zonas francas</t>
  </si>
  <si>
    <t>1.1.1.2.05 - Impuesto sobre ventas zonas francas comerciales</t>
  </si>
  <si>
    <t>1.1.1.2.07 - Impuesto sobre utilidades netas mineras</t>
  </si>
  <si>
    <t>1.1.1.2.09 - Impuesto sobre las ganancias de capital</t>
  </si>
  <si>
    <t>1.1.1.2.12 - Impuesto sobre intereses pagados por entidades financieras a personas  jurídicas  residentes</t>
  </si>
  <si>
    <t>1.1.1.3.01 - Impuesto por provisión de bienes y servicios en general</t>
  </si>
  <si>
    <t>1.1.1.3.02 - Impuesto por otro tipo de rentas no especificado</t>
  </si>
  <si>
    <t>1.1.1.3.03 - Impuesto por pagos al exterior en general</t>
  </si>
  <si>
    <t>1.1.1.3.04 - Impuesto sobre ventas bancas de apuesta de lotería</t>
  </si>
  <si>
    <t>1.1.1.3.05 - Impuesto sobre ventas bancas deportivas</t>
  </si>
  <si>
    <t>1.1.1.3.06 - Impuesto sobre máquinas tragamonedas</t>
  </si>
  <si>
    <t>1.1.1.3.07 - Impuesto por dividendos pagados o acreditados en el país</t>
  </si>
  <si>
    <t>1.1.1.3.08 - Impuesto por intereses pagados o acreditados en el exterior</t>
  </si>
  <si>
    <t>1.1.1.4.03 - Interés indemnizatorio de los impuestos sobre los ingresos de empresas y otras corporaciones</t>
  </si>
  <si>
    <t>1.1.1.4.04 - Recargos, multas y sanciones del impuesto sobre los ingresos de empresas y otras corporaciones</t>
  </si>
  <si>
    <t>1.1.1.4.05 - Recargo casinos</t>
  </si>
  <si>
    <t>1.1.1.4.06 - Recargo máquinas tragamonedas</t>
  </si>
  <si>
    <t>1.1.3.1.01 - Impuesto sobre viviendas suntuarias y solares urbanos no edificados</t>
  </si>
  <si>
    <t>1.1.3.1.02 - Impuesto sobre los activos</t>
  </si>
  <si>
    <t>1.1.3.1.03 - Impuesto sobre las operaciones inmobiliarias</t>
  </si>
  <si>
    <t>1.1.3.1.04 - Impuesto sobre las sucesiones y donaciones</t>
  </si>
  <si>
    <t>1.1.3.1.05 - Impuesto sobre transferencia de bienes muebles</t>
  </si>
  <si>
    <t>1.1.3.1.06 - Impuesto sobre los activos financieros</t>
  </si>
  <si>
    <t>1.1.3.1.07 - Impuesto sobre la constitución de compañías por acciones y en comandita</t>
  </si>
  <si>
    <t>1.1.3.1.08 - Impuesto sobre transacciones vehículo de motor</t>
  </si>
  <si>
    <t>1.1.3.1.09 - Impuesto sobre cheques</t>
  </si>
  <si>
    <t>1.1.3.2.01 - Intereses indemnizatorios sobre el patrimonio</t>
  </si>
  <si>
    <t>1.1.3.2.06 - Interés indemnizatorio sobre operaciones inmobiliarias</t>
  </si>
  <si>
    <t>1.1.3.2.07 - Recargo por mora impuesto sobre operaciones inmobiliarias</t>
  </si>
  <si>
    <t>1.1.3.2.08 - Interés indemnizatorio sobre las sucesiones y donaciones</t>
  </si>
  <si>
    <t>1.1.3.2.09 - Recargo por mora impuesto sobre las sucesiones y donaciones</t>
  </si>
  <si>
    <t>1.1.3.2.10 - Recargos sobre cheques</t>
  </si>
  <si>
    <t>1.1.3.2.11 - Interés indemnizatorio sobre cheques</t>
  </si>
  <si>
    <t>1.1.3.2.12 - Interés indemnizatorio traspasos vehículos de motor</t>
  </si>
  <si>
    <t>1.1.3.2.13 - Recargo por mora, multas y sanciones sobre la tenencia del patrimonio</t>
  </si>
  <si>
    <t>1.1.4.1.01 - Impuesto sobre la Transferencia de Bienes Industrializados y Servicios (ITBIS)</t>
  </si>
  <si>
    <t>1.1.4.2.01 - Impuesto específico sobre los hidrocarburos, Ley  112-00</t>
  </si>
  <si>
    <t>1.1.4.2.02 - Impuesto selectivo ad  valorem sobre  hidrocarburos, Ley  557-05</t>
  </si>
  <si>
    <t>1.1.4.2.03 - Impuesto adicional de RD$2.0 al consumo de gasoil y gasolina premium-regular</t>
  </si>
  <si>
    <t>1.1.4.2.07 - Impuesto selectivo ron y demás aguardientes de caña</t>
  </si>
  <si>
    <t>1.1.4.2.08 - Impuesto a las demás  bebidas alcoholicas</t>
  </si>
  <si>
    <t>1.1.4.2.10 - Impuesto selectivo aguardiente de uvas</t>
  </si>
  <si>
    <t>1.1.4.2.11 - Impuesto selectivo gin y ginebra</t>
  </si>
  <si>
    <t>1.1.4.2.12 - Impuesto selectivo whisky</t>
  </si>
  <si>
    <t>1.1.4.2.13 - Impuesto selectivo licores</t>
  </si>
  <si>
    <t>1.1.4.2.14 - Impuesto selectivo vodka</t>
  </si>
  <si>
    <t>1.1.4.2.15 - Impuesto selectivo vinos de uvas</t>
  </si>
  <si>
    <t>1.1.4.2.16 - Impuesto selectivo vermut y derivados de uvas frescas</t>
  </si>
  <si>
    <t>1.1.4.2.17 - Impuesto selectivo a las cervezas</t>
  </si>
  <si>
    <t>1.1.4.2.18 - Impuesto selectivo demás bebidas fermentadas</t>
  </si>
  <si>
    <t>1.1.4.2.19 - Impuesto específico a derivados del alcohol</t>
  </si>
  <si>
    <t>1.1.4.2.22 - Impuesto sobre estampillas de los fósforos</t>
  </si>
  <si>
    <t>1.1.4.2.23 - Impuesto selectivo cigarrillos que contengan tabaco</t>
  </si>
  <si>
    <t>1.1.4.2.25 - Impuesto selectivo los demás (cigarrillos)</t>
  </si>
  <si>
    <t>1.1.4.2.27 - Impuesto específico al tabaco y el cigarrillo</t>
  </si>
  <si>
    <t>1.1.4.2.28 - Impuesto selectivo demás mercancías</t>
  </si>
  <si>
    <t>1.1.4.2.29 - Impuesto selectivo de seguros</t>
  </si>
  <si>
    <t>1.1.4.2.30 - Impuesto selectivo sobre las telecomunicaciones</t>
  </si>
  <si>
    <t>1.1.4.2.31 - Impuesto para contribuir al desarrollo de las telecomunicaciones (CDT)</t>
  </si>
  <si>
    <t>1.1.4.2.32 - Impuesto selectivo a los vehículos de motor</t>
  </si>
  <si>
    <t>1.1.4.2.37 - Impuesto por uso de servicio de las telecomunicaciones para el sistema de emergencia 9-1-1</t>
  </si>
  <si>
    <t>1.1.4.3.01 - Impuesto de 17 % registro propiedad de vehículos</t>
  </si>
  <si>
    <t>1.1.4.3.02 - Derecho de circulación vehículos de motor</t>
  </si>
  <si>
    <t>1.1.4.3.03 - Impuesto específico de bancas de lotería</t>
  </si>
  <si>
    <t>1.1.4.3.04 - Impuesto específico bancas deportivas</t>
  </si>
  <si>
    <t>1.1.4.3.05 - Licencias para portar armas de fuego</t>
  </si>
  <si>
    <t>1.1.4.4.01 - Interés indemnizatorio sobre ITBIS</t>
  </si>
  <si>
    <t>1.1.4.4.02 - Recargos por mora, multas y sanciones sobre ITBIS</t>
  </si>
  <si>
    <t>1.1.4.4.03 - Interés indemnizatorio sobre las mercancías</t>
  </si>
  <si>
    <t>1.1.4.4.04 - Recargos por mora, multas y sanciones sobre mercancías</t>
  </si>
  <si>
    <t>1.1.4.4.05 - Interés indemnizatorio sobre los servicios</t>
  </si>
  <si>
    <t>1.1.4.4.06 - Recargo por mora y multa sobre los servicios</t>
  </si>
  <si>
    <t>1.1.4.4.07 - Interés indemnizatorio selectivo de seguros</t>
  </si>
  <si>
    <t>1.1.4.4.08 - Recargo y sanciones selectivo de seguros</t>
  </si>
  <si>
    <t>1.1.4.4.09 - Interés indemnizatorio sobre las telecomunicaciones</t>
  </si>
  <si>
    <t>1.1.4.4.10 - Recargo por mora, multas y sanciones sobre las telecomunicaciones</t>
  </si>
  <si>
    <t>1.1.4.4.12 - Recargo y sanciones vehículos de motor</t>
  </si>
  <si>
    <t>1.1.5.1.01 - Impuestos arancelarios</t>
  </si>
  <si>
    <t>1.1.5.3.01 - Impuesto a la salida de pasajeros al exterior por aeropuertos y puertos</t>
  </si>
  <si>
    <t>1.1.5.3.02 - Impuesto a la salida de pasajeros al exterior por la región fronteriza</t>
  </si>
  <si>
    <t>1.1.5.3.03 - Derechos consulares</t>
  </si>
  <si>
    <t>1.1.5.3.05 - Impuesto de estampillas bebidas alcohólicas importadas</t>
  </si>
  <si>
    <t>1.1.5.3.08 - Impuesto sobre mercancías declaradas en depósitos</t>
  </si>
  <si>
    <t>1.1.6.1.02 - Impuestos sobre las emisiones del Co2 por km de los vehículos de motor</t>
  </si>
  <si>
    <t>1.1.9.1.01 - Impuesto sobre constitución de fianzas y consignación de valores</t>
  </si>
  <si>
    <t>1.2.1.2.02 - Contribución de empleados del sector público</t>
  </si>
  <si>
    <t>1.2.2.2.02 - Contribución de empleados del sector público</t>
  </si>
  <si>
    <t>1.2.2.2.03 - Contribución de empleados al plan de pensiones de la P.N</t>
  </si>
  <si>
    <t>1.2.2.1.02 - Contribución patronal del sector público</t>
  </si>
  <si>
    <t>1.1.2.4 - Contribuciones no clasificables</t>
  </si>
  <si>
    <t>1.2.3.1.02 - Impuesto del 1 % Fondo Bienestar Social (Ley 250-84) -Fondo Pensiones Hoteleros</t>
  </si>
  <si>
    <t>1.2.3.1.03 - 1 % Plan de construcciones (Ley 6-86) -Fondo Pensiones Trabajadores de la Construcción</t>
  </si>
  <si>
    <t>1.5.1.1.01 - Ventas de almonedas (pública subasta)</t>
  </si>
  <si>
    <t>1.5.1.1.02 - Venta de medicamentos PROMESE</t>
  </si>
  <si>
    <t>1.5.1.1.03 - Venta de gacetas oficiales</t>
  </si>
  <si>
    <t>1.5.1.1.04 - Venta de publicaciones oficiales</t>
  </si>
  <si>
    <t>1.5.1.1.99 - Otras ventas de mercancías</t>
  </si>
  <si>
    <t>1.5.1.2.02 - Venta de formularios de aduanas</t>
  </si>
  <si>
    <t>1.5.1.2.03 - Otras ventas de servicios del gobierno central</t>
  </si>
  <si>
    <t>1.5.1.2.04 - Ingresos de la CUT</t>
  </si>
  <si>
    <t>1.5.1.2.05 - Servicios de transporte (incluye OMSA, METRO)</t>
  </si>
  <si>
    <t>1.5.1.2.06 - Otras ventas de servicios de las descentralizadas y autónomas no financieras</t>
  </si>
  <si>
    <t>1.5.1.2.99 - Otras ventas de servicios</t>
  </si>
  <si>
    <t>1.5.1.5.02 - Otros arrendamiento de bienes inmuebles</t>
  </si>
  <si>
    <t>1.5.1.3.01 - Tasas judiciales sobre actos  expedidos por el Poder Judicial</t>
  </si>
  <si>
    <t>1.5.1.3.02 - Tasa por expedición y renovación de pasaportes</t>
  </si>
  <si>
    <t>1.5.1.3.03 - Tarjeta de turismo</t>
  </si>
  <si>
    <t>1.5.1.3.05 - Tasas por conceptos de mensuras catastrales</t>
  </si>
  <si>
    <t>1.5.1.3.18 - Certificaciones vida y costumbre</t>
  </si>
  <si>
    <t>1.5.1.4.01 - Venta de sellos especiales para el Colegio de Abogados</t>
  </si>
  <si>
    <t>1.5.1.4.02 - Servicios de laboratorios del Ministerio de Obras Públicas</t>
  </si>
  <si>
    <t>1.5.1.4.03 - Impuesto sobre inscripciones en registro de tierra</t>
  </si>
  <si>
    <t>1.5.1.4.16 - Naturalización de extranjeros</t>
  </si>
  <si>
    <t>1.5.1.4.35 - Otros registros contratos y cobros</t>
  </si>
  <si>
    <t>1.5.1.4.41 - Retención a contratistas de obras públicas (supervisión de obras y otros)</t>
  </si>
  <si>
    <t>1.5.1.4.43 - Margen de desarrollo del gas natural vehicular</t>
  </si>
  <si>
    <t>1.6.1.2.02 - Intereses por colocación de inversiones financieras del mercado interno</t>
  </si>
  <si>
    <t>1.6.1.1.01 - Fondo Patrimonial de Empresas Reformadas (Fonper)</t>
  </si>
  <si>
    <t>1.6.1.1.02 - Dividendos Banco de Reservas</t>
  </si>
  <si>
    <t>1.6.1.3.01 - Regalías netas de fundición minera</t>
  </si>
  <si>
    <t>1.6.1.3.02 - Permisos para explotar yacimientos mineros</t>
  </si>
  <si>
    <t>1.6.1.3.03 - Explotación yacimientos mineros</t>
  </si>
  <si>
    <t>1.6.1.3.04 - Explotación Falconbridge</t>
  </si>
  <si>
    <t>1.6.1.5.01 - Interés indemnizatorio de las regalías mineras en US$</t>
  </si>
  <si>
    <t>1.6.1.5.02 - Recargos, multas y sanciones de las regalías  mineras en US$</t>
  </si>
  <si>
    <t>1.6.1.6.01 - Ingresos por tenencia de instrumentos derivados</t>
  </si>
  <si>
    <t>1.1.6 - Transferencias y donaciones corrientes recibidas</t>
  </si>
  <si>
    <t>1.1.6.1 - Transferencias del sector privado</t>
  </si>
  <si>
    <t>1.4.1.1.01 - Zonas francas</t>
  </si>
  <si>
    <t>1.1.6.2 - Transferencias del sector público</t>
  </si>
  <si>
    <t>1.4.1.9.01 - Transferencias corrientes recibidas de instituciones públicas financieras no monetarias</t>
  </si>
  <si>
    <t>1.1.6.5 - Donaciones corrientes</t>
  </si>
  <si>
    <t>1.3.1.2.01 - Donaciones corrientes  en dinero de organismos internacionales</t>
  </si>
  <si>
    <t>1.1.7.1 - Multas y sanciones Pecuniarias</t>
  </si>
  <si>
    <t>1.6.3.1.01 - Multas por delitos, evasión e incumplimiento al Código Tributario</t>
  </si>
  <si>
    <t>1.6.3.1.03 - Multas de tránsito</t>
  </si>
  <si>
    <t>1.6.3.1.07 - Multas Seguro Social, contratos de trabajo</t>
  </si>
  <si>
    <t>1.1.9.1 - Otros ingresos corrientes</t>
  </si>
  <si>
    <t>1.6.4.1.01 - Depósitos en exceso</t>
  </si>
  <si>
    <t>1.6.4.1.02 - Miscelaneos</t>
  </si>
  <si>
    <t>1.6.4.1.04 - Fianzas Judiciales y depósitos en consignación</t>
  </si>
  <si>
    <t>1.6.4.1.06 - Devolución impuesto selectivo al consumo de combustibles</t>
  </si>
  <si>
    <t>1.6.4.1.07 - Ingresos por diferencial del gas licuado de petróleo</t>
  </si>
  <si>
    <t>1.6.4.1.99 - Otros ingresos diversos</t>
  </si>
  <si>
    <t>1.9.1.1.01 - Ingresos a Especificar Direccion General Imps. Internos</t>
  </si>
  <si>
    <t>1.2 - Ingresos de capital</t>
  </si>
  <si>
    <t>1.2.1.1 - Venta de activos fijos</t>
  </si>
  <si>
    <t>1.7.1.4.01 - Automóviles y camiones</t>
  </si>
  <si>
    <t>1.2.4.2 - Transferencias del sector publico</t>
  </si>
  <si>
    <t>1.4.2.8.03 - Transferencias de capital recibidas de la CDEEE-EDEESTE</t>
  </si>
  <si>
    <t>1.4.2.8.04 - Transferencias de capital recibidas de la CDEEE-EDENORTE</t>
  </si>
  <si>
    <t>1.4.2.8.05 - Transferencias de capital recibidas de la CDEEE-EDESUR</t>
  </si>
  <si>
    <t>1.4.2.8.99 - Otras transferencias de capital recibidas de empresas públicas no financieras</t>
  </si>
  <si>
    <t>1.2.4.4 - Donaciones de capital</t>
  </si>
  <si>
    <t>1.3.2.2.01 - Donaciones de capital en dinero de organismos internacionales</t>
  </si>
  <si>
    <t>1.2.5.4 - Recuperación de préstamos realizados con fines de política</t>
  </si>
  <si>
    <t>1.8.1.4.01 - Recuperación de préstamos de largo plazo del sector público</t>
  </si>
  <si>
    <t>Mapa 1. Distribución de la Inversión Pública por Provincia</t>
  </si>
  <si>
    <t xml:space="preserve"> Valores en Millones de RD$</t>
  </si>
  <si>
    <t>JUNIO</t>
  </si>
  <si>
    <t>Junio 2021 y 2022</t>
  </si>
  <si>
    <t>Anexo 2. Distribución Geográfica de Proyectos de Inversión (Junio 2022)</t>
  </si>
  <si>
    <t>Anexo 3. Ejecución por Clasificación Programática (Junio 2022)</t>
  </si>
  <si>
    <t>Anexo 1. Ingresos por Clasificación Económica (Junio 2022)</t>
  </si>
  <si>
    <t>Gráfico 2. Distribución del Gasto por Clasificación Funcional (Junio 2021 y 2022)</t>
  </si>
  <si>
    <t>Tabla 3. Gastos de Gobierno Central por Clasificación Institucional (Junio 2021 y 2022)</t>
  </si>
  <si>
    <t>Gráfico 1. Resultados Presupuestarios (Junio 2021 y 2022)</t>
  </si>
  <si>
    <t>Tabla 2. Gastos de Gobierno Central por Clasificación Económica (Junio 2021 y 2022)</t>
  </si>
  <si>
    <t>EJECUCIÓN JUNIO</t>
  </si>
  <si>
    <t>PERCIBIDO JUNIO</t>
  </si>
  <si>
    <t>% CUMPLIMIENTO</t>
  </si>
  <si>
    <t>7 = (4 -1)</t>
  </si>
  <si>
    <t>8 = 6/1</t>
  </si>
  <si>
    <t>9 = (4/PIB)</t>
  </si>
  <si>
    <t>1. Fecha de imputación al 30/06/2022 // Fecha de registro al 07/07/2022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</si>
  <si>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</si>
  <si>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</si>
  <si>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</si>
  <si>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</si>
  <si>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r>
      <t>PERCIBIDO</t>
    </r>
    <r>
      <rPr>
        <b/>
        <vertAlign val="superscript"/>
        <sz val="11"/>
        <color theme="0"/>
        <rFont val="Avenir Next LT Pro"/>
        <family val="2"/>
      </rPr>
      <t>*</t>
    </r>
  </si>
  <si>
    <r>
      <t xml:space="preserve">Notas: </t>
    </r>
    <r>
      <rPr>
        <sz val="11"/>
        <rFont val="Avenir Next LT Pro"/>
        <family val="2"/>
      </rPr>
      <t>*Cifras preliminares.</t>
    </r>
  </si>
  <si>
    <t>2. Fecha de imputación al 30/06/2022 // Fecha de registro al 07/07/2022.</t>
  </si>
  <si>
    <t>3. Se utilizó el PIB del Panorama Macroeconómico actualizado al 08 de junio 2022, elaborado por el Ministerio de Economía Planificación y Desarrollo.</t>
  </si>
  <si>
    <t>2. Se utilizó el PIB del Panorama Macroeconómico actualizado al 08 de junio 2022, elaborado por el Ministerio de Economía Planificación y Desarrollo</t>
  </si>
  <si>
    <t>7 = (4-1)</t>
  </si>
  <si>
    <t>8 = (6/1)</t>
  </si>
  <si>
    <t>6 = (4/2)</t>
  </si>
  <si>
    <r>
      <t xml:space="preserve">EJECUCIÓN </t>
    </r>
    <r>
      <rPr>
        <b/>
        <vertAlign val="superscript"/>
        <sz val="16"/>
        <color theme="0"/>
        <rFont val="Avenir Next LT Pro"/>
        <family val="2"/>
      </rPr>
      <t>*</t>
    </r>
  </si>
  <si>
    <t xml:space="preserve"> (Junio 2021 y 2022)</t>
  </si>
  <si>
    <t xml:space="preserve">1.Se incluyen los Recursos de Captación Directa. </t>
  </si>
  <si>
    <t>2. Fecha de imputación al 31/05/2022 // Fecha de registro al 07/06/2022</t>
  </si>
  <si>
    <r>
      <t xml:space="preserve">Notas: </t>
    </r>
    <r>
      <rPr>
        <sz val="11"/>
        <color theme="1"/>
        <rFont val="Avenir Next LT Pro"/>
        <family val="2"/>
      </rPr>
      <t>*Cifras preliminares</t>
    </r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</si>
  <si>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</si>
  <si>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t>1.Fecha de imputación al 30/06/2022 // Fecha de registro al 07/07/2022</t>
  </si>
  <si>
    <t>1.6.4.1.09 - Devolución de recursos a la CUT años anteriores</t>
  </si>
  <si>
    <t>1.9.2.1.01 - Ingresos a Especificar Direccion General de Aduanas</t>
  </si>
  <si>
    <t>1.5.1.2.10 - Ventas certificados medicos</t>
  </si>
  <si>
    <t>1.5.1.4.15 - Contribución por costo confección placas exoneradas</t>
  </si>
  <si>
    <t>1.4.1.2.01 - Del gobierno central</t>
  </si>
  <si>
    <t>1.6.4.1.05 - Fianzas diversas</t>
  </si>
  <si>
    <t>1.3.2.1.01 - Donaciones de capital en dinero de gobiernos extranjeros</t>
  </si>
  <si>
    <t>98 - Administracion de Contribuciones Especiales</t>
  </si>
  <si>
    <t>01 - Actividades Centrales</t>
  </si>
  <si>
    <t>22 - Apoyo al desarrollo provincial</t>
  </si>
  <si>
    <t>12 - Proteccion Social</t>
  </si>
  <si>
    <t>14 - Asistencia Social Integral</t>
  </si>
  <si>
    <t>11 - CONTROL FISCAL</t>
  </si>
  <si>
    <t>16 - Promoción y fomento de la ética en el sector público</t>
  </si>
  <si>
    <t>11 - Asistencia y Prevencion Para Seguridad Ciudadana</t>
  </si>
  <si>
    <t>13 - Atencion de Emergencia a Ciudadanos</t>
  </si>
  <si>
    <t>11 - SERVICIOS DE SEGURIDAD CIUDADANA Y ORDEN PUBLICO</t>
  </si>
  <si>
    <t>11 - DEFENSA TERRESTRE</t>
  </si>
  <si>
    <t>11 - Defensa naval</t>
  </si>
  <si>
    <t>13 - Servicios de salud</t>
  </si>
  <si>
    <t>11 - Defensa aérea</t>
  </si>
  <si>
    <t>12 - Educacion y Capacitacion MIlitar</t>
  </si>
  <si>
    <t>12 - Expedición, renovación y control de pasaportes</t>
  </si>
  <si>
    <t>17 - SERVICIOS DE CONTABILIDAD GUBERNAMENTAL</t>
  </si>
  <si>
    <t>19 - Modernización de la Administración Financiera</t>
  </si>
  <si>
    <t>20 - Gestión del sistema presupuestario dominicano</t>
  </si>
  <si>
    <t>11 - SERVICIOS TECNICOS PEDAGOGICOS</t>
  </si>
  <si>
    <t>43 - Detección oportuna y atención al cáncer</t>
  </si>
  <si>
    <t>12 - REGULACION DE LAS RELACIONES LABORALES</t>
  </si>
  <si>
    <t>16 - Reconstrucción y Rehabilitación de Obras Hidráulicas y de Drenaje</t>
  </si>
  <si>
    <t>11 - FOMENTO Y PROMOCION TURISTICA</t>
  </si>
  <si>
    <t>12 - Supervisión y Regulación de los Servicios Turísticos</t>
  </si>
  <si>
    <t>13 - Fomento y Desarrollo de la Cultura</t>
  </si>
  <si>
    <t>12 - Generación de estadísticas nacionales</t>
  </si>
  <si>
    <t>11 - PROFESIONALIZACION DE LA FUNCION PUBLICA</t>
  </si>
  <si>
    <t>17 - Formación y Capacitación de Servidores de la Administración Pública</t>
  </si>
  <si>
    <t>12 - Regulación y desarrollo energético</t>
  </si>
  <si>
    <t>11 - Administración de Justicia</t>
  </si>
  <si>
    <t>11 - Administracion Constitucional</t>
  </si>
  <si>
    <t>11 - Administración de Justicia Electoral</t>
  </si>
  <si>
    <t>96 - DEUDA PUBLICA Y OTRAS OPERACIONES FINANCIERAS</t>
  </si>
  <si>
    <t>05 - TESORO NACIONAL</t>
  </si>
  <si>
    <t>99 - OBLIGACIONES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</si>
</sst>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#,##0.0,,_);\(#,##0.0,,\)"/>
    <numFmt numFmtId="167" formatCode="#,##0.0,,"/>
    <numFmt numFmtId="168" formatCode="#,##0.0"/>
    <numFmt numFmtId="169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0"/>
      <color theme="0"/>
      <name val="Arial"/>
      <family val="2"/>
    </font>
    <font>
      <b/>
      <sz val="11"/>
      <color theme="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0"/>
      <name val="Avenir Next LT Pro"/>
      <family val="2"/>
    </font>
    <font>
      <b/>
      <sz val="10"/>
      <color theme="1"/>
      <name val="Avenir Next LT Pro"/>
      <family val="2"/>
    </font>
    <font>
      <b/>
      <sz val="10"/>
      <color theme="0"/>
      <name val="Avenir Next LT Pro"/>
      <family val="2"/>
    </font>
    <font>
      <sz val="10"/>
      <color theme="1"/>
      <name val="Avenir Next LT Pro"/>
      <family val="2"/>
    </font>
    <font>
      <b/>
      <sz val="11"/>
      <color theme="8" tint="-0.499984740745262"/>
      <name val="Avenir Next LT Pro"/>
      <family val="2"/>
    </font>
    <font>
      <sz val="11"/>
      <color theme="8" tint="-0.499984740745262"/>
      <name val="Avenir Next LT Pro"/>
      <family val="2"/>
    </font>
    <font>
      <b/>
      <sz val="12"/>
      <color theme="1"/>
      <name val="Avenir Next LT Pro"/>
      <family val="2"/>
    </font>
    <font>
      <b/>
      <vertAlign val="superscript"/>
      <sz val="11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5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227">
    <xf numFmtId="0" fontId="0" fillId="0" borderId="0" xfId="0"/>
    <xf numFmtId="0" fontId="4" fillId="0" borderId="0" xfId="0" applyFont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8" fillId="0" borderId="0" xfId="0" applyFont="1"/>
    <xf numFmtId="0" fontId="10" fillId="0" borderId="0" xfId="0" applyFont="1"/>
    <xf numFmtId="164" fontId="8" fillId="0" borderId="0" xfId="1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165" fontId="4" fillId="0" borderId="0" xfId="2" applyNumberFormat="1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5" xfId="0" applyFont="1" applyFill="1" applyBorder="1"/>
    <xf numFmtId="166" fontId="9" fillId="2" borderId="16" xfId="4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166" fontId="9" fillId="2" borderId="0" xfId="0" applyNumberFormat="1" applyFont="1" applyFill="1" applyAlignment="1">
      <alignment horizontal="center" vertical="center"/>
    </xf>
    <xf numFmtId="165" fontId="9" fillId="2" borderId="0" xfId="2" applyNumberFormat="1" applyFont="1" applyFill="1" applyAlignment="1">
      <alignment horizontal="center" vertical="center"/>
    </xf>
    <xf numFmtId="165" fontId="6" fillId="0" borderId="0" xfId="2" applyNumberFormat="1" applyFont="1"/>
    <xf numFmtId="0" fontId="9" fillId="0" borderId="26" xfId="0" applyFont="1" applyBorder="1" applyAlignment="1">
      <alignment horizontal="left" vertical="center" wrapText="1" indent="1"/>
    </xf>
    <xf numFmtId="166" fontId="9" fillId="0" borderId="0" xfId="0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6" fillId="0" borderId="26" xfId="0" applyFont="1" applyBorder="1" applyAlignment="1">
      <alignment horizontal="left" vertical="center" wrapText="1" indent="2"/>
    </xf>
    <xf numFmtId="166" fontId="6" fillId="0" borderId="0" xfId="0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6" fillId="0" borderId="26" xfId="5" applyFont="1" applyBorder="1" applyAlignment="1">
      <alignment horizontal="left" vertical="center" wrapText="1" indent="2"/>
    </xf>
    <xf numFmtId="0" fontId="9" fillId="2" borderId="26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0" xfId="0" applyFont="1"/>
    <xf numFmtId="0" fontId="14" fillId="2" borderId="15" xfId="0" applyFont="1" applyFill="1" applyBorder="1"/>
    <xf numFmtId="166" fontId="15" fillId="2" borderId="16" xfId="4" applyNumberFormat="1" applyFont="1" applyFill="1" applyBorder="1" applyAlignment="1">
      <alignment horizontal="center" vertical="center"/>
    </xf>
    <xf numFmtId="0" fontId="15" fillId="0" borderId="0" xfId="0" applyFont="1"/>
    <xf numFmtId="166" fontId="15" fillId="0" borderId="0" xfId="0" applyNumberFormat="1" applyFont="1" applyAlignment="1">
      <alignment horizontal="center" vertical="center"/>
    </xf>
    <xf numFmtId="165" fontId="15" fillId="0" borderId="0" xfId="2" applyNumberFormat="1" applyFont="1" applyAlignment="1">
      <alignment horizontal="center" vertical="center"/>
    </xf>
    <xf numFmtId="0" fontId="17" fillId="0" borderId="0" xfId="0" applyFont="1" applyAlignment="1">
      <alignment horizontal="left" indent="1"/>
    </xf>
    <xf numFmtId="166" fontId="17" fillId="0" borderId="0" xfId="0" applyNumberFormat="1" applyFont="1" applyAlignment="1">
      <alignment horizontal="center" vertical="center"/>
    </xf>
    <xf numFmtId="165" fontId="17" fillId="0" borderId="0" xfId="2" applyNumberFormat="1" applyFont="1" applyAlignment="1">
      <alignment horizontal="center" vertical="center"/>
    </xf>
    <xf numFmtId="0" fontId="17" fillId="0" borderId="0" xfId="0" applyFont="1" applyAlignment="1">
      <alignment horizontal="left" wrapText="1" indent="1"/>
    </xf>
    <xf numFmtId="0" fontId="18" fillId="2" borderId="0" xfId="0" applyFont="1" applyFill="1"/>
    <xf numFmtId="165" fontId="19" fillId="2" borderId="0" xfId="2" applyNumberFormat="1" applyFont="1" applyFill="1"/>
    <xf numFmtId="0" fontId="2" fillId="0" borderId="0" xfId="0" applyFont="1"/>
    <xf numFmtId="165" fontId="3" fillId="0" borderId="0" xfId="2" applyNumberFormat="1" applyFont="1" applyFill="1"/>
    <xf numFmtId="0" fontId="18" fillId="2" borderId="0" xfId="0" applyFont="1" applyFill="1" applyAlignment="1">
      <alignment horizontal="left" indent="1"/>
    </xf>
    <xf numFmtId="167" fontId="19" fillId="2" borderId="0" xfId="2" applyNumberFormat="1" applyFont="1" applyFill="1"/>
    <xf numFmtId="167" fontId="19" fillId="2" borderId="0" xfId="1" applyNumberFormat="1" applyFont="1" applyFill="1"/>
    <xf numFmtId="165" fontId="4" fillId="2" borderId="0" xfId="2" applyNumberFormat="1" applyFont="1" applyFill="1" applyBorder="1" applyAlignment="1">
      <alignment horizontal="center" vertical="center"/>
    </xf>
    <xf numFmtId="167" fontId="4" fillId="2" borderId="0" xfId="1" applyNumberFormat="1" applyFont="1" applyFill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168" fontId="6" fillId="0" borderId="0" xfId="0" applyNumberFormat="1" applyFont="1"/>
    <xf numFmtId="0" fontId="6" fillId="0" borderId="0" xfId="0" applyFont="1" applyBorder="1"/>
    <xf numFmtId="0" fontId="6" fillId="0" borderId="0" xfId="0" applyFont="1" applyFill="1" applyBorder="1"/>
    <xf numFmtId="167" fontId="11" fillId="0" borderId="0" xfId="1" applyNumberFormat="1" applyFont="1" applyFill="1" applyBorder="1" applyAlignment="1">
      <alignment horizontal="center" vertical="center"/>
    </xf>
    <xf numFmtId="165" fontId="11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3" fillId="0" borderId="0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Border="1"/>
    <xf numFmtId="0" fontId="18" fillId="0" borderId="0" xfId="0" applyFont="1" applyFill="1"/>
    <xf numFmtId="0" fontId="18" fillId="0" borderId="0" xfId="0" applyFont="1" applyFill="1" applyAlignment="1">
      <alignment horizontal="left" indent="1"/>
    </xf>
    <xf numFmtId="167" fontId="19" fillId="0" borderId="0" xfId="2" applyNumberFormat="1" applyFont="1" applyFill="1"/>
    <xf numFmtId="167" fontId="19" fillId="0" borderId="0" xfId="1" applyNumberFormat="1" applyFont="1" applyFill="1"/>
    <xf numFmtId="0" fontId="18" fillId="2" borderId="0" xfId="0" applyFont="1" applyFill="1" applyAlignment="1">
      <alignment horizontal="left"/>
    </xf>
    <xf numFmtId="0" fontId="0" fillId="0" borderId="0" xfId="0" applyFill="1"/>
    <xf numFmtId="0" fontId="16" fillId="3" borderId="0" xfId="0" applyFont="1" applyFill="1" applyAlignment="1">
      <alignment horizontal="center" vertical="center" wrapText="1"/>
    </xf>
    <xf numFmtId="167" fontId="19" fillId="2" borderId="0" xfId="1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wrapText="1"/>
    </xf>
    <xf numFmtId="43" fontId="0" fillId="0" borderId="0" xfId="1" applyFont="1" applyFill="1"/>
    <xf numFmtId="165" fontId="0" fillId="0" borderId="0" xfId="2" applyNumberFormat="1" applyFont="1" applyFill="1"/>
    <xf numFmtId="164" fontId="0" fillId="0" borderId="0" xfId="0" applyNumberFormat="1" applyFill="1"/>
    <xf numFmtId="0" fontId="4" fillId="0" borderId="0" xfId="0" applyFont="1" applyAlignment="1">
      <alignment vertical="center"/>
    </xf>
    <xf numFmtId="0" fontId="6" fillId="0" borderId="0" xfId="0" applyFont="1" applyAlignment="1"/>
    <xf numFmtId="0" fontId="9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3" fontId="0" fillId="0" borderId="0" xfId="0" applyNumberFormat="1" applyFill="1"/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4" borderId="0" xfId="0" applyFont="1" applyFill="1" applyAlignment="1">
      <alignment horizontal="left"/>
    </xf>
    <xf numFmtId="166" fontId="9" fillId="4" borderId="0" xfId="0" applyNumberFormat="1" applyFont="1" applyFill="1"/>
    <xf numFmtId="0" fontId="9" fillId="0" borderId="0" xfId="0" applyFont="1" applyAlignment="1">
      <alignment horizontal="left" indent="1"/>
    </xf>
    <xf numFmtId="166" fontId="9" fillId="0" borderId="0" xfId="0" applyNumberFormat="1" applyFont="1"/>
    <xf numFmtId="0" fontId="6" fillId="0" borderId="0" xfId="0" applyFont="1" applyAlignment="1">
      <alignment horizontal="left" indent="2"/>
    </xf>
    <xf numFmtId="166" fontId="6" fillId="0" borderId="0" xfId="0" applyNumberFormat="1" applyFont="1"/>
    <xf numFmtId="0" fontId="6" fillId="0" borderId="0" xfId="0" applyFont="1" applyAlignment="1">
      <alignment horizontal="left" indent="3"/>
    </xf>
    <xf numFmtId="0" fontId="9" fillId="0" borderId="44" xfId="0" applyFont="1" applyBorder="1" applyAlignment="1">
      <alignment horizontal="left"/>
    </xf>
    <xf numFmtId="166" fontId="9" fillId="0" borderId="44" xfId="0" applyNumberFormat="1" applyFont="1" applyBorder="1"/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165" fontId="19" fillId="0" borderId="0" xfId="2" applyNumberFormat="1" applyFont="1" applyFill="1"/>
    <xf numFmtId="0" fontId="9" fillId="0" borderId="0" xfId="0" applyFont="1" applyAlignment="1">
      <alignment vertical="center"/>
    </xf>
    <xf numFmtId="0" fontId="0" fillId="0" borderId="0" xfId="0" applyFont="1" applyFill="1" applyAlignment="1"/>
    <xf numFmtId="166" fontId="6" fillId="0" borderId="0" xfId="0" applyNumberFormat="1" applyFont="1" applyFill="1"/>
    <xf numFmtId="0" fontId="11" fillId="6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left" vertical="center"/>
    </xf>
    <xf numFmtId="166" fontId="11" fillId="6" borderId="25" xfId="0" applyNumberFormat="1" applyFont="1" applyFill="1" applyBorder="1" applyAlignment="1">
      <alignment horizontal="center" vertical="center"/>
    </xf>
    <xf numFmtId="165" fontId="11" fillId="6" borderId="25" xfId="2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left" vertical="center"/>
    </xf>
    <xf numFmtId="167" fontId="11" fillId="6" borderId="11" xfId="1" applyNumberFormat="1" applyFont="1" applyFill="1" applyBorder="1" applyAlignment="1">
      <alignment horizontal="center" vertical="center"/>
    </xf>
    <xf numFmtId="165" fontId="11" fillId="6" borderId="11" xfId="2" applyNumberFormat="1" applyFont="1" applyFill="1" applyBorder="1" applyAlignment="1">
      <alignment horizontal="center" vertical="center"/>
    </xf>
    <xf numFmtId="165" fontId="11" fillId="6" borderId="40" xfId="2" applyNumberFormat="1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167" fontId="11" fillId="6" borderId="13" xfId="1" applyNumberFormat="1" applyFont="1" applyFill="1" applyBorder="1" applyAlignment="1">
      <alignment horizontal="center" vertical="center"/>
    </xf>
    <xf numFmtId="165" fontId="11" fillId="6" borderId="13" xfId="2" applyNumberFormat="1" applyFont="1" applyFill="1" applyBorder="1" applyAlignment="1">
      <alignment horizontal="center" vertical="center"/>
    </xf>
    <xf numFmtId="165" fontId="11" fillId="6" borderId="41" xfId="2" applyNumberFormat="1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left"/>
    </xf>
    <xf numFmtId="166" fontId="16" fillId="6" borderId="25" xfId="0" applyNumberFormat="1" applyFont="1" applyFill="1" applyBorder="1" applyAlignment="1">
      <alignment horizontal="center" vertical="center"/>
    </xf>
    <xf numFmtId="165" fontId="16" fillId="6" borderId="25" xfId="2" applyNumberFormat="1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168" fontId="19" fillId="2" borderId="0" xfId="1" applyNumberFormat="1" applyFont="1" applyFill="1"/>
    <xf numFmtId="168" fontId="0" fillId="0" borderId="0" xfId="0" applyNumberFormat="1" applyFill="1"/>
    <xf numFmtId="165" fontId="6" fillId="0" borderId="0" xfId="0" applyNumberFormat="1" applyFont="1"/>
    <xf numFmtId="0" fontId="9" fillId="7" borderId="0" xfId="0" applyFont="1" applyFill="1" applyAlignment="1">
      <alignment horizontal="left" indent="1"/>
    </xf>
    <xf numFmtId="166" fontId="9" fillId="7" borderId="0" xfId="0" applyNumberFormat="1" applyFont="1" applyFill="1"/>
    <xf numFmtId="166" fontId="6" fillId="0" borderId="0" xfId="0" applyNumberFormat="1" applyFont="1" applyAlignment="1">
      <alignment horizontal="right" vertical="center"/>
    </xf>
    <xf numFmtId="0" fontId="9" fillId="4" borderId="49" xfId="0" applyFont="1" applyFill="1" applyBorder="1" applyAlignment="1">
      <alignment horizontal="left"/>
    </xf>
    <xf numFmtId="0" fontId="9" fillId="8" borderId="48" xfId="0" applyFont="1" applyFill="1" applyBorder="1" applyAlignment="1">
      <alignment horizontal="left"/>
    </xf>
    <xf numFmtId="43" fontId="6" fillId="0" borderId="0" xfId="1" applyFont="1"/>
    <xf numFmtId="0" fontId="11" fillId="6" borderId="2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169" fontId="20" fillId="0" borderId="0" xfId="2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0" xfId="3" applyFont="1" applyAlignment="1">
      <alignment horizontal="center" vertical="center"/>
    </xf>
    <xf numFmtId="0" fontId="11" fillId="5" borderId="3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  <xf numFmtId="0" fontId="11" fillId="5" borderId="21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5" borderId="18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45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164" fontId="6" fillId="0" borderId="0" xfId="1" applyNumberFormat="1" applyFont="1"/>
    <xf numFmtId="0" fontId="18" fillId="0" borderId="0" xfId="0" applyFont="1" applyAlignment="1">
      <alignment horizontal="left" indent="1"/>
    </xf>
    <xf numFmtId="166" fontId="18" fillId="0" borderId="0" xfId="0" applyNumberFormat="1" applyFont="1"/>
    <xf numFmtId="0" fontId="6" fillId="0" borderId="0" xfId="0" applyFont="1" applyAlignment="1">
      <alignment horizontal="right"/>
    </xf>
    <xf numFmtId="0" fontId="6" fillId="0" borderId="47" xfId="0" applyFont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165" fontId="9" fillId="4" borderId="0" xfId="2" applyNumberFormat="1" applyFont="1" applyFill="1" applyAlignment="1">
      <alignment horizontal="right"/>
    </xf>
    <xf numFmtId="166" fontId="18" fillId="0" borderId="0" xfId="0" applyNumberFormat="1" applyFont="1" applyAlignment="1">
      <alignment horizontal="right"/>
    </xf>
    <xf numFmtId="165" fontId="18" fillId="0" borderId="0" xfId="2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/>
    </xf>
    <xf numFmtId="165" fontId="6" fillId="0" borderId="0" xfId="2" applyNumberFormat="1" applyFont="1" applyAlignment="1">
      <alignment horizontal="right" vertical="center"/>
    </xf>
    <xf numFmtId="165" fontId="9" fillId="4" borderId="0" xfId="2" applyNumberFormat="1" applyFont="1" applyFill="1" applyAlignment="1">
      <alignment horizontal="right" vertical="center"/>
    </xf>
    <xf numFmtId="166" fontId="9" fillId="0" borderId="44" xfId="0" applyNumberFormat="1" applyFont="1" applyBorder="1" applyAlignment="1">
      <alignment horizontal="right"/>
    </xf>
    <xf numFmtId="165" fontId="9" fillId="0" borderId="44" xfId="2" applyNumberFormat="1" applyFont="1" applyBorder="1" applyAlignment="1">
      <alignment horizontal="right" vertical="center"/>
    </xf>
  </cellXfs>
  <cellStyles count="6">
    <cellStyle name="Millares" xfId="1" builtinId="3"/>
    <cellStyle name="Normal" xfId="0" builtinId="0"/>
    <cellStyle name="Normal 10 3" xfId="4" xr:uid="{6B224649-5979-451C-A340-E39EA2187FB0}"/>
    <cellStyle name="Normal 11" xfId="5" xr:uid="{A13735AD-2A9A-455E-8394-A52E481E787F}"/>
    <cellStyle name="Normal 3 2" xfId="3" xr:uid="{68062D11-2A8F-4FAC-BBF0-8216FD5FF79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77" Type="http://schemas.openxmlformats.org/officeDocument/2006/relationships/externalLink" Target="externalLinks/externalLink6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682542239764786E-3"/>
                  <c:y val="-0.280436315539297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3D-42E0-B463-7B015CE54A2D}"/>
                </c:ext>
              </c:extLst>
            </c:dLbl>
            <c:dLbl>
              <c:idx val="1"/>
              <c:layout>
                <c:manualLayout>
                  <c:x val="-1.7050298380221654E-3"/>
                  <c:y val="-0.301185690371380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3D-42E0-B463-7B015CE54A2D}"/>
                </c:ext>
              </c:extLst>
            </c:dLbl>
            <c:dLbl>
              <c:idx val="2"/>
              <c:layout>
                <c:manualLayout>
                  <c:x val="-1.7316121929771566E-3"/>
                  <c:y val="-0.214118998904664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3D-42E0-B463-7B015CE54A2D}"/>
                </c:ext>
              </c:extLst>
            </c:dLbl>
            <c:dLbl>
              <c:idx val="3"/>
              <c:layout>
                <c:manualLayout>
                  <c:x val="-1.7316017316017316E-3"/>
                  <c:y val="9.51012903725917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3D-42E0-B463-7B015CE54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1 -np'!$B$11:$B$16</c15:sqref>
                  </c15:fullRef>
                </c:ext>
              </c:extLst>
              <c:f>('Gráfico 1 -np'!$B$11:$B$13,'Gráfico 1 -np'!$B$16)</c:f>
              <c:strCache>
                <c:ptCount val="4"/>
                <c:pt idx="0">
                  <c:v>Resultado Primario</c:v>
                </c:pt>
                <c:pt idx="1">
                  <c:v>Resultado Económico</c:v>
                </c:pt>
                <c:pt idx="2">
                  <c:v>Resultado Financiero</c:v>
                </c:pt>
                <c:pt idx="3">
                  <c:v>Financiamiento Neto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1 -np'!$C$11:$C$16</c15:sqref>
                  </c15:fullRef>
                </c:ext>
              </c:extLst>
              <c:f>('Gráfico 1 -np'!$C$11:$C$13,'Gráfico 1 -np'!$C$16)</c:f>
              <c:numCache>
                <c:formatCode>#,##0.0,,</c:formatCode>
                <c:ptCount val="4"/>
                <c:pt idx="0">
                  <c:v>18900764507.529999</c:v>
                </c:pt>
                <c:pt idx="1">
                  <c:v>20957157201.400002</c:v>
                </c:pt>
                <c:pt idx="2">
                  <c:v>14549868477.169998</c:v>
                </c:pt>
                <c:pt idx="3">
                  <c:v>-5831714681.1699991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D-42E0-B463-7B015CE5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5969328"/>
        <c:axId val="1065957680"/>
      </c:barChart>
      <c:catAx>
        <c:axId val="106596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57680"/>
        <c:crosses val="autoZero"/>
        <c:auto val="1"/>
        <c:lblAlgn val="ctr"/>
        <c:lblOffset val="100"/>
        <c:noMultiLvlLbl val="0"/>
      </c:catAx>
      <c:valAx>
        <c:axId val="1065957680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6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Corrientes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1 -np'!$C$30:$D$30</c:f>
              <c:numCache>
                <c:formatCode>#,##0.0,,</c:formatCode>
                <c:ptCount val="2"/>
                <c:pt idx="0">
                  <c:v>84285556106.309998</c:v>
                </c:pt>
                <c:pt idx="1">
                  <c:v>63328398904.909996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7-4231-8DA6-E42FE7AC5ADA}"/>
            </c:ext>
          </c:extLst>
        </c:ser>
        <c:ser>
          <c:idx val="1"/>
          <c:order val="1"/>
          <c:tx>
            <c:v>No Corrientes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0796460176991149E-3"/>
                  <c:y val="-2.649804024515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57-4231-8DA6-E42FE7AC5ADA}"/>
                </c:ext>
              </c:extLst>
            </c:dLbl>
            <c:dLbl>
              <c:idx val="1"/>
              <c:layout>
                <c:manualLayout>
                  <c:x val="0"/>
                  <c:y val="-5.05871677407509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57-4231-8DA6-E42FE7AC5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1 -np'!$C$31:$D$31</c:f>
              <c:numCache>
                <c:formatCode>#,##0.0,,</c:formatCode>
                <c:ptCount val="2"/>
                <c:pt idx="0">
                  <c:v>733840.31</c:v>
                </c:pt>
                <c:pt idx="1">
                  <c:v>4350896030.3600006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7-4231-8DA6-E42FE7AC5A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 val="autoZero"/>
        <c:auto val="1"/>
        <c:lblAlgn val="ctr"/>
        <c:lblOffset val="100"/>
        <c:noMultiLvlLbl val="0"/>
      </c:catAx>
      <c:valAx>
        <c:axId val="1349366768"/>
        <c:scaling>
          <c:orientation val="minMax"/>
          <c:max val="90000000000"/>
          <c:min val="-60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927926662461667E-2"/>
          <c:y val="2.7581114537636276E-2"/>
          <c:w val="0.97304504718660334"/>
          <c:h val="0.9049705235475986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2-418F-ADC4-3C9C301BF22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BF2-418F-ADC4-3C9C301BF2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1'!$G$46:$H$47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1'!$G$48:$H$48</c:f>
              <c:numCache>
                <c:formatCode>#,##0.0</c:formatCode>
                <c:ptCount val="2"/>
                <c:pt idx="0">
                  <c:v>6734.56856995001</c:v>
                </c:pt>
                <c:pt idx="1">
                  <c:v>-32679.981946039989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F2-418F-ADC4-3C9C301BF2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71"/>
        <c:overlap val="33"/>
        <c:axId val="260783151"/>
        <c:axId val="260779407"/>
      </c:barChart>
      <c:catAx>
        <c:axId val="26078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60779407"/>
        <c:crosses val="autoZero"/>
        <c:auto val="1"/>
        <c:lblAlgn val="ctr"/>
        <c:lblOffset val="100"/>
        <c:noMultiLvlLbl val="0"/>
      </c:catAx>
      <c:valAx>
        <c:axId val="260779407"/>
        <c:scaling>
          <c:orientation val="minMax"/>
          <c:max val="100000"/>
        </c:scaling>
        <c:delete val="1"/>
        <c:axPos val="l"/>
        <c:numFmt formatCode="#,##0.0" sourceLinked="1"/>
        <c:majorTickMark val="out"/>
        <c:minorTickMark val="none"/>
        <c:tickLblPos val="nextTo"/>
        <c:crossAx val="26078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6581762323272667E-2"/>
          <c:w val="0.86133032146951605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/>
            </a:solidFill>
            <a:ln w="28575">
              <a:solidFill>
                <a:schemeClr val="bg1"/>
              </a:solidFill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1.8594115596264917E-2"/>
                  <c:y val="-7.52435661837755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35488189958679"/>
                      <c:h val="5.4469001081328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7AE-47A2-AA18-1E993688FE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1'!$D$47</c:f>
              <c:numCache>
                <c:formatCode>#,##0.0</c:formatCode>
                <c:ptCount val="1"/>
                <c:pt idx="0">
                  <c:v>78865.713477879995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E-47A2-AA18-1E993688FE18}"/>
            </c:ext>
          </c:extLst>
        </c:ser>
        <c:ser>
          <c:idx val="0"/>
          <c:order val="1"/>
          <c:tx>
            <c:strRef>
              <c:f>'Gráfico 1'!$C$48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1'!$D$48</c:f>
              <c:numCache>
                <c:formatCode>#,##0.0</c:formatCode>
                <c:ptCount val="1"/>
                <c:pt idx="0">
                  <c:v>17.875916270000001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0-41D0-AFED-9DC3468B5BCF}"/>
            </c:ext>
          </c:extLst>
        </c:ser>
        <c:ser>
          <c:idx val="2"/>
          <c:order val="2"/>
          <c:tx>
            <c:strRef>
              <c:f>'Gráfico 1'!$C$49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0474456576012281E-3"/>
                  <c:y val="-3.6704178626232042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30-41D0-AFED-9DC3468B5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1'!$D$49</c:f>
              <c:numCache>
                <c:formatCode>#,##0.0</c:formatCode>
                <c:ptCount val="1"/>
                <c:pt idx="0">
                  <c:v>2.657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0-41D0-AFED-9DC3468B5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3"/>
        <c:overlap val="100"/>
        <c:axId val="95961023"/>
        <c:axId val="95955615"/>
      </c:barChart>
      <c:valAx>
        <c:axId val="95955615"/>
        <c:scaling>
          <c:orientation val="minMax"/>
          <c:max val="78900"/>
          <c:min val="78800"/>
        </c:scaling>
        <c:delete val="1"/>
        <c:axPos val="r"/>
        <c:numFmt formatCode="#,##0.0" sourceLinked="1"/>
        <c:majorTickMark val="out"/>
        <c:minorTickMark val="none"/>
        <c:tickLblPos val="nextTo"/>
        <c:crossAx val="95961023"/>
        <c:crosses val="max"/>
        <c:crossBetween val="between"/>
      </c:valAx>
      <c:catAx>
        <c:axId val="9596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959556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452692287628397"/>
          <c:w val="0.84194999767796708"/>
          <c:h val="7.562260185517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4234875444785E-3"/>
          <c:y val="3.5757817737164264E-2"/>
          <c:w val="0.98742871156127399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382-4B14-A18D-9D396C41A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1'!$E$47</c:f>
              <c:numCache>
                <c:formatCode>#,##0.0</c:formatCode>
                <c:ptCount val="1"/>
                <c:pt idx="0">
                  <c:v>61857.192710290001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5-4895-95C7-82CB7F5BF04C}"/>
            </c:ext>
          </c:extLst>
        </c:ser>
        <c:ser>
          <c:idx val="0"/>
          <c:order val="1"/>
          <c:tx>
            <c:strRef>
              <c:f>'Gráfico 1'!$C$49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-1.0832705995072543E-2"/>
                  <c:y val="-3.44166701709045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22579614928368"/>
                      <c:h val="3.79521206995238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3F1-4F94-8C62-73980ADF4E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1'!$E$49</c:f>
              <c:numCache>
                <c:formatCode>#,##0.0</c:formatCode>
                <c:ptCount val="1"/>
                <c:pt idx="0">
                  <c:v>10294.485113909999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2-4B14-A18D-9D396C41A22A}"/>
            </c:ext>
          </c:extLst>
        </c:ser>
        <c:ser>
          <c:idx val="2"/>
          <c:order val="2"/>
          <c:tx>
            <c:strRef>
              <c:f>'Gráfico 1'!$C$50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7116068984396"/>
                      <c:h val="5.07985832187050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8DF-4EEA-A84C-9DEBDEA01F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1'!$E$50</c:f>
              <c:numCache>
                <c:formatCode>#,##0.0</c:formatCode>
                <c:ptCount val="1"/>
                <c:pt idx="0">
                  <c:v>39414.550515989999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2-4B14-A18D-9D396C41A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At val="10"/>
        <c:auto val="1"/>
        <c:lblAlgn val="ctr"/>
        <c:lblOffset val="10"/>
        <c:noMultiLvlLbl val="0"/>
      </c:catAx>
      <c:valAx>
        <c:axId val="1349366768"/>
        <c:scaling>
          <c:orientation val="minMax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.10415269413267633"/>
          <c:y val="0.77021984791464626"/>
          <c:w val="0.79818214481248284"/>
          <c:h val="5.1764885748128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05-4669-B041-393239A0FB5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05-4669-B041-393239A0FB5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05-4669-B041-393239A0FB5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305-4669-B041-393239A0FB5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305-4669-B041-393239A0FB52}"/>
              </c:ext>
            </c:extLst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065542342581803E-2"/>
                      <c:h val="0.111824604334901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305-4669-B041-393239A0FB52}"/>
                </c:ext>
              </c:extLst>
            </c:dLbl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545518821178991E-2"/>
                      <c:h val="0.118186101681104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305-4669-B041-393239A0FB52}"/>
                </c:ext>
              </c:extLst>
            </c:dLbl>
            <c:dLbl>
              <c:idx val="2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742041532584748E-2"/>
                      <c:h val="0.124547599027308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305-4669-B041-393239A0FB52}"/>
                </c:ext>
              </c:extLst>
            </c:dLbl>
            <c:dLbl>
              <c:idx val="3"/>
              <c:layout>
                <c:manualLayout>
                  <c:x val="3.6052008770688967E-2"/>
                  <c:y val="1.267352424427225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00646071201284E-2"/>
                      <c:h val="8.84990477401247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305-4669-B041-393239A0FB52}"/>
                </c:ext>
              </c:extLst>
            </c:dLbl>
            <c:dLbl>
              <c:idx val="4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07354881483116E-2"/>
                      <c:h val="0.133029595488913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305-4669-B041-393239A0F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2'!$B$5:$B$9</c:f>
              <c:strCache>
                <c:ptCount val="5"/>
                <c:pt idx="0">
                  <c:v>Servicios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2'!$C$5:$C$9</c:f>
              <c:numCache>
                <c:formatCode>0.0%</c:formatCode>
                <c:ptCount val="5"/>
                <c:pt idx="0">
                  <c:v>0.16533406477035123</c:v>
                </c:pt>
                <c:pt idx="1">
                  <c:v>0.14886115869504182</c:v>
                </c:pt>
                <c:pt idx="2">
                  <c:v>5.8350321698327282E-3</c:v>
                </c:pt>
                <c:pt idx="3">
                  <c:v>0.51365742415059856</c:v>
                </c:pt>
                <c:pt idx="4">
                  <c:v>0.16631232021417566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5-4669-B041-393239A0FB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180975</xdr:rowOff>
    </xdr:from>
    <xdr:to>
      <xdr:col>14</xdr:col>
      <xdr:colOff>476250</xdr:colOff>
      <xdr:row>34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36D94F-269D-A512-B05E-9D3BC490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533399</xdr:colOff>
      <xdr:row>0</xdr:row>
      <xdr:rowOff>180975</xdr:rowOff>
    </xdr:from>
    <xdr:to>
      <xdr:col>5</xdr:col>
      <xdr:colOff>609599</xdr:colOff>
      <xdr:row>28</xdr:row>
      <xdr:rowOff>119063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DF87184-D926-E611-1615-B44A1F4FA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481852</xdr:colOff>
      <xdr:row>13</xdr:row>
      <xdr:rowOff>145677</xdr:rowOff>
    </xdr:from>
    <xdr:to>
      <xdr:col>14</xdr:col>
      <xdr:colOff>649940</xdr:colOff>
      <xdr:row>40</xdr:row>
      <xdr:rowOff>67237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E5FBB9-F247-39E5-156B-96F04536D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89646</xdr:colOff>
      <xdr:row>6</xdr:row>
      <xdr:rowOff>78442</xdr:rowOff>
    </xdr:from>
    <xdr:to>
      <xdr:col>5</xdr:col>
      <xdr:colOff>627526</xdr:colOff>
      <xdr:row>42</xdr:row>
      <xdr:rowOff>140635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57786A-9DE9-4186-908A-1616509A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134473</xdr:colOff>
      <xdr:row>6</xdr:row>
      <xdr:rowOff>0</xdr:rowOff>
    </xdr:from>
    <xdr:to>
      <xdr:col>8</xdr:col>
      <xdr:colOff>593353</xdr:colOff>
      <xdr:row>42</xdr:row>
      <xdr:rowOff>62193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8FF6718-EF74-4607-932B-9EE70DB7B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4</xdr:row>
      <xdr:rowOff>36194</xdr:rowOff>
    </xdr:from>
    <xdr:to>
      <xdr:col>9</xdr:col>
      <xdr:colOff>710565</xdr:colOff>
      <xdr:row>33</xdr:row>
      <xdr:rowOff>74755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74E0C6-74F1-CD06-C63F-9C3305B83E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72" r="22495"/>
        <a:stretch/>
      </xdr:blipFill>
      <xdr:spPr>
        <a:xfrm>
          <a:off x="1272540" y="760094"/>
          <a:ext cx="6553200" cy="52868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752473</xdr:colOff>
      <xdr:row>4</xdr:row>
      <xdr:rowOff>95247</xdr:rowOff>
    </xdr:from>
    <xdr:to>
      <xdr:col>21</xdr:col>
      <xdr:colOff>345109</xdr:colOff>
      <xdr:row>36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DB7369-6494-493C-B0F6-91032C610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3A4A-DC16-4F6B-94C0-7C40EFD04248}">
  <dimension ref="B3:N31"/>
  <sheetViews>
    <sheetView workbookViewId="0">
      <selection activeCell="C11" sqref="C11:C16"/>
    </sheetView>
  </sheetViews>
  <sheetFormatPr baseColWidth="10" defaultRowHeight="15" x14ac:dyDescent="0.25"/>
  <cols>
    <col min="2" max="2" width="34.85546875" bestFit="1" customWidth="1"/>
    <col min="3" max="3" width="21.85546875" bestFit="1" customWidth="1"/>
  </cols>
  <sheetData>
    <row r="3" spans="2:3" x14ac:dyDescent="0.25">
      <c r="B3" t="s">
        <v>124</v>
      </c>
      <c r="C3">
        <v>2021</v>
      </c>
    </row>
    <row r="4" spans="2:3" x14ac:dyDescent="0.25">
      <c r="B4" s="39" t="s">
        <v>103</v>
      </c>
      <c r="C4" s="44">
        <f>C5+C6</f>
        <v>84286289946.619995</v>
      </c>
    </row>
    <row r="5" spans="2:3" x14ac:dyDescent="0.25">
      <c r="B5" s="39" t="s">
        <v>114</v>
      </c>
      <c r="C5" s="44">
        <v>84285556106.309998</v>
      </c>
    </row>
    <row r="6" spans="2:3" x14ac:dyDescent="0.25">
      <c r="B6" s="39" t="s">
        <v>115</v>
      </c>
      <c r="C6" s="44">
        <v>733840.31</v>
      </c>
    </row>
    <row r="7" spans="2:3" x14ac:dyDescent="0.25">
      <c r="B7" s="39" t="s">
        <v>104</v>
      </c>
      <c r="C7" s="45">
        <f>C8+C10</f>
        <v>69736421469.449997</v>
      </c>
    </row>
    <row r="8" spans="2:3" x14ac:dyDescent="0.25">
      <c r="B8" s="39" t="s">
        <v>112</v>
      </c>
      <c r="C8" s="45">
        <v>63328398904.909996</v>
      </c>
    </row>
    <row r="9" spans="2:3" x14ac:dyDescent="0.25">
      <c r="B9" s="43" t="s">
        <v>108</v>
      </c>
      <c r="C9" s="45">
        <v>4350896030.3600006</v>
      </c>
    </row>
    <row r="10" spans="2:3" x14ac:dyDescent="0.25">
      <c r="B10" s="68" t="s">
        <v>113</v>
      </c>
      <c r="C10" s="45">
        <v>6408022564.5400019</v>
      </c>
    </row>
    <row r="11" spans="2:3" x14ac:dyDescent="0.25">
      <c r="B11" s="39" t="s">
        <v>105</v>
      </c>
      <c r="C11" s="45">
        <f>C13+C9</f>
        <v>18900764507.529999</v>
      </c>
    </row>
    <row r="12" spans="2:3" x14ac:dyDescent="0.25">
      <c r="B12" s="39" t="s">
        <v>106</v>
      </c>
      <c r="C12" s="45">
        <f>C5-C8</f>
        <v>20957157201.400002</v>
      </c>
    </row>
    <row r="13" spans="2:3" x14ac:dyDescent="0.25">
      <c r="B13" s="39" t="s">
        <v>107</v>
      </c>
      <c r="C13" s="45">
        <f>C4-C7</f>
        <v>14549868477.169998</v>
      </c>
    </row>
    <row r="14" spans="2:3" x14ac:dyDescent="0.25">
      <c r="B14" s="39" t="s">
        <v>109</v>
      </c>
      <c r="C14" s="44">
        <v>335020704.54000002</v>
      </c>
    </row>
    <row r="15" spans="2:3" x14ac:dyDescent="0.25">
      <c r="B15" s="39" t="s">
        <v>110</v>
      </c>
      <c r="C15" s="45">
        <v>6166735385.7099991</v>
      </c>
    </row>
    <row r="16" spans="2:3" x14ac:dyDescent="0.25">
      <c r="B16" s="39" t="s">
        <v>111</v>
      </c>
      <c r="C16" s="45">
        <f>C14-C15</f>
        <v>-5831714681.1699991</v>
      </c>
    </row>
    <row r="22" spans="2:14" x14ac:dyDescent="0.25">
      <c r="B22" s="64"/>
      <c r="C22" s="64"/>
      <c r="D22" s="64"/>
      <c r="E22" s="64"/>
      <c r="F22" s="64"/>
      <c r="G22" s="65"/>
      <c r="H22" s="65"/>
      <c r="I22" s="64"/>
      <c r="J22" s="64"/>
      <c r="K22" s="64"/>
      <c r="L22" s="64"/>
      <c r="M22" s="64"/>
      <c r="N22" s="64"/>
    </row>
    <row r="23" spans="2:14" x14ac:dyDescent="0.25">
      <c r="B23" s="66"/>
      <c r="C23" s="66"/>
      <c r="D23" s="66"/>
      <c r="E23" s="67"/>
      <c r="F23" s="67"/>
      <c r="G23" s="67"/>
      <c r="H23" s="67"/>
      <c r="I23" s="67"/>
      <c r="J23" s="67"/>
      <c r="K23" s="67"/>
      <c r="L23" s="66"/>
      <c r="M23" s="67"/>
      <c r="N23" s="67"/>
    </row>
    <row r="29" spans="2:14" x14ac:dyDescent="0.25">
      <c r="C29" s="39" t="s">
        <v>103</v>
      </c>
      <c r="D29" s="39" t="s">
        <v>104</v>
      </c>
      <c r="H29" s="39" t="s">
        <v>105</v>
      </c>
      <c r="I29" s="39" t="s">
        <v>106</v>
      </c>
      <c r="J29" s="39" t="s">
        <v>107</v>
      </c>
      <c r="K29" s="39" t="s">
        <v>109</v>
      </c>
      <c r="L29" s="39" t="s">
        <v>110</v>
      </c>
      <c r="M29" s="39" t="s">
        <v>111</v>
      </c>
    </row>
    <row r="30" spans="2:14" x14ac:dyDescent="0.25">
      <c r="C30" s="44">
        <v>84285556106.309998</v>
      </c>
      <c r="D30" s="45">
        <v>63328398904.909996</v>
      </c>
      <c r="H30" s="45" t="e">
        <f>J30+#REF!</f>
        <v>#REF!</v>
      </c>
      <c r="I30" s="45" t="e">
        <f>#REF!-#REF!</f>
        <v>#REF!</v>
      </c>
      <c r="J30" s="45">
        <f>C30-D30</f>
        <v>20957157201.400002</v>
      </c>
      <c r="K30" s="44">
        <v>335020704.54000002</v>
      </c>
      <c r="L30" s="45">
        <v>6166735385.7099991</v>
      </c>
      <c r="M30" s="45">
        <f>K30-L30</f>
        <v>-5831714681.1699991</v>
      </c>
    </row>
    <row r="31" spans="2:14" x14ac:dyDescent="0.25">
      <c r="C31" s="44">
        <v>733840.31</v>
      </c>
      <c r="D31" s="45">
        <v>4350896030.3600006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FDED-3357-4620-A3F1-53E36A242C55}">
  <dimension ref="B3:G321"/>
  <sheetViews>
    <sheetView showGridLines="0" zoomScaleNormal="100" workbookViewId="0">
      <selection activeCell="B9" sqref="B9"/>
    </sheetView>
  </sheetViews>
  <sheetFormatPr baseColWidth="10" defaultColWidth="9.140625" defaultRowHeight="15" x14ac:dyDescent="0.25"/>
  <cols>
    <col min="1" max="1" width="9.140625" style="4"/>
    <col min="2" max="2" width="137.28515625" style="4" bestFit="1" customWidth="1"/>
    <col min="3" max="3" width="23.7109375" style="4" customWidth="1"/>
    <col min="4" max="4" width="17.28515625" style="4" bestFit="1" customWidth="1"/>
    <col min="5" max="5" width="15.5703125" style="4" bestFit="1" customWidth="1"/>
    <col min="6" max="6" width="11.7109375" style="4" bestFit="1" customWidth="1"/>
    <col min="7" max="7" width="9.140625" style="4"/>
    <col min="8" max="8" width="19.85546875" style="4" bestFit="1" customWidth="1"/>
    <col min="9" max="9" width="18" style="4" bestFit="1" customWidth="1"/>
    <col min="10" max="10" width="17.140625" style="4" bestFit="1" customWidth="1"/>
    <col min="11" max="11" width="17.7109375" style="4" bestFit="1" customWidth="1"/>
    <col min="12" max="16384" width="9.140625" style="4"/>
  </cols>
  <sheetData>
    <row r="3" spans="2:6" ht="15.75" x14ac:dyDescent="0.25">
      <c r="B3" s="197" t="s">
        <v>549</v>
      </c>
      <c r="C3" s="197"/>
      <c r="D3" s="197"/>
      <c r="E3" s="197"/>
      <c r="F3" s="81"/>
    </row>
    <row r="4" spans="2:6" ht="16.5" thickBot="1" x14ac:dyDescent="0.3">
      <c r="B4" s="198" t="s">
        <v>128</v>
      </c>
      <c r="C4" s="198"/>
      <c r="D4" s="198"/>
      <c r="E4" s="198"/>
      <c r="F4" s="82"/>
    </row>
    <row r="5" spans="2:6" ht="15" customHeight="1" x14ac:dyDescent="0.25">
      <c r="B5" s="199" t="s">
        <v>6</v>
      </c>
      <c r="C5" s="201" t="s">
        <v>129</v>
      </c>
      <c r="D5" s="201" t="s">
        <v>130</v>
      </c>
      <c r="E5" s="201" t="s">
        <v>131</v>
      </c>
      <c r="F5" s="206" t="s">
        <v>37</v>
      </c>
    </row>
    <row r="6" spans="2:6" ht="15" customHeight="1" x14ac:dyDescent="0.25">
      <c r="B6" s="200"/>
      <c r="C6" s="202"/>
      <c r="D6" s="204"/>
      <c r="E6" s="202"/>
      <c r="F6" s="206"/>
    </row>
    <row r="7" spans="2:6" ht="15.75" thickBot="1" x14ac:dyDescent="0.3">
      <c r="B7" s="123" t="s">
        <v>132</v>
      </c>
      <c r="C7" s="203"/>
      <c r="D7" s="205"/>
      <c r="E7" s="203"/>
      <c r="F7" s="206"/>
    </row>
    <row r="8" spans="2:6" x14ac:dyDescent="0.25">
      <c r="B8" s="131" t="s">
        <v>138</v>
      </c>
      <c r="C8" s="84">
        <v>2635779124</v>
      </c>
      <c r="D8" s="84">
        <v>219648243</v>
      </c>
      <c r="E8" s="84">
        <v>219648243</v>
      </c>
      <c r="F8" s="84">
        <v>219648243</v>
      </c>
    </row>
    <row r="9" spans="2:6" x14ac:dyDescent="0.25">
      <c r="B9" s="85" t="s">
        <v>139</v>
      </c>
      <c r="C9" s="86">
        <v>2635779124</v>
      </c>
      <c r="D9" s="86">
        <v>219648243</v>
      </c>
      <c r="E9" s="86">
        <v>219648243</v>
      </c>
      <c r="F9" s="86">
        <v>219648243</v>
      </c>
    </row>
    <row r="10" spans="2:6" x14ac:dyDescent="0.25">
      <c r="B10" s="87" t="s">
        <v>140</v>
      </c>
      <c r="C10" s="88">
        <v>2275612323</v>
      </c>
      <c r="D10" s="88">
        <v>189634344</v>
      </c>
      <c r="E10" s="88">
        <v>189634344</v>
      </c>
      <c r="F10" s="88">
        <v>189634344</v>
      </c>
    </row>
    <row r="11" spans="2:6" x14ac:dyDescent="0.25">
      <c r="B11" s="89" t="s">
        <v>588</v>
      </c>
      <c r="C11" s="88">
        <v>360166801</v>
      </c>
      <c r="D11" s="88">
        <v>30013899</v>
      </c>
      <c r="E11" s="88">
        <v>30013899</v>
      </c>
      <c r="F11" s="88">
        <v>30013899</v>
      </c>
    </row>
    <row r="12" spans="2:6" x14ac:dyDescent="0.25">
      <c r="B12" s="131" t="s">
        <v>141</v>
      </c>
      <c r="C12" s="84">
        <v>5182940712</v>
      </c>
      <c r="D12" s="84">
        <v>431911710.81000012</v>
      </c>
      <c r="E12" s="84">
        <v>431911710.81000012</v>
      </c>
      <c r="F12" s="84">
        <v>431911710.81</v>
      </c>
    </row>
    <row r="13" spans="2:6" x14ac:dyDescent="0.25">
      <c r="B13" s="85" t="s">
        <v>142</v>
      </c>
      <c r="C13" s="86">
        <v>5182940712</v>
      </c>
      <c r="D13" s="86">
        <v>431911710.81000012</v>
      </c>
      <c r="E13" s="86">
        <v>431911710.81000012</v>
      </c>
      <c r="F13" s="86">
        <v>431911710.80999988</v>
      </c>
    </row>
    <row r="14" spans="2:6" x14ac:dyDescent="0.25">
      <c r="B14" s="87" t="s">
        <v>140</v>
      </c>
      <c r="C14" s="88">
        <v>4853188266</v>
      </c>
      <c r="D14" s="88">
        <v>395975197.45000011</v>
      </c>
      <c r="E14" s="88">
        <v>395975197.45000011</v>
      </c>
      <c r="F14" s="88">
        <v>395975197.44999987</v>
      </c>
    </row>
    <row r="15" spans="2:6" x14ac:dyDescent="0.25">
      <c r="B15" s="87" t="s">
        <v>588</v>
      </c>
      <c r="C15" s="88">
        <v>329752446</v>
      </c>
      <c r="D15" s="88">
        <v>35936513.359999999</v>
      </c>
      <c r="E15" s="88">
        <v>35936513.359999999</v>
      </c>
      <c r="F15" s="88">
        <v>35936513.359999999</v>
      </c>
    </row>
    <row r="16" spans="2:6" x14ac:dyDescent="0.25">
      <c r="B16" s="131" t="s">
        <v>143</v>
      </c>
      <c r="C16" s="84">
        <v>86044434138</v>
      </c>
      <c r="D16" s="84">
        <v>6847090597.9799986</v>
      </c>
      <c r="E16" s="84">
        <v>5934514461.5299969</v>
      </c>
      <c r="F16" s="84">
        <v>5876517244.2400017</v>
      </c>
    </row>
    <row r="17" spans="2:6" x14ac:dyDescent="0.25">
      <c r="B17" s="85" t="s">
        <v>144</v>
      </c>
      <c r="C17" s="86">
        <v>17247695602</v>
      </c>
      <c r="D17" s="86">
        <v>1756988794.1100004</v>
      </c>
      <c r="E17" s="86">
        <v>1741359833.9200001</v>
      </c>
      <c r="F17" s="86">
        <v>1502400134.4000001</v>
      </c>
    </row>
    <row r="18" spans="2:6" x14ac:dyDescent="0.25">
      <c r="B18" s="87" t="s">
        <v>589</v>
      </c>
      <c r="C18" s="88">
        <v>2592212237</v>
      </c>
      <c r="D18" s="88">
        <v>295339155.58000004</v>
      </c>
      <c r="E18" s="88">
        <v>267823570.00000003</v>
      </c>
      <c r="F18" s="88">
        <v>236227966.20999992</v>
      </c>
    </row>
    <row r="19" spans="2:6" x14ac:dyDescent="0.25">
      <c r="B19" s="87" t="s">
        <v>367</v>
      </c>
      <c r="C19" s="88">
        <v>5242781293</v>
      </c>
      <c r="D19" s="88">
        <v>424232305.48000002</v>
      </c>
      <c r="E19" s="88">
        <v>424232305.48000002</v>
      </c>
      <c r="F19" s="88">
        <v>200116126.72</v>
      </c>
    </row>
    <row r="20" spans="2:6" x14ac:dyDescent="0.25">
      <c r="B20" s="87" t="s">
        <v>145</v>
      </c>
      <c r="C20" s="88">
        <v>277421534</v>
      </c>
      <c r="D20" s="88">
        <v>23350342.34</v>
      </c>
      <c r="E20" s="88">
        <v>25035600.410000004</v>
      </c>
      <c r="F20" s="88">
        <v>25015568.669999998</v>
      </c>
    </row>
    <row r="21" spans="2:6" x14ac:dyDescent="0.25">
      <c r="B21" s="87" t="s">
        <v>146</v>
      </c>
      <c r="C21" s="88">
        <v>74060196</v>
      </c>
      <c r="D21" s="88">
        <v>2553991.9099999997</v>
      </c>
      <c r="E21" s="88">
        <v>2833656.98</v>
      </c>
      <c r="F21" s="88">
        <v>4903347.1900000004</v>
      </c>
    </row>
    <row r="22" spans="2:6" x14ac:dyDescent="0.25">
      <c r="B22" s="87" t="s">
        <v>590</v>
      </c>
      <c r="C22" s="88">
        <v>2539128440</v>
      </c>
      <c r="D22" s="88">
        <v>229260347.86000001</v>
      </c>
      <c r="E22" s="88">
        <v>184554371.90000001</v>
      </c>
      <c r="F22" s="88">
        <v>109832859.57999998</v>
      </c>
    </row>
    <row r="23" spans="2:6" x14ac:dyDescent="0.25">
      <c r="B23" s="87" t="s">
        <v>147</v>
      </c>
      <c r="C23" s="88">
        <v>91627547</v>
      </c>
      <c r="D23" s="88">
        <v>8167944.6799999988</v>
      </c>
      <c r="E23" s="88">
        <v>5126699.8</v>
      </c>
      <c r="F23" s="88">
        <v>4419221.1499999994</v>
      </c>
    </row>
    <row r="24" spans="2:6" x14ac:dyDescent="0.25">
      <c r="B24" s="87" t="s">
        <v>148</v>
      </c>
      <c r="C24" s="88">
        <v>118136404</v>
      </c>
      <c r="D24" s="88">
        <v>9333048.1800000016</v>
      </c>
      <c r="E24" s="88">
        <v>8896337.5499999989</v>
      </c>
      <c r="F24" s="88">
        <v>8166849.9800000004</v>
      </c>
    </row>
    <row r="25" spans="2:6" x14ac:dyDescent="0.25">
      <c r="B25" s="87" t="s">
        <v>149</v>
      </c>
      <c r="C25" s="88">
        <v>2000908797</v>
      </c>
      <c r="D25" s="88">
        <v>389424700.52000004</v>
      </c>
      <c r="E25" s="88">
        <v>447530334.24000001</v>
      </c>
      <c r="F25" s="88">
        <v>409810775.55000001</v>
      </c>
    </row>
    <row r="26" spans="2:6" x14ac:dyDescent="0.25">
      <c r="B26" s="87" t="s">
        <v>588</v>
      </c>
      <c r="C26" s="88">
        <v>4131252043</v>
      </c>
      <c r="D26" s="88">
        <v>362063686.55000001</v>
      </c>
      <c r="E26" s="88">
        <v>362063686.55000001</v>
      </c>
      <c r="F26" s="88">
        <v>490644148.34000003</v>
      </c>
    </row>
    <row r="27" spans="2:6" x14ac:dyDescent="0.25">
      <c r="B27" s="87" t="s">
        <v>150</v>
      </c>
      <c r="C27" s="88">
        <v>180167111</v>
      </c>
      <c r="D27" s="88">
        <v>13263271.01</v>
      </c>
      <c r="E27" s="88">
        <v>13263271.01</v>
      </c>
      <c r="F27" s="88">
        <v>13263271.01</v>
      </c>
    </row>
    <row r="28" spans="2:6" x14ac:dyDescent="0.25">
      <c r="B28" s="85" t="s">
        <v>151</v>
      </c>
      <c r="C28" s="86">
        <v>49771582635</v>
      </c>
      <c r="D28" s="86">
        <v>3923285251.7999997</v>
      </c>
      <c r="E28" s="86">
        <v>3559161453.8499999</v>
      </c>
      <c r="F28" s="86">
        <v>3515460259.0100002</v>
      </c>
    </row>
    <row r="29" spans="2:6" x14ac:dyDescent="0.25">
      <c r="B29" s="87" t="s">
        <v>589</v>
      </c>
      <c r="C29" s="88">
        <v>430230457</v>
      </c>
      <c r="D29" s="88">
        <v>39808535.400000006</v>
      </c>
      <c r="E29" s="88">
        <v>37733443.61999999</v>
      </c>
      <c r="F29" s="88">
        <v>40160478.099999994</v>
      </c>
    </row>
    <row r="30" spans="2:6" x14ac:dyDescent="0.25">
      <c r="B30" s="87" t="s">
        <v>591</v>
      </c>
      <c r="C30" s="88">
        <v>40104680100</v>
      </c>
      <c r="D30" s="88">
        <v>2949850966.2499995</v>
      </c>
      <c r="E30" s="88">
        <v>2948098124</v>
      </c>
      <c r="F30" s="88">
        <v>2947727913.48</v>
      </c>
    </row>
    <row r="31" spans="2:6" x14ac:dyDescent="0.25">
      <c r="B31" s="87" t="s">
        <v>152</v>
      </c>
      <c r="C31" s="88">
        <v>1253145786</v>
      </c>
      <c r="D31" s="88">
        <v>120852456.15999998</v>
      </c>
      <c r="E31" s="88">
        <v>130104814.28999999</v>
      </c>
      <c r="F31" s="88">
        <v>76973978.770000011</v>
      </c>
    </row>
    <row r="32" spans="2:6" x14ac:dyDescent="0.25">
      <c r="B32" s="87" t="s">
        <v>592</v>
      </c>
      <c r="C32" s="88">
        <v>5094339767</v>
      </c>
      <c r="D32" s="88">
        <v>582369339.42999995</v>
      </c>
      <c r="E32" s="88">
        <v>231533141.65000001</v>
      </c>
      <c r="F32" s="88">
        <v>224667287.32000002</v>
      </c>
    </row>
    <row r="33" spans="2:6" x14ac:dyDescent="0.25">
      <c r="B33" s="87" t="s">
        <v>153</v>
      </c>
      <c r="C33" s="88">
        <v>1094220384</v>
      </c>
      <c r="D33" s="88">
        <v>85807430.63000001</v>
      </c>
      <c r="E33" s="88">
        <v>67098024.700000003</v>
      </c>
      <c r="F33" s="88">
        <v>62641383.829999998</v>
      </c>
    </row>
    <row r="34" spans="2:6" x14ac:dyDescent="0.25">
      <c r="B34" s="87" t="s">
        <v>154</v>
      </c>
      <c r="C34" s="88">
        <v>34200289</v>
      </c>
      <c r="D34" s="88">
        <v>0</v>
      </c>
      <c r="E34" s="88">
        <v>0</v>
      </c>
      <c r="F34" s="88">
        <v>0</v>
      </c>
    </row>
    <row r="35" spans="2:6" x14ac:dyDescent="0.25">
      <c r="B35" s="87" t="s">
        <v>155</v>
      </c>
      <c r="C35" s="88">
        <v>25638985</v>
      </c>
      <c r="D35" s="88">
        <v>2618.34</v>
      </c>
      <c r="E35" s="88">
        <v>0</v>
      </c>
      <c r="F35" s="88">
        <v>0</v>
      </c>
    </row>
    <row r="36" spans="2:6" x14ac:dyDescent="0.25">
      <c r="B36" s="87" t="s">
        <v>150</v>
      </c>
      <c r="C36" s="88">
        <v>1735126867</v>
      </c>
      <c r="D36" s="88">
        <v>144593905.59</v>
      </c>
      <c r="E36" s="88">
        <v>144593905.59</v>
      </c>
      <c r="F36" s="88">
        <v>163289217.51000002</v>
      </c>
    </row>
    <row r="37" spans="2:6" x14ac:dyDescent="0.25">
      <c r="B37" s="85" t="s">
        <v>156</v>
      </c>
      <c r="C37" s="86">
        <v>2481231381</v>
      </c>
      <c r="D37" s="86">
        <v>149500338.23000002</v>
      </c>
      <c r="E37" s="86">
        <v>156350270.06</v>
      </c>
      <c r="F37" s="86">
        <v>139856878.72</v>
      </c>
    </row>
    <row r="38" spans="2:6" x14ac:dyDescent="0.25">
      <c r="B38" s="87" t="s">
        <v>593</v>
      </c>
      <c r="C38" s="88">
        <v>2466391365</v>
      </c>
      <c r="D38" s="88">
        <v>149500338.23000002</v>
      </c>
      <c r="E38" s="88">
        <v>156350270.06</v>
      </c>
      <c r="F38" s="88">
        <v>139856878.72</v>
      </c>
    </row>
    <row r="39" spans="2:6" x14ac:dyDescent="0.25">
      <c r="B39" s="87" t="s">
        <v>588</v>
      </c>
      <c r="C39" s="88">
        <v>14840016</v>
      </c>
      <c r="D39" s="88"/>
      <c r="E39" s="88"/>
      <c r="F39" s="88"/>
    </row>
    <row r="40" spans="2:6" x14ac:dyDescent="0.25">
      <c r="B40" s="85" t="s">
        <v>157</v>
      </c>
      <c r="C40" s="86">
        <v>16543924520</v>
      </c>
      <c r="D40" s="86">
        <v>1017316213.8399999</v>
      </c>
      <c r="E40" s="86">
        <v>477642903.69999993</v>
      </c>
      <c r="F40" s="86">
        <v>718799972.1099999</v>
      </c>
    </row>
    <row r="41" spans="2:6" x14ac:dyDescent="0.25">
      <c r="B41" s="87" t="s">
        <v>589</v>
      </c>
      <c r="C41" s="88">
        <v>2609284279</v>
      </c>
      <c r="D41" s="88">
        <v>44482129.410000011</v>
      </c>
      <c r="E41" s="88">
        <v>72389335.329999983</v>
      </c>
      <c r="F41" s="88">
        <v>43654694.63000001</v>
      </c>
    </row>
    <row r="42" spans="2:6" x14ac:dyDescent="0.25">
      <c r="B42" s="87" t="s">
        <v>158</v>
      </c>
      <c r="C42" s="88">
        <v>4109834240</v>
      </c>
      <c r="D42" s="88">
        <v>307216343.40000004</v>
      </c>
      <c r="E42" s="88">
        <v>125589345.61000003</v>
      </c>
      <c r="F42" s="88">
        <v>165983438.05999997</v>
      </c>
    </row>
    <row r="43" spans="2:6" x14ac:dyDescent="0.25">
      <c r="B43" s="87" t="s">
        <v>159</v>
      </c>
      <c r="C43" s="88">
        <v>109076099</v>
      </c>
      <c r="D43" s="88">
        <v>7856621.9299999988</v>
      </c>
      <c r="E43" s="88">
        <v>6799825.6399999997</v>
      </c>
      <c r="F43" s="88">
        <v>6018168.2400000002</v>
      </c>
    </row>
    <row r="44" spans="2:6" x14ac:dyDescent="0.25">
      <c r="B44" s="87" t="s">
        <v>160</v>
      </c>
      <c r="C44" s="88">
        <v>827953903</v>
      </c>
      <c r="D44" s="88">
        <v>51455591.980000004</v>
      </c>
      <c r="E44" s="88">
        <v>29625374.059999995</v>
      </c>
      <c r="F44" s="88">
        <v>30375030.079999998</v>
      </c>
    </row>
    <row r="45" spans="2:6" x14ac:dyDescent="0.25">
      <c r="B45" s="87" t="s">
        <v>594</v>
      </c>
      <c r="C45" s="88">
        <v>253456268</v>
      </c>
      <c r="D45" s="88">
        <v>16665914.83</v>
      </c>
      <c r="E45" s="88">
        <v>17291585.269999996</v>
      </c>
      <c r="F45" s="88">
        <v>19657001.370000001</v>
      </c>
    </row>
    <row r="46" spans="2:6" x14ac:dyDescent="0.25">
      <c r="B46" s="87" t="s">
        <v>161</v>
      </c>
      <c r="C46" s="88">
        <v>3993718403</v>
      </c>
      <c r="D46" s="88">
        <v>30524775.539999999</v>
      </c>
      <c r="E46" s="88">
        <v>20887307.789999995</v>
      </c>
      <c r="F46" s="88">
        <v>143513618.89999998</v>
      </c>
    </row>
    <row r="47" spans="2:6" x14ac:dyDescent="0.25">
      <c r="B47" s="87" t="s">
        <v>162</v>
      </c>
      <c r="C47" s="88">
        <v>4161248089</v>
      </c>
      <c r="D47" s="88">
        <v>521129342.08999997</v>
      </c>
      <c r="E47" s="88">
        <v>167074635.34</v>
      </c>
      <c r="F47" s="88">
        <v>285868198.17000002</v>
      </c>
    </row>
    <row r="48" spans="2:6" x14ac:dyDescent="0.25">
      <c r="B48" s="87" t="s">
        <v>150</v>
      </c>
      <c r="C48" s="88">
        <v>479353239</v>
      </c>
      <c r="D48" s="88">
        <v>37985494.659999996</v>
      </c>
      <c r="E48" s="88">
        <v>37985494.659999996</v>
      </c>
      <c r="F48" s="88">
        <v>23729822.66</v>
      </c>
    </row>
    <row r="49" spans="2:6" x14ac:dyDescent="0.25">
      <c r="B49" s="131" t="s">
        <v>163</v>
      </c>
      <c r="C49" s="84">
        <v>50918592846</v>
      </c>
      <c r="D49" s="84">
        <v>4047817461.6699986</v>
      </c>
      <c r="E49" s="84">
        <v>3787499724.8599963</v>
      </c>
      <c r="F49" s="84">
        <v>3760327729.159997</v>
      </c>
    </row>
    <row r="50" spans="2:6" x14ac:dyDescent="0.25">
      <c r="B50" s="85" t="s">
        <v>164</v>
      </c>
      <c r="C50" s="86">
        <v>28972374348</v>
      </c>
      <c r="D50" s="86">
        <v>2424114067.1900001</v>
      </c>
      <c r="E50" s="86">
        <v>2198980312.4499998</v>
      </c>
      <c r="F50" s="86">
        <v>2210354849.7599998</v>
      </c>
    </row>
    <row r="51" spans="2:6" x14ac:dyDescent="0.25">
      <c r="B51" s="89" t="s">
        <v>589</v>
      </c>
      <c r="C51" s="88">
        <v>1963574926</v>
      </c>
      <c r="D51" s="88">
        <v>183673117.44999999</v>
      </c>
      <c r="E51" s="88">
        <v>87204123.330000013</v>
      </c>
      <c r="F51" s="88">
        <v>101169451.82000001</v>
      </c>
    </row>
    <row r="52" spans="2:6" x14ac:dyDescent="0.25">
      <c r="B52" s="89" t="s">
        <v>595</v>
      </c>
      <c r="C52" s="88">
        <v>369875789</v>
      </c>
      <c r="D52" s="88">
        <v>35988106.739999995</v>
      </c>
      <c r="E52" s="88">
        <v>11732635.299999999</v>
      </c>
      <c r="F52" s="88">
        <v>12385596</v>
      </c>
    </row>
    <row r="53" spans="2:6" x14ac:dyDescent="0.25">
      <c r="B53" s="89" t="s">
        <v>165</v>
      </c>
      <c r="C53" s="88">
        <v>1939706626</v>
      </c>
      <c r="D53" s="88">
        <v>155155392.32000002</v>
      </c>
      <c r="E53" s="88">
        <v>116027700.28000003</v>
      </c>
      <c r="F53" s="88">
        <v>112394364.81</v>
      </c>
    </row>
    <row r="54" spans="2:6" x14ac:dyDescent="0.25">
      <c r="B54" s="89" t="s">
        <v>596</v>
      </c>
      <c r="C54" s="88">
        <v>261038828</v>
      </c>
      <c r="D54" s="88">
        <v>20159742.800000004</v>
      </c>
      <c r="E54" s="88">
        <v>19448795.640000004</v>
      </c>
      <c r="F54" s="88">
        <v>19992849.199999996</v>
      </c>
    </row>
    <row r="55" spans="2:6" x14ac:dyDescent="0.25">
      <c r="B55" s="89" t="s">
        <v>166</v>
      </c>
      <c r="C55" s="88">
        <v>166433833</v>
      </c>
      <c r="D55" s="88">
        <v>14414581.109999999</v>
      </c>
      <c r="E55" s="88">
        <v>12324652.469999999</v>
      </c>
      <c r="F55" s="88">
        <v>14204217.300000001</v>
      </c>
    </row>
    <row r="56" spans="2:6" x14ac:dyDescent="0.25">
      <c r="B56" s="89" t="s">
        <v>167</v>
      </c>
      <c r="C56" s="88">
        <v>1237327951</v>
      </c>
      <c r="D56" s="88">
        <v>93752650.090000004</v>
      </c>
      <c r="E56" s="88">
        <v>30937407.250000004</v>
      </c>
      <c r="F56" s="88">
        <v>28794838.780000001</v>
      </c>
    </row>
    <row r="57" spans="2:6" x14ac:dyDescent="0.25">
      <c r="B57" s="89" t="s">
        <v>588</v>
      </c>
      <c r="C57" s="88">
        <v>508289136</v>
      </c>
      <c r="D57" s="88">
        <v>72064757.640000001</v>
      </c>
      <c r="E57" s="88">
        <v>72399279.140000001</v>
      </c>
      <c r="F57" s="88">
        <v>72507812.810000002</v>
      </c>
    </row>
    <row r="58" spans="2:6" x14ac:dyDescent="0.25">
      <c r="B58" s="89" t="s">
        <v>150</v>
      </c>
      <c r="C58" s="88">
        <v>22526127259</v>
      </c>
      <c r="D58" s="88">
        <v>1848905719.04</v>
      </c>
      <c r="E58" s="88">
        <v>1848905719.04</v>
      </c>
      <c r="F58" s="88">
        <v>1848905719.04</v>
      </c>
    </row>
    <row r="59" spans="2:6" x14ac:dyDescent="0.25">
      <c r="B59" s="85" t="s">
        <v>168</v>
      </c>
      <c r="C59" s="86">
        <v>21946218498</v>
      </c>
      <c r="D59" s="86">
        <v>1623703394.48</v>
      </c>
      <c r="E59" s="86">
        <v>1588519412.4100006</v>
      </c>
      <c r="F59" s="86">
        <v>1549972879.3999999</v>
      </c>
    </row>
    <row r="60" spans="2:6" x14ac:dyDescent="0.25">
      <c r="B60" s="89" t="s">
        <v>597</v>
      </c>
      <c r="C60" s="88">
        <v>19580465285</v>
      </c>
      <c r="D60" s="88">
        <v>1394657503.6600001</v>
      </c>
      <c r="E60" s="88">
        <v>1395996007.3500004</v>
      </c>
      <c r="F60" s="88">
        <v>1370626806.8699999</v>
      </c>
    </row>
    <row r="61" spans="2:6" x14ac:dyDescent="0.25">
      <c r="B61" s="89" t="s">
        <v>169</v>
      </c>
      <c r="C61" s="88">
        <v>1197941910</v>
      </c>
      <c r="D61" s="88">
        <v>76085521.230000019</v>
      </c>
      <c r="E61" s="88">
        <v>94734431.480000019</v>
      </c>
      <c r="F61" s="88">
        <v>97549076.900000006</v>
      </c>
    </row>
    <row r="62" spans="2:6" x14ac:dyDescent="0.25">
      <c r="B62" s="89" t="s">
        <v>170</v>
      </c>
      <c r="C62" s="88">
        <v>160228034</v>
      </c>
      <c r="D62" s="88">
        <v>20525454.359999999</v>
      </c>
      <c r="E62" s="88">
        <v>17562461.379999999</v>
      </c>
      <c r="F62" s="88">
        <v>10396073.620000001</v>
      </c>
    </row>
    <row r="63" spans="2:6" x14ac:dyDescent="0.25">
      <c r="B63" s="89" t="s">
        <v>171</v>
      </c>
      <c r="C63" s="88">
        <v>377086108</v>
      </c>
      <c r="D63" s="88">
        <v>67888064.75</v>
      </c>
      <c r="E63" s="88">
        <v>73761296.719999999</v>
      </c>
      <c r="F63" s="88">
        <v>64935706.529999994</v>
      </c>
    </row>
    <row r="64" spans="2:6" x14ac:dyDescent="0.25">
      <c r="B64" s="89" t="s">
        <v>167</v>
      </c>
      <c r="C64" s="88">
        <v>630497161</v>
      </c>
      <c r="D64" s="88">
        <v>64546850.480000004</v>
      </c>
      <c r="E64" s="88">
        <v>6465215.4800000004</v>
      </c>
      <c r="F64" s="88">
        <v>6465215.4800000004</v>
      </c>
    </row>
    <row r="65" spans="2:7" x14ac:dyDescent="0.25">
      <c r="B65" s="131" t="s">
        <v>65</v>
      </c>
      <c r="C65" s="84">
        <v>41821269281</v>
      </c>
      <c r="D65" s="84">
        <v>3253745406.1900001</v>
      </c>
      <c r="E65" s="84">
        <v>3186442011.5700006</v>
      </c>
      <c r="F65" s="84">
        <v>3207035566.2300005</v>
      </c>
    </row>
    <row r="66" spans="2:7" x14ac:dyDescent="0.25">
      <c r="B66" s="85" t="s">
        <v>172</v>
      </c>
      <c r="C66" s="86">
        <v>15597205319</v>
      </c>
      <c r="D66" s="86">
        <v>1206845621.6800001</v>
      </c>
      <c r="E66" s="86">
        <v>1129188613.98</v>
      </c>
      <c r="F66" s="86">
        <v>1092314411.3899999</v>
      </c>
    </row>
    <row r="67" spans="2:7" x14ac:dyDescent="0.25">
      <c r="B67" s="89" t="s">
        <v>589</v>
      </c>
      <c r="C67" s="88">
        <v>4738704589</v>
      </c>
      <c r="D67" s="88">
        <v>285033514.89000005</v>
      </c>
      <c r="E67" s="88">
        <v>225187993.54999992</v>
      </c>
      <c r="F67" s="88">
        <v>208492967.03999993</v>
      </c>
    </row>
    <row r="68" spans="2:7" x14ac:dyDescent="0.25">
      <c r="B68" s="89" t="s">
        <v>173</v>
      </c>
      <c r="C68" s="88">
        <v>2503289703</v>
      </c>
      <c r="D68" s="88">
        <v>190275785.81999993</v>
      </c>
      <c r="E68" s="88">
        <v>185475805.48999998</v>
      </c>
      <c r="F68" s="88">
        <v>169099914.98000002</v>
      </c>
    </row>
    <row r="69" spans="2:7" x14ac:dyDescent="0.25">
      <c r="B69" s="89" t="s">
        <v>174</v>
      </c>
      <c r="C69" s="88">
        <v>532397099</v>
      </c>
      <c r="D69" s="88">
        <v>85324942.239999965</v>
      </c>
      <c r="E69" s="88">
        <v>87623771.50999999</v>
      </c>
      <c r="F69" s="88">
        <v>92406643.470000029</v>
      </c>
    </row>
    <row r="70" spans="2:7" x14ac:dyDescent="0.25">
      <c r="B70" s="89" t="s">
        <v>368</v>
      </c>
      <c r="C70" s="88">
        <v>1055861390</v>
      </c>
      <c r="D70" s="88">
        <v>110962203.56000002</v>
      </c>
      <c r="E70" s="88">
        <v>95672735.580000013</v>
      </c>
      <c r="F70" s="88">
        <v>87725540.049999997</v>
      </c>
    </row>
    <row r="71" spans="2:7" x14ac:dyDescent="0.25">
      <c r="B71" s="89" t="s">
        <v>588</v>
      </c>
      <c r="C71" s="88">
        <v>6766952538</v>
      </c>
      <c r="D71" s="88">
        <v>535249175.17000002</v>
      </c>
      <c r="E71" s="88">
        <v>535228307.85000002</v>
      </c>
      <c r="F71" s="88">
        <v>534589345.85000002</v>
      </c>
    </row>
    <row r="72" spans="2:7" x14ac:dyDescent="0.25">
      <c r="B72" s="85" t="s">
        <v>175</v>
      </c>
      <c r="C72" s="86">
        <v>12303908533</v>
      </c>
      <c r="D72" s="86">
        <v>999648768.65999997</v>
      </c>
      <c r="E72" s="86">
        <v>980450477.51000011</v>
      </c>
      <c r="F72" s="86">
        <v>1018218835.3199998</v>
      </c>
    </row>
    <row r="73" spans="2:7" x14ac:dyDescent="0.25">
      <c r="B73" s="89" t="s">
        <v>598</v>
      </c>
      <c r="C73" s="88">
        <v>12182515946</v>
      </c>
      <c r="D73" s="88">
        <v>991554790.62</v>
      </c>
      <c r="E73" s="88">
        <v>971563494.8900001</v>
      </c>
      <c r="F73" s="88">
        <v>1010041701.8899999</v>
      </c>
      <c r="G73" s="29"/>
    </row>
    <row r="74" spans="2:7" x14ac:dyDescent="0.25">
      <c r="B74" s="89" t="s">
        <v>176</v>
      </c>
      <c r="C74" s="88">
        <v>121392587</v>
      </c>
      <c r="D74" s="88">
        <v>8093978.0400000019</v>
      </c>
      <c r="E74" s="88">
        <v>8886982.6199999992</v>
      </c>
      <c r="F74" s="88">
        <v>8177133.4300000016</v>
      </c>
    </row>
    <row r="75" spans="2:7" x14ac:dyDescent="0.25">
      <c r="B75" s="85" t="s">
        <v>177</v>
      </c>
      <c r="C75" s="86">
        <v>5447330289</v>
      </c>
      <c r="D75" s="86">
        <v>421476354.8599999</v>
      </c>
      <c r="E75" s="86">
        <v>446269182.56999993</v>
      </c>
      <c r="F75" s="86">
        <v>431285948.7700001</v>
      </c>
    </row>
    <row r="76" spans="2:7" x14ac:dyDescent="0.25">
      <c r="B76" s="89" t="s">
        <v>599</v>
      </c>
      <c r="C76" s="88">
        <v>5011711983</v>
      </c>
      <c r="D76" s="88">
        <v>381122025.61999995</v>
      </c>
      <c r="E76" s="88">
        <v>404022718.95999998</v>
      </c>
      <c r="F76" s="88">
        <v>394160549.91000009</v>
      </c>
    </row>
    <row r="77" spans="2:7" x14ac:dyDescent="0.25">
      <c r="B77" s="89" t="s">
        <v>178</v>
      </c>
      <c r="C77" s="88">
        <v>223982732</v>
      </c>
      <c r="D77" s="88">
        <v>20057662.02</v>
      </c>
      <c r="E77" s="88">
        <v>20057662.02</v>
      </c>
      <c r="F77" s="88">
        <v>20010010.18</v>
      </c>
    </row>
    <row r="78" spans="2:7" x14ac:dyDescent="0.25">
      <c r="B78" s="89" t="s">
        <v>600</v>
      </c>
      <c r="C78" s="88">
        <v>211635574</v>
      </c>
      <c r="D78" s="88">
        <v>20296667.219999999</v>
      </c>
      <c r="E78" s="88">
        <v>22188801.59</v>
      </c>
      <c r="F78" s="88">
        <v>17115388.68</v>
      </c>
    </row>
    <row r="79" spans="2:7" x14ac:dyDescent="0.25">
      <c r="B79" s="85" t="s">
        <v>179</v>
      </c>
      <c r="C79" s="86">
        <v>8472825140</v>
      </c>
      <c r="D79" s="86">
        <v>625774660.98999989</v>
      </c>
      <c r="E79" s="86">
        <v>630533737.50999975</v>
      </c>
      <c r="F79" s="86">
        <v>665216370.75000012</v>
      </c>
    </row>
    <row r="80" spans="2:7" x14ac:dyDescent="0.25">
      <c r="B80" s="89" t="s">
        <v>601</v>
      </c>
      <c r="C80" s="88">
        <v>7825946214</v>
      </c>
      <c r="D80" s="88">
        <v>539155388.9799999</v>
      </c>
      <c r="E80" s="88">
        <v>539372645.0799998</v>
      </c>
      <c r="F80" s="88">
        <v>562785469.66000009</v>
      </c>
    </row>
    <row r="81" spans="2:6" x14ac:dyDescent="0.25">
      <c r="B81" s="89" t="s">
        <v>602</v>
      </c>
      <c r="C81" s="88">
        <v>127077634</v>
      </c>
      <c r="D81" s="88">
        <v>13152743.130000006</v>
      </c>
      <c r="E81" s="88">
        <v>9488307.870000001</v>
      </c>
      <c r="F81" s="88">
        <v>8281980.2000000002</v>
      </c>
    </row>
    <row r="82" spans="2:6" x14ac:dyDescent="0.25">
      <c r="B82" s="89" t="s">
        <v>180</v>
      </c>
      <c r="C82" s="88">
        <v>519801292</v>
      </c>
      <c r="D82" s="88">
        <v>73466528.879999995</v>
      </c>
      <c r="E82" s="88">
        <v>81672784.559999973</v>
      </c>
      <c r="F82" s="88">
        <v>94148920.890000015</v>
      </c>
    </row>
    <row r="83" spans="2:6" x14ac:dyDescent="0.25">
      <c r="B83" s="131" t="s">
        <v>66</v>
      </c>
      <c r="C83" s="84">
        <v>9748050161</v>
      </c>
      <c r="D83" s="84">
        <v>597803365.73000002</v>
      </c>
      <c r="E83" s="84">
        <v>738601935.10000014</v>
      </c>
      <c r="F83" s="84">
        <v>820055913.34000039</v>
      </c>
    </row>
    <row r="84" spans="2:6" x14ac:dyDescent="0.25">
      <c r="B84" s="85" t="s">
        <v>181</v>
      </c>
      <c r="C84" s="86">
        <v>9748050161</v>
      </c>
      <c r="D84" s="86">
        <v>597803365.73000002</v>
      </c>
      <c r="E84" s="86">
        <v>738601935.10000014</v>
      </c>
      <c r="F84" s="86">
        <v>820055913.34000015</v>
      </c>
    </row>
    <row r="85" spans="2:6" x14ac:dyDescent="0.25">
      <c r="B85" s="89" t="s">
        <v>589</v>
      </c>
      <c r="C85" s="88">
        <v>1734902709</v>
      </c>
      <c r="D85" s="88">
        <v>59335277.539999999</v>
      </c>
      <c r="E85" s="88">
        <v>164805497.31</v>
      </c>
      <c r="F85" s="88">
        <v>170119909.43999997</v>
      </c>
    </row>
    <row r="86" spans="2:6" x14ac:dyDescent="0.25">
      <c r="B86" s="89" t="s">
        <v>182</v>
      </c>
      <c r="C86" s="88">
        <v>6334274909</v>
      </c>
      <c r="D86" s="88">
        <v>500971744.47000009</v>
      </c>
      <c r="E86" s="88">
        <v>507627523.06000018</v>
      </c>
      <c r="F86" s="88">
        <v>590303194.72000027</v>
      </c>
    </row>
    <row r="87" spans="2:6" x14ac:dyDescent="0.25">
      <c r="B87" s="89" t="s">
        <v>603</v>
      </c>
      <c r="C87" s="88">
        <v>1024795636</v>
      </c>
      <c r="D87" s="88">
        <v>16089800.170000002</v>
      </c>
      <c r="E87" s="88">
        <v>52541049.399999999</v>
      </c>
      <c r="F87" s="88">
        <v>45939380.279999986</v>
      </c>
    </row>
    <row r="88" spans="2:6" x14ac:dyDescent="0.25">
      <c r="B88" s="89" t="s">
        <v>183</v>
      </c>
      <c r="C88" s="88">
        <v>179756600</v>
      </c>
      <c r="D88" s="88">
        <v>18161321</v>
      </c>
      <c r="E88" s="88">
        <v>10195033.820000002</v>
      </c>
      <c r="F88" s="88">
        <v>10239139.340000002</v>
      </c>
    </row>
    <row r="89" spans="2:6" x14ac:dyDescent="0.25">
      <c r="B89" s="89" t="s">
        <v>184</v>
      </c>
      <c r="C89" s="88">
        <v>44075307</v>
      </c>
      <c r="D89" s="88">
        <v>3122672.0500000003</v>
      </c>
      <c r="E89" s="88">
        <v>3310281.01</v>
      </c>
      <c r="F89" s="88">
        <v>3320084.0600000005</v>
      </c>
    </row>
    <row r="90" spans="2:6" x14ac:dyDescent="0.25">
      <c r="B90" s="89" t="s">
        <v>588</v>
      </c>
      <c r="C90" s="88">
        <v>430245000</v>
      </c>
      <c r="D90" s="88">
        <v>122550.5</v>
      </c>
      <c r="E90" s="88">
        <v>122550.5</v>
      </c>
      <c r="F90" s="88">
        <v>134205.5</v>
      </c>
    </row>
    <row r="91" spans="2:6" x14ac:dyDescent="0.25">
      <c r="B91" s="131" t="s">
        <v>67</v>
      </c>
      <c r="C91" s="84">
        <v>21541931000</v>
      </c>
      <c r="D91" s="84">
        <v>1527165437.5899987</v>
      </c>
      <c r="E91" s="84">
        <v>1515166285.8099992</v>
      </c>
      <c r="F91" s="84">
        <v>1436601047.6999993</v>
      </c>
    </row>
    <row r="92" spans="2:6" x14ac:dyDescent="0.25">
      <c r="B92" s="85" t="s">
        <v>185</v>
      </c>
      <c r="C92" s="86">
        <v>21541931000</v>
      </c>
      <c r="D92" s="86">
        <v>1527165437.5900002</v>
      </c>
      <c r="E92" s="86">
        <v>1515166285.8100002</v>
      </c>
      <c r="F92" s="86">
        <v>1436601047.6999996</v>
      </c>
    </row>
    <row r="93" spans="2:6" x14ac:dyDescent="0.25">
      <c r="B93" s="89" t="s">
        <v>589</v>
      </c>
      <c r="C93" s="88">
        <v>2960007990</v>
      </c>
      <c r="D93" s="88">
        <v>97130608.89000006</v>
      </c>
      <c r="E93" s="88">
        <v>103459760.17999998</v>
      </c>
      <c r="F93" s="88">
        <v>103566839.43999997</v>
      </c>
    </row>
    <row r="94" spans="2:6" x14ac:dyDescent="0.25">
      <c r="B94" s="89" t="s">
        <v>186</v>
      </c>
      <c r="C94" s="88">
        <v>491684800</v>
      </c>
      <c r="D94" s="88">
        <v>33641454.589999996</v>
      </c>
      <c r="E94" s="88">
        <v>30679201.290000003</v>
      </c>
      <c r="F94" s="88">
        <v>33020260.550000008</v>
      </c>
    </row>
    <row r="95" spans="2:6" x14ac:dyDescent="0.25">
      <c r="B95" s="89" t="s">
        <v>187</v>
      </c>
      <c r="C95" s="88">
        <v>300247582</v>
      </c>
      <c r="D95" s="88">
        <v>18331656.390000004</v>
      </c>
      <c r="E95" s="88">
        <v>27494013.270000003</v>
      </c>
      <c r="F95" s="88">
        <v>25530125.859999992</v>
      </c>
    </row>
    <row r="96" spans="2:6" x14ac:dyDescent="0.25">
      <c r="B96" s="89" t="s">
        <v>188</v>
      </c>
      <c r="C96" s="88">
        <v>892036398</v>
      </c>
      <c r="D96" s="88">
        <v>94374233.660000011</v>
      </c>
      <c r="E96" s="88">
        <v>41553280.260000005</v>
      </c>
      <c r="F96" s="88">
        <v>45708722.210000001</v>
      </c>
    </row>
    <row r="97" spans="2:6" x14ac:dyDescent="0.25">
      <c r="B97" s="89" t="s">
        <v>189</v>
      </c>
      <c r="C97" s="88">
        <v>532561425</v>
      </c>
      <c r="D97" s="88">
        <v>33712606.149999999</v>
      </c>
      <c r="E97" s="88">
        <v>32165950.130000006</v>
      </c>
      <c r="F97" s="88">
        <v>31003669.219999999</v>
      </c>
    </row>
    <row r="98" spans="2:6" x14ac:dyDescent="0.25">
      <c r="B98" s="89" t="s">
        <v>190</v>
      </c>
      <c r="C98" s="88">
        <v>129678888</v>
      </c>
      <c r="D98" s="88">
        <v>5389337.2000000002</v>
      </c>
      <c r="E98" s="88">
        <v>5526957.7000000011</v>
      </c>
      <c r="F98" s="88">
        <v>5530764.6000000006</v>
      </c>
    </row>
    <row r="99" spans="2:6" x14ac:dyDescent="0.25">
      <c r="B99" s="89" t="s">
        <v>191</v>
      </c>
      <c r="C99" s="88">
        <v>223646305</v>
      </c>
      <c r="D99" s="88">
        <v>2358119.33</v>
      </c>
      <c r="E99" s="88">
        <v>12969442.140000001</v>
      </c>
      <c r="F99" s="88">
        <v>13490662.300000001</v>
      </c>
    </row>
    <row r="100" spans="2:6" x14ac:dyDescent="0.25">
      <c r="B100" s="89" t="s">
        <v>604</v>
      </c>
      <c r="C100" s="88">
        <v>490064557</v>
      </c>
      <c r="D100" s="88">
        <v>31520372.770000003</v>
      </c>
      <c r="E100" s="88">
        <v>31444983.240000002</v>
      </c>
      <c r="F100" s="88">
        <v>30085149.959999993</v>
      </c>
    </row>
    <row r="101" spans="2:6" x14ac:dyDescent="0.25">
      <c r="B101" s="89" t="s">
        <v>192</v>
      </c>
      <c r="C101" s="88">
        <v>187840383</v>
      </c>
      <c r="D101" s="88">
        <v>4458929.2700000005</v>
      </c>
      <c r="E101" s="88">
        <v>4518139.2699999996</v>
      </c>
      <c r="F101" s="88">
        <v>4663351.3499999996</v>
      </c>
    </row>
    <row r="102" spans="2:6" x14ac:dyDescent="0.25">
      <c r="B102" s="89" t="s">
        <v>605</v>
      </c>
      <c r="C102" s="88">
        <v>265866147</v>
      </c>
      <c r="D102" s="88">
        <v>86819700.890000001</v>
      </c>
      <c r="E102" s="88">
        <v>86819700.890000001</v>
      </c>
      <c r="F102" s="88">
        <v>0</v>
      </c>
    </row>
    <row r="103" spans="2:6" x14ac:dyDescent="0.25">
      <c r="B103" s="89" t="s">
        <v>606</v>
      </c>
      <c r="C103" s="88">
        <v>657019369</v>
      </c>
      <c r="D103" s="88">
        <v>7089684.8700000001</v>
      </c>
      <c r="E103" s="88">
        <v>37655313.460000001</v>
      </c>
      <c r="F103" s="88">
        <v>39995214.840000004</v>
      </c>
    </row>
    <row r="104" spans="2:6" x14ac:dyDescent="0.25">
      <c r="B104" s="89" t="s">
        <v>369</v>
      </c>
      <c r="C104" s="88">
        <v>524402708</v>
      </c>
      <c r="D104" s="88">
        <v>47096965.330000006</v>
      </c>
      <c r="E104" s="88">
        <v>35637775.730000004</v>
      </c>
      <c r="F104" s="88">
        <v>38380930.489999995</v>
      </c>
    </row>
    <row r="105" spans="2:6" x14ac:dyDescent="0.25">
      <c r="B105" s="89" t="s">
        <v>588</v>
      </c>
      <c r="C105" s="88">
        <v>350914200</v>
      </c>
      <c r="D105" s="88">
        <v>69918.739999999991</v>
      </c>
      <c r="E105" s="88">
        <v>69918.739999999991</v>
      </c>
      <c r="F105" s="88">
        <v>453507.37</v>
      </c>
    </row>
    <row r="106" spans="2:6" x14ac:dyDescent="0.25">
      <c r="B106" s="89" t="s">
        <v>150</v>
      </c>
      <c r="C106" s="88">
        <v>13535960248</v>
      </c>
      <c r="D106" s="88">
        <v>1065171849.51</v>
      </c>
      <c r="E106" s="88">
        <v>1065171849.51</v>
      </c>
      <c r="F106" s="88">
        <v>1065171849.51</v>
      </c>
    </row>
    <row r="107" spans="2:6" x14ac:dyDescent="0.25">
      <c r="B107" s="131" t="s">
        <v>68</v>
      </c>
      <c r="C107" s="84">
        <v>231147700000</v>
      </c>
      <c r="D107" s="84">
        <v>14013554134.549995</v>
      </c>
      <c r="E107" s="84">
        <v>18298492181.989998</v>
      </c>
      <c r="F107" s="84">
        <v>17723087718.309994</v>
      </c>
    </row>
    <row r="108" spans="2:6" x14ac:dyDescent="0.25">
      <c r="B108" s="85" t="s">
        <v>193</v>
      </c>
      <c r="C108" s="86">
        <v>231147700000</v>
      </c>
      <c r="D108" s="86">
        <v>14013554134.550001</v>
      </c>
      <c r="E108" s="86">
        <v>18298492181.990002</v>
      </c>
      <c r="F108" s="86">
        <v>17723087718.310001</v>
      </c>
    </row>
    <row r="109" spans="2:6" x14ac:dyDescent="0.25">
      <c r="B109" s="89" t="s">
        <v>589</v>
      </c>
      <c r="C109" s="88">
        <v>9543329178</v>
      </c>
      <c r="D109" s="88">
        <v>391924725.31999993</v>
      </c>
      <c r="E109" s="88">
        <v>870455877.17000043</v>
      </c>
      <c r="F109" s="88">
        <v>648078661.3599999</v>
      </c>
    </row>
    <row r="110" spans="2:6" x14ac:dyDescent="0.25">
      <c r="B110" s="89" t="s">
        <v>607</v>
      </c>
      <c r="C110" s="88">
        <v>19507081484</v>
      </c>
      <c r="D110" s="88">
        <v>427146834.65999997</v>
      </c>
      <c r="E110" s="88">
        <v>971472325.84000015</v>
      </c>
      <c r="F110" s="88">
        <v>968603408.72999954</v>
      </c>
    </row>
    <row r="111" spans="2:6" x14ac:dyDescent="0.25">
      <c r="B111" s="89" t="s">
        <v>194</v>
      </c>
      <c r="C111" s="88">
        <v>83048381959</v>
      </c>
      <c r="D111" s="88">
        <v>4461052338.25</v>
      </c>
      <c r="E111" s="88">
        <v>7314437580.4400005</v>
      </c>
      <c r="F111" s="88">
        <v>7338061294.8199987</v>
      </c>
    </row>
    <row r="112" spans="2:6" x14ac:dyDescent="0.25">
      <c r="B112" s="89" t="s">
        <v>195</v>
      </c>
      <c r="C112" s="88">
        <v>38576859342</v>
      </c>
      <c r="D112" s="88">
        <v>3632877501.5100002</v>
      </c>
      <c r="E112" s="88">
        <v>3020689512.8699989</v>
      </c>
      <c r="F112" s="88">
        <v>3069626144.23</v>
      </c>
    </row>
    <row r="113" spans="2:6" x14ac:dyDescent="0.25">
      <c r="B113" s="89" t="s">
        <v>196</v>
      </c>
      <c r="C113" s="88">
        <v>6798840315</v>
      </c>
      <c r="D113" s="88">
        <v>68900602.599999994</v>
      </c>
      <c r="E113" s="88">
        <v>371562911.77000004</v>
      </c>
      <c r="F113" s="88">
        <v>371187911.76999998</v>
      </c>
    </row>
    <row r="114" spans="2:6" x14ac:dyDescent="0.25">
      <c r="B114" s="89" t="s">
        <v>197</v>
      </c>
      <c r="C114" s="88">
        <v>28326058053</v>
      </c>
      <c r="D114" s="88">
        <v>2675443931.9199991</v>
      </c>
      <c r="E114" s="88">
        <v>3137419600.5900002</v>
      </c>
      <c r="F114" s="88">
        <v>2497063323.4900002</v>
      </c>
    </row>
    <row r="115" spans="2:6" x14ac:dyDescent="0.25">
      <c r="B115" s="89" t="s">
        <v>198</v>
      </c>
      <c r="C115" s="88">
        <v>9740875154</v>
      </c>
      <c r="D115" s="88">
        <v>270839019.80000001</v>
      </c>
      <c r="E115" s="88">
        <v>300553082.49999994</v>
      </c>
      <c r="F115" s="88">
        <v>353224901.03000009</v>
      </c>
    </row>
    <row r="116" spans="2:6" x14ac:dyDescent="0.25">
      <c r="B116" s="89" t="s">
        <v>199</v>
      </c>
      <c r="C116" s="88">
        <v>5414696994</v>
      </c>
      <c r="D116" s="88">
        <v>380317467.79999995</v>
      </c>
      <c r="E116" s="88">
        <v>378857799.31999993</v>
      </c>
      <c r="F116" s="88">
        <v>344799775.21999997</v>
      </c>
    </row>
    <row r="117" spans="2:6" x14ac:dyDescent="0.25">
      <c r="B117" s="89" t="s">
        <v>200</v>
      </c>
      <c r="C117" s="88">
        <v>889503853</v>
      </c>
      <c r="D117" s="88">
        <v>20440567.390000001</v>
      </c>
      <c r="E117" s="88">
        <v>60687910.180000007</v>
      </c>
      <c r="F117" s="88">
        <v>59228693.700000003</v>
      </c>
    </row>
    <row r="118" spans="2:6" x14ac:dyDescent="0.25">
      <c r="B118" s="89" t="s">
        <v>201</v>
      </c>
      <c r="C118" s="88">
        <v>15455318687</v>
      </c>
      <c r="D118" s="88">
        <v>1085730861.6800001</v>
      </c>
      <c r="E118" s="88">
        <v>1084890742.3700001</v>
      </c>
      <c r="F118" s="88">
        <v>1084358490.1000001</v>
      </c>
    </row>
    <row r="119" spans="2:6" x14ac:dyDescent="0.25">
      <c r="B119" s="89" t="s">
        <v>202</v>
      </c>
      <c r="C119" s="88">
        <v>735368500</v>
      </c>
      <c r="D119" s="88">
        <v>10082525.17</v>
      </c>
      <c r="E119" s="88">
        <v>6076129.2699999996</v>
      </c>
      <c r="F119" s="88">
        <v>3603111.5300000003</v>
      </c>
    </row>
    <row r="120" spans="2:6" x14ac:dyDescent="0.25">
      <c r="B120" s="89" t="s">
        <v>203</v>
      </c>
      <c r="C120" s="88">
        <v>8336626554</v>
      </c>
      <c r="D120" s="88">
        <v>402110608.2700004</v>
      </c>
      <c r="E120" s="88">
        <v>526315067.16000003</v>
      </c>
      <c r="F120" s="88">
        <v>569922255.87999988</v>
      </c>
    </row>
    <row r="121" spans="2:6" x14ac:dyDescent="0.25">
      <c r="B121" s="89" t="s">
        <v>204</v>
      </c>
      <c r="C121" s="88">
        <v>2864746004</v>
      </c>
      <c r="D121" s="88">
        <v>45886869.850000001</v>
      </c>
      <c r="E121" s="88">
        <v>114273362.17999998</v>
      </c>
      <c r="F121" s="88">
        <v>249267592.78999999</v>
      </c>
    </row>
    <row r="122" spans="2:6" x14ac:dyDescent="0.25">
      <c r="B122" s="89" t="s">
        <v>588</v>
      </c>
      <c r="C122" s="88">
        <v>1910013923</v>
      </c>
      <c r="D122" s="88">
        <v>140800280.32999998</v>
      </c>
      <c r="E122" s="88">
        <v>140800280.32999998</v>
      </c>
      <c r="F122" s="88">
        <v>166062153.66</v>
      </c>
    </row>
    <row r="123" spans="2:6" x14ac:dyDescent="0.25">
      <c r="B123" s="131" t="s">
        <v>69</v>
      </c>
      <c r="C123" s="84">
        <v>123452761388</v>
      </c>
      <c r="D123" s="84">
        <v>12244592715.970003</v>
      </c>
      <c r="E123" s="84">
        <v>11620504995.200001</v>
      </c>
      <c r="F123" s="84">
        <v>10405231593.369999</v>
      </c>
    </row>
    <row r="124" spans="2:6" x14ac:dyDescent="0.25">
      <c r="B124" s="85" t="s">
        <v>205</v>
      </c>
      <c r="C124" s="86">
        <v>123452761388</v>
      </c>
      <c r="D124" s="86">
        <v>12244592715.969999</v>
      </c>
      <c r="E124" s="86">
        <v>11620504995.200001</v>
      </c>
      <c r="F124" s="86">
        <v>10405231593.369999</v>
      </c>
    </row>
    <row r="125" spans="2:6" x14ac:dyDescent="0.25">
      <c r="B125" s="89" t="s">
        <v>589</v>
      </c>
      <c r="C125" s="88">
        <v>5358574258</v>
      </c>
      <c r="D125" s="88">
        <v>703094213.90999985</v>
      </c>
      <c r="E125" s="88">
        <v>712095502.96000004</v>
      </c>
      <c r="F125" s="88">
        <v>639184638.83000004</v>
      </c>
    </row>
    <row r="126" spans="2:6" x14ac:dyDescent="0.25">
      <c r="B126" s="89" t="s">
        <v>206</v>
      </c>
      <c r="C126" s="88">
        <v>4523739784</v>
      </c>
      <c r="D126" s="88">
        <v>892250011.99000001</v>
      </c>
      <c r="E126" s="88">
        <v>288524638.38999999</v>
      </c>
      <c r="F126" s="88">
        <v>496771241.00999999</v>
      </c>
    </row>
    <row r="127" spans="2:6" x14ac:dyDescent="0.25">
      <c r="B127" s="89" t="s">
        <v>207</v>
      </c>
      <c r="C127" s="88">
        <v>389714537</v>
      </c>
      <c r="D127" s="88">
        <v>3940327.73</v>
      </c>
      <c r="E127" s="88">
        <v>25744960.539999999</v>
      </c>
      <c r="F127" s="88">
        <v>22878989.300000001</v>
      </c>
    </row>
    <row r="128" spans="2:6" x14ac:dyDescent="0.25">
      <c r="B128" s="89" t="s">
        <v>208</v>
      </c>
      <c r="C128" s="88">
        <v>4874449631</v>
      </c>
      <c r="D128" s="88">
        <v>568238207.25999999</v>
      </c>
      <c r="E128" s="88">
        <v>460169808.88999999</v>
      </c>
      <c r="F128" s="88">
        <v>437417742.17000002</v>
      </c>
    </row>
    <row r="129" spans="2:6" x14ac:dyDescent="0.25">
      <c r="B129" s="89" t="s">
        <v>209</v>
      </c>
      <c r="C129" s="88">
        <v>104762729</v>
      </c>
      <c r="D129" s="88">
        <v>568409.69999999995</v>
      </c>
      <c r="E129" s="88">
        <v>36338.339999999997</v>
      </c>
      <c r="F129" s="88">
        <v>190493.25</v>
      </c>
    </row>
    <row r="130" spans="2:6" x14ac:dyDescent="0.25">
      <c r="B130" s="89" t="s">
        <v>210</v>
      </c>
      <c r="C130" s="88">
        <v>1898954988</v>
      </c>
      <c r="D130" s="88">
        <v>197845078.51000002</v>
      </c>
      <c r="E130" s="88">
        <v>196660674.76999995</v>
      </c>
      <c r="F130" s="88">
        <v>10013290.34</v>
      </c>
    </row>
    <row r="131" spans="2:6" x14ac:dyDescent="0.25">
      <c r="B131" s="89" t="s">
        <v>154</v>
      </c>
      <c r="C131" s="88">
        <v>32000000</v>
      </c>
      <c r="D131" s="88">
        <v>578400</v>
      </c>
      <c r="E131" s="88">
        <v>578400</v>
      </c>
      <c r="F131" s="88">
        <v>244700</v>
      </c>
    </row>
    <row r="132" spans="2:6" x14ac:dyDescent="0.25">
      <c r="B132" s="89" t="s">
        <v>211</v>
      </c>
      <c r="C132" s="88">
        <v>1120539745</v>
      </c>
      <c r="D132" s="88">
        <v>15472820.389999999</v>
      </c>
      <c r="E132" s="88">
        <v>11027430.08</v>
      </c>
      <c r="F132" s="88">
        <v>9611582.4699999988</v>
      </c>
    </row>
    <row r="133" spans="2:6" x14ac:dyDescent="0.25">
      <c r="B133" s="89" t="s">
        <v>608</v>
      </c>
      <c r="C133" s="88">
        <v>23908152</v>
      </c>
      <c r="D133" s="88">
        <v>1165332.3999999999</v>
      </c>
      <c r="E133" s="88">
        <v>0</v>
      </c>
      <c r="F133" s="88">
        <v>0</v>
      </c>
    </row>
    <row r="134" spans="2:6" x14ac:dyDescent="0.25">
      <c r="B134" s="89" t="s">
        <v>212</v>
      </c>
      <c r="C134" s="88">
        <v>24027276</v>
      </c>
      <c r="D134" s="88">
        <v>1041666.24</v>
      </c>
      <c r="E134" s="88">
        <v>0</v>
      </c>
      <c r="F134" s="88">
        <v>0</v>
      </c>
    </row>
    <row r="135" spans="2:6" x14ac:dyDescent="0.25">
      <c r="B135" s="89" t="s">
        <v>588</v>
      </c>
      <c r="C135" s="88">
        <v>1181805339</v>
      </c>
      <c r="D135" s="88">
        <v>95534502.820000008</v>
      </c>
      <c r="E135" s="88">
        <v>95534502.820000008</v>
      </c>
      <c r="F135" s="88">
        <v>94726566.819999993</v>
      </c>
    </row>
    <row r="136" spans="2:6" x14ac:dyDescent="0.25">
      <c r="B136" s="89" t="s">
        <v>150</v>
      </c>
      <c r="C136" s="88">
        <v>103920284949</v>
      </c>
      <c r="D136" s="88">
        <v>9764863745.0200005</v>
      </c>
      <c r="E136" s="88">
        <v>9830132738.4099998</v>
      </c>
      <c r="F136" s="88">
        <v>8694192349.1800003</v>
      </c>
    </row>
    <row r="137" spans="2:6" x14ac:dyDescent="0.25">
      <c r="B137" s="131" t="s">
        <v>70</v>
      </c>
      <c r="C137" s="84">
        <v>2890580897</v>
      </c>
      <c r="D137" s="84">
        <v>230046004.17999995</v>
      </c>
      <c r="E137" s="84">
        <v>235393838.91</v>
      </c>
      <c r="F137" s="84">
        <v>231755000.26000008</v>
      </c>
    </row>
    <row r="138" spans="2:6" x14ac:dyDescent="0.25">
      <c r="B138" s="85" t="s">
        <v>213</v>
      </c>
      <c r="C138" s="86">
        <v>2890580897</v>
      </c>
      <c r="D138" s="86">
        <v>230046004.18000004</v>
      </c>
      <c r="E138" s="86">
        <v>235393838.91000003</v>
      </c>
      <c r="F138" s="86">
        <v>231755000.25999999</v>
      </c>
    </row>
    <row r="139" spans="2:6" x14ac:dyDescent="0.25">
      <c r="B139" s="89" t="s">
        <v>589</v>
      </c>
      <c r="C139" s="88">
        <v>1249396408</v>
      </c>
      <c r="D139" s="88">
        <v>104976746.82000002</v>
      </c>
      <c r="E139" s="88">
        <v>105145427.81999999</v>
      </c>
      <c r="F139" s="88">
        <v>99720559.730000034</v>
      </c>
    </row>
    <row r="140" spans="2:6" x14ac:dyDescent="0.25">
      <c r="B140" s="89" t="s">
        <v>214</v>
      </c>
      <c r="C140" s="88">
        <v>396169155</v>
      </c>
      <c r="D140" s="88">
        <v>23362047.66</v>
      </c>
      <c r="E140" s="88">
        <v>25409878.660000004</v>
      </c>
      <c r="F140" s="88">
        <v>8152502.379999999</v>
      </c>
    </row>
    <row r="141" spans="2:6" x14ac:dyDescent="0.25">
      <c r="B141" s="89" t="s">
        <v>215</v>
      </c>
      <c r="C141" s="88">
        <v>641414855</v>
      </c>
      <c r="D141" s="88">
        <v>51497711.18</v>
      </c>
      <c r="E141" s="88">
        <v>54646970.300000012</v>
      </c>
      <c r="F141" s="88">
        <v>60385223.989999995</v>
      </c>
    </row>
    <row r="142" spans="2:6" x14ac:dyDescent="0.25">
      <c r="B142" s="89" t="s">
        <v>216</v>
      </c>
      <c r="C142" s="88">
        <v>68327400</v>
      </c>
      <c r="D142" s="88">
        <v>3281504.86</v>
      </c>
      <c r="E142" s="88">
        <v>3281504.86</v>
      </c>
      <c r="F142" s="88">
        <v>3319806.6999999997</v>
      </c>
    </row>
    <row r="143" spans="2:6" x14ac:dyDescent="0.25">
      <c r="B143" s="89" t="s">
        <v>217</v>
      </c>
      <c r="C143" s="88">
        <v>34362500</v>
      </c>
      <c r="D143" s="88">
        <v>254643.68</v>
      </c>
      <c r="E143" s="88">
        <v>254643.68</v>
      </c>
      <c r="F143" s="88">
        <v>268893.68000000005</v>
      </c>
    </row>
    <row r="144" spans="2:6" x14ac:dyDescent="0.25">
      <c r="B144" s="89" t="s">
        <v>218</v>
      </c>
      <c r="C144" s="88">
        <v>359132511</v>
      </c>
      <c r="D144" s="88">
        <v>29176549.979999997</v>
      </c>
      <c r="E144" s="88">
        <v>29158613.59</v>
      </c>
      <c r="F144" s="88">
        <v>30402498.779999997</v>
      </c>
    </row>
    <row r="145" spans="2:6" x14ac:dyDescent="0.25">
      <c r="B145" s="89" t="s">
        <v>588</v>
      </c>
      <c r="C145" s="88">
        <v>141778068</v>
      </c>
      <c r="D145" s="88">
        <v>17496800</v>
      </c>
      <c r="E145" s="88">
        <v>17496800</v>
      </c>
      <c r="F145" s="88">
        <v>29505515</v>
      </c>
    </row>
    <row r="146" spans="2:6" x14ac:dyDescent="0.25">
      <c r="B146" s="131" t="s">
        <v>71</v>
      </c>
      <c r="C146" s="84">
        <v>3321764347</v>
      </c>
      <c r="D146" s="84">
        <v>225462829.8499999</v>
      </c>
      <c r="E146" s="84">
        <v>157893392.84000003</v>
      </c>
      <c r="F146" s="84">
        <v>171831589.44999999</v>
      </c>
    </row>
    <row r="147" spans="2:6" x14ac:dyDescent="0.25">
      <c r="B147" s="85" t="s">
        <v>219</v>
      </c>
      <c r="C147" s="86">
        <v>3321764347</v>
      </c>
      <c r="D147" s="86">
        <v>225462829.85000002</v>
      </c>
      <c r="E147" s="86">
        <v>157893392.84</v>
      </c>
      <c r="F147" s="86">
        <v>171831589.45000002</v>
      </c>
    </row>
    <row r="148" spans="2:6" x14ac:dyDescent="0.25">
      <c r="B148" s="89" t="s">
        <v>589</v>
      </c>
      <c r="C148" s="88">
        <v>559207565</v>
      </c>
      <c r="D148" s="88">
        <v>95997127.910000041</v>
      </c>
      <c r="E148" s="88">
        <v>33782186.979999997</v>
      </c>
      <c r="F148" s="88">
        <v>35467144.119999997</v>
      </c>
    </row>
    <row r="149" spans="2:6" x14ac:dyDescent="0.25">
      <c r="B149" s="89" t="s">
        <v>609</v>
      </c>
      <c r="C149" s="88">
        <v>343061350</v>
      </c>
      <c r="D149" s="88">
        <v>34287781.759999998</v>
      </c>
      <c r="E149" s="88">
        <v>32330094.909999996</v>
      </c>
      <c r="F149" s="88">
        <v>30935903.759999998</v>
      </c>
    </row>
    <row r="150" spans="2:6" x14ac:dyDescent="0.25">
      <c r="B150" s="89" t="s">
        <v>220</v>
      </c>
      <c r="C150" s="88">
        <v>19548000</v>
      </c>
      <c r="D150" s="88">
        <v>905378.99</v>
      </c>
      <c r="E150" s="88">
        <v>905378.99</v>
      </c>
      <c r="F150" s="88">
        <v>905378.99</v>
      </c>
    </row>
    <row r="151" spans="2:6" x14ac:dyDescent="0.25">
      <c r="B151" s="89" t="s">
        <v>221</v>
      </c>
      <c r="C151" s="88">
        <v>1451871557</v>
      </c>
      <c r="D151" s="88">
        <v>10244867.530000001</v>
      </c>
      <c r="E151" s="88">
        <v>6848058.3000000007</v>
      </c>
      <c r="F151" s="88">
        <v>6797638.7599999998</v>
      </c>
    </row>
    <row r="152" spans="2:6" x14ac:dyDescent="0.25">
      <c r="B152" s="89" t="s">
        <v>588</v>
      </c>
      <c r="C152" s="88">
        <v>24755964</v>
      </c>
      <c r="D152" s="88">
        <v>399570</v>
      </c>
      <c r="E152" s="88">
        <v>399570</v>
      </c>
      <c r="F152" s="88">
        <v>727864</v>
      </c>
    </row>
    <row r="153" spans="2:6" x14ac:dyDescent="0.25">
      <c r="B153" s="89" t="s">
        <v>150</v>
      </c>
      <c r="C153" s="88">
        <v>923319911</v>
      </c>
      <c r="D153" s="88">
        <v>83628103.659999996</v>
      </c>
      <c r="E153" s="88">
        <v>83628103.659999996</v>
      </c>
      <c r="F153" s="88">
        <v>96997659.819999993</v>
      </c>
    </row>
    <row r="154" spans="2:6" x14ac:dyDescent="0.25">
      <c r="B154" s="131" t="s">
        <v>72</v>
      </c>
      <c r="C154" s="84">
        <v>15702169538</v>
      </c>
      <c r="D154" s="84">
        <v>1496853773.3300002</v>
      </c>
      <c r="E154" s="84">
        <v>1187627104.27</v>
      </c>
      <c r="F154" s="84">
        <v>1206851149.9500003</v>
      </c>
    </row>
    <row r="155" spans="2:6" x14ac:dyDescent="0.25">
      <c r="B155" s="85" t="s">
        <v>222</v>
      </c>
      <c r="C155" s="86">
        <v>15702169538</v>
      </c>
      <c r="D155" s="86">
        <v>1496853773.3299999</v>
      </c>
      <c r="E155" s="86">
        <v>1187627104.27</v>
      </c>
      <c r="F155" s="86">
        <v>1206851149.95</v>
      </c>
    </row>
    <row r="156" spans="2:6" x14ac:dyDescent="0.25">
      <c r="B156" s="89" t="s">
        <v>589</v>
      </c>
      <c r="C156" s="88">
        <v>3313587705</v>
      </c>
      <c r="D156" s="88">
        <v>463741210.15999997</v>
      </c>
      <c r="E156" s="88">
        <v>252398925.05999997</v>
      </c>
      <c r="F156" s="88">
        <v>402130720.94999993</v>
      </c>
    </row>
    <row r="157" spans="2:6" x14ac:dyDescent="0.25">
      <c r="B157" s="89" t="s">
        <v>223</v>
      </c>
      <c r="C157" s="88">
        <v>585117116</v>
      </c>
      <c r="D157" s="88">
        <v>134065832.53</v>
      </c>
      <c r="E157" s="88">
        <v>67505828.650000006</v>
      </c>
      <c r="F157" s="88">
        <v>73310526.86999999</v>
      </c>
    </row>
    <row r="158" spans="2:6" x14ac:dyDescent="0.25">
      <c r="B158" s="89" t="s">
        <v>370</v>
      </c>
      <c r="C158" s="88">
        <v>2455428027</v>
      </c>
      <c r="D158" s="88">
        <v>237094048.59</v>
      </c>
      <c r="E158" s="88">
        <v>174042067.23000005</v>
      </c>
      <c r="F158" s="88">
        <v>176757973.77000004</v>
      </c>
    </row>
    <row r="159" spans="2:6" x14ac:dyDescent="0.25">
      <c r="B159" s="89" t="s">
        <v>224</v>
      </c>
      <c r="C159" s="88">
        <v>436248000</v>
      </c>
      <c r="D159" s="88">
        <v>49834971.159999996</v>
      </c>
      <c r="E159" s="88">
        <v>41443012.170000002</v>
      </c>
      <c r="F159" s="88">
        <v>14921761.25</v>
      </c>
    </row>
    <row r="160" spans="2:6" x14ac:dyDescent="0.25">
      <c r="B160" s="89" t="s">
        <v>371</v>
      </c>
      <c r="C160" s="88">
        <v>586152190</v>
      </c>
      <c r="D160" s="88">
        <v>3003645.87</v>
      </c>
      <c r="E160" s="88">
        <v>42471668.25</v>
      </c>
      <c r="F160" s="88">
        <v>42051206.089999996</v>
      </c>
    </row>
    <row r="161" spans="2:6" x14ac:dyDescent="0.25">
      <c r="B161" s="89" t="s">
        <v>225</v>
      </c>
      <c r="C161" s="88">
        <v>1441004911</v>
      </c>
      <c r="D161" s="88">
        <v>2521115.79</v>
      </c>
      <c r="E161" s="88">
        <v>1135279.75</v>
      </c>
      <c r="F161" s="88">
        <v>207746.8</v>
      </c>
    </row>
    <row r="162" spans="2:6" x14ac:dyDescent="0.25">
      <c r="B162" s="89" t="s">
        <v>226</v>
      </c>
      <c r="C162" s="88">
        <v>57132451</v>
      </c>
      <c r="D162" s="88">
        <v>4021728.01</v>
      </c>
      <c r="E162" s="88">
        <v>5117990.9399999995</v>
      </c>
      <c r="F162" s="88">
        <v>2360314.79</v>
      </c>
    </row>
    <row r="163" spans="2:6" x14ac:dyDescent="0.25">
      <c r="B163" s="89" t="s">
        <v>227</v>
      </c>
      <c r="C163" s="88">
        <v>21170000</v>
      </c>
      <c r="D163" s="88">
        <v>731400</v>
      </c>
      <c r="E163" s="88">
        <v>1672511</v>
      </c>
      <c r="F163" s="88">
        <v>434756</v>
      </c>
    </row>
    <row r="164" spans="2:6" x14ac:dyDescent="0.25">
      <c r="B164" s="89" t="s">
        <v>588</v>
      </c>
      <c r="C164" s="88">
        <v>1000508524</v>
      </c>
      <c r="D164" s="88">
        <v>94950856.579999983</v>
      </c>
      <c r="E164" s="88">
        <v>94950856.579999983</v>
      </c>
      <c r="F164" s="88">
        <v>48143792.150000006</v>
      </c>
    </row>
    <row r="165" spans="2:6" x14ac:dyDescent="0.25">
      <c r="B165" s="89" t="s">
        <v>150</v>
      </c>
      <c r="C165" s="88">
        <v>5805820614</v>
      </c>
      <c r="D165" s="88">
        <v>506888964.6400001</v>
      </c>
      <c r="E165" s="88">
        <v>506888964.6400001</v>
      </c>
      <c r="F165" s="88">
        <v>446532351.27999997</v>
      </c>
    </row>
    <row r="166" spans="2:6" x14ac:dyDescent="0.25">
      <c r="B166" s="131" t="s">
        <v>228</v>
      </c>
      <c r="C166" s="84">
        <v>48295382533</v>
      </c>
      <c r="D166" s="84">
        <v>5689768526.1799994</v>
      </c>
      <c r="E166" s="84">
        <v>5197878412.9199972</v>
      </c>
      <c r="F166" s="84">
        <v>4290745628.3400021</v>
      </c>
    </row>
    <row r="167" spans="2:6" x14ac:dyDescent="0.25">
      <c r="B167" s="85" t="s">
        <v>229</v>
      </c>
      <c r="C167" s="86">
        <v>48295382533</v>
      </c>
      <c r="D167" s="86">
        <v>5689768526.1799994</v>
      </c>
      <c r="E167" s="86">
        <v>5197878412.9199991</v>
      </c>
      <c r="F167" s="86">
        <v>4290745628.3399997</v>
      </c>
    </row>
    <row r="168" spans="2:6" x14ac:dyDescent="0.25">
      <c r="B168" s="89" t="s">
        <v>589</v>
      </c>
      <c r="C168" s="88">
        <v>3200403388</v>
      </c>
      <c r="D168" s="88">
        <v>182352721.13</v>
      </c>
      <c r="E168" s="88">
        <v>172836176.91999999</v>
      </c>
      <c r="F168" s="88">
        <v>132131448.30000006</v>
      </c>
    </row>
    <row r="169" spans="2:6" x14ac:dyDescent="0.25">
      <c r="B169" s="89" t="s">
        <v>230</v>
      </c>
      <c r="C169" s="88">
        <v>13306891455</v>
      </c>
      <c r="D169" s="88">
        <v>1299343416.54</v>
      </c>
      <c r="E169" s="88">
        <v>1295997440.96</v>
      </c>
      <c r="F169" s="88">
        <v>1141944763.0400002</v>
      </c>
    </row>
    <row r="170" spans="2:6" x14ac:dyDescent="0.25">
      <c r="B170" s="89" t="s">
        <v>231</v>
      </c>
      <c r="C170" s="88">
        <v>5246545416</v>
      </c>
      <c r="D170" s="88">
        <v>1713880397.1400001</v>
      </c>
      <c r="E170" s="88">
        <v>1671725507.9700005</v>
      </c>
      <c r="F170" s="88">
        <v>1176973296.29</v>
      </c>
    </row>
    <row r="171" spans="2:6" x14ac:dyDescent="0.25">
      <c r="B171" s="89" t="s">
        <v>232</v>
      </c>
      <c r="C171" s="88">
        <v>1836454160</v>
      </c>
      <c r="D171" s="88">
        <v>701918002.11000001</v>
      </c>
      <c r="E171" s="88">
        <v>701918002.11000001</v>
      </c>
      <c r="F171" s="88">
        <v>223116876.66999999</v>
      </c>
    </row>
    <row r="172" spans="2:6" x14ac:dyDescent="0.25">
      <c r="B172" s="89" t="s">
        <v>233</v>
      </c>
      <c r="C172" s="88">
        <v>1105891782</v>
      </c>
      <c r="D172" s="88">
        <v>4432403.5199999996</v>
      </c>
      <c r="E172" s="88">
        <v>4432403.5199999996</v>
      </c>
      <c r="F172" s="88">
        <v>4432403.5199999996</v>
      </c>
    </row>
    <row r="173" spans="2:6" x14ac:dyDescent="0.25">
      <c r="B173" s="89" t="s">
        <v>234</v>
      </c>
      <c r="C173" s="88">
        <v>242893607</v>
      </c>
      <c r="D173" s="88">
        <v>10744856.789999999</v>
      </c>
      <c r="E173" s="88">
        <v>10744856.789999999</v>
      </c>
      <c r="F173" s="88">
        <v>11346937.949999999</v>
      </c>
    </row>
    <row r="174" spans="2:6" x14ac:dyDescent="0.25">
      <c r="B174" s="89" t="s">
        <v>610</v>
      </c>
      <c r="C174" s="88">
        <v>31715518</v>
      </c>
      <c r="D174" s="88"/>
      <c r="E174" s="88"/>
      <c r="F174" s="88"/>
    </row>
    <row r="175" spans="2:6" x14ac:dyDescent="0.25">
      <c r="B175" s="89" t="s">
        <v>235</v>
      </c>
      <c r="C175" s="88">
        <v>1477272909</v>
      </c>
      <c r="D175" s="88">
        <v>96553935.750000015</v>
      </c>
      <c r="E175" s="88">
        <v>108306537.65000001</v>
      </c>
      <c r="F175" s="88">
        <v>97692375.819999993</v>
      </c>
    </row>
    <row r="176" spans="2:6" x14ac:dyDescent="0.25">
      <c r="B176" s="89" t="s">
        <v>236</v>
      </c>
      <c r="C176" s="88">
        <v>241720000</v>
      </c>
      <c r="D176" s="88">
        <v>0</v>
      </c>
      <c r="E176" s="88">
        <v>0</v>
      </c>
      <c r="F176" s="88">
        <v>0</v>
      </c>
    </row>
    <row r="177" spans="2:6" x14ac:dyDescent="0.25">
      <c r="B177" s="89" t="s">
        <v>237</v>
      </c>
      <c r="C177" s="88">
        <v>815962390</v>
      </c>
      <c r="D177" s="88">
        <v>77493790</v>
      </c>
      <c r="E177" s="88">
        <v>75433265.319999978</v>
      </c>
      <c r="F177" s="88">
        <v>75433265.319999993</v>
      </c>
    </row>
    <row r="178" spans="2:6" x14ac:dyDescent="0.25">
      <c r="B178" s="89" t="s">
        <v>238</v>
      </c>
      <c r="C178" s="88">
        <v>181290000</v>
      </c>
      <c r="D178" s="88">
        <v>81657061.980000004</v>
      </c>
      <c r="E178" s="88">
        <v>81657061.979999989</v>
      </c>
      <c r="F178" s="88">
        <v>33994487.990000002</v>
      </c>
    </row>
    <row r="179" spans="2:6" x14ac:dyDescent="0.25">
      <c r="B179" s="89" t="s">
        <v>239</v>
      </c>
      <c r="C179" s="88">
        <v>373839875</v>
      </c>
      <c r="D179" s="88">
        <v>31916805.399999999</v>
      </c>
      <c r="E179" s="88">
        <v>33707067.099999994</v>
      </c>
      <c r="F179" s="88">
        <v>20903932.390000001</v>
      </c>
    </row>
    <row r="180" spans="2:6" x14ac:dyDescent="0.25">
      <c r="B180" s="89" t="s">
        <v>240</v>
      </c>
      <c r="C180" s="88">
        <v>11243908199</v>
      </c>
      <c r="D180" s="88">
        <v>1352641639.0500007</v>
      </c>
      <c r="E180" s="88">
        <v>906079020.59000015</v>
      </c>
      <c r="F180" s="88">
        <v>1226578935.7199998</v>
      </c>
    </row>
    <row r="181" spans="2:6" x14ac:dyDescent="0.25">
      <c r="B181" s="89" t="s">
        <v>241</v>
      </c>
      <c r="C181" s="88">
        <v>195688996</v>
      </c>
      <c r="D181" s="88">
        <v>15152696.460000003</v>
      </c>
      <c r="E181" s="88">
        <v>17254005.239999998</v>
      </c>
      <c r="F181" s="88">
        <v>17645810.430000007</v>
      </c>
    </row>
    <row r="182" spans="2:6" x14ac:dyDescent="0.25">
      <c r="B182" s="89" t="s">
        <v>242</v>
      </c>
      <c r="C182" s="88">
        <v>55864887</v>
      </c>
      <c r="D182" s="88">
        <v>8476832.1099999994</v>
      </c>
      <c r="E182" s="88">
        <v>4583098.5700000012</v>
      </c>
      <c r="F182" s="88">
        <v>4318126.7000000011</v>
      </c>
    </row>
    <row r="183" spans="2:6" x14ac:dyDescent="0.25">
      <c r="B183" s="89" t="s">
        <v>588</v>
      </c>
      <c r="C183" s="88">
        <v>4694362187</v>
      </c>
      <c r="D183" s="88">
        <v>135862</v>
      </c>
      <c r="E183" s="88">
        <v>135862</v>
      </c>
      <c r="F183" s="88">
        <v>11164862</v>
      </c>
    </row>
    <row r="184" spans="2:6" x14ac:dyDescent="0.25">
      <c r="B184" s="89" t="s">
        <v>150</v>
      </c>
      <c r="C184" s="88">
        <v>4044677764</v>
      </c>
      <c r="D184" s="88">
        <v>113068106.2</v>
      </c>
      <c r="E184" s="88">
        <v>113068106.2</v>
      </c>
      <c r="F184" s="88">
        <v>113068106.19999999</v>
      </c>
    </row>
    <row r="185" spans="2:6" x14ac:dyDescent="0.25">
      <c r="B185" s="131" t="s">
        <v>74</v>
      </c>
      <c r="C185" s="84">
        <v>6771009965</v>
      </c>
      <c r="D185" s="84">
        <v>590615091.28999984</v>
      </c>
      <c r="E185" s="84">
        <v>625872519.00999999</v>
      </c>
      <c r="F185" s="84">
        <v>853918201.88999987</v>
      </c>
    </row>
    <row r="186" spans="2:6" x14ac:dyDescent="0.25">
      <c r="B186" s="85" t="s">
        <v>243</v>
      </c>
      <c r="C186" s="86">
        <v>6771009965</v>
      </c>
      <c r="D186" s="86">
        <v>590615091.28999996</v>
      </c>
      <c r="E186" s="86">
        <v>625872519.01000011</v>
      </c>
      <c r="F186" s="86">
        <v>853918201.88999999</v>
      </c>
    </row>
    <row r="187" spans="2:6" x14ac:dyDescent="0.25">
      <c r="B187" s="89" t="s">
        <v>589</v>
      </c>
      <c r="C187" s="88">
        <v>2686907651</v>
      </c>
      <c r="D187" s="88">
        <v>143258907.18000001</v>
      </c>
      <c r="E187" s="88">
        <v>173147689.56</v>
      </c>
      <c r="F187" s="88">
        <v>152678409.08000001</v>
      </c>
    </row>
    <row r="188" spans="2:6" x14ac:dyDescent="0.25">
      <c r="B188" s="89" t="s">
        <v>244</v>
      </c>
      <c r="C188" s="88">
        <v>200740263</v>
      </c>
      <c r="D188" s="88">
        <v>12026846.949999999</v>
      </c>
      <c r="E188" s="88">
        <v>12539709.25</v>
      </c>
      <c r="F188" s="88">
        <v>11314936.27</v>
      </c>
    </row>
    <row r="189" spans="2:6" x14ac:dyDescent="0.25">
      <c r="B189" s="89" t="s">
        <v>245</v>
      </c>
      <c r="C189" s="88">
        <v>190938467</v>
      </c>
      <c r="D189" s="88">
        <v>23367554.23</v>
      </c>
      <c r="E189" s="88">
        <v>21701847.719999999</v>
      </c>
      <c r="F189" s="88">
        <v>15536863.470000001</v>
      </c>
    </row>
    <row r="190" spans="2:6" x14ac:dyDescent="0.25">
      <c r="B190" s="89" t="s">
        <v>246</v>
      </c>
      <c r="C190" s="88">
        <v>1057715883</v>
      </c>
      <c r="D190" s="88">
        <v>74800955.069999993</v>
      </c>
      <c r="E190" s="88">
        <v>80662649.670000002</v>
      </c>
      <c r="F190" s="88">
        <v>80294425.939999998</v>
      </c>
    </row>
    <row r="191" spans="2:6" x14ac:dyDescent="0.25">
      <c r="B191" s="89" t="s">
        <v>247</v>
      </c>
      <c r="C191" s="88">
        <v>241240039</v>
      </c>
      <c r="D191" s="88">
        <v>8426435.3399999999</v>
      </c>
      <c r="E191" s="88">
        <v>9086230.290000001</v>
      </c>
      <c r="F191" s="88">
        <v>7638861.1399999997</v>
      </c>
    </row>
    <row r="192" spans="2:6" x14ac:dyDescent="0.25">
      <c r="B192" s="89" t="s">
        <v>248</v>
      </c>
      <c r="C192" s="88">
        <v>50000000</v>
      </c>
      <c r="D192" s="88">
        <v>1796549</v>
      </c>
      <c r="E192" s="88">
        <v>1796549</v>
      </c>
      <c r="F192" s="88">
        <v>1721609</v>
      </c>
    </row>
    <row r="193" spans="2:6" x14ac:dyDescent="0.25">
      <c r="B193" s="89" t="s">
        <v>588</v>
      </c>
      <c r="C193" s="88">
        <v>107793580</v>
      </c>
      <c r="D193" s="88">
        <v>185741038.52000001</v>
      </c>
      <c r="E193" s="88">
        <v>185741038.52000001</v>
      </c>
      <c r="F193" s="88">
        <v>453650225.81999993</v>
      </c>
    </row>
    <row r="194" spans="2:6" x14ac:dyDescent="0.25">
      <c r="B194" s="89" t="s">
        <v>150</v>
      </c>
      <c r="C194" s="88">
        <v>2235674082</v>
      </c>
      <c r="D194" s="88">
        <v>141196805</v>
      </c>
      <c r="E194" s="88">
        <v>141196805</v>
      </c>
      <c r="F194" s="88">
        <v>131082871.17</v>
      </c>
    </row>
    <row r="195" spans="2:6" x14ac:dyDescent="0.25">
      <c r="B195" s="131" t="s">
        <v>75</v>
      </c>
      <c r="C195" s="84">
        <v>6472352809</v>
      </c>
      <c r="D195" s="84">
        <v>970793095.0399996</v>
      </c>
      <c r="E195" s="84">
        <v>319492650.11999995</v>
      </c>
      <c r="F195" s="84">
        <v>320301235.13000011</v>
      </c>
    </row>
    <row r="196" spans="2:6" x14ac:dyDescent="0.25">
      <c r="B196" s="85" t="s">
        <v>249</v>
      </c>
      <c r="C196" s="86">
        <v>6472352809</v>
      </c>
      <c r="D196" s="86">
        <v>970793095.03999972</v>
      </c>
      <c r="E196" s="86">
        <v>319492650.12</v>
      </c>
      <c r="F196" s="86">
        <v>320301235.13</v>
      </c>
    </row>
    <row r="197" spans="2:6" x14ac:dyDescent="0.25">
      <c r="B197" s="89" t="s">
        <v>589</v>
      </c>
      <c r="C197" s="88">
        <v>909774836</v>
      </c>
      <c r="D197" s="88">
        <v>49788394.289999992</v>
      </c>
      <c r="E197" s="88">
        <v>37008029.990000002</v>
      </c>
      <c r="F197" s="88">
        <v>37839994.590000004</v>
      </c>
    </row>
    <row r="198" spans="2:6" x14ac:dyDescent="0.25">
      <c r="B198" s="89" t="s">
        <v>611</v>
      </c>
      <c r="C198" s="88">
        <v>3107008742</v>
      </c>
      <c r="D198" s="88">
        <v>642235207.16999984</v>
      </c>
      <c r="E198" s="88">
        <v>186216458.35999998</v>
      </c>
      <c r="F198" s="88">
        <v>180255068.27000001</v>
      </c>
    </row>
    <row r="199" spans="2:6" x14ac:dyDescent="0.25">
      <c r="B199" s="89" t="s">
        <v>612</v>
      </c>
      <c r="C199" s="88">
        <v>221314565</v>
      </c>
      <c r="D199" s="88">
        <v>136241026.67000002</v>
      </c>
      <c r="E199" s="88">
        <v>5729666.6799999997</v>
      </c>
      <c r="F199" s="88">
        <v>5882666.6799999997</v>
      </c>
    </row>
    <row r="200" spans="2:6" x14ac:dyDescent="0.25">
      <c r="B200" s="89" t="s">
        <v>250</v>
      </c>
      <c r="C200" s="88">
        <v>1993468206</v>
      </c>
      <c r="D200" s="88">
        <v>140445134.90999997</v>
      </c>
      <c r="E200" s="88">
        <v>88455163.089999989</v>
      </c>
      <c r="F200" s="88">
        <v>90744243.789999992</v>
      </c>
    </row>
    <row r="201" spans="2:6" x14ac:dyDescent="0.25">
      <c r="B201" s="89" t="s">
        <v>588</v>
      </c>
      <c r="C201" s="88">
        <v>240786460</v>
      </c>
      <c r="D201" s="88">
        <v>2083332</v>
      </c>
      <c r="E201" s="88">
        <v>2083332</v>
      </c>
      <c r="F201" s="88">
        <v>5579261.7999999998</v>
      </c>
    </row>
    <row r="202" spans="2:6" x14ac:dyDescent="0.25">
      <c r="B202" s="131" t="s">
        <v>251</v>
      </c>
      <c r="C202" s="84">
        <v>8399310777</v>
      </c>
      <c r="D202" s="84">
        <v>650971421.82999992</v>
      </c>
      <c r="E202" s="84">
        <v>650971421.82999992</v>
      </c>
      <c r="F202" s="84">
        <v>589788103.56999993</v>
      </c>
    </row>
    <row r="203" spans="2:6" x14ac:dyDescent="0.25">
      <c r="B203" s="85" t="s">
        <v>252</v>
      </c>
      <c r="C203" s="86">
        <v>8399310777</v>
      </c>
      <c r="D203" s="86">
        <v>650971421.83000016</v>
      </c>
      <c r="E203" s="86">
        <v>650971421.83000016</v>
      </c>
      <c r="F203" s="86">
        <v>589788103.57000005</v>
      </c>
    </row>
    <row r="204" spans="2:6" x14ac:dyDescent="0.25">
      <c r="B204" s="89" t="s">
        <v>589</v>
      </c>
      <c r="C204" s="88">
        <v>1480974094</v>
      </c>
      <c r="D204" s="88">
        <v>123414507.83</v>
      </c>
      <c r="E204" s="88">
        <v>123414507.83</v>
      </c>
      <c r="F204" s="88">
        <v>123414507.83</v>
      </c>
    </row>
    <row r="205" spans="2:6" x14ac:dyDescent="0.25">
      <c r="B205" s="89" t="s">
        <v>253</v>
      </c>
      <c r="C205" s="88">
        <v>5678609477</v>
      </c>
      <c r="D205" s="88">
        <v>424246314.18000007</v>
      </c>
      <c r="E205" s="88">
        <v>424246314.18000007</v>
      </c>
      <c r="F205" s="88">
        <v>363062995.92000002</v>
      </c>
    </row>
    <row r="206" spans="2:6" x14ac:dyDescent="0.25">
      <c r="B206" s="89" t="s">
        <v>254</v>
      </c>
      <c r="C206" s="88">
        <v>1030544527</v>
      </c>
      <c r="D206" s="88">
        <v>85878710.579999998</v>
      </c>
      <c r="E206" s="88">
        <v>85878710.579999998</v>
      </c>
      <c r="F206" s="88">
        <v>85878710.579999998</v>
      </c>
    </row>
    <row r="207" spans="2:6" x14ac:dyDescent="0.25">
      <c r="B207" s="89" t="s">
        <v>255</v>
      </c>
      <c r="C207" s="88">
        <v>209182679</v>
      </c>
      <c r="D207" s="88">
        <v>17431889.239999998</v>
      </c>
      <c r="E207" s="88">
        <v>17431889.239999998</v>
      </c>
      <c r="F207" s="88">
        <v>17431889.239999998</v>
      </c>
    </row>
    <row r="208" spans="2:6" x14ac:dyDescent="0.25">
      <c r="B208" s="131" t="s">
        <v>77</v>
      </c>
      <c r="C208" s="84">
        <v>1206917122</v>
      </c>
      <c r="D208" s="84">
        <v>54212749.519999996</v>
      </c>
      <c r="E208" s="84">
        <v>103097524.09000003</v>
      </c>
      <c r="F208" s="84">
        <v>100701779.98</v>
      </c>
    </row>
    <row r="209" spans="2:6" x14ac:dyDescent="0.25">
      <c r="B209" s="85" t="s">
        <v>256</v>
      </c>
      <c r="C209" s="86">
        <v>1206917122</v>
      </c>
      <c r="D209" s="86">
        <v>54212749.520000018</v>
      </c>
      <c r="E209" s="86">
        <v>103097524.09</v>
      </c>
      <c r="F209" s="86">
        <v>100701779.98000002</v>
      </c>
    </row>
    <row r="210" spans="2:6" x14ac:dyDescent="0.25">
      <c r="B210" s="89" t="s">
        <v>589</v>
      </c>
      <c r="C210" s="88">
        <v>486268379</v>
      </c>
      <c r="D210" s="88">
        <v>14090339.960000001</v>
      </c>
      <c r="E210" s="88">
        <v>60074637.499999993</v>
      </c>
      <c r="F210" s="88">
        <v>56489732.020000011</v>
      </c>
    </row>
    <row r="211" spans="2:6" x14ac:dyDescent="0.25">
      <c r="B211" s="89" t="s">
        <v>257</v>
      </c>
      <c r="C211" s="88">
        <v>41185856</v>
      </c>
      <c r="D211" s="88">
        <v>505877.2</v>
      </c>
      <c r="E211" s="88">
        <v>441182.45</v>
      </c>
      <c r="F211" s="88">
        <v>691181.05</v>
      </c>
    </row>
    <row r="212" spans="2:6" x14ac:dyDescent="0.25">
      <c r="B212" s="89" t="s">
        <v>258</v>
      </c>
      <c r="C212" s="88">
        <v>23262980</v>
      </c>
      <c r="D212" s="88">
        <v>322119.31999999995</v>
      </c>
      <c r="E212" s="88">
        <v>1325873.9400000002</v>
      </c>
      <c r="F212" s="88">
        <v>1057873.94</v>
      </c>
    </row>
    <row r="213" spans="2:6" x14ac:dyDescent="0.25">
      <c r="B213" s="89" t="s">
        <v>259</v>
      </c>
      <c r="C213" s="88">
        <v>145352665</v>
      </c>
      <c r="D213" s="88">
        <v>2622037.25</v>
      </c>
      <c r="E213" s="88">
        <v>4084020.7199999997</v>
      </c>
      <c r="F213" s="88">
        <v>4499175.47</v>
      </c>
    </row>
    <row r="214" spans="2:6" x14ac:dyDescent="0.25">
      <c r="B214" s="89" t="s">
        <v>260</v>
      </c>
      <c r="C214" s="88">
        <v>41920095</v>
      </c>
      <c r="D214" s="88">
        <v>48675</v>
      </c>
      <c r="E214" s="88">
        <v>768190.51</v>
      </c>
      <c r="F214" s="88">
        <v>465356.25</v>
      </c>
    </row>
    <row r="215" spans="2:6" x14ac:dyDescent="0.25">
      <c r="B215" s="89" t="s">
        <v>155</v>
      </c>
      <c r="C215" s="88">
        <v>22850000</v>
      </c>
      <c r="D215" s="88">
        <v>539544.51</v>
      </c>
      <c r="E215" s="88">
        <v>319462.69</v>
      </c>
      <c r="F215" s="88">
        <v>199658.3</v>
      </c>
    </row>
    <row r="216" spans="2:6" x14ac:dyDescent="0.25">
      <c r="B216" s="89" t="s">
        <v>588</v>
      </c>
      <c r="C216" s="88">
        <v>446077147</v>
      </c>
      <c r="D216" s="88">
        <v>36084156.280000016</v>
      </c>
      <c r="E216" s="88">
        <v>36084156.280000016</v>
      </c>
      <c r="F216" s="88">
        <v>37298802.95000001</v>
      </c>
    </row>
    <row r="217" spans="2:6" x14ac:dyDescent="0.25">
      <c r="B217" s="131" t="s">
        <v>78</v>
      </c>
      <c r="C217" s="84">
        <v>3017699205</v>
      </c>
      <c r="D217" s="84">
        <v>262156217.87000009</v>
      </c>
      <c r="E217" s="84">
        <v>294492581.85999995</v>
      </c>
      <c r="F217" s="84">
        <v>253450136.02999997</v>
      </c>
    </row>
    <row r="218" spans="2:6" x14ac:dyDescent="0.25">
      <c r="B218" s="85" t="s">
        <v>261</v>
      </c>
      <c r="C218" s="86">
        <v>3017699205</v>
      </c>
      <c r="D218" s="86">
        <v>262156217.86999995</v>
      </c>
      <c r="E218" s="86">
        <v>294492581.86000001</v>
      </c>
      <c r="F218" s="86">
        <v>253450136.03</v>
      </c>
    </row>
    <row r="219" spans="2:6" x14ac:dyDescent="0.25">
      <c r="B219" s="89" t="s">
        <v>589</v>
      </c>
      <c r="C219" s="88">
        <v>620881817</v>
      </c>
      <c r="D219" s="88">
        <v>62195285.879999988</v>
      </c>
      <c r="E219" s="88">
        <v>74700737.599999994</v>
      </c>
      <c r="F219" s="88">
        <v>59528870.499999993</v>
      </c>
    </row>
    <row r="220" spans="2:6" x14ac:dyDescent="0.25">
      <c r="B220" s="89" t="s">
        <v>262</v>
      </c>
      <c r="C220" s="88">
        <v>232811058</v>
      </c>
      <c r="D220" s="88">
        <v>15547071.700000003</v>
      </c>
      <c r="E220" s="88">
        <v>15374363.360000001</v>
      </c>
      <c r="F220" s="88">
        <v>14856206.040000001</v>
      </c>
    </row>
    <row r="221" spans="2:6" x14ac:dyDescent="0.25">
      <c r="B221" s="89" t="s">
        <v>263</v>
      </c>
      <c r="C221" s="88">
        <v>179389208</v>
      </c>
      <c r="D221" s="88">
        <v>16028047.650000002</v>
      </c>
      <c r="E221" s="88">
        <v>21252429.309999991</v>
      </c>
      <c r="F221" s="88">
        <v>19150364.75</v>
      </c>
    </row>
    <row r="222" spans="2:6" x14ac:dyDescent="0.25">
      <c r="B222" s="89" t="s">
        <v>613</v>
      </c>
      <c r="C222" s="88">
        <v>1071028103</v>
      </c>
      <c r="D222" s="88">
        <v>68541172.129999995</v>
      </c>
      <c r="E222" s="88">
        <v>83320411.080000013</v>
      </c>
      <c r="F222" s="88">
        <v>64165570.910000019</v>
      </c>
    </row>
    <row r="223" spans="2:6" x14ac:dyDescent="0.25">
      <c r="B223" s="89" t="s">
        <v>588</v>
      </c>
      <c r="C223" s="88">
        <v>349122449</v>
      </c>
      <c r="D223" s="88">
        <v>33618489.969999999</v>
      </c>
      <c r="E223" s="88">
        <v>33618489.969999999</v>
      </c>
      <c r="F223" s="88">
        <v>39498503.039999999</v>
      </c>
    </row>
    <row r="224" spans="2:6" x14ac:dyDescent="0.25">
      <c r="B224" s="89" t="s">
        <v>150</v>
      </c>
      <c r="C224" s="88">
        <v>564466570</v>
      </c>
      <c r="D224" s="88">
        <v>66226150.539999999</v>
      </c>
      <c r="E224" s="88">
        <v>66226150.539999999</v>
      </c>
      <c r="F224" s="88">
        <v>56250620.790000007</v>
      </c>
    </row>
    <row r="225" spans="2:6" x14ac:dyDescent="0.25">
      <c r="B225" s="131" t="s">
        <v>79</v>
      </c>
      <c r="C225" s="84">
        <v>660646782</v>
      </c>
      <c r="D225" s="84">
        <v>28246678.180000003</v>
      </c>
      <c r="E225" s="84">
        <v>54381569.230000004</v>
      </c>
      <c r="F225" s="84">
        <v>40137028.599999994</v>
      </c>
    </row>
    <row r="226" spans="2:6" x14ac:dyDescent="0.25">
      <c r="B226" s="85" t="s">
        <v>264</v>
      </c>
      <c r="C226" s="86">
        <v>660646782</v>
      </c>
      <c r="D226" s="86">
        <v>28246678.180000003</v>
      </c>
      <c r="E226" s="86">
        <v>54381569.230000004</v>
      </c>
      <c r="F226" s="86">
        <v>40137028.599999994</v>
      </c>
    </row>
    <row r="227" spans="2:6" x14ac:dyDescent="0.25">
      <c r="B227" s="89" t="s">
        <v>265</v>
      </c>
      <c r="C227" s="88">
        <v>656287732</v>
      </c>
      <c r="D227" s="88">
        <v>27286678.180000003</v>
      </c>
      <c r="E227" s="88">
        <v>53421569.230000004</v>
      </c>
      <c r="F227" s="88">
        <v>39897028.599999994</v>
      </c>
    </row>
    <row r="228" spans="2:6" x14ac:dyDescent="0.25">
      <c r="B228" s="89" t="s">
        <v>588</v>
      </c>
      <c r="C228" s="88">
        <v>4359050</v>
      </c>
      <c r="D228" s="88">
        <v>960000</v>
      </c>
      <c r="E228" s="88">
        <v>960000</v>
      </c>
      <c r="F228" s="88">
        <v>240000</v>
      </c>
    </row>
    <row r="229" spans="2:6" x14ac:dyDescent="0.25">
      <c r="B229" s="131" t="s">
        <v>80</v>
      </c>
      <c r="C229" s="84">
        <v>12135451604</v>
      </c>
      <c r="D229" s="84">
        <v>1137068297.78</v>
      </c>
      <c r="E229" s="84">
        <v>1122314792.26</v>
      </c>
      <c r="F229" s="84">
        <v>1167856374.3099999</v>
      </c>
    </row>
    <row r="230" spans="2:6" x14ac:dyDescent="0.25">
      <c r="B230" s="85" t="s">
        <v>266</v>
      </c>
      <c r="C230" s="86">
        <v>12135451604</v>
      </c>
      <c r="D230" s="86">
        <v>1137068297.7800002</v>
      </c>
      <c r="E230" s="86">
        <v>1122314792.2600002</v>
      </c>
      <c r="F230" s="86">
        <v>1167856374.3099999</v>
      </c>
    </row>
    <row r="231" spans="2:6" x14ac:dyDescent="0.25">
      <c r="B231" s="89" t="s">
        <v>589</v>
      </c>
      <c r="C231" s="88">
        <v>1304738273</v>
      </c>
      <c r="D231" s="88">
        <v>160831948.81</v>
      </c>
      <c r="E231" s="88">
        <v>154529100.39000002</v>
      </c>
      <c r="F231" s="88">
        <v>76075426.890000001</v>
      </c>
    </row>
    <row r="232" spans="2:6" x14ac:dyDescent="0.25">
      <c r="B232" s="89" t="s">
        <v>267</v>
      </c>
      <c r="C232" s="88">
        <v>60057830</v>
      </c>
      <c r="D232" s="88">
        <v>4194768</v>
      </c>
      <c r="E232" s="88">
        <v>4148619.6799999997</v>
      </c>
      <c r="F232" s="88">
        <v>4130869.68</v>
      </c>
    </row>
    <row r="233" spans="2:6" x14ac:dyDescent="0.25">
      <c r="B233" s="89" t="s">
        <v>268</v>
      </c>
      <c r="C233" s="88">
        <v>454870434</v>
      </c>
      <c r="D233" s="88">
        <v>51991124.299999997</v>
      </c>
      <c r="E233" s="88">
        <v>62671768.529999994</v>
      </c>
      <c r="F233" s="88">
        <v>63472665.979999997</v>
      </c>
    </row>
    <row r="234" spans="2:6" x14ac:dyDescent="0.25">
      <c r="B234" s="89" t="s">
        <v>269</v>
      </c>
      <c r="C234" s="88">
        <v>815254072</v>
      </c>
      <c r="D234" s="88">
        <v>170256060.69999999</v>
      </c>
      <c r="E234" s="88">
        <v>167285702.60000002</v>
      </c>
      <c r="F234" s="88">
        <v>169294755.36000001</v>
      </c>
    </row>
    <row r="235" spans="2:6" x14ac:dyDescent="0.25">
      <c r="B235" s="89" t="s">
        <v>270</v>
      </c>
      <c r="C235" s="88">
        <v>2214406440</v>
      </c>
      <c r="D235" s="88">
        <v>285727596.94000006</v>
      </c>
      <c r="E235" s="88">
        <v>270626402.06000018</v>
      </c>
      <c r="F235" s="88">
        <v>163982267.66000003</v>
      </c>
    </row>
    <row r="236" spans="2:6" x14ac:dyDescent="0.25">
      <c r="B236" s="89" t="s">
        <v>271</v>
      </c>
      <c r="C236" s="88">
        <v>75748528</v>
      </c>
      <c r="D236" s="88">
        <v>5956220.5</v>
      </c>
      <c r="E236" s="88">
        <v>5149047.9399999995</v>
      </c>
      <c r="F236" s="88">
        <v>6192967.0999999996</v>
      </c>
    </row>
    <row r="237" spans="2:6" x14ac:dyDescent="0.25">
      <c r="B237" s="89" t="s">
        <v>272</v>
      </c>
      <c r="C237" s="88">
        <v>212481509</v>
      </c>
      <c r="D237" s="88">
        <v>8655717.5</v>
      </c>
      <c r="E237" s="88">
        <v>8506698.4499999993</v>
      </c>
      <c r="F237" s="88">
        <v>8502735.4100000001</v>
      </c>
    </row>
    <row r="238" spans="2:6" x14ac:dyDescent="0.25">
      <c r="B238" s="89" t="s">
        <v>273</v>
      </c>
      <c r="C238" s="88">
        <v>97648290</v>
      </c>
      <c r="D238" s="88">
        <v>5987400</v>
      </c>
      <c r="E238" s="88">
        <v>5929991.5800000001</v>
      </c>
      <c r="F238" s="88">
        <v>5750041.5999999996</v>
      </c>
    </row>
    <row r="239" spans="2:6" x14ac:dyDescent="0.25">
      <c r="B239" s="89" t="s">
        <v>588</v>
      </c>
      <c r="C239" s="88">
        <v>315273847</v>
      </c>
      <c r="D239" s="88">
        <v>29612579.350000001</v>
      </c>
      <c r="E239" s="88">
        <v>29612579.350000001</v>
      </c>
      <c r="F239" s="88">
        <v>37779117.849999994</v>
      </c>
    </row>
    <row r="240" spans="2:6" x14ac:dyDescent="0.25">
      <c r="B240" s="89" t="s">
        <v>150</v>
      </c>
      <c r="C240" s="88">
        <v>6584972381</v>
      </c>
      <c r="D240" s="88">
        <v>413854881.68000007</v>
      </c>
      <c r="E240" s="88">
        <v>413854881.68000007</v>
      </c>
      <c r="F240" s="88">
        <v>632675526.77999997</v>
      </c>
    </row>
    <row r="241" spans="2:6" x14ac:dyDescent="0.25">
      <c r="B241" s="131" t="s">
        <v>81</v>
      </c>
      <c r="C241" s="84">
        <v>15535507827</v>
      </c>
      <c r="D241" s="84">
        <v>1165619626.6599996</v>
      </c>
      <c r="E241" s="84">
        <v>1194537848.8099997</v>
      </c>
      <c r="F241" s="84">
        <v>1147348673.5600002</v>
      </c>
    </row>
    <row r="242" spans="2:6" x14ac:dyDescent="0.25">
      <c r="B242" s="85" t="s">
        <v>274</v>
      </c>
      <c r="C242" s="86">
        <v>15535507827</v>
      </c>
      <c r="D242" s="86">
        <v>1165619626.6600001</v>
      </c>
      <c r="E242" s="86">
        <v>1194537848.8099999</v>
      </c>
      <c r="F242" s="86">
        <v>1147348673.5599999</v>
      </c>
    </row>
    <row r="243" spans="2:6" x14ac:dyDescent="0.25">
      <c r="B243" s="89" t="s">
        <v>589</v>
      </c>
      <c r="C243" s="88">
        <v>545939160</v>
      </c>
      <c r="D243" s="88">
        <v>56831739.830000006</v>
      </c>
      <c r="E243" s="88">
        <v>69352623.470000029</v>
      </c>
      <c r="F243" s="88">
        <v>53595973.809999995</v>
      </c>
    </row>
    <row r="244" spans="2:6" x14ac:dyDescent="0.25">
      <c r="B244" s="89" t="s">
        <v>275</v>
      </c>
      <c r="C244" s="88">
        <v>3521189969</v>
      </c>
      <c r="D244" s="88">
        <v>204537638.67000002</v>
      </c>
      <c r="E244" s="88">
        <v>240840586.29999995</v>
      </c>
      <c r="F244" s="88">
        <v>220150511.60999995</v>
      </c>
    </row>
    <row r="245" spans="2:6" x14ac:dyDescent="0.25">
      <c r="B245" s="89" t="s">
        <v>276</v>
      </c>
      <c r="C245" s="88">
        <v>1097184030</v>
      </c>
      <c r="D245" s="88">
        <v>106763000.36</v>
      </c>
      <c r="E245" s="88">
        <v>86857391.240000024</v>
      </c>
      <c r="F245" s="88">
        <v>68934713.5</v>
      </c>
    </row>
    <row r="246" spans="2:6" x14ac:dyDescent="0.25">
      <c r="B246" s="89" t="s">
        <v>588</v>
      </c>
      <c r="C246" s="88">
        <v>760228131</v>
      </c>
      <c r="D246" s="88">
        <v>59783004.709999993</v>
      </c>
      <c r="E246" s="88">
        <v>59783004.709999993</v>
      </c>
      <c r="F246" s="88">
        <v>65688438.019999996</v>
      </c>
    </row>
    <row r="247" spans="2:6" x14ac:dyDescent="0.25">
      <c r="B247" s="89" t="s">
        <v>150</v>
      </c>
      <c r="C247" s="88">
        <v>9610966537</v>
      </c>
      <c r="D247" s="88">
        <v>737704243.09000003</v>
      </c>
      <c r="E247" s="88">
        <v>737704243.09000003</v>
      </c>
      <c r="F247" s="88">
        <v>738979036.62</v>
      </c>
    </row>
    <row r="248" spans="2:6" x14ac:dyDescent="0.25">
      <c r="B248" s="131" t="s">
        <v>277</v>
      </c>
      <c r="C248" s="84">
        <v>5697312972</v>
      </c>
      <c r="D248" s="84">
        <v>270970403.19000012</v>
      </c>
      <c r="E248" s="84">
        <v>363867404.78000009</v>
      </c>
      <c r="F248" s="84">
        <v>271513151.64999992</v>
      </c>
    </row>
    <row r="249" spans="2:6" x14ac:dyDescent="0.25">
      <c r="B249" s="85" t="s">
        <v>278</v>
      </c>
      <c r="C249" s="86">
        <v>5697312972</v>
      </c>
      <c r="D249" s="86">
        <v>270970403.19</v>
      </c>
      <c r="E249" s="86">
        <v>363867404.78000009</v>
      </c>
      <c r="F249" s="86">
        <v>271513151.65000004</v>
      </c>
    </row>
    <row r="250" spans="2:6" x14ac:dyDescent="0.25">
      <c r="B250" s="89" t="s">
        <v>589</v>
      </c>
      <c r="C250" s="88">
        <v>819491584</v>
      </c>
      <c r="D250" s="88">
        <v>56102573.920000024</v>
      </c>
      <c r="E250" s="88">
        <v>66018498.340000018</v>
      </c>
      <c r="F250" s="88">
        <v>62447395.710000008</v>
      </c>
    </row>
    <row r="251" spans="2:6" x14ac:dyDescent="0.25">
      <c r="B251" s="89" t="s">
        <v>614</v>
      </c>
      <c r="C251" s="88">
        <v>2691494249</v>
      </c>
      <c r="D251" s="88">
        <v>137713023.48999998</v>
      </c>
      <c r="E251" s="88">
        <v>218670354.49000007</v>
      </c>
      <c r="F251" s="88">
        <v>105391176.08999999</v>
      </c>
    </row>
    <row r="252" spans="2:6" x14ac:dyDescent="0.25">
      <c r="B252" s="89" t="s">
        <v>279</v>
      </c>
      <c r="C252" s="88">
        <v>900218484</v>
      </c>
      <c r="D252" s="88">
        <v>6112672.0699999994</v>
      </c>
      <c r="E252" s="88">
        <v>6114172.0700000003</v>
      </c>
      <c r="F252" s="88">
        <v>6217807.5799999991</v>
      </c>
    </row>
    <row r="253" spans="2:6" x14ac:dyDescent="0.25">
      <c r="B253" s="89" t="s">
        <v>372</v>
      </c>
      <c r="C253" s="88">
        <v>536719638</v>
      </c>
      <c r="D253" s="88">
        <v>28680535.679999996</v>
      </c>
      <c r="E253" s="88">
        <v>29989285.84</v>
      </c>
      <c r="F253" s="88">
        <v>30135863.520000003</v>
      </c>
    </row>
    <row r="254" spans="2:6" x14ac:dyDescent="0.25">
      <c r="B254" s="89" t="s">
        <v>280</v>
      </c>
      <c r="C254" s="88">
        <v>440470629</v>
      </c>
      <c r="D254" s="88">
        <v>9280493.9199999999</v>
      </c>
      <c r="E254" s="88">
        <v>9993989.9299999997</v>
      </c>
      <c r="F254" s="88">
        <v>9552934.1600000001</v>
      </c>
    </row>
    <row r="255" spans="2:6" x14ac:dyDescent="0.25">
      <c r="B255" s="89" t="s">
        <v>588</v>
      </c>
      <c r="C255" s="88">
        <v>73827605</v>
      </c>
      <c r="D255" s="88">
        <v>932268.11</v>
      </c>
      <c r="E255" s="88">
        <v>932268.11</v>
      </c>
      <c r="F255" s="88">
        <v>4592495.33</v>
      </c>
    </row>
    <row r="256" spans="2:6" x14ac:dyDescent="0.25">
      <c r="B256" s="89" t="s">
        <v>150</v>
      </c>
      <c r="C256" s="88">
        <v>235090783</v>
      </c>
      <c r="D256" s="88">
        <v>32148836</v>
      </c>
      <c r="E256" s="88">
        <v>32148836</v>
      </c>
      <c r="F256" s="88">
        <v>53175479.259999998</v>
      </c>
    </row>
    <row r="257" spans="2:6" x14ac:dyDescent="0.25">
      <c r="B257" s="131" t="s">
        <v>281</v>
      </c>
      <c r="C257" s="84">
        <v>1857951622</v>
      </c>
      <c r="D257" s="84">
        <v>132307593.07999995</v>
      </c>
      <c r="E257" s="84">
        <v>114869603.90000001</v>
      </c>
      <c r="F257" s="84">
        <v>112248685.65000004</v>
      </c>
    </row>
    <row r="258" spans="2:6" x14ac:dyDescent="0.25">
      <c r="B258" s="85" t="s">
        <v>282</v>
      </c>
      <c r="C258" s="86">
        <v>1857951622</v>
      </c>
      <c r="D258" s="86">
        <v>132307593.08</v>
      </c>
      <c r="E258" s="86">
        <v>114869603.90000001</v>
      </c>
      <c r="F258" s="86">
        <v>112248685.64999999</v>
      </c>
    </row>
    <row r="259" spans="2:6" x14ac:dyDescent="0.25">
      <c r="B259" s="89" t="s">
        <v>589</v>
      </c>
      <c r="C259" s="88">
        <v>673308126</v>
      </c>
      <c r="D259" s="88">
        <v>30048818.640000004</v>
      </c>
      <c r="E259" s="88">
        <v>35055222.430000007</v>
      </c>
      <c r="F259" s="88">
        <v>35180423.729999997</v>
      </c>
    </row>
    <row r="260" spans="2:6" x14ac:dyDescent="0.25">
      <c r="B260" s="89" t="s">
        <v>615</v>
      </c>
      <c r="C260" s="88">
        <v>300860961</v>
      </c>
      <c r="D260" s="88">
        <v>18114428.299999997</v>
      </c>
      <c r="E260" s="88">
        <v>18216025.350000001</v>
      </c>
      <c r="F260" s="88">
        <v>18183028.319999997</v>
      </c>
    </row>
    <row r="261" spans="2:6" x14ac:dyDescent="0.25">
      <c r="B261" s="89" t="s">
        <v>616</v>
      </c>
      <c r="C261" s="88">
        <v>186188488</v>
      </c>
      <c r="D261" s="88">
        <v>18089515.939999998</v>
      </c>
      <c r="E261" s="88">
        <v>17131068.399999999</v>
      </c>
      <c r="F261" s="88">
        <v>17829768.549999993</v>
      </c>
    </row>
    <row r="262" spans="2:6" x14ac:dyDescent="0.25">
      <c r="B262" s="89" t="s">
        <v>283</v>
      </c>
      <c r="C262" s="88">
        <v>670794047</v>
      </c>
      <c r="D262" s="88">
        <v>64473830.200000003</v>
      </c>
      <c r="E262" s="88">
        <v>42886287.719999999</v>
      </c>
      <c r="F262" s="88">
        <v>39474465.049999997</v>
      </c>
    </row>
    <row r="263" spans="2:6" x14ac:dyDescent="0.25">
      <c r="B263" s="89" t="s">
        <v>588</v>
      </c>
      <c r="C263" s="88">
        <v>26800000</v>
      </c>
      <c r="D263" s="88">
        <v>1581000</v>
      </c>
      <c r="E263" s="88">
        <v>1581000</v>
      </c>
      <c r="F263" s="88">
        <v>1581000</v>
      </c>
    </row>
    <row r="264" spans="2:6" x14ac:dyDescent="0.25">
      <c r="B264" s="131" t="s">
        <v>84</v>
      </c>
      <c r="C264" s="84">
        <v>3551479482</v>
      </c>
      <c r="D264" s="84">
        <v>354554990.45000005</v>
      </c>
      <c r="E264" s="84">
        <v>185878757.48999998</v>
      </c>
      <c r="F264" s="84">
        <v>109588689.45</v>
      </c>
    </row>
    <row r="265" spans="2:6" x14ac:dyDescent="0.25">
      <c r="B265" s="85" t="s">
        <v>284</v>
      </c>
      <c r="C265" s="86">
        <v>3551479482</v>
      </c>
      <c r="D265" s="86">
        <v>354554990.44999999</v>
      </c>
      <c r="E265" s="86">
        <v>185878757.48999998</v>
      </c>
      <c r="F265" s="86">
        <v>109588689.45</v>
      </c>
    </row>
    <row r="266" spans="2:6" x14ac:dyDescent="0.25">
      <c r="B266" s="89" t="s">
        <v>589</v>
      </c>
      <c r="C266" s="88">
        <v>1501754655</v>
      </c>
      <c r="D266" s="88">
        <v>82718181.579999983</v>
      </c>
      <c r="E266" s="88">
        <v>65938053.789999992</v>
      </c>
      <c r="F266" s="88">
        <v>69898207.450000003</v>
      </c>
    </row>
    <row r="267" spans="2:6" x14ac:dyDescent="0.25">
      <c r="B267" s="89" t="s">
        <v>285</v>
      </c>
      <c r="C267" s="88">
        <v>319204878</v>
      </c>
      <c r="D267" s="88">
        <v>4002305.7999999993</v>
      </c>
      <c r="E267" s="88">
        <v>14930589.659999996</v>
      </c>
      <c r="F267" s="88">
        <v>15708243.489999998</v>
      </c>
    </row>
    <row r="268" spans="2:6" x14ac:dyDescent="0.25">
      <c r="B268" s="89" t="s">
        <v>617</v>
      </c>
      <c r="C268" s="88">
        <v>734922693</v>
      </c>
      <c r="D268" s="88">
        <v>161706501.81</v>
      </c>
      <c r="E268" s="88">
        <v>4838639.78</v>
      </c>
      <c r="F268" s="88">
        <v>4767725.09</v>
      </c>
    </row>
    <row r="269" spans="2:6" x14ac:dyDescent="0.25">
      <c r="B269" s="89" t="s">
        <v>373</v>
      </c>
      <c r="C269" s="88">
        <v>368510122</v>
      </c>
      <c r="D269" s="88">
        <v>764286.41999999993</v>
      </c>
      <c r="E269" s="88">
        <v>764286.41999999993</v>
      </c>
      <c r="F269" s="88">
        <v>764286.42</v>
      </c>
    </row>
    <row r="270" spans="2:6" x14ac:dyDescent="0.25">
      <c r="B270" s="89" t="s">
        <v>588</v>
      </c>
      <c r="C270" s="88">
        <v>321370378</v>
      </c>
      <c r="D270" s="88">
        <v>80198594.5</v>
      </c>
      <c r="E270" s="88">
        <v>80198594.5</v>
      </c>
      <c r="F270" s="88">
        <v>0</v>
      </c>
    </row>
    <row r="271" spans="2:6" x14ac:dyDescent="0.25">
      <c r="B271" s="89" t="s">
        <v>150</v>
      </c>
      <c r="C271" s="88">
        <v>305716756</v>
      </c>
      <c r="D271" s="88">
        <v>25165120.34</v>
      </c>
      <c r="E271" s="88">
        <v>19208593.34</v>
      </c>
      <c r="F271" s="88">
        <v>18450227</v>
      </c>
    </row>
    <row r="272" spans="2:6" x14ac:dyDescent="0.25">
      <c r="B272" s="131" t="s">
        <v>85</v>
      </c>
      <c r="C272" s="84">
        <v>14115198200</v>
      </c>
      <c r="D272" s="84">
        <v>2711692503.8699999</v>
      </c>
      <c r="E272" s="84">
        <v>1172252175.4100003</v>
      </c>
      <c r="F272" s="84">
        <v>1118338173.6499999</v>
      </c>
    </row>
    <row r="273" spans="2:6" x14ac:dyDescent="0.25">
      <c r="B273" s="85" t="s">
        <v>286</v>
      </c>
      <c r="C273" s="86">
        <v>14115198200</v>
      </c>
      <c r="D273" s="86">
        <v>2711692503.8699999</v>
      </c>
      <c r="E273" s="86">
        <v>1172252175.4100001</v>
      </c>
      <c r="F273" s="86">
        <v>1118338173.6500001</v>
      </c>
    </row>
    <row r="274" spans="2:6" x14ac:dyDescent="0.25">
      <c r="B274" s="89" t="s">
        <v>589</v>
      </c>
      <c r="C274" s="88">
        <v>2140531468</v>
      </c>
      <c r="D274" s="88">
        <v>254338859.07999995</v>
      </c>
      <c r="E274" s="88">
        <v>139300521.22</v>
      </c>
      <c r="F274" s="88">
        <v>179977563.78999999</v>
      </c>
    </row>
    <row r="275" spans="2:6" x14ac:dyDescent="0.25">
      <c r="B275" s="89" t="s">
        <v>287</v>
      </c>
      <c r="C275" s="88">
        <v>6713453437</v>
      </c>
      <c r="D275" s="88">
        <v>613327964.13999999</v>
      </c>
      <c r="E275" s="88">
        <v>115908957.97</v>
      </c>
      <c r="F275" s="88">
        <v>278254832.68000007</v>
      </c>
    </row>
    <row r="276" spans="2:6" x14ac:dyDescent="0.25">
      <c r="B276" s="89" t="s">
        <v>288</v>
      </c>
      <c r="C276" s="88">
        <v>5224875095</v>
      </c>
      <c r="D276" s="88">
        <v>1843525680.6500001</v>
      </c>
      <c r="E276" s="88">
        <v>916542696.22000003</v>
      </c>
      <c r="F276" s="88">
        <v>659605777.18000007</v>
      </c>
    </row>
    <row r="277" spans="2:6" x14ac:dyDescent="0.25">
      <c r="B277" s="89" t="s">
        <v>588</v>
      </c>
      <c r="C277" s="88">
        <v>36338200</v>
      </c>
      <c r="D277" s="88">
        <v>500000</v>
      </c>
      <c r="E277" s="88">
        <v>500000</v>
      </c>
      <c r="F277" s="88">
        <v>500000</v>
      </c>
    </row>
    <row r="278" spans="2:6" x14ac:dyDescent="0.25">
      <c r="B278" s="131" t="s">
        <v>87</v>
      </c>
      <c r="C278" s="84">
        <v>9087263346</v>
      </c>
      <c r="D278" s="84">
        <v>757271927.98000002</v>
      </c>
      <c r="E278" s="84">
        <v>757271927.98000002</v>
      </c>
      <c r="F278" s="84">
        <v>757271927.97999954</v>
      </c>
    </row>
    <row r="279" spans="2:6" x14ac:dyDescent="0.25">
      <c r="B279" s="85" t="s">
        <v>289</v>
      </c>
      <c r="C279" s="86">
        <v>9087263346</v>
      </c>
      <c r="D279" s="86">
        <v>757271927.98000014</v>
      </c>
      <c r="E279" s="86">
        <v>757271927.98000014</v>
      </c>
      <c r="F279" s="86">
        <v>757271927.97999942</v>
      </c>
    </row>
    <row r="280" spans="2:6" x14ac:dyDescent="0.25">
      <c r="B280" s="89" t="s">
        <v>618</v>
      </c>
      <c r="C280" s="88">
        <v>8086959903</v>
      </c>
      <c r="D280" s="88">
        <v>673950678.09000015</v>
      </c>
      <c r="E280" s="88">
        <v>673950678.09000015</v>
      </c>
      <c r="F280" s="88">
        <v>673950678.08999944</v>
      </c>
    </row>
    <row r="281" spans="2:6" x14ac:dyDescent="0.25">
      <c r="B281" s="89" t="s">
        <v>588</v>
      </c>
      <c r="C281" s="88">
        <v>383633960</v>
      </c>
      <c r="D281" s="88">
        <v>31932126.309999999</v>
      </c>
      <c r="E281" s="88">
        <v>31932126.309999999</v>
      </c>
      <c r="F281" s="88">
        <v>31932126.309999999</v>
      </c>
    </row>
    <row r="282" spans="2:6" x14ac:dyDescent="0.25">
      <c r="B282" s="89" t="s">
        <v>150</v>
      </c>
      <c r="C282" s="88">
        <v>616669483</v>
      </c>
      <c r="D282" s="88">
        <v>51389123.579999998</v>
      </c>
      <c r="E282" s="88">
        <v>51389123.579999998</v>
      </c>
      <c r="F282" s="88">
        <v>51389123.579999998</v>
      </c>
    </row>
    <row r="283" spans="2:6" x14ac:dyDescent="0.25">
      <c r="B283" s="131" t="s">
        <v>89</v>
      </c>
      <c r="C283" s="84">
        <v>5511291957</v>
      </c>
      <c r="D283" s="84">
        <v>459274316</v>
      </c>
      <c r="E283" s="84">
        <v>459274316</v>
      </c>
      <c r="F283" s="84">
        <v>459274316</v>
      </c>
    </row>
    <row r="284" spans="2:6" x14ac:dyDescent="0.25">
      <c r="B284" s="85" t="s">
        <v>290</v>
      </c>
      <c r="C284" s="86">
        <v>5511291957</v>
      </c>
      <c r="D284" s="86">
        <v>459274316</v>
      </c>
      <c r="E284" s="86">
        <v>459274316</v>
      </c>
      <c r="F284" s="86">
        <v>459274316</v>
      </c>
    </row>
    <row r="285" spans="2:6" x14ac:dyDescent="0.25">
      <c r="B285" s="89" t="s">
        <v>589</v>
      </c>
      <c r="C285" s="88">
        <v>2430099197</v>
      </c>
      <c r="D285" s="88">
        <v>176182187</v>
      </c>
      <c r="E285" s="88">
        <v>176182187</v>
      </c>
      <c r="F285" s="88">
        <v>176182187</v>
      </c>
    </row>
    <row r="286" spans="2:6" x14ac:dyDescent="0.25">
      <c r="B286" s="89" t="s">
        <v>291</v>
      </c>
      <c r="C286" s="88">
        <v>11775480</v>
      </c>
      <c r="D286" s="88"/>
      <c r="E286" s="88"/>
      <c r="F286" s="88"/>
    </row>
    <row r="287" spans="2:6" x14ac:dyDescent="0.25">
      <c r="B287" s="89" t="s">
        <v>292</v>
      </c>
      <c r="C287" s="88">
        <v>973012440</v>
      </c>
      <c r="D287" s="88">
        <v>92650065</v>
      </c>
      <c r="E287" s="88">
        <v>92650065</v>
      </c>
      <c r="F287" s="88">
        <v>92650065</v>
      </c>
    </row>
    <row r="288" spans="2:6" x14ac:dyDescent="0.25">
      <c r="B288" s="89" t="s">
        <v>293</v>
      </c>
      <c r="C288" s="88">
        <v>836004840</v>
      </c>
      <c r="D288" s="88">
        <v>85408731</v>
      </c>
      <c r="E288" s="88">
        <v>85408731</v>
      </c>
      <c r="F288" s="88">
        <v>85408731</v>
      </c>
    </row>
    <row r="289" spans="2:6" x14ac:dyDescent="0.25">
      <c r="B289" s="89" t="s">
        <v>588</v>
      </c>
      <c r="C289" s="88">
        <v>1260400000</v>
      </c>
      <c r="D289" s="88">
        <v>105033333</v>
      </c>
      <c r="E289" s="88">
        <v>105033333</v>
      </c>
      <c r="F289" s="88">
        <v>105033333</v>
      </c>
    </row>
    <row r="290" spans="2:6" x14ac:dyDescent="0.25">
      <c r="B290" s="131" t="s">
        <v>90</v>
      </c>
      <c r="C290" s="84">
        <v>1474248087</v>
      </c>
      <c r="D290" s="84">
        <v>124504951.58</v>
      </c>
      <c r="E290" s="84">
        <v>124504951.58</v>
      </c>
      <c r="F290" s="84">
        <v>124504951.57999998</v>
      </c>
    </row>
    <row r="291" spans="2:6" x14ac:dyDescent="0.25">
      <c r="B291" s="85" t="s">
        <v>294</v>
      </c>
      <c r="C291" s="86">
        <v>1474248087</v>
      </c>
      <c r="D291" s="86">
        <v>124504951.58000001</v>
      </c>
      <c r="E291" s="86">
        <v>124504951.58000001</v>
      </c>
      <c r="F291" s="86">
        <v>124504951.57999998</v>
      </c>
    </row>
    <row r="292" spans="2:6" x14ac:dyDescent="0.25">
      <c r="B292" s="89" t="s">
        <v>295</v>
      </c>
      <c r="C292" s="88">
        <v>1472945088</v>
      </c>
      <c r="D292" s="88">
        <v>124390800.44000001</v>
      </c>
      <c r="E292" s="88">
        <v>124390800.44000001</v>
      </c>
      <c r="F292" s="88">
        <v>124390800.43999998</v>
      </c>
    </row>
    <row r="293" spans="2:6" x14ac:dyDescent="0.25">
      <c r="B293" s="89" t="s">
        <v>588</v>
      </c>
      <c r="C293" s="88">
        <v>1302999</v>
      </c>
      <c r="D293" s="88">
        <v>114151.13999999998</v>
      </c>
      <c r="E293" s="88">
        <v>114151.13999999998</v>
      </c>
      <c r="F293" s="88">
        <v>114151.14</v>
      </c>
    </row>
    <row r="294" spans="2:6" x14ac:dyDescent="0.25">
      <c r="B294" s="131" t="s">
        <v>91</v>
      </c>
      <c r="C294" s="84">
        <v>1575371875</v>
      </c>
      <c r="D294" s="84">
        <v>131280974.63000003</v>
      </c>
      <c r="E294" s="84">
        <v>131280974.63000003</v>
      </c>
      <c r="F294" s="84">
        <v>131280974.63</v>
      </c>
    </row>
    <row r="295" spans="2:6" x14ac:dyDescent="0.25">
      <c r="B295" s="85" t="s">
        <v>296</v>
      </c>
      <c r="C295" s="86">
        <v>1575371875</v>
      </c>
      <c r="D295" s="86">
        <v>131280974.63000001</v>
      </c>
      <c r="E295" s="86">
        <v>131280974.63000001</v>
      </c>
      <c r="F295" s="86">
        <v>131280974.63000001</v>
      </c>
    </row>
    <row r="296" spans="2:6" x14ac:dyDescent="0.25">
      <c r="B296" s="89" t="s">
        <v>619</v>
      </c>
      <c r="C296" s="88">
        <v>1436291875</v>
      </c>
      <c r="D296" s="88">
        <v>119644610.99000001</v>
      </c>
      <c r="E296" s="88">
        <v>119644610.99000001</v>
      </c>
      <c r="F296" s="88">
        <v>119644610.99000001</v>
      </c>
    </row>
    <row r="297" spans="2:6" x14ac:dyDescent="0.25">
      <c r="B297" s="89" t="s">
        <v>588</v>
      </c>
      <c r="C297" s="88">
        <v>139080000</v>
      </c>
      <c r="D297" s="88">
        <v>11636363.640000001</v>
      </c>
      <c r="E297" s="88">
        <v>11636363.640000001</v>
      </c>
      <c r="F297" s="88">
        <v>11636363.640000001</v>
      </c>
    </row>
    <row r="298" spans="2:6" x14ac:dyDescent="0.25">
      <c r="B298" s="131" t="s">
        <v>92</v>
      </c>
      <c r="C298" s="84">
        <v>247728228</v>
      </c>
      <c r="D298" s="84">
        <v>28832894.66</v>
      </c>
      <c r="E298" s="84">
        <v>30076256.870000005</v>
      </c>
      <c r="F298" s="84">
        <v>30768688.450000003</v>
      </c>
    </row>
    <row r="299" spans="2:6" x14ac:dyDescent="0.25">
      <c r="B299" s="85" t="s">
        <v>297</v>
      </c>
      <c r="C299" s="86">
        <v>247728228</v>
      </c>
      <c r="D299" s="86">
        <v>28832894.66</v>
      </c>
      <c r="E299" s="86">
        <v>30076256.870000005</v>
      </c>
      <c r="F299" s="86">
        <v>30768688.450000003</v>
      </c>
    </row>
    <row r="300" spans="2:6" x14ac:dyDescent="0.25">
      <c r="B300" s="89" t="s">
        <v>298</v>
      </c>
      <c r="C300" s="88">
        <v>244213628</v>
      </c>
      <c r="D300" s="88">
        <v>28373896.66</v>
      </c>
      <c r="E300" s="88">
        <v>29617258.870000005</v>
      </c>
      <c r="F300" s="88">
        <v>30309690.450000003</v>
      </c>
    </row>
    <row r="301" spans="2:6" x14ac:dyDescent="0.25">
      <c r="B301" s="89" t="s">
        <v>588</v>
      </c>
      <c r="C301" s="88">
        <v>3514600</v>
      </c>
      <c r="D301" s="88">
        <v>458998</v>
      </c>
      <c r="E301" s="88">
        <v>458998</v>
      </c>
      <c r="F301" s="88">
        <v>458998</v>
      </c>
    </row>
    <row r="302" spans="2:6" x14ac:dyDescent="0.25">
      <c r="B302" s="131" t="s">
        <v>93</v>
      </c>
      <c r="C302" s="84">
        <v>901881669</v>
      </c>
      <c r="D302" s="84">
        <v>75156794</v>
      </c>
      <c r="E302" s="84">
        <v>75156794</v>
      </c>
      <c r="F302" s="84">
        <v>75156794</v>
      </c>
    </row>
    <row r="303" spans="2:6" x14ac:dyDescent="0.25">
      <c r="B303" s="85" t="s">
        <v>299</v>
      </c>
      <c r="C303" s="86">
        <v>901881669</v>
      </c>
      <c r="D303" s="86">
        <v>75156794</v>
      </c>
      <c r="E303" s="86">
        <v>75156794</v>
      </c>
      <c r="F303" s="86">
        <v>75156794</v>
      </c>
    </row>
    <row r="304" spans="2:6" x14ac:dyDescent="0.25">
      <c r="B304" s="89" t="s">
        <v>620</v>
      </c>
      <c r="C304" s="88">
        <v>901781669</v>
      </c>
      <c r="D304" s="88">
        <v>75148460.670000002</v>
      </c>
      <c r="E304" s="88">
        <v>75148460.670000002</v>
      </c>
      <c r="F304" s="88">
        <v>75148460.670000002</v>
      </c>
    </row>
    <row r="305" spans="2:6" x14ac:dyDescent="0.25">
      <c r="B305" s="89" t="s">
        <v>588</v>
      </c>
      <c r="C305" s="88">
        <v>100000</v>
      </c>
      <c r="D305" s="88">
        <v>8333.33</v>
      </c>
      <c r="E305" s="88">
        <v>8333.33</v>
      </c>
      <c r="F305" s="88">
        <v>8333.33</v>
      </c>
    </row>
    <row r="306" spans="2:6" x14ac:dyDescent="0.25">
      <c r="B306" s="131" t="s">
        <v>95</v>
      </c>
      <c r="C306" s="84">
        <v>217039052885</v>
      </c>
      <c r="D306" s="84">
        <v>43457855816.87001</v>
      </c>
      <c r="E306" s="84">
        <v>43403428753.98999</v>
      </c>
      <c r="F306" s="84">
        <v>14550588583.619997</v>
      </c>
    </row>
    <row r="307" spans="2:6" x14ac:dyDescent="0.25">
      <c r="B307" s="85" t="s">
        <v>300</v>
      </c>
      <c r="C307" s="86">
        <v>217039052885</v>
      </c>
      <c r="D307" s="86">
        <v>43457855816.87001</v>
      </c>
      <c r="E307" s="86">
        <v>43403428753.98999</v>
      </c>
      <c r="F307" s="86">
        <v>14550588583.619997</v>
      </c>
    </row>
    <row r="308" spans="2:6" x14ac:dyDescent="0.25">
      <c r="B308" s="89" t="s">
        <v>621</v>
      </c>
      <c r="C308" s="88">
        <v>217039052885</v>
      </c>
      <c r="D308" s="88">
        <v>43457855816.87001</v>
      </c>
      <c r="E308" s="88">
        <v>43403428753.98999</v>
      </c>
      <c r="F308" s="88">
        <v>14550588583.619997</v>
      </c>
    </row>
    <row r="309" spans="2:6" x14ac:dyDescent="0.25">
      <c r="B309" s="131" t="s">
        <v>96</v>
      </c>
      <c r="C309" s="84">
        <v>88319678959</v>
      </c>
      <c r="D309" s="84">
        <v>5114075726.1899996</v>
      </c>
      <c r="E309" s="84">
        <v>7871631217.54</v>
      </c>
      <c r="F309" s="84">
        <v>7895466228.7799988</v>
      </c>
    </row>
    <row r="310" spans="2:6" x14ac:dyDescent="0.25">
      <c r="B310" s="85" t="s">
        <v>301</v>
      </c>
      <c r="C310" s="86">
        <v>88319678959</v>
      </c>
      <c r="D310" s="86">
        <v>5114075726.1900005</v>
      </c>
      <c r="E310" s="86">
        <v>7871631217.539999</v>
      </c>
      <c r="F310" s="86">
        <v>7895466228.7799988</v>
      </c>
    </row>
    <row r="311" spans="2:6" x14ac:dyDescent="0.25">
      <c r="B311" s="89" t="s">
        <v>302</v>
      </c>
      <c r="C311" s="88">
        <v>3701712</v>
      </c>
      <c r="D311" s="88">
        <v>552641.73</v>
      </c>
      <c r="E311" s="88">
        <v>552641.73</v>
      </c>
      <c r="F311" s="88">
        <v>552641.73</v>
      </c>
    </row>
    <row r="312" spans="2:6" x14ac:dyDescent="0.25">
      <c r="B312" s="89" t="s">
        <v>303</v>
      </c>
      <c r="C312" s="88">
        <v>45895199999</v>
      </c>
      <c r="D312" s="88">
        <v>5056805176.9700003</v>
      </c>
      <c r="E312" s="88">
        <v>5056805176.9700003</v>
      </c>
      <c r="F312" s="88">
        <v>5056805176.9699993</v>
      </c>
    </row>
    <row r="313" spans="2:6" x14ac:dyDescent="0.25">
      <c r="B313" s="89" t="s">
        <v>588</v>
      </c>
      <c r="C313" s="88">
        <v>34163988319</v>
      </c>
      <c r="D313" s="88">
        <v>-8586127.3899999987</v>
      </c>
      <c r="E313" s="88">
        <v>2748969363.9599991</v>
      </c>
      <c r="F313" s="88">
        <v>2772804375.1999998</v>
      </c>
    </row>
    <row r="314" spans="2:6" x14ac:dyDescent="0.25">
      <c r="B314" s="89" t="s">
        <v>150</v>
      </c>
      <c r="C314" s="88">
        <v>8256788929</v>
      </c>
      <c r="D314" s="88">
        <v>65304034.880000003</v>
      </c>
      <c r="E314" s="88">
        <v>65304034.880000003</v>
      </c>
      <c r="F314" s="88">
        <v>65304034.880000003</v>
      </c>
    </row>
    <row r="315" spans="2:6" x14ac:dyDescent="0.25">
      <c r="B315" s="131" t="s">
        <v>622</v>
      </c>
      <c r="C315" s="84">
        <v>0</v>
      </c>
      <c r="D315" s="84">
        <v>0</v>
      </c>
      <c r="E315" s="84">
        <v>0</v>
      </c>
      <c r="F315" s="84">
        <v>0</v>
      </c>
    </row>
    <row r="316" spans="2:6" x14ac:dyDescent="0.25">
      <c r="B316" s="89" t="s">
        <v>623</v>
      </c>
      <c r="C316" s="88">
        <v>0</v>
      </c>
      <c r="D316" s="88">
        <v>0</v>
      </c>
      <c r="E316" s="88">
        <v>0</v>
      </c>
      <c r="F316" s="88">
        <v>0</v>
      </c>
    </row>
    <row r="317" spans="2:6" ht="15.75" thickBot="1" x14ac:dyDescent="0.3">
      <c r="B317" s="130" t="s">
        <v>133</v>
      </c>
      <c r="C317" s="91">
        <v>1046280711338</v>
      </c>
      <c r="D317" s="91">
        <v>109302922277.69997</v>
      </c>
      <c r="E317" s="91">
        <v>111566228340.18994</v>
      </c>
      <c r="F317" s="91">
        <v>79891102832.670013</v>
      </c>
    </row>
    <row r="318" spans="2:6" x14ac:dyDescent="0.25">
      <c r="B318" s="95"/>
      <c r="C318" s="28"/>
      <c r="D318" s="28"/>
    </row>
    <row r="319" spans="2:6" x14ac:dyDescent="0.25">
      <c r="B319" s="78" t="s">
        <v>579</v>
      </c>
    </row>
    <row r="320" spans="2:6" x14ac:dyDescent="0.25">
      <c r="B320" s="139" t="s">
        <v>580</v>
      </c>
    </row>
    <row r="321" spans="2:2" x14ac:dyDescent="0.25">
      <c r="B321" s="78" t="s">
        <v>563</v>
      </c>
    </row>
  </sheetData>
  <mergeCells count="7">
    <mergeCell ref="F5:F7"/>
    <mergeCell ref="B3:E3"/>
    <mergeCell ref="B4:E4"/>
    <mergeCell ref="B5:B6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7750-3393-41FB-99CF-EE6A4C101216}">
  <dimension ref="B4:P57"/>
  <sheetViews>
    <sheetView showGridLines="0" tabSelected="1" zoomScale="85" zoomScaleNormal="85" workbookViewId="0">
      <selection activeCell="G49" sqref="G49:H51"/>
    </sheetView>
  </sheetViews>
  <sheetFormatPr baseColWidth="10" defaultColWidth="11.42578125" defaultRowHeight="15" x14ac:dyDescent="0.25"/>
  <cols>
    <col min="1" max="2" width="11.42578125" style="69"/>
    <col min="3" max="3" width="16.85546875" style="69" customWidth="1"/>
    <col min="4" max="4" width="11.42578125" style="69"/>
    <col min="5" max="5" width="13.140625" style="69" customWidth="1"/>
    <col min="6" max="6" width="14.140625" style="69" customWidth="1"/>
    <col min="7" max="7" width="16.85546875" style="69" customWidth="1"/>
    <col min="8" max="8" width="14.7109375" style="69" customWidth="1"/>
    <col min="9" max="9" width="18" style="69" customWidth="1"/>
    <col min="10" max="10" width="19" style="69" customWidth="1"/>
    <col min="11" max="11" width="18.85546875" style="69" bestFit="1" customWidth="1"/>
    <col min="12" max="12" width="11.42578125" style="69"/>
    <col min="13" max="13" width="13.28515625" style="69" bestFit="1" customWidth="1"/>
    <col min="14" max="16384" width="11.42578125" style="69"/>
  </cols>
  <sheetData>
    <row r="4" spans="4:12" x14ac:dyDescent="0.25">
      <c r="D4" s="144" t="s">
        <v>553</v>
      </c>
      <c r="E4" s="144"/>
      <c r="F4" s="144"/>
      <c r="G4" s="144"/>
      <c r="H4" s="144"/>
      <c r="I4" s="144"/>
      <c r="J4" s="144"/>
      <c r="K4" s="144"/>
      <c r="L4" s="144"/>
    </row>
    <row r="46" spans="3:13" x14ac:dyDescent="0.25">
      <c r="C46" s="72" t="s">
        <v>124</v>
      </c>
      <c r="D46" s="72" t="s">
        <v>103</v>
      </c>
      <c r="E46" s="72" t="s">
        <v>104</v>
      </c>
      <c r="G46" s="143" t="s">
        <v>105</v>
      </c>
      <c r="H46" s="143" t="s">
        <v>107</v>
      </c>
      <c r="J46" s="73"/>
    </row>
    <row r="47" spans="3:13" x14ac:dyDescent="0.25">
      <c r="C47" s="70" t="s">
        <v>125</v>
      </c>
      <c r="D47" s="124">
        <v>78865.713477879995</v>
      </c>
      <c r="E47" s="124">
        <v>61857.192710290001</v>
      </c>
      <c r="F47" s="125"/>
      <c r="G47" s="143"/>
      <c r="H47" s="143"/>
    </row>
    <row r="48" spans="3:13" ht="15" customHeight="1" x14ac:dyDescent="0.25">
      <c r="C48" s="70" t="s">
        <v>31</v>
      </c>
      <c r="D48" s="124">
        <v>17.875916270000001</v>
      </c>
      <c r="E48" s="71" t="s">
        <v>126</v>
      </c>
      <c r="F48" s="125"/>
      <c r="G48" s="124">
        <f>H48+E50</f>
        <v>6734.56856995001</v>
      </c>
      <c r="H48" s="124">
        <f>(D47+D48+D49)-(E47+E49+E50)</f>
        <v>-32679.981946039989</v>
      </c>
      <c r="K48" s="80"/>
      <c r="L48" s="73"/>
      <c r="M48" s="73"/>
    </row>
    <row r="49" spans="2:16" x14ac:dyDescent="0.25">
      <c r="C49" s="70" t="s">
        <v>134</v>
      </c>
      <c r="D49" s="124">
        <v>2.657</v>
      </c>
      <c r="E49" s="124">
        <v>10294.485113909999</v>
      </c>
      <c r="H49" s="73"/>
      <c r="I49" s="73"/>
      <c r="J49" s="74"/>
      <c r="K49" s="74"/>
    </row>
    <row r="50" spans="2:16" x14ac:dyDescent="0.25">
      <c r="C50" s="70" t="s">
        <v>127</v>
      </c>
      <c r="D50" s="71" t="s">
        <v>126</v>
      </c>
      <c r="E50" s="124">
        <v>39414.550515989999</v>
      </c>
      <c r="G50" s="132"/>
      <c r="H50" s="213"/>
      <c r="I50" s="73"/>
      <c r="K50" s="74"/>
      <c r="L50" s="80"/>
      <c r="N50" s="73"/>
      <c r="O50" s="75"/>
      <c r="P50" s="74"/>
    </row>
    <row r="51" spans="2:16" x14ac:dyDescent="0.25">
      <c r="G51" s="132"/>
      <c r="H51" s="137"/>
      <c r="I51" s="213"/>
      <c r="J51" s="80"/>
      <c r="K51" s="74"/>
      <c r="L51" s="80"/>
    </row>
    <row r="52" spans="2:16" x14ac:dyDescent="0.25">
      <c r="C52" s="95" t="s">
        <v>578</v>
      </c>
      <c r="G52" s="74"/>
      <c r="H52" s="74"/>
    </row>
    <row r="53" spans="2:16" x14ac:dyDescent="0.25">
      <c r="C53" s="142" t="s">
        <v>576</v>
      </c>
      <c r="D53" s="64"/>
      <c r="E53" s="67"/>
    </row>
    <row r="54" spans="2:16" x14ac:dyDescent="0.25">
      <c r="C54" s="77" t="s">
        <v>577</v>
      </c>
    </row>
    <row r="55" spans="2:16" x14ac:dyDescent="0.25">
      <c r="C55" s="95" t="s">
        <v>563</v>
      </c>
    </row>
    <row r="57" spans="2:16" x14ac:dyDescent="0.25">
      <c r="B57" s="96"/>
    </row>
  </sheetData>
  <mergeCells count="3">
    <mergeCell ref="G46:G47"/>
    <mergeCell ref="D4:L4"/>
    <mergeCell ref="H46:H4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9923-5FE6-436F-BD58-ED37C20D753A}">
  <dimension ref="A1:O49"/>
  <sheetViews>
    <sheetView showGridLines="0" topLeftCell="A8" zoomScale="75" zoomScaleNormal="75" workbookViewId="0">
      <selection activeCell="E31" sqref="E31"/>
    </sheetView>
  </sheetViews>
  <sheetFormatPr baseColWidth="10" defaultColWidth="9.140625" defaultRowHeight="15" x14ac:dyDescent="0.25"/>
  <cols>
    <col min="1" max="1" width="9.140625" style="4"/>
    <col min="2" max="2" width="69.85546875" style="4" bestFit="1" customWidth="1"/>
    <col min="3" max="3" width="18" style="4" customWidth="1"/>
    <col min="4" max="4" width="17.140625" style="4" customWidth="1"/>
    <col min="5" max="5" width="16.28515625" style="4" customWidth="1"/>
    <col min="6" max="6" width="14.5703125" style="4" bestFit="1" customWidth="1"/>
    <col min="7" max="7" width="21.7109375" style="4" customWidth="1"/>
    <col min="8" max="8" width="12.28515625" style="4" customWidth="1"/>
    <col min="9" max="9" width="15.140625" style="5" customWidth="1"/>
    <col min="10" max="10" width="16.85546875" style="5" customWidth="1"/>
    <col min="11" max="11" width="11.28515625" style="4" bestFit="1" customWidth="1"/>
    <col min="12" max="12" width="30.140625" style="4" bestFit="1" customWidth="1"/>
    <col min="13" max="13" width="16.7109375" style="4" bestFit="1" customWidth="1"/>
    <col min="14" max="14" width="9.140625" style="4"/>
    <col min="15" max="15" width="15.7109375" style="4" bestFit="1" customWidth="1"/>
    <col min="16" max="16384" width="9.140625" style="4"/>
  </cols>
  <sheetData>
    <row r="1" spans="1:15" s="2" customFormat="1" ht="15" customHeight="1" x14ac:dyDescent="0.25">
      <c r="A1" s="1"/>
      <c r="B1" s="145" t="s">
        <v>0</v>
      </c>
      <c r="C1" s="145"/>
      <c r="D1" s="145"/>
      <c r="E1" s="145"/>
      <c r="F1" s="145"/>
      <c r="G1" s="145"/>
      <c r="H1" s="145"/>
      <c r="I1" s="145"/>
      <c r="J1" s="145"/>
      <c r="K1" s="1"/>
    </row>
    <row r="2" spans="1:15" s="2" customFormat="1" ht="15" customHeight="1" x14ac:dyDescent="0.25">
      <c r="A2" s="1"/>
      <c r="B2" s="145" t="s">
        <v>1</v>
      </c>
      <c r="C2" s="145"/>
      <c r="D2" s="145"/>
      <c r="E2" s="145"/>
      <c r="F2" s="145"/>
      <c r="G2" s="145"/>
      <c r="H2" s="145"/>
      <c r="I2" s="145"/>
      <c r="J2" s="145"/>
      <c r="K2" s="1"/>
    </row>
    <row r="3" spans="1:15" s="2" customFormat="1" ht="15" customHeight="1" x14ac:dyDescent="0.25">
      <c r="A3" s="3"/>
      <c r="B3" s="146" t="s">
        <v>2</v>
      </c>
      <c r="C3" s="146"/>
      <c r="D3" s="146"/>
      <c r="E3" s="146"/>
      <c r="F3" s="146"/>
      <c r="G3" s="146"/>
      <c r="H3" s="146"/>
      <c r="I3" s="146"/>
      <c r="J3" s="146"/>
      <c r="K3" s="3"/>
    </row>
    <row r="5" spans="1:15" x14ac:dyDescent="0.25">
      <c r="B5" s="147"/>
      <c r="C5" s="147"/>
      <c r="D5" s="147"/>
      <c r="E5" s="147"/>
      <c r="F5" s="147"/>
      <c r="G5" s="147"/>
    </row>
    <row r="6" spans="1:15" x14ac:dyDescent="0.25">
      <c r="B6" s="147" t="s">
        <v>3</v>
      </c>
      <c r="C6" s="147"/>
      <c r="D6" s="147"/>
      <c r="E6" s="147"/>
      <c r="F6" s="147"/>
      <c r="G6" s="147"/>
      <c r="H6" s="147"/>
      <c r="I6" s="147"/>
      <c r="J6" s="147"/>
    </row>
    <row r="7" spans="1:15" x14ac:dyDescent="0.25">
      <c r="B7" s="144" t="s">
        <v>547</v>
      </c>
      <c r="C7" s="144"/>
      <c r="D7" s="144"/>
      <c r="E7" s="144"/>
      <c r="F7" s="144"/>
      <c r="G7" s="144"/>
      <c r="H7" s="144"/>
      <c r="I7" s="144"/>
      <c r="J7" s="144"/>
    </row>
    <row r="8" spans="1:15" x14ac:dyDescent="0.25">
      <c r="B8" s="151" t="s">
        <v>4</v>
      </c>
      <c r="C8" s="151"/>
      <c r="D8" s="151"/>
      <c r="E8" s="151"/>
      <c r="F8" s="151"/>
      <c r="G8" s="151"/>
      <c r="H8" s="151"/>
      <c r="I8" s="151"/>
      <c r="J8" s="151"/>
      <c r="L8" s="6" t="s">
        <v>5</v>
      </c>
      <c r="M8" s="7">
        <f>6143649538425/1000000</f>
        <v>6143649.5384250004</v>
      </c>
    </row>
    <row r="9" spans="1:15" ht="15.75" thickBot="1" x14ac:dyDescent="0.3">
      <c r="B9" s="8"/>
      <c r="C9" s="8"/>
      <c r="D9" s="8"/>
      <c r="E9" s="8"/>
      <c r="F9" s="8"/>
      <c r="G9" s="8"/>
      <c r="H9" s="8"/>
      <c r="I9" s="9"/>
      <c r="J9" s="9"/>
    </row>
    <row r="10" spans="1:15" ht="19.5" customHeight="1" thickBot="1" x14ac:dyDescent="0.3">
      <c r="A10" s="51"/>
      <c r="B10" s="152" t="s">
        <v>6</v>
      </c>
      <c r="C10" s="104">
        <v>2021</v>
      </c>
      <c r="D10" s="155">
        <v>2022</v>
      </c>
      <c r="E10" s="155"/>
      <c r="F10" s="155"/>
      <c r="G10" s="155"/>
      <c r="H10" s="148" t="s">
        <v>7</v>
      </c>
      <c r="I10" s="156"/>
      <c r="J10" s="148" t="s">
        <v>116</v>
      </c>
    </row>
    <row r="11" spans="1:15" ht="19.5" customHeight="1" thickBot="1" x14ac:dyDescent="0.3">
      <c r="A11" s="51"/>
      <c r="B11" s="152"/>
      <c r="C11" s="160" t="s">
        <v>556</v>
      </c>
      <c r="D11" s="160" t="s">
        <v>35</v>
      </c>
      <c r="E11" s="163" t="s">
        <v>546</v>
      </c>
      <c r="F11" s="164"/>
      <c r="G11" s="153"/>
      <c r="H11" s="149"/>
      <c r="I11" s="157"/>
      <c r="J11" s="149"/>
      <c r="L11" s="13" t="s">
        <v>5</v>
      </c>
      <c r="M11" s="14">
        <v>6171961300000</v>
      </c>
      <c r="O11" s="132"/>
    </row>
    <row r="12" spans="1:15" ht="30" customHeight="1" x14ac:dyDescent="0.25">
      <c r="A12" s="51"/>
      <c r="B12" s="153"/>
      <c r="C12" s="161"/>
      <c r="D12" s="161"/>
      <c r="E12" s="159" t="s">
        <v>117</v>
      </c>
      <c r="F12" s="159" t="s">
        <v>566</v>
      </c>
      <c r="G12" s="160" t="s">
        <v>557</v>
      </c>
      <c r="H12" s="150"/>
      <c r="I12" s="158"/>
      <c r="J12" s="149"/>
    </row>
    <row r="13" spans="1:15" ht="30" customHeight="1" x14ac:dyDescent="0.25">
      <c r="A13" s="51"/>
      <c r="B13" s="153"/>
      <c r="C13" s="162"/>
      <c r="D13" s="162"/>
      <c r="E13" s="159"/>
      <c r="F13" s="159"/>
      <c r="G13" s="162"/>
      <c r="H13" s="105" t="s">
        <v>8</v>
      </c>
      <c r="I13" s="105" t="s">
        <v>9</v>
      </c>
      <c r="J13" s="150"/>
    </row>
    <row r="14" spans="1:15" ht="15.75" thickBot="1" x14ac:dyDescent="0.3">
      <c r="A14" s="51"/>
      <c r="B14" s="154"/>
      <c r="C14" s="106">
        <v>1</v>
      </c>
      <c r="D14" s="106">
        <v>2</v>
      </c>
      <c r="E14" s="107">
        <v>3</v>
      </c>
      <c r="F14" s="106">
        <v>4</v>
      </c>
      <c r="G14" s="107" t="s">
        <v>119</v>
      </c>
      <c r="H14" s="107" t="s">
        <v>120</v>
      </c>
      <c r="I14" s="107" t="s">
        <v>121</v>
      </c>
      <c r="J14" s="108" t="s">
        <v>122</v>
      </c>
    </row>
    <row r="15" spans="1:15" x14ac:dyDescent="0.25">
      <c r="A15" s="51"/>
      <c r="B15" s="58" t="s">
        <v>10</v>
      </c>
      <c r="C15" s="47">
        <f>C16+C23+C26+C29+C32+C34+C33</f>
        <v>68521593294.880005</v>
      </c>
      <c r="D15" s="47">
        <f>D16+D23+D26+D29+D32+D34+D33</f>
        <v>823322617658</v>
      </c>
      <c r="E15" s="47">
        <f t="shared" ref="E15" si="0">E16+E23+E26+E29+E32+E34+E33</f>
        <v>65969301480.470795</v>
      </c>
      <c r="F15" s="47">
        <f>F16+F23+F26+F29+F32+F34+F33</f>
        <v>78865713477.87999</v>
      </c>
      <c r="G15" s="46">
        <f t="shared" ref="G15:G31" si="1">IFERROR(F15/E15,"0.0%")</f>
        <v>1.1954911103799846</v>
      </c>
      <c r="H15" s="47">
        <f>F15-C15</f>
        <v>10344120182.999985</v>
      </c>
      <c r="I15" s="46">
        <f t="shared" ref="I15:I30" si="2">IFERROR(H15/C15,"0.0%")</f>
        <v>0.15096146609557759</v>
      </c>
      <c r="J15" s="46">
        <f>F15/$M$11</f>
        <v>1.2778063510845409E-2</v>
      </c>
    </row>
    <row r="16" spans="1:15" x14ac:dyDescent="0.25">
      <c r="A16" s="51"/>
      <c r="B16" s="59" t="s">
        <v>11</v>
      </c>
      <c r="C16" s="48">
        <f>SUM(C17:C22)</f>
        <v>59294308030.850006</v>
      </c>
      <c r="D16" s="48">
        <f>SUM(D17:D22)</f>
        <v>774311822528</v>
      </c>
      <c r="E16" s="48">
        <f>SUM(E17:E22)</f>
        <v>62441131734.558289</v>
      </c>
      <c r="F16" s="48">
        <f>SUM(F17:F22)</f>
        <v>72114058747.87001</v>
      </c>
      <c r="G16" s="10">
        <f t="shared" si="1"/>
        <v>1.1549127433248971</v>
      </c>
      <c r="H16" s="48">
        <f t="shared" ref="H16:H41" si="3">F16-C16</f>
        <v>12819750717.020004</v>
      </c>
      <c r="I16" s="10">
        <f t="shared" si="2"/>
        <v>0.21620541908255453</v>
      </c>
      <c r="J16" s="10">
        <f t="shared" ref="J16:J41" si="4">F16/$M$11</f>
        <v>1.1684139812715613E-2</v>
      </c>
    </row>
    <row r="17" spans="1:12" s="29" customFormat="1" ht="30" x14ac:dyDescent="0.25">
      <c r="A17" s="63"/>
      <c r="B17" s="60" t="s">
        <v>12</v>
      </c>
      <c r="C17" s="49">
        <v>18611868295.950001</v>
      </c>
      <c r="D17" s="49">
        <v>239266514875</v>
      </c>
      <c r="E17" s="49">
        <v>18540401931</v>
      </c>
      <c r="F17" s="49">
        <v>21322060278.910007</v>
      </c>
      <c r="G17" s="11">
        <f t="shared" si="1"/>
        <v>1.1500322570277728</v>
      </c>
      <c r="H17" s="49">
        <f t="shared" si="3"/>
        <v>2710191982.9600067</v>
      </c>
      <c r="I17" s="11">
        <f t="shared" si="2"/>
        <v>0.14561633146467906</v>
      </c>
      <c r="J17" s="11">
        <f t="shared" si="4"/>
        <v>3.4546652583369256E-3</v>
      </c>
      <c r="L17" s="4"/>
    </row>
    <row r="18" spans="1:12" s="29" customFormat="1" ht="15.75" x14ac:dyDescent="0.25">
      <c r="A18" s="63"/>
      <c r="B18" s="61" t="s">
        <v>13</v>
      </c>
      <c r="C18" s="49">
        <v>3207585246.2400002</v>
      </c>
      <c r="D18" s="49">
        <v>38908676469</v>
      </c>
      <c r="E18" s="49">
        <v>2578935347.5582895</v>
      </c>
      <c r="F18" s="49">
        <v>3340094755.0599976</v>
      </c>
      <c r="G18" s="11">
        <f t="shared" si="1"/>
        <v>1.2951448194396833</v>
      </c>
      <c r="H18" s="49">
        <f t="shared" si="3"/>
        <v>132509508.81999731</v>
      </c>
      <c r="I18" s="11">
        <f t="shared" si="2"/>
        <v>4.1311297642152391E-2</v>
      </c>
      <c r="J18" s="11">
        <f t="shared" si="4"/>
        <v>5.4117234258419563E-4</v>
      </c>
      <c r="K18" s="138"/>
    </row>
    <row r="19" spans="1:12" s="29" customFormat="1" ht="15.75" x14ac:dyDescent="0.25">
      <c r="A19" s="63"/>
      <c r="B19" s="61" t="s">
        <v>14</v>
      </c>
      <c r="C19" s="49">
        <v>33295034366.580002</v>
      </c>
      <c r="D19" s="49">
        <v>441856698156</v>
      </c>
      <c r="E19" s="49">
        <v>36756415233</v>
      </c>
      <c r="F19" s="49">
        <v>41938338420.729996</v>
      </c>
      <c r="G19" s="11">
        <f t="shared" si="1"/>
        <v>1.1409801025176594</v>
      </c>
      <c r="H19" s="49">
        <f t="shared" si="3"/>
        <v>8643304054.1499939</v>
      </c>
      <c r="I19" s="11">
        <f t="shared" si="2"/>
        <v>0.25959739097989154</v>
      </c>
      <c r="J19" s="11">
        <f t="shared" si="4"/>
        <v>6.7949775415361074E-3</v>
      </c>
      <c r="K19" s="138"/>
    </row>
    <row r="20" spans="1:12" s="29" customFormat="1" ht="30" x14ac:dyDescent="0.25">
      <c r="A20" s="63"/>
      <c r="B20" s="60" t="s">
        <v>15</v>
      </c>
      <c r="C20" s="49">
        <v>4086894265.8200002</v>
      </c>
      <c r="D20" s="49">
        <v>53090272736</v>
      </c>
      <c r="E20" s="49">
        <v>4460699081</v>
      </c>
      <c r="F20" s="49">
        <v>5409049795.4700003</v>
      </c>
      <c r="G20" s="11">
        <f t="shared" si="1"/>
        <v>1.2126013652230938</v>
      </c>
      <c r="H20" s="49">
        <f t="shared" si="3"/>
        <v>1322155529.6500001</v>
      </c>
      <c r="I20" s="11">
        <f t="shared" si="2"/>
        <v>0.323511068223029</v>
      </c>
      <c r="J20" s="11">
        <f t="shared" si="4"/>
        <v>8.7639075045237245E-4</v>
      </c>
      <c r="K20" s="138"/>
    </row>
    <row r="21" spans="1:12" s="29" customFormat="1" x14ac:dyDescent="0.25">
      <c r="A21" s="63"/>
      <c r="B21" s="61" t="s">
        <v>16</v>
      </c>
      <c r="C21" s="49">
        <v>92827518.25</v>
      </c>
      <c r="D21" s="49">
        <v>1188226570</v>
      </c>
      <c r="E21" s="49">
        <v>104564895</v>
      </c>
      <c r="F21" s="49">
        <v>104304291.56999999</v>
      </c>
      <c r="G21" s="11">
        <f t="shared" si="1"/>
        <v>0.99750773498122858</v>
      </c>
      <c r="H21" s="49">
        <f t="shared" si="3"/>
        <v>11476773.319999993</v>
      </c>
      <c r="I21" s="11">
        <f t="shared" si="2"/>
        <v>0.12363546431448406</v>
      </c>
      <c r="J21" s="11">
        <f t="shared" si="4"/>
        <v>1.6899699544454368E-5</v>
      </c>
    </row>
    <row r="22" spans="1:12" s="29" customFormat="1" x14ac:dyDescent="0.25">
      <c r="A22" s="63"/>
      <c r="B22" s="61" t="s">
        <v>17</v>
      </c>
      <c r="C22" s="49">
        <v>98338.010000000009</v>
      </c>
      <c r="D22" s="49">
        <v>1433722</v>
      </c>
      <c r="E22" s="49">
        <v>115247</v>
      </c>
      <c r="F22" s="49">
        <v>211206.12999999998</v>
      </c>
      <c r="G22" s="11">
        <f t="shared" si="1"/>
        <v>1.8326388539397986</v>
      </c>
      <c r="H22" s="49">
        <f t="shared" si="3"/>
        <v>112868.11999999997</v>
      </c>
      <c r="I22" s="11">
        <f t="shared" si="2"/>
        <v>1.1477568032950836</v>
      </c>
      <c r="J22" s="11">
        <f t="shared" si="4"/>
        <v>3.4220261556079425E-8</v>
      </c>
    </row>
    <row r="23" spans="1:12" x14ac:dyDescent="0.25">
      <c r="A23" s="51"/>
      <c r="B23" s="59" t="s">
        <v>18</v>
      </c>
      <c r="C23" s="48">
        <f t="shared" ref="C23:F23" si="5">SUM(C24:C25)</f>
        <v>523571474.87</v>
      </c>
      <c r="D23" s="48">
        <f t="shared" si="5"/>
        <v>2855666989</v>
      </c>
      <c r="E23" s="48">
        <f t="shared" si="5"/>
        <v>256386485.9125098</v>
      </c>
      <c r="F23" s="48">
        <f t="shared" si="5"/>
        <v>417496523.46999991</v>
      </c>
      <c r="G23" s="10">
        <f t="shared" si="1"/>
        <v>1.6283874010912878</v>
      </c>
      <c r="H23" s="48">
        <f t="shared" si="3"/>
        <v>-106074951.4000001</v>
      </c>
      <c r="I23" s="10">
        <f t="shared" si="2"/>
        <v>-0.20259879785532231</v>
      </c>
      <c r="J23" s="10">
        <f t="shared" si="4"/>
        <v>6.7644060482038328E-5</v>
      </c>
    </row>
    <row r="24" spans="1:12" x14ac:dyDescent="0.25">
      <c r="A24" s="51"/>
      <c r="B24" s="61" t="s">
        <v>136</v>
      </c>
      <c r="C24" s="49">
        <v>96381985.670000017</v>
      </c>
      <c r="D24" s="49">
        <v>1215658648</v>
      </c>
      <c r="E24" s="49">
        <v>106258729</v>
      </c>
      <c r="F24" s="49">
        <v>145425972.78999999</v>
      </c>
      <c r="G24" s="11">
        <f t="shared" ref="G24:G25" si="6">IFERROR(F24/E24,"0.0%")</f>
        <v>1.3686026000743901</v>
      </c>
      <c r="H24" s="49">
        <f t="shared" ref="H24:H25" si="7">F24-C24</f>
        <v>49043987.119999975</v>
      </c>
      <c r="I24" s="11">
        <f t="shared" ref="I24:I25" si="8">IFERROR(H24/C24,"0.0%")</f>
        <v>0.50885014226538672</v>
      </c>
      <c r="J24" s="11">
        <f t="shared" ref="J24:J25" si="9">F24/$M$11</f>
        <v>2.3562359794770585E-5</v>
      </c>
    </row>
    <row r="25" spans="1:12" x14ac:dyDescent="0.25">
      <c r="A25" s="51"/>
      <c r="B25" s="61" t="s">
        <v>137</v>
      </c>
      <c r="C25" s="49">
        <v>427189489.19999999</v>
      </c>
      <c r="D25" s="49">
        <v>1640008341</v>
      </c>
      <c r="E25" s="49">
        <v>150127756.9125098</v>
      </c>
      <c r="F25" s="49">
        <v>272070550.67999995</v>
      </c>
      <c r="G25" s="11">
        <f t="shared" si="6"/>
        <v>1.812260146127108</v>
      </c>
      <c r="H25" s="49">
        <f t="shared" si="7"/>
        <v>-155118938.52000004</v>
      </c>
      <c r="I25" s="11">
        <f t="shared" si="8"/>
        <v>-0.36311506355292611</v>
      </c>
      <c r="J25" s="11">
        <f t="shared" si="9"/>
        <v>4.4081700687267749E-5</v>
      </c>
    </row>
    <row r="26" spans="1:12" x14ac:dyDescent="0.25">
      <c r="A26" s="51"/>
      <c r="B26" s="59" t="s">
        <v>19</v>
      </c>
      <c r="C26" s="48">
        <f t="shared" ref="C26:E26" si="10">SUM(C27:C28)</f>
        <v>1828082189.3599999</v>
      </c>
      <c r="D26" s="48">
        <f t="shared" si="10"/>
        <v>24530106722</v>
      </c>
      <c r="E26" s="48">
        <f t="shared" si="10"/>
        <v>2002404184</v>
      </c>
      <c r="F26" s="48">
        <f>SUM(F27:F28)</f>
        <v>2312103056.4299998</v>
      </c>
      <c r="G26" s="10">
        <f t="shared" si="1"/>
        <v>1.1546635164391965</v>
      </c>
      <c r="H26" s="48">
        <f t="shared" si="3"/>
        <v>484020867.06999993</v>
      </c>
      <c r="I26" s="10">
        <f t="shared" si="2"/>
        <v>0.26476975153915405</v>
      </c>
      <c r="J26" s="10">
        <f t="shared" si="4"/>
        <v>3.7461399124942666E-4</v>
      </c>
      <c r="L26" s="18"/>
    </row>
    <row r="27" spans="1:12" x14ac:dyDescent="0.25">
      <c r="A27" s="51"/>
      <c r="B27" s="61" t="s">
        <v>20</v>
      </c>
      <c r="C27" s="49">
        <v>1394924364.5799999</v>
      </c>
      <c r="D27" s="49">
        <v>18916568735</v>
      </c>
      <c r="E27" s="49">
        <v>1538474494</v>
      </c>
      <c r="F27" s="49">
        <v>1758159473.3799996</v>
      </c>
      <c r="G27" s="11">
        <f t="shared" si="1"/>
        <v>1.1427940341141591</v>
      </c>
      <c r="H27" s="49">
        <f t="shared" si="3"/>
        <v>363235108.79999971</v>
      </c>
      <c r="I27" s="11">
        <f t="shared" si="2"/>
        <v>0.2603977090251533</v>
      </c>
      <c r="J27" s="11">
        <f t="shared" si="4"/>
        <v>2.8486236188486787E-4</v>
      </c>
    </row>
    <row r="28" spans="1:12" x14ac:dyDescent="0.25">
      <c r="A28" s="51"/>
      <c r="B28" s="61" t="s">
        <v>21</v>
      </c>
      <c r="C28" s="49">
        <v>433157824.77999997</v>
      </c>
      <c r="D28" s="49">
        <v>5613537987</v>
      </c>
      <c r="E28" s="49">
        <v>463929690</v>
      </c>
      <c r="F28" s="49">
        <v>553943583.05000019</v>
      </c>
      <c r="G28" s="11">
        <f t="shared" si="1"/>
        <v>1.1940248597799381</v>
      </c>
      <c r="H28" s="49">
        <f t="shared" si="3"/>
        <v>120785758.27000022</v>
      </c>
      <c r="I28" s="11">
        <f t="shared" si="2"/>
        <v>0.27884930471092628</v>
      </c>
      <c r="J28" s="11">
        <f t="shared" si="4"/>
        <v>8.9751629364558748E-5</v>
      </c>
    </row>
    <row r="29" spans="1:12" x14ac:dyDescent="0.25">
      <c r="A29" s="51"/>
      <c r="B29" s="59" t="s">
        <v>22</v>
      </c>
      <c r="C29" s="48">
        <f>SUM(C30:C31)</f>
        <v>5570821701.1700001</v>
      </c>
      <c r="D29" s="48">
        <f>SUM(D30:D31)</f>
        <v>8787404149</v>
      </c>
      <c r="E29" s="48">
        <f>SUM(E30:E31)</f>
        <v>8006</v>
      </c>
      <c r="F29" s="48">
        <f>SUM(F30:F31)</f>
        <v>2563534104.7000003</v>
      </c>
      <c r="G29" s="11">
        <f>IFERROR(F29/E29,"0.0%")</f>
        <v>320201.61187859107</v>
      </c>
      <c r="H29" s="48">
        <f t="shared" si="3"/>
        <v>-3007287596.4699998</v>
      </c>
      <c r="I29" s="10">
        <f t="shared" si="2"/>
        <v>-0.53982836963502179</v>
      </c>
      <c r="J29" s="10">
        <f t="shared" si="4"/>
        <v>4.1535161678670933E-4</v>
      </c>
    </row>
    <row r="30" spans="1:12" x14ac:dyDescent="0.25">
      <c r="A30" s="51"/>
      <c r="B30" s="61" t="s">
        <v>23</v>
      </c>
      <c r="C30" s="49">
        <v>167917393.42999998</v>
      </c>
      <c r="D30" s="49">
        <v>0</v>
      </c>
      <c r="E30" s="49">
        <v>0</v>
      </c>
      <c r="F30" s="49">
        <v>91161928.319999993</v>
      </c>
      <c r="G30" s="11" t="str">
        <f t="shared" si="1"/>
        <v>0.0%</v>
      </c>
      <c r="H30" s="49">
        <f t="shared" si="3"/>
        <v>-76755465.109999985</v>
      </c>
      <c r="I30" s="11">
        <f t="shared" si="2"/>
        <v>-0.4571025284643736</v>
      </c>
      <c r="J30" s="11">
        <f t="shared" si="4"/>
        <v>1.4770333754361031E-5</v>
      </c>
    </row>
    <row r="31" spans="1:12" x14ac:dyDescent="0.25">
      <c r="A31" s="51"/>
      <c r="B31" s="61" t="s">
        <v>24</v>
      </c>
      <c r="C31" s="49">
        <v>5402904307.7399998</v>
      </c>
      <c r="D31" s="49">
        <v>8787404149</v>
      </c>
      <c r="E31" s="49">
        <v>8006</v>
      </c>
      <c r="F31" s="49">
        <v>2472372176.3800001</v>
      </c>
      <c r="G31" s="11">
        <f t="shared" si="1"/>
        <v>308814.91086435172</v>
      </c>
      <c r="H31" s="49">
        <f t="shared" si="3"/>
        <v>-2930532131.3599997</v>
      </c>
      <c r="I31" s="11"/>
      <c r="J31" s="11">
        <f t="shared" si="4"/>
        <v>4.0058128303234827E-4</v>
      </c>
    </row>
    <row r="32" spans="1:12" x14ac:dyDescent="0.25">
      <c r="A32" s="51"/>
      <c r="B32" s="59" t="s">
        <v>123</v>
      </c>
      <c r="C32" s="48">
        <v>330000000</v>
      </c>
      <c r="D32" s="48">
        <v>1001805845</v>
      </c>
      <c r="E32" s="48">
        <v>330118655</v>
      </c>
      <c r="F32" s="48">
        <v>330000000</v>
      </c>
      <c r="G32" s="10">
        <f t="shared" ref="G32:G41" si="11">IFERROR(F32/E32,"0.0%")</f>
        <v>0.99964056863130013</v>
      </c>
      <c r="H32" s="48">
        <f t="shared" si="3"/>
        <v>0</v>
      </c>
      <c r="I32" s="10">
        <f>IFERROR(H32/C32,"0.0%")</f>
        <v>0</v>
      </c>
      <c r="J32" s="10">
        <f t="shared" si="4"/>
        <v>5.3467606804339491E-5</v>
      </c>
    </row>
    <row r="33" spans="1:13" x14ac:dyDescent="0.25">
      <c r="A33" s="51"/>
      <c r="B33" s="59" t="s">
        <v>135</v>
      </c>
      <c r="C33" s="48">
        <v>104466079.97000001</v>
      </c>
      <c r="D33" s="48">
        <v>1502656173</v>
      </c>
      <c r="E33" s="48">
        <v>133598098</v>
      </c>
      <c r="F33" s="48">
        <v>98640215.900000006</v>
      </c>
      <c r="G33" s="10">
        <f t="shared" si="11"/>
        <v>0.73833548064434273</v>
      </c>
      <c r="H33" s="48">
        <f t="shared" si="3"/>
        <v>-5825864.0700000077</v>
      </c>
      <c r="I33" s="10">
        <f>IFERROR(H33/C33,"0.0%")</f>
        <v>-5.5767997341079963E-2</v>
      </c>
      <c r="J33" s="10">
        <f t="shared" si="4"/>
        <v>1.5981988723746534E-5</v>
      </c>
    </row>
    <row r="34" spans="1:13" x14ac:dyDescent="0.25">
      <c r="A34" s="51"/>
      <c r="B34" s="59" t="s">
        <v>25</v>
      </c>
      <c r="C34" s="48">
        <v>870343818.65999985</v>
      </c>
      <c r="D34" s="48">
        <v>10333155252</v>
      </c>
      <c r="E34" s="48">
        <v>805654317</v>
      </c>
      <c r="F34" s="48">
        <v>1029880829.51</v>
      </c>
      <c r="G34" s="10">
        <f t="shared" si="11"/>
        <v>1.2783160318000257</v>
      </c>
      <c r="H34" s="48">
        <f t="shared" si="3"/>
        <v>159537010.85000014</v>
      </c>
      <c r="I34" s="10">
        <f t="shared" ref="I34:I41" si="12">IFERROR(H34/C34,"0.0%")</f>
        <v>0.18330343414815856</v>
      </c>
      <c r="J34" s="10">
        <f t="shared" si="4"/>
        <v>1.6686443408353839E-4</v>
      </c>
    </row>
    <row r="35" spans="1:13" x14ac:dyDescent="0.25">
      <c r="A35" s="51"/>
      <c r="B35" s="58" t="s">
        <v>26</v>
      </c>
      <c r="C35" s="47">
        <f t="shared" ref="C35:E35" si="13">SUM(C36:C38)</f>
        <v>865530922.83000004</v>
      </c>
      <c r="D35" s="47">
        <f t="shared" si="13"/>
        <v>46173737955</v>
      </c>
      <c r="E35" s="47">
        <f t="shared" si="13"/>
        <v>906403112.99999976</v>
      </c>
      <c r="F35" s="47">
        <f>SUM(F36:F38)</f>
        <v>2657000</v>
      </c>
      <c r="G35" s="46">
        <f t="shared" si="11"/>
        <v>2.9313668078719416E-3</v>
      </c>
      <c r="H35" s="47">
        <f t="shared" si="3"/>
        <v>-862873922.83000004</v>
      </c>
      <c r="I35" s="46">
        <f t="shared" si="12"/>
        <v>-0.99693020788753284</v>
      </c>
      <c r="J35" s="46">
        <f t="shared" si="4"/>
        <v>4.30495246300394E-7</v>
      </c>
    </row>
    <row r="36" spans="1:13" ht="30" x14ac:dyDescent="0.25">
      <c r="A36" s="51"/>
      <c r="B36" s="62" t="s">
        <v>27</v>
      </c>
      <c r="C36" s="48">
        <v>0</v>
      </c>
      <c r="D36" s="48">
        <v>0</v>
      </c>
      <c r="E36" s="48">
        <v>0</v>
      </c>
      <c r="F36" s="48">
        <v>2657000</v>
      </c>
      <c r="G36" s="10" t="str">
        <f t="shared" si="11"/>
        <v>0.0%</v>
      </c>
      <c r="H36" s="48">
        <f t="shared" si="3"/>
        <v>2657000</v>
      </c>
      <c r="I36" s="10" t="str">
        <f t="shared" si="12"/>
        <v>0.0%</v>
      </c>
      <c r="J36" s="10">
        <f t="shared" si="4"/>
        <v>4.30495246300394E-7</v>
      </c>
    </row>
    <row r="37" spans="1:13" x14ac:dyDescent="0.25">
      <c r="A37" s="51"/>
      <c r="B37" s="59" t="s">
        <v>28</v>
      </c>
      <c r="C37" s="48">
        <v>857158500</v>
      </c>
      <c r="D37" s="48">
        <v>46173737955</v>
      </c>
      <c r="E37" s="48">
        <v>906403112.99999976</v>
      </c>
      <c r="F37" s="48">
        <v>0</v>
      </c>
      <c r="G37" s="10">
        <f t="shared" si="11"/>
        <v>0</v>
      </c>
      <c r="H37" s="48">
        <f t="shared" si="3"/>
        <v>-857158500</v>
      </c>
      <c r="I37" s="10">
        <f t="shared" si="12"/>
        <v>-1</v>
      </c>
      <c r="J37" s="10">
        <f t="shared" si="4"/>
        <v>0</v>
      </c>
    </row>
    <row r="38" spans="1:13" ht="30.75" thickBot="1" x14ac:dyDescent="0.3">
      <c r="A38" s="51"/>
      <c r="B38" s="62" t="s">
        <v>29</v>
      </c>
      <c r="C38" s="48">
        <v>8372422.8300000001</v>
      </c>
      <c r="D38" s="48">
        <v>0</v>
      </c>
      <c r="E38" s="48">
        <v>0</v>
      </c>
      <c r="F38" s="48">
        <v>0</v>
      </c>
      <c r="G38" s="10" t="str">
        <f t="shared" si="11"/>
        <v>0.0%</v>
      </c>
      <c r="H38" s="48">
        <f t="shared" si="3"/>
        <v>-8372422.8300000001</v>
      </c>
      <c r="I38" s="10">
        <f t="shared" si="12"/>
        <v>-1</v>
      </c>
      <c r="J38" s="10">
        <f t="shared" si="4"/>
        <v>0</v>
      </c>
    </row>
    <row r="39" spans="1:13" ht="15.75" thickBot="1" x14ac:dyDescent="0.3">
      <c r="A39" s="51"/>
      <c r="B39" s="109" t="s">
        <v>30</v>
      </c>
      <c r="C39" s="110">
        <f>C15+C35</f>
        <v>69387124217.710007</v>
      </c>
      <c r="D39" s="110">
        <f>D15+D35</f>
        <v>869496355613</v>
      </c>
      <c r="E39" s="110">
        <f>E15+E35</f>
        <v>66875704593.470795</v>
      </c>
      <c r="F39" s="110">
        <f>F35+F15</f>
        <v>78868370477.87999</v>
      </c>
      <c r="G39" s="111">
        <f t="shared" si="11"/>
        <v>1.1793276939257857</v>
      </c>
      <c r="H39" s="110">
        <f t="shared" si="3"/>
        <v>9481246260.1699829</v>
      </c>
      <c r="I39" s="111">
        <f t="shared" si="12"/>
        <v>0.13664273259721058</v>
      </c>
      <c r="J39" s="112">
        <f t="shared" si="4"/>
        <v>1.2778494006091708E-2</v>
      </c>
    </row>
    <row r="40" spans="1:13" x14ac:dyDescent="0.25">
      <c r="A40" s="51"/>
      <c r="B40" s="58" t="s">
        <v>31</v>
      </c>
      <c r="C40" s="47">
        <v>14276369.590000002</v>
      </c>
      <c r="D40" s="47">
        <v>1989561718</v>
      </c>
      <c r="E40" s="47">
        <v>113507748</v>
      </c>
      <c r="F40" s="47">
        <v>17875916.27</v>
      </c>
      <c r="G40" s="46">
        <f t="shared" si="11"/>
        <v>0.15748630895223117</v>
      </c>
      <c r="H40" s="47">
        <f t="shared" si="3"/>
        <v>3599546.6799999978</v>
      </c>
      <c r="I40" s="46">
        <f t="shared" si="12"/>
        <v>0.25213319515917615</v>
      </c>
      <c r="J40" s="46">
        <f t="shared" si="4"/>
        <v>2.896310492095924E-6</v>
      </c>
    </row>
    <row r="41" spans="1:13" ht="15.75" thickBot="1" x14ac:dyDescent="0.3">
      <c r="A41" s="51"/>
      <c r="B41" s="113" t="s">
        <v>32</v>
      </c>
      <c r="C41" s="114">
        <f t="shared" ref="C41" si="14">C39+C40</f>
        <v>69401400587.300003</v>
      </c>
      <c r="D41" s="114">
        <f t="shared" ref="D41:E41" si="15">D39+D40</f>
        <v>871485917331</v>
      </c>
      <c r="E41" s="114">
        <f t="shared" si="15"/>
        <v>66989212341.470795</v>
      </c>
      <c r="F41" s="114">
        <f>F39+F40</f>
        <v>78886246394.149994</v>
      </c>
      <c r="G41" s="115">
        <f t="shared" si="11"/>
        <v>1.1775962671726197</v>
      </c>
      <c r="H41" s="114">
        <f t="shared" si="3"/>
        <v>9484845806.8499908</v>
      </c>
      <c r="I41" s="115">
        <f t="shared" si="12"/>
        <v>0.13666648981988491</v>
      </c>
      <c r="J41" s="116">
        <f t="shared" si="4"/>
        <v>1.2781390316583804E-2</v>
      </c>
    </row>
    <row r="42" spans="1:13" s="55" customFormat="1" x14ac:dyDescent="0.25">
      <c r="A42" s="52"/>
      <c r="B42" s="79" t="s">
        <v>567</v>
      </c>
      <c r="C42" s="53"/>
      <c r="D42" s="53"/>
      <c r="E42" s="53"/>
      <c r="F42" s="53"/>
      <c r="G42" s="54"/>
      <c r="H42" s="53"/>
      <c r="I42" s="54"/>
      <c r="J42" s="54"/>
    </row>
    <row r="43" spans="1:13" x14ac:dyDescent="0.25">
      <c r="B43" s="140" t="s">
        <v>564</v>
      </c>
      <c r="C43" s="76"/>
      <c r="D43" s="76"/>
      <c r="E43" s="76"/>
      <c r="F43" s="76"/>
      <c r="G43" s="76"/>
      <c r="I43"/>
    </row>
    <row r="44" spans="1:13" s="5" customFormat="1" x14ac:dyDescent="0.25">
      <c r="A44" s="4"/>
      <c r="B44" s="4" t="s">
        <v>568</v>
      </c>
      <c r="C44" s="77"/>
      <c r="D44" s="77"/>
      <c r="E44" s="77"/>
      <c r="F44" s="77"/>
      <c r="G44" s="77"/>
      <c r="H44" s="4"/>
      <c r="I44"/>
      <c r="K44" s="4"/>
      <c r="L44" s="4"/>
      <c r="M44" s="4"/>
    </row>
    <row r="45" spans="1:13" s="5" customFormat="1" x14ac:dyDescent="0.25">
      <c r="A45" s="4"/>
      <c r="B45" s="141" t="s">
        <v>569</v>
      </c>
      <c r="C45" s="77"/>
      <c r="D45" s="77"/>
      <c r="E45" s="77"/>
      <c r="F45" s="77"/>
      <c r="G45" s="77"/>
      <c r="H45" s="4"/>
      <c r="I45"/>
      <c r="K45" s="4"/>
      <c r="L45" s="4"/>
      <c r="M45" s="4"/>
    </row>
    <row r="46" spans="1:13" s="5" customFormat="1" x14ac:dyDescent="0.25">
      <c r="A46" s="4"/>
      <c r="B46" s="12" t="s">
        <v>565</v>
      </c>
      <c r="C46" s="77"/>
      <c r="D46" s="77"/>
      <c r="E46" s="77"/>
      <c r="F46" s="77"/>
      <c r="G46" s="77"/>
      <c r="H46" s="4"/>
      <c r="I46"/>
      <c r="K46" s="4"/>
      <c r="L46" s="4"/>
      <c r="M46" s="4"/>
    </row>
    <row r="49" spans="1:13" s="5" customFormat="1" x14ac:dyDescent="0.25">
      <c r="A49" s="4"/>
      <c r="B49" s="4"/>
      <c r="C49" s="4"/>
      <c r="D49" s="4"/>
      <c r="E49" s="4"/>
      <c r="F49" s="50"/>
      <c r="G49" s="4"/>
      <c r="H49" s="4"/>
      <c r="K49" s="4"/>
      <c r="L49" s="4"/>
      <c r="M49" s="4"/>
    </row>
  </sheetData>
  <mergeCells count="17">
    <mergeCell ref="J10:J13"/>
    <mergeCell ref="B8:J8"/>
    <mergeCell ref="B10:B14"/>
    <mergeCell ref="D10:G10"/>
    <mergeCell ref="H10:I12"/>
    <mergeCell ref="E12:E13"/>
    <mergeCell ref="F12:F13"/>
    <mergeCell ref="C11:C13"/>
    <mergeCell ref="D11:D13"/>
    <mergeCell ref="E11:G11"/>
    <mergeCell ref="G12:G13"/>
    <mergeCell ref="B7:J7"/>
    <mergeCell ref="B1:J1"/>
    <mergeCell ref="B2:J2"/>
    <mergeCell ref="B3:J3"/>
    <mergeCell ref="B5:G5"/>
    <mergeCell ref="B6:J6"/>
  </mergeCells>
  <pageMargins left="0.7" right="0.7" top="0.75" bottom="0.75" header="0.3" footer="0.3"/>
  <pageSetup orientation="portrait" r:id="rId1"/>
  <ignoredErrors>
    <ignoredError sqref="D16 C29:E29 F16 F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946C-72F0-4DC2-9939-D269BEB524D1}">
  <dimension ref="B1:N38"/>
  <sheetViews>
    <sheetView showGridLines="0" zoomScale="77" zoomScaleNormal="77" workbookViewId="0">
      <selection activeCell="F22" sqref="F22"/>
    </sheetView>
  </sheetViews>
  <sheetFormatPr baseColWidth="10" defaultColWidth="11.42578125" defaultRowHeight="15" x14ac:dyDescent="0.25"/>
  <cols>
    <col min="1" max="1" width="11.42578125" style="4"/>
    <col min="2" max="2" width="54.7109375" style="4" customWidth="1"/>
    <col min="3" max="3" width="16.5703125" style="4" customWidth="1"/>
    <col min="4" max="4" width="16.85546875" style="4" customWidth="1"/>
    <col min="5" max="5" width="20.5703125" style="4" customWidth="1"/>
    <col min="6" max="7" width="14.85546875" style="4" customWidth="1"/>
    <col min="8" max="8" width="19.5703125" style="4" bestFit="1" customWidth="1"/>
    <col min="9" max="9" width="13.140625" style="4" bestFit="1" customWidth="1"/>
    <col min="10" max="10" width="11.42578125" style="4" customWidth="1"/>
    <col min="11" max="11" width="15.5703125" style="4" customWidth="1"/>
    <col min="12" max="12" width="12.140625" style="4" customWidth="1"/>
    <col min="13" max="13" width="30.140625" style="4" bestFit="1" customWidth="1"/>
    <col min="14" max="14" width="15.140625" style="4" bestFit="1" customWidth="1"/>
    <col min="15" max="16384" width="11.42578125" style="4"/>
  </cols>
  <sheetData>
    <row r="1" spans="2:14" x14ac:dyDescent="0.25">
      <c r="M1" s="1"/>
      <c r="N1" s="1"/>
    </row>
    <row r="2" spans="2:14" ht="18.75" x14ac:dyDescent="0.3">
      <c r="B2" s="165" t="s">
        <v>554</v>
      </c>
      <c r="C2" s="165"/>
      <c r="D2" s="165"/>
      <c r="E2" s="165"/>
      <c r="F2" s="165"/>
      <c r="G2" s="165"/>
      <c r="H2" s="165"/>
      <c r="I2" s="165"/>
      <c r="J2" s="165"/>
      <c r="K2" s="165"/>
      <c r="M2" s="1"/>
      <c r="N2" s="1"/>
    </row>
    <row r="3" spans="2:14" ht="16.5" thickBot="1" x14ac:dyDescent="0.3">
      <c r="B3" s="166"/>
      <c r="C3" s="166"/>
      <c r="D3" s="166"/>
      <c r="E3" s="166"/>
      <c r="F3" s="166"/>
      <c r="G3" s="166"/>
      <c r="H3" s="166"/>
      <c r="I3" s="166"/>
      <c r="J3" s="166"/>
      <c r="K3" s="166"/>
      <c r="M3" s="3"/>
      <c r="N3" s="3"/>
    </row>
    <row r="4" spans="2:14" ht="16.5" thickBot="1" x14ac:dyDescent="0.3">
      <c r="B4" s="57"/>
      <c r="C4" s="57"/>
      <c r="D4" s="56"/>
      <c r="E4" s="56"/>
      <c r="F4" s="56"/>
      <c r="G4" s="56"/>
      <c r="H4" s="56"/>
      <c r="I4" s="56"/>
      <c r="J4" s="56"/>
      <c r="K4" s="56"/>
      <c r="M4" s="3"/>
      <c r="N4" s="3"/>
    </row>
    <row r="5" spans="2:14" ht="15" customHeight="1" thickBot="1" x14ac:dyDescent="0.3">
      <c r="B5" s="167" t="s">
        <v>6</v>
      </c>
      <c r="C5" s="98">
        <v>2021</v>
      </c>
      <c r="D5" s="169">
        <v>2022</v>
      </c>
      <c r="E5" s="170"/>
      <c r="F5" s="170"/>
      <c r="G5" s="170"/>
      <c r="H5" s="170"/>
      <c r="I5" s="171" t="s">
        <v>7</v>
      </c>
      <c r="J5" s="172"/>
      <c r="K5" s="177" t="s">
        <v>33</v>
      </c>
    </row>
    <row r="6" spans="2:14" ht="16.5" customHeight="1" thickBot="1" x14ac:dyDescent="0.3">
      <c r="B6" s="167"/>
      <c r="C6" s="178" t="s">
        <v>555</v>
      </c>
      <c r="D6" s="177" t="s">
        <v>35</v>
      </c>
      <c r="E6" s="180" t="s">
        <v>546</v>
      </c>
      <c r="F6" s="181"/>
      <c r="G6" s="181"/>
      <c r="H6" s="182"/>
      <c r="I6" s="173"/>
      <c r="J6" s="174"/>
      <c r="K6" s="178"/>
    </row>
    <row r="7" spans="2:14" ht="15.75" customHeight="1" thickBot="1" x14ac:dyDescent="0.3">
      <c r="B7" s="167"/>
      <c r="C7" s="178"/>
      <c r="D7" s="178"/>
      <c r="E7" s="172" t="s">
        <v>36</v>
      </c>
      <c r="F7" s="177" t="s">
        <v>574</v>
      </c>
      <c r="G7" s="177" t="s">
        <v>37</v>
      </c>
      <c r="H7" s="177" t="s">
        <v>557</v>
      </c>
      <c r="I7" s="175"/>
      <c r="J7" s="176"/>
      <c r="K7" s="178"/>
      <c r="M7" s="13" t="s">
        <v>5</v>
      </c>
      <c r="N7" s="14">
        <v>6171961300000</v>
      </c>
    </row>
    <row r="8" spans="2:14" ht="29.25" customHeight="1" thickBot="1" x14ac:dyDescent="0.3">
      <c r="B8" s="167"/>
      <c r="C8" s="179"/>
      <c r="D8" s="179"/>
      <c r="E8" s="176"/>
      <c r="F8" s="179"/>
      <c r="G8" s="179"/>
      <c r="H8" s="179"/>
      <c r="I8" s="99" t="s">
        <v>8</v>
      </c>
      <c r="J8" s="99" t="s">
        <v>9</v>
      </c>
      <c r="K8" s="179"/>
    </row>
    <row r="9" spans="2:14" ht="15.75" thickBot="1" x14ac:dyDescent="0.3">
      <c r="B9" s="168"/>
      <c r="C9" s="100">
        <v>1</v>
      </c>
      <c r="D9" s="100">
        <v>2</v>
      </c>
      <c r="E9" s="100">
        <v>3</v>
      </c>
      <c r="F9" s="100">
        <v>4</v>
      </c>
      <c r="G9" s="100">
        <v>5</v>
      </c>
      <c r="H9" s="100">
        <v>6</v>
      </c>
      <c r="I9" s="100" t="s">
        <v>558</v>
      </c>
      <c r="J9" s="100" t="s">
        <v>559</v>
      </c>
      <c r="K9" s="100" t="s">
        <v>560</v>
      </c>
    </row>
    <row r="10" spans="2:14" x14ac:dyDescent="0.25">
      <c r="B10" s="15" t="s">
        <v>38</v>
      </c>
      <c r="C10" s="16">
        <f>C11+C17+C18+C19+C20+C21</f>
        <v>84694399162.249985</v>
      </c>
      <c r="D10" s="16">
        <f t="shared" ref="D10" si="0">D11+D17+D18+D19+D20+D21</f>
        <v>905574301146</v>
      </c>
      <c r="E10" s="16">
        <f t="shared" ref="E10:F10" si="1">E11+E17+E18+E19+E20+E21</f>
        <v>96121445879.710007</v>
      </c>
      <c r="F10" s="16">
        <f t="shared" si="1"/>
        <v>101271743226.28</v>
      </c>
      <c r="G10" s="16">
        <f>G11+G17+G18+G19+G20+G21</f>
        <v>71635955038.940002</v>
      </c>
      <c r="H10" s="17">
        <f>IFERROR(F10/D10,"0.0%")</f>
        <v>0.1118315118904336</v>
      </c>
      <c r="I10" s="16">
        <f t="shared" ref="I10:I29" si="2">F10-C10</f>
        <v>16577344064.030014</v>
      </c>
      <c r="J10" s="17">
        <f t="shared" ref="J10:J29" si="3">IFERROR(I10/C10,"0.0%")</f>
        <v>0.19573129071112028</v>
      </c>
      <c r="K10" s="17">
        <f t="shared" ref="K10:K29" si="4">F10/$N$7</f>
        <v>1.6408356809735666E-2</v>
      </c>
      <c r="L10" s="18"/>
    </row>
    <row r="11" spans="2:14" x14ac:dyDescent="0.25">
      <c r="B11" s="19" t="s">
        <v>39</v>
      </c>
      <c r="C11" s="20">
        <f>SUM(C12:C16)</f>
        <v>23740374022.350002</v>
      </c>
      <c r="D11" s="20">
        <f t="shared" ref="D11" si="5">SUM(D12:D16)</f>
        <v>376517568582</v>
      </c>
      <c r="E11" s="20">
        <f t="shared" ref="E11:F11" si="6">SUM(E12:E16)</f>
        <v>28850951315.559994</v>
      </c>
      <c r="F11" s="20">
        <f t="shared" si="6"/>
        <v>31217724745.250011</v>
      </c>
      <c r="G11" s="20">
        <f>SUM(G12:G16)</f>
        <v>30100313199.010002</v>
      </c>
      <c r="H11" s="21">
        <f t="shared" ref="H11:H29" si="7">IFERROR(F11/D11,"0.0%")</f>
        <v>8.291173467102439E-2</v>
      </c>
      <c r="I11" s="20">
        <f t="shared" si="2"/>
        <v>7477350722.9000092</v>
      </c>
      <c r="J11" s="21">
        <f t="shared" si="3"/>
        <v>0.31496347596969509</v>
      </c>
      <c r="K11" s="21">
        <f t="shared" si="4"/>
        <v>5.0579910060761417E-3</v>
      </c>
      <c r="L11" s="18"/>
    </row>
    <row r="12" spans="2:14" x14ac:dyDescent="0.25">
      <c r="B12" s="22" t="s">
        <v>40</v>
      </c>
      <c r="C12" s="23">
        <v>17276593224.130001</v>
      </c>
      <c r="D12" s="23">
        <v>257182263691</v>
      </c>
      <c r="E12" s="23">
        <v>17370843925.579994</v>
      </c>
      <c r="F12" s="23">
        <v>22544549378.490009</v>
      </c>
      <c r="G12" s="23">
        <v>22437216144.830002</v>
      </c>
      <c r="H12" s="24">
        <f t="shared" si="7"/>
        <v>8.7659813919271246E-2</v>
      </c>
      <c r="I12" s="23">
        <f t="shared" si="2"/>
        <v>5267956154.3600082</v>
      </c>
      <c r="J12" s="24">
        <f t="shared" si="3"/>
        <v>0.30491868888840423</v>
      </c>
      <c r="K12" s="24">
        <f t="shared" si="4"/>
        <v>3.6527366719700605E-3</v>
      </c>
      <c r="L12" s="18"/>
    </row>
    <row r="13" spans="2:14" x14ac:dyDescent="0.25">
      <c r="B13" s="22" t="s">
        <v>41</v>
      </c>
      <c r="C13" s="23">
        <v>6450856609.8100004</v>
      </c>
      <c r="D13" s="23">
        <v>115408351555</v>
      </c>
      <c r="E13" s="23">
        <v>11470129515.430002</v>
      </c>
      <c r="F13" s="23">
        <v>8663197492.2100048</v>
      </c>
      <c r="G13" s="23">
        <v>7652875537.1800013</v>
      </c>
      <c r="H13" s="24">
        <f t="shared" si="7"/>
        <v>7.506560292633066E-2</v>
      </c>
      <c r="I13" s="23">
        <f t="shared" si="2"/>
        <v>2212340882.4000044</v>
      </c>
      <c r="J13" s="24">
        <f t="shared" si="3"/>
        <v>0.34295303960649737</v>
      </c>
      <c r="K13" s="24">
        <f t="shared" si="4"/>
        <v>1.403637688429771E-3</v>
      </c>
      <c r="L13" s="18"/>
    </row>
    <row r="14" spans="2:14" ht="30" x14ac:dyDescent="0.25">
      <c r="B14" s="22" t="s">
        <v>42</v>
      </c>
      <c r="C14" s="23">
        <v>12924188.41</v>
      </c>
      <c r="D14" s="23">
        <v>130456318</v>
      </c>
      <c r="E14" s="23">
        <v>9977874.5500000007</v>
      </c>
      <c r="F14" s="23">
        <v>9977874.5500000007</v>
      </c>
      <c r="G14" s="23">
        <v>10221517</v>
      </c>
      <c r="H14" s="24">
        <f t="shared" si="7"/>
        <v>7.6484410283601603E-2</v>
      </c>
      <c r="I14" s="23">
        <f t="shared" si="2"/>
        <v>-2946313.8599999994</v>
      </c>
      <c r="J14" s="24">
        <f t="shared" si="3"/>
        <v>-0.22796896536422431</v>
      </c>
      <c r="K14" s="24">
        <f t="shared" si="4"/>
        <v>1.6166456763103815E-6</v>
      </c>
      <c r="L14" s="18"/>
      <c r="M14" s="18"/>
    </row>
    <row r="15" spans="2:14" ht="30" x14ac:dyDescent="0.25">
      <c r="B15" s="25" t="s">
        <v>43</v>
      </c>
      <c r="C15" s="23">
        <v>0</v>
      </c>
      <c r="D15" s="23">
        <v>3380145672</v>
      </c>
      <c r="E15" s="23">
        <v>0</v>
      </c>
      <c r="F15" s="23">
        <v>0</v>
      </c>
      <c r="G15" s="23">
        <v>0</v>
      </c>
      <c r="H15" s="24">
        <f t="shared" si="7"/>
        <v>0</v>
      </c>
      <c r="I15" s="23">
        <f t="shared" si="2"/>
        <v>0</v>
      </c>
      <c r="J15" s="24" t="str">
        <f t="shared" si="3"/>
        <v>0.0%</v>
      </c>
      <c r="K15" s="24">
        <f t="shared" si="4"/>
        <v>0</v>
      </c>
      <c r="L15" s="18"/>
      <c r="M15" s="126"/>
    </row>
    <row r="16" spans="2:14" ht="30" x14ac:dyDescent="0.25">
      <c r="B16" s="25" t="s">
        <v>44</v>
      </c>
      <c r="C16" s="23">
        <v>0</v>
      </c>
      <c r="D16" s="23">
        <v>416351346</v>
      </c>
      <c r="E16" s="23">
        <v>0</v>
      </c>
      <c r="F16" s="23">
        <v>0</v>
      </c>
      <c r="G16" s="23">
        <v>0</v>
      </c>
      <c r="H16" s="24">
        <f t="shared" si="7"/>
        <v>0</v>
      </c>
      <c r="I16" s="23">
        <f t="shared" si="2"/>
        <v>0</v>
      </c>
      <c r="J16" s="24" t="str">
        <f t="shared" si="3"/>
        <v>0.0%</v>
      </c>
      <c r="K16" s="24">
        <f t="shared" si="4"/>
        <v>0</v>
      </c>
      <c r="L16" s="18"/>
      <c r="M16" s="18"/>
    </row>
    <row r="17" spans="2:13" x14ac:dyDescent="0.25">
      <c r="B17" s="19" t="s">
        <v>45</v>
      </c>
      <c r="C17" s="20">
        <v>3529452303.2200007</v>
      </c>
      <c r="D17" s="20">
        <v>56464492902</v>
      </c>
      <c r="E17" s="20">
        <v>1640397184.1400001</v>
      </c>
      <c r="F17" s="20">
        <v>4397111688.8600006</v>
      </c>
      <c r="G17" s="20">
        <v>4420452132.6300001</v>
      </c>
      <c r="H17" s="21">
        <f t="shared" si="7"/>
        <v>7.7873925061040489E-2</v>
      </c>
      <c r="I17" s="20">
        <f t="shared" si="2"/>
        <v>867659385.63999987</v>
      </c>
      <c r="J17" s="21">
        <f t="shared" si="3"/>
        <v>0.24583400230353422</v>
      </c>
      <c r="K17" s="21">
        <f t="shared" si="4"/>
        <v>7.1243345107494449E-4</v>
      </c>
      <c r="L17" s="18"/>
    </row>
    <row r="18" spans="2:13" x14ac:dyDescent="0.25">
      <c r="B18" s="19" t="s">
        <v>46</v>
      </c>
      <c r="C18" s="20">
        <v>37356568932.399986</v>
      </c>
      <c r="D18" s="20">
        <v>193105783455</v>
      </c>
      <c r="E18" s="20">
        <v>39468977578.87001</v>
      </c>
      <c r="F18" s="20">
        <v>39414550515.989998</v>
      </c>
      <c r="G18" s="20">
        <v>14550588583.620001</v>
      </c>
      <c r="H18" s="21">
        <f t="shared" si="7"/>
        <v>0.20410859690887967</v>
      </c>
      <c r="I18" s="20">
        <f t="shared" si="2"/>
        <v>2057981583.5900116</v>
      </c>
      <c r="J18" s="21">
        <f t="shared" si="3"/>
        <v>5.5090219535796001E-2</v>
      </c>
      <c r="K18" s="21">
        <f t="shared" si="4"/>
        <v>6.3860657253294829E-3</v>
      </c>
      <c r="L18" s="18"/>
      <c r="M18" s="18"/>
    </row>
    <row r="19" spans="2:13" x14ac:dyDescent="0.25">
      <c r="B19" s="19" t="s">
        <v>47</v>
      </c>
      <c r="C19" s="20">
        <v>523556666.06</v>
      </c>
      <c r="D19" s="20">
        <v>0</v>
      </c>
      <c r="E19" s="20">
        <v>178549558.69999999</v>
      </c>
      <c r="F19" s="20">
        <v>178549558.69999999</v>
      </c>
      <c r="G19" s="20">
        <v>449673785.01999998</v>
      </c>
      <c r="H19" s="21" t="str">
        <f t="shared" si="7"/>
        <v>0.0%</v>
      </c>
      <c r="I19" s="20">
        <f t="shared" si="2"/>
        <v>-345007107.36000001</v>
      </c>
      <c r="J19" s="21">
        <f t="shared" si="3"/>
        <v>-0.65896803483820399</v>
      </c>
      <c r="K19" s="21">
        <f t="shared" si="4"/>
        <v>2.8929144241393735E-5</v>
      </c>
      <c r="L19" s="18"/>
      <c r="M19" s="126"/>
    </row>
    <row r="20" spans="2:13" x14ac:dyDescent="0.25">
      <c r="B20" s="19" t="s">
        <v>48</v>
      </c>
      <c r="C20" s="20">
        <v>19525666703.990002</v>
      </c>
      <c r="D20" s="20">
        <v>279178976374</v>
      </c>
      <c r="E20" s="20">
        <v>25977943800.400002</v>
      </c>
      <c r="F20" s="20">
        <v>26059180275.440002</v>
      </c>
      <c r="G20" s="20">
        <v>22113145813.750004</v>
      </c>
      <c r="H20" s="21">
        <f t="shared" si="7"/>
        <v>9.3342201529279981E-2</v>
      </c>
      <c r="I20" s="20">
        <f t="shared" si="2"/>
        <v>6533513571.4500008</v>
      </c>
      <c r="J20" s="21">
        <f t="shared" si="3"/>
        <v>0.33461154850681235</v>
      </c>
      <c r="K20" s="21">
        <f t="shared" si="4"/>
        <v>4.2221878927594702E-3</v>
      </c>
      <c r="L20" s="18"/>
    </row>
    <row r="21" spans="2:13" x14ac:dyDescent="0.25">
      <c r="B21" s="19" t="s">
        <v>49</v>
      </c>
      <c r="C21" s="20">
        <v>18780534.229999997</v>
      </c>
      <c r="D21" s="20">
        <v>307479833</v>
      </c>
      <c r="E21" s="20">
        <v>4626442.0399999991</v>
      </c>
      <c r="F21" s="20">
        <v>4626442.0399999991</v>
      </c>
      <c r="G21" s="20">
        <v>1781524.91</v>
      </c>
      <c r="H21" s="21">
        <f t="shared" si="7"/>
        <v>1.5046326761859531E-2</v>
      </c>
      <c r="I21" s="20">
        <f t="shared" si="2"/>
        <v>-14154092.189999998</v>
      </c>
      <c r="J21" s="21">
        <f t="shared" si="3"/>
        <v>-0.75365759124094944</v>
      </c>
      <c r="K21" s="21">
        <f t="shared" si="4"/>
        <v>7.4959025423571582E-7</v>
      </c>
      <c r="L21" s="18"/>
    </row>
    <row r="22" spans="2:13" x14ac:dyDescent="0.25">
      <c r="B22" s="26" t="s">
        <v>50</v>
      </c>
      <c r="C22" s="16">
        <f>SUM(C23:C28)</f>
        <v>7006930766.7599983</v>
      </c>
      <c r="D22" s="16">
        <f t="shared" ref="D22" si="8">SUM(D23:D28)</f>
        <v>140706410192</v>
      </c>
      <c r="E22" s="16">
        <f t="shared" ref="E22:F22" si="9">SUM(E23:E28)</f>
        <v>13181476397.99</v>
      </c>
      <c r="F22" s="16">
        <f t="shared" si="9"/>
        <v>10294485113.91</v>
      </c>
      <c r="G22" s="16">
        <f>SUM(G23:G28)</f>
        <v>8255147793.7299995</v>
      </c>
      <c r="H22" s="17">
        <f t="shared" si="7"/>
        <v>7.3162872251965841E-2</v>
      </c>
      <c r="I22" s="16">
        <f t="shared" si="2"/>
        <v>3287554347.1500015</v>
      </c>
      <c r="J22" s="17">
        <f t="shared" si="3"/>
        <v>0.46918607541346741</v>
      </c>
      <c r="K22" s="17">
        <f t="shared" si="4"/>
        <v>1.6679438858292906E-3</v>
      </c>
      <c r="L22" s="18"/>
    </row>
    <row r="23" spans="2:13" x14ac:dyDescent="0.25">
      <c r="B23" s="27" t="s">
        <v>51</v>
      </c>
      <c r="C23" s="20">
        <v>1647120418.8499994</v>
      </c>
      <c r="D23" s="20">
        <v>33202933419</v>
      </c>
      <c r="E23" s="20">
        <v>4269078971.7600002</v>
      </c>
      <c r="F23" s="20">
        <v>3897560859.4899998</v>
      </c>
      <c r="G23" s="20">
        <v>3017632619.9100003</v>
      </c>
      <c r="H23" s="21">
        <f t="shared" si="7"/>
        <v>0.11738603967020772</v>
      </c>
      <c r="I23" s="20">
        <f t="shared" si="2"/>
        <v>2250440440.6400003</v>
      </c>
      <c r="J23" s="21">
        <f t="shared" si="3"/>
        <v>1.3662877436801082</v>
      </c>
      <c r="K23" s="21">
        <f t="shared" si="4"/>
        <v>6.3149470160968118E-4</v>
      </c>
      <c r="L23" s="18"/>
    </row>
    <row r="24" spans="2:13" ht="22.5" customHeight="1" x14ac:dyDescent="0.25">
      <c r="B24" s="19" t="s">
        <v>52</v>
      </c>
      <c r="C24" s="20">
        <v>1778447720.8699989</v>
      </c>
      <c r="D24" s="20">
        <v>61017821671</v>
      </c>
      <c r="E24" s="20">
        <v>4785658326.1099997</v>
      </c>
      <c r="F24" s="20">
        <v>2641487480.1799998</v>
      </c>
      <c r="G24" s="20">
        <v>2664578142.4200001</v>
      </c>
      <c r="H24" s="21">
        <f t="shared" si="7"/>
        <v>4.3290425777939928E-2</v>
      </c>
      <c r="I24" s="20">
        <f t="shared" si="2"/>
        <v>863039759.3100009</v>
      </c>
      <c r="J24" s="21">
        <f t="shared" si="3"/>
        <v>0.48527699137976932</v>
      </c>
      <c r="K24" s="21">
        <f t="shared" si="4"/>
        <v>4.2798186051166585E-4</v>
      </c>
      <c r="L24" s="18"/>
    </row>
    <row r="25" spans="2:13" x14ac:dyDescent="0.25">
      <c r="B25" s="19" t="s">
        <v>53</v>
      </c>
      <c r="C25" s="20">
        <v>0</v>
      </c>
      <c r="D25" s="20">
        <v>26359067</v>
      </c>
      <c r="E25" s="20">
        <v>158816.20000000001</v>
      </c>
      <c r="F25" s="20">
        <v>158816.20000000001</v>
      </c>
      <c r="G25" s="20">
        <v>158816.20000000001</v>
      </c>
      <c r="H25" s="21">
        <f t="shared" si="7"/>
        <v>6.0251070343271262E-3</v>
      </c>
      <c r="I25" s="20">
        <f t="shared" si="2"/>
        <v>158816.20000000001</v>
      </c>
      <c r="J25" s="21" t="str">
        <f t="shared" si="3"/>
        <v>0.0%</v>
      </c>
      <c r="K25" s="21">
        <f t="shared" si="4"/>
        <v>2.5731885259876794E-8</v>
      </c>
      <c r="L25" s="18"/>
    </row>
    <row r="26" spans="2:13" x14ac:dyDescent="0.25">
      <c r="B26" s="27" t="s">
        <v>54</v>
      </c>
      <c r="C26" s="20">
        <v>340740691.3900001</v>
      </c>
      <c r="D26" s="20">
        <v>2309866101</v>
      </c>
      <c r="E26" s="20">
        <v>846601865.43000007</v>
      </c>
      <c r="F26" s="20">
        <v>475299539.55000001</v>
      </c>
      <c r="G26" s="20">
        <v>472656618.37</v>
      </c>
      <c r="H26" s="21">
        <f t="shared" si="7"/>
        <v>0.20576930383290645</v>
      </c>
      <c r="I26" s="20">
        <f t="shared" si="2"/>
        <v>134558848.15999991</v>
      </c>
      <c r="J26" s="21">
        <f t="shared" si="3"/>
        <v>0.39490102462106136</v>
      </c>
      <c r="K26" s="21">
        <f t="shared" si="4"/>
        <v>7.7009481499827295E-5</v>
      </c>
      <c r="L26" s="18"/>
    </row>
    <row r="27" spans="2:13" x14ac:dyDescent="0.25">
      <c r="B27" s="19" t="s">
        <v>55</v>
      </c>
      <c r="C27" s="20">
        <v>3240621935.6499996</v>
      </c>
      <c r="D27" s="20">
        <v>42703145659</v>
      </c>
      <c r="E27" s="20">
        <v>3279978418.4899998</v>
      </c>
      <c r="F27" s="20">
        <v>3279978418.4899998</v>
      </c>
      <c r="G27" s="20">
        <v>2100121596.8299997</v>
      </c>
      <c r="H27" s="21">
        <f t="shared" si="7"/>
        <v>7.6808824452460928E-2</v>
      </c>
      <c r="I27" s="20">
        <f t="shared" si="2"/>
        <v>39356482.840000153</v>
      </c>
      <c r="J27" s="21">
        <f t="shared" si="3"/>
        <v>1.2144731357595431E-2</v>
      </c>
      <c r="K27" s="21">
        <f t="shared" si="4"/>
        <v>5.314321103228563E-4</v>
      </c>
      <c r="L27" s="18"/>
    </row>
    <row r="28" spans="2:13" ht="21.75" customHeight="1" thickBot="1" x14ac:dyDescent="0.3">
      <c r="B28" s="19" t="s">
        <v>56</v>
      </c>
      <c r="C28" s="20">
        <v>0</v>
      </c>
      <c r="D28" s="20">
        <v>1446284275</v>
      </c>
      <c r="E28" s="20">
        <v>0</v>
      </c>
      <c r="F28" s="20">
        <v>0</v>
      </c>
      <c r="G28" s="20">
        <v>0</v>
      </c>
      <c r="H28" s="21">
        <f t="shared" si="7"/>
        <v>0</v>
      </c>
      <c r="I28" s="20">
        <f t="shared" si="2"/>
        <v>0</v>
      </c>
      <c r="J28" s="21" t="str">
        <f t="shared" si="3"/>
        <v>0.0%</v>
      </c>
      <c r="K28" s="21">
        <f t="shared" si="4"/>
        <v>0</v>
      </c>
      <c r="L28" s="18"/>
    </row>
    <row r="29" spans="2:13" ht="15.75" thickBot="1" x14ac:dyDescent="0.3">
      <c r="B29" s="101" t="s">
        <v>57</v>
      </c>
      <c r="C29" s="102">
        <f>C10+C22</f>
        <v>91701329929.009979</v>
      </c>
      <c r="D29" s="102">
        <f>D10+D22</f>
        <v>1046280711338</v>
      </c>
      <c r="E29" s="102">
        <f>E22+E10</f>
        <v>109302922277.70001</v>
      </c>
      <c r="F29" s="102">
        <f t="shared" ref="F29" si="10">F22+F10</f>
        <v>111566228340.19</v>
      </c>
      <c r="G29" s="102">
        <f>G22+G10</f>
        <v>79891102832.669998</v>
      </c>
      <c r="H29" s="103">
        <f t="shared" si="7"/>
        <v>0.10663125787487507</v>
      </c>
      <c r="I29" s="102">
        <f t="shared" si="2"/>
        <v>19864898411.180023</v>
      </c>
      <c r="J29" s="103">
        <f t="shared" si="3"/>
        <v>0.21662606667273324</v>
      </c>
      <c r="K29" s="103">
        <f t="shared" si="4"/>
        <v>1.8076300695564956E-2</v>
      </c>
      <c r="L29" s="18"/>
    </row>
    <row r="30" spans="2:13" x14ac:dyDescent="0.25">
      <c r="B30" s="95" t="s">
        <v>562</v>
      </c>
    </row>
    <row r="31" spans="2:13" x14ac:dyDescent="0.25">
      <c r="B31" s="77" t="s">
        <v>561</v>
      </c>
    </row>
    <row r="32" spans="2:13" x14ac:dyDescent="0.25">
      <c r="B32" s="139" t="s">
        <v>570</v>
      </c>
    </row>
    <row r="33" spans="2:7" x14ac:dyDescent="0.25">
      <c r="B33" s="95" t="s">
        <v>563</v>
      </c>
    </row>
    <row r="34" spans="2:7" x14ac:dyDescent="0.25">
      <c r="B34" s="77"/>
    </row>
    <row r="35" spans="2:7" x14ac:dyDescent="0.25">
      <c r="E35" s="23"/>
      <c r="F35" s="20"/>
      <c r="G35" s="20"/>
    </row>
    <row r="36" spans="2:7" x14ac:dyDescent="0.25">
      <c r="E36" s="23"/>
    </row>
    <row r="37" spans="2:7" x14ac:dyDescent="0.25">
      <c r="D37" s="88"/>
    </row>
    <row r="38" spans="2:7" x14ac:dyDescent="0.25">
      <c r="D38" s="88"/>
    </row>
  </sheetData>
  <mergeCells count="13">
    <mergeCell ref="B2:K2"/>
    <mergeCell ref="B3:K3"/>
    <mergeCell ref="B5:B9"/>
    <mergeCell ref="D5:H5"/>
    <mergeCell ref="I5:J7"/>
    <mergeCell ref="K5:K8"/>
    <mergeCell ref="E7:E8"/>
    <mergeCell ref="F7:F8"/>
    <mergeCell ref="G7:G8"/>
    <mergeCell ref="D6:D8"/>
    <mergeCell ref="E6:H6"/>
    <mergeCell ref="C6:C8"/>
    <mergeCell ref="H7:H8"/>
  </mergeCells>
  <pageMargins left="0.7" right="0.7" top="0.75" bottom="0.75" header="0.3" footer="0.3"/>
  <pageSetup orientation="portrait" r:id="rId1"/>
  <ignoredErrors>
    <ignoredError sqref="C11:G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1EA0-1785-4462-9B38-CA4A0C8417EC}">
  <dimension ref="C2:J38"/>
  <sheetViews>
    <sheetView showGridLines="0" workbookViewId="0">
      <selection activeCell="L29" sqref="L29"/>
    </sheetView>
  </sheetViews>
  <sheetFormatPr baseColWidth="10" defaultRowHeight="15" x14ac:dyDescent="0.25"/>
  <sheetData>
    <row r="2" spans="3:10" x14ac:dyDescent="0.25">
      <c r="C2" s="183" t="s">
        <v>544</v>
      </c>
      <c r="D2" s="183"/>
      <c r="E2" s="183"/>
      <c r="F2" s="183"/>
      <c r="G2" s="183"/>
      <c r="H2" s="183"/>
      <c r="I2" s="183"/>
      <c r="J2" s="183"/>
    </row>
    <row r="3" spans="3:10" x14ac:dyDescent="0.25">
      <c r="C3" s="183" t="s">
        <v>575</v>
      </c>
      <c r="D3" s="183"/>
      <c r="E3" s="183"/>
      <c r="F3" s="183"/>
      <c r="G3" s="183"/>
      <c r="H3" s="183"/>
      <c r="I3" s="183"/>
    </row>
    <row r="4" spans="3:10" x14ac:dyDescent="0.25">
      <c r="C4" s="184" t="s">
        <v>545</v>
      </c>
      <c r="D4" s="184"/>
      <c r="E4" s="184"/>
      <c r="F4" s="184"/>
      <c r="G4" s="184"/>
      <c r="H4" s="184"/>
      <c r="I4" s="184"/>
    </row>
    <row r="36" spans="3:3" x14ac:dyDescent="0.25">
      <c r="C36" s="95" t="s">
        <v>562</v>
      </c>
    </row>
    <row r="37" spans="3:3" x14ac:dyDescent="0.25">
      <c r="C37" s="77" t="s">
        <v>561</v>
      </c>
    </row>
    <row r="38" spans="3:3" x14ac:dyDescent="0.25">
      <c r="C38" s="95" t="s">
        <v>563</v>
      </c>
    </row>
  </sheetData>
  <mergeCells count="3">
    <mergeCell ref="C2:J2"/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0BF0-0181-4B35-B47C-608D624E6487}">
  <dimension ref="C1:O54"/>
  <sheetViews>
    <sheetView showGridLines="0" zoomScale="82" zoomScaleNormal="82" workbookViewId="0">
      <selection activeCell="F61" sqref="F61"/>
    </sheetView>
  </sheetViews>
  <sheetFormatPr baseColWidth="10" defaultColWidth="11.42578125" defaultRowHeight="15" x14ac:dyDescent="0.25"/>
  <cols>
    <col min="1" max="2" width="11.42578125" style="4"/>
    <col min="3" max="3" width="47.7109375" style="4" customWidth="1"/>
    <col min="4" max="4" width="13" style="4" customWidth="1"/>
    <col min="5" max="5" width="14.7109375" style="4" customWidth="1"/>
    <col min="6" max="6" width="18.140625" style="4" customWidth="1"/>
    <col min="7" max="8" width="13.42578125" style="4" customWidth="1"/>
    <col min="9" max="9" width="16.140625" style="4" bestFit="1" customWidth="1"/>
    <col min="10" max="10" width="11.42578125" style="4" bestFit="1" customWidth="1"/>
    <col min="11" max="11" width="10.140625" style="4" customWidth="1"/>
    <col min="12" max="12" width="12.42578125" style="4" customWidth="1"/>
    <col min="13" max="13" width="11.42578125" style="4"/>
    <col min="14" max="14" width="27.28515625" style="4" bestFit="1" customWidth="1"/>
    <col min="15" max="15" width="13.140625" style="4" bestFit="1" customWidth="1"/>
    <col min="16" max="16384" width="11.42578125" style="4"/>
  </cols>
  <sheetData>
    <row r="1" spans="3:15" s="2" customFormat="1" ht="15" customHeight="1" x14ac:dyDescent="0.25">
      <c r="C1" s="145" t="s">
        <v>0</v>
      </c>
      <c r="D1" s="145"/>
      <c r="E1" s="145"/>
      <c r="F1" s="145"/>
      <c r="G1" s="145"/>
      <c r="H1" s="145"/>
      <c r="I1" s="145"/>
      <c r="J1" s="145"/>
      <c r="K1" s="145"/>
      <c r="L1" s="145"/>
      <c r="M1" s="1"/>
      <c r="N1" s="1"/>
      <c r="O1" s="1"/>
    </row>
    <row r="2" spans="3:15" s="2" customFormat="1" ht="15" customHeight="1" x14ac:dyDescent="0.25">
      <c r="C2" s="145" t="s">
        <v>1</v>
      </c>
      <c r="D2" s="145"/>
      <c r="E2" s="145"/>
      <c r="F2" s="145"/>
      <c r="G2" s="145"/>
      <c r="H2" s="145"/>
      <c r="I2" s="145"/>
      <c r="J2" s="145"/>
      <c r="K2" s="145"/>
      <c r="L2" s="145"/>
      <c r="M2" s="1"/>
      <c r="N2" s="1"/>
      <c r="O2" s="1"/>
    </row>
    <row r="3" spans="3:15" s="2" customFormat="1" ht="15" customHeight="1" x14ac:dyDescent="0.25">
      <c r="C3" s="146" t="s">
        <v>2</v>
      </c>
      <c r="D3" s="146"/>
      <c r="E3" s="146"/>
      <c r="F3" s="146"/>
      <c r="G3" s="146"/>
      <c r="H3" s="146"/>
      <c r="I3" s="146"/>
      <c r="J3" s="146"/>
      <c r="K3" s="146"/>
      <c r="L3" s="146"/>
      <c r="M3" s="3"/>
      <c r="N3" s="3"/>
      <c r="O3" s="3"/>
    </row>
    <row r="5" spans="3:15" ht="19.5" thickBot="1" x14ac:dyDescent="0.35">
      <c r="C5" s="165" t="s">
        <v>552</v>
      </c>
      <c r="D5" s="165"/>
      <c r="E5" s="165"/>
      <c r="F5" s="165"/>
      <c r="G5" s="165"/>
      <c r="H5" s="165"/>
      <c r="I5" s="165"/>
      <c r="J5" s="165"/>
      <c r="K5" s="165"/>
      <c r="L5" s="165"/>
    </row>
    <row r="6" spans="3:15" ht="16.5" thickBot="1" x14ac:dyDescent="0.3">
      <c r="C6" s="166" t="s">
        <v>58</v>
      </c>
      <c r="D6" s="166"/>
      <c r="E6" s="166"/>
      <c r="F6" s="166"/>
      <c r="G6" s="166"/>
      <c r="H6" s="166"/>
      <c r="I6" s="166"/>
      <c r="J6" s="166"/>
      <c r="K6" s="166"/>
      <c r="L6" s="166"/>
      <c r="N6" s="30" t="s">
        <v>5</v>
      </c>
      <c r="O6" s="31">
        <v>6171961300000</v>
      </c>
    </row>
    <row r="7" spans="3:15" ht="15.75" customHeight="1" thickBot="1" x14ac:dyDescent="0.3">
      <c r="C7" s="194" t="s">
        <v>6</v>
      </c>
      <c r="D7" s="117">
        <v>2021</v>
      </c>
      <c r="E7" s="180">
        <v>2022</v>
      </c>
      <c r="F7" s="181"/>
      <c r="G7" s="181"/>
      <c r="H7" s="181"/>
      <c r="I7" s="182"/>
      <c r="J7" s="185" t="s">
        <v>7</v>
      </c>
      <c r="K7" s="186"/>
      <c r="L7" s="191" t="s">
        <v>33</v>
      </c>
    </row>
    <row r="8" spans="3:15" ht="15.75" customHeight="1" thickBot="1" x14ac:dyDescent="0.3">
      <c r="C8" s="195"/>
      <c r="D8" s="191" t="s">
        <v>555</v>
      </c>
      <c r="E8" s="191" t="s">
        <v>35</v>
      </c>
      <c r="F8" s="180" t="s">
        <v>546</v>
      </c>
      <c r="G8" s="181"/>
      <c r="H8" s="181"/>
      <c r="I8" s="182"/>
      <c r="J8" s="187"/>
      <c r="K8" s="188"/>
      <c r="L8" s="192"/>
    </row>
    <row r="9" spans="3:15" ht="39" customHeight="1" thickBot="1" x14ac:dyDescent="0.3">
      <c r="C9" s="195"/>
      <c r="D9" s="192"/>
      <c r="E9" s="192"/>
      <c r="F9" s="186" t="s">
        <v>36</v>
      </c>
      <c r="G9" s="191" t="s">
        <v>34</v>
      </c>
      <c r="H9" s="191" t="s">
        <v>37</v>
      </c>
      <c r="I9" s="191" t="s">
        <v>557</v>
      </c>
      <c r="J9" s="189"/>
      <c r="K9" s="190"/>
      <c r="L9" s="192"/>
    </row>
    <row r="10" spans="3:15" ht="15.75" thickBot="1" x14ac:dyDescent="0.3">
      <c r="C10" s="195"/>
      <c r="D10" s="193"/>
      <c r="E10" s="193"/>
      <c r="F10" s="190"/>
      <c r="G10" s="193"/>
      <c r="H10" s="193"/>
      <c r="I10" s="193"/>
      <c r="J10" s="118" t="s">
        <v>8</v>
      </c>
      <c r="K10" s="118" t="s">
        <v>9</v>
      </c>
      <c r="L10" s="193"/>
    </row>
    <row r="11" spans="3:15" ht="15.75" thickBot="1" x14ac:dyDescent="0.3">
      <c r="C11" s="196"/>
      <c r="D11" s="119">
        <v>1</v>
      </c>
      <c r="E11" s="119">
        <v>2</v>
      </c>
      <c r="F11" s="119">
        <v>3</v>
      </c>
      <c r="G11" s="119">
        <v>4</v>
      </c>
      <c r="H11" s="119">
        <v>5</v>
      </c>
      <c r="I11" s="119" t="s">
        <v>573</v>
      </c>
      <c r="J11" s="119" t="s">
        <v>571</v>
      </c>
      <c r="K11" s="119" t="s">
        <v>572</v>
      </c>
      <c r="L11" s="119" t="s">
        <v>560</v>
      </c>
    </row>
    <row r="12" spans="3:15" x14ac:dyDescent="0.25">
      <c r="C12" s="32" t="s">
        <v>59</v>
      </c>
      <c r="D12" s="33">
        <f>D14+D13</f>
        <v>651559975.28000009</v>
      </c>
      <c r="E12" s="33">
        <f>E14+E13</f>
        <v>7818719836</v>
      </c>
      <c r="F12" s="33">
        <f t="shared" ref="F12:G12" si="0">F14+F13</f>
        <v>651559954.00000024</v>
      </c>
      <c r="G12" s="33">
        <f t="shared" si="0"/>
        <v>651559954.00000024</v>
      </c>
      <c r="H12" s="33">
        <f>H14+H13</f>
        <v>651559954.00000024</v>
      </c>
      <c r="I12" s="34">
        <f>G12/E12</f>
        <v>8.3333329197959036E-2</v>
      </c>
      <c r="J12" s="33">
        <f t="shared" ref="J12:J50" si="1">G12-D12</f>
        <v>-21.279999852180481</v>
      </c>
      <c r="K12" s="34">
        <f t="shared" ref="K12:K50" si="2">IFERROR(J12/D12,"0.0%")</f>
        <v>-3.2660078365058655E-8</v>
      </c>
      <c r="L12" s="34">
        <f t="shared" ref="L12:L50" si="3">G12/$O$6</f>
        <v>1.0556773160583496E-4</v>
      </c>
      <c r="M12" s="18"/>
    </row>
    <row r="13" spans="3:15" x14ac:dyDescent="0.25">
      <c r="C13" s="35" t="s">
        <v>60</v>
      </c>
      <c r="D13" s="36">
        <v>219648256</v>
      </c>
      <c r="E13" s="36">
        <v>2635779124</v>
      </c>
      <c r="F13" s="36">
        <v>219648243</v>
      </c>
      <c r="G13" s="36">
        <v>219648243</v>
      </c>
      <c r="H13" s="36">
        <v>219648243</v>
      </c>
      <c r="I13" s="37">
        <f t="shared" ref="I13:I50" si="4">G13/E13</f>
        <v>8.3333326757162679E-2</v>
      </c>
      <c r="J13" s="36">
        <f t="shared" si="1"/>
        <v>-13</v>
      </c>
      <c r="K13" s="37">
        <f t="shared" si="2"/>
        <v>-5.9185537079793613E-8</v>
      </c>
      <c r="L13" s="37">
        <f t="shared" si="3"/>
        <v>3.5588078460569739E-5</v>
      </c>
    </row>
    <row r="14" spans="3:15" x14ac:dyDescent="0.25">
      <c r="C14" s="35" t="s">
        <v>61</v>
      </c>
      <c r="D14" s="36">
        <v>431911719.28000009</v>
      </c>
      <c r="E14" s="36">
        <v>5182940712</v>
      </c>
      <c r="F14" s="36">
        <v>431911711.0000003</v>
      </c>
      <c r="G14" s="36">
        <v>431911711.0000003</v>
      </c>
      <c r="H14" s="36">
        <v>431911711.0000003</v>
      </c>
      <c r="I14" s="37">
        <f t="shared" si="4"/>
        <v>8.3333330439223502E-2</v>
      </c>
      <c r="J14" s="36">
        <f t="shared" si="1"/>
        <v>-8.2799997925758362</v>
      </c>
      <c r="K14" s="37">
        <f t="shared" si="2"/>
        <v>-1.9170583762762109E-8</v>
      </c>
      <c r="L14" s="37">
        <f t="shared" si="3"/>
        <v>6.9979653145265237E-5</v>
      </c>
    </row>
    <row r="15" spans="3:15" x14ac:dyDescent="0.25">
      <c r="C15" s="32" t="s">
        <v>62</v>
      </c>
      <c r="D15" s="33">
        <f>SUM(D16:D38)</f>
        <v>47668641377.929993</v>
      </c>
      <c r="E15" s="33">
        <f>SUM(E16:E38)</f>
        <v>714305474496</v>
      </c>
      <c r="F15" s="33">
        <f>SUM(F16:F38)</f>
        <v>58503108921.980003</v>
      </c>
      <c r="G15" s="33">
        <f t="shared" ref="G15" si="5">SUM(G16:G38)</f>
        <v>58062043193.789993</v>
      </c>
      <c r="H15" s="33">
        <f>SUM(H16:H38)</f>
        <v>55215230413.819984</v>
      </c>
      <c r="I15" s="34">
        <f t="shared" si="4"/>
        <v>8.1284611789875241E-2</v>
      </c>
      <c r="J15" s="33">
        <f t="shared" si="1"/>
        <v>10393401815.860001</v>
      </c>
      <c r="K15" s="34">
        <f t="shared" si="2"/>
        <v>0.21803436211781821</v>
      </c>
      <c r="L15" s="34">
        <f t="shared" si="3"/>
        <v>9.4073893810367858E-3</v>
      </c>
      <c r="M15" s="18"/>
    </row>
    <row r="16" spans="3:15" x14ac:dyDescent="0.25">
      <c r="C16" s="35" t="s">
        <v>63</v>
      </c>
      <c r="D16" s="36">
        <v>5652772036.4799986</v>
      </c>
      <c r="E16" s="36">
        <v>86044434138</v>
      </c>
      <c r="F16" s="36">
        <v>6847090597.9799976</v>
      </c>
      <c r="G16" s="36">
        <v>5934514461.5299988</v>
      </c>
      <c r="H16" s="36">
        <v>5876517244.2399998</v>
      </c>
      <c r="I16" s="37">
        <f t="shared" si="4"/>
        <v>6.8970346786313808E-2</v>
      </c>
      <c r="J16" s="36">
        <f t="shared" si="1"/>
        <v>281742425.05000019</v>
      </c>
      <c r="K16" s="37">
        <f t="shared" si="2"/>
        <v>4.9841462424414729E-2</v>
      </c>
      <c r="L16" s="37">
        <f t="shared" si="3"/>
        <v>9.6152813879924989E-4</v>
      </c>
    </row>
    <row r="17" spans="3:14" x14ac:dyDescent="0.25">
      <c r="C17" s="35" t="s">
        <v>64</v>
      </c>
      <c r="D17" s="36">
        <v>3319747558.6199989</v>
      </c>
      <c r="E17" s="36">
        <v>50918592846</v>
      </c>
      <c r="F17" s="36">
        <v>4047817461.6700006</v>
      </c>
      <c r="G17" s="36">
        <v>3787499724.8600001</v>
      </c>
      <c r="H17" s="36">
        <v>3760327729.1599998</v>
      </c>
      <c r="I17" s="37">
        <f t="shared" si="4"/>
        <v>7.4383432714157066E-2</v>
      </c>
      <c r="J17" s="36">
        <f t="shared" si="1"/>
        <v>467752166.2400012</v>
      </c>
      <c r="K17" s="37">
        <f t="shared" si="2"/>
        <v>0.14089992024406917</v>
      </c>
      <c r="L17" s="37">
        <f t="shared" si="3"/>
        <v>6.1366226078896514E-4</v>
      </c>
    </row>
    <row r="18" spans="3:14" x14ac:dyDescent="0.25">
      <c r="C18" s="35" t="s">
        <v>65</v>
      </c>
      <c r="D18" s="36">
        <v>2516928666.3699999</v>
      </c>
      <c r="E18" s="36">
        <v>41821269281</v>
      </c>
      <c r="F18" s="36">
        <v>3253745406.1899996</v>
      </c>
      <c r="G18" s="36">
        <v>3186442011.5700006</v>
      </c>
      <c r="H18" s="36">
        <v>3207035566.2299991</v>
      </c>
      <c r="I18" s="37">
        <f t="shared" si="4"/>
        <v>7.6191901067374987E-2</v>
      </c>
      <c r="J18" s="36">
        <f t="shared" si="1"/>
        <v>669513345.20000076</v>
      </c>
      <c r="K18" s="37">
        <f t="shared" si="2"/>
        <v>0.26600410021377191</v>
      </c>
      <c r="L18" s="37">
        <f t="shared" si="3"/>
        <v>5.1627705630137382E-4</v>
      </c>
      <c r="N18" s="18"/>
    </row>
    <row r="19" spans="3:14" x14ac:dyDescent="0.25">
      <c r="C19" s="35" t="s">
        <v>66</v>
      </c>
      <c r="D19" s="36">
        <v>569482085.61999989</v>
      </c>
      <c r="E19" s="36">
        <v>9748050161</v>
      </c>
      <c r="F19" s="36">
        <v>597803365.7299999</v>
      </c>
      <c r="G19" s="36">
        <v>738601935.10000002</v>
      </c>
      <c r="H19" s="36">
        <v>820055913.34000015</v>
      </c>
      <c r="I19" s="37">
        <f t="shared" si="4"/>
        <v>7.5769197213920655E-2</v>
      </c>
      <c r="J19" s="36">
        <f t="shared" si="1"/>
        <v>169119849.48000014</v>
      </c>
      <c r="K19" s="37">
        <f t="shared" si="2"/>
        <v>0.29697132491161327</v>
      </c>
      <c r="L19" s="37">
        <f t="shared" si="3"/>
        <v>1.1967053894197296E-4</v>
      </c>
      <c r="N19" s="18"/>
    </row>
    <row r="20" spans="3:14" x14ac:dyDescent="0.25">
      <c r="C20" s="35" t="s">
        <v>67</v>
      </c>
      <c r="D20" s="36">
        <v>1451000362.77</v>
      </c>
      <c r="E20" s="36">
        <v>21541931000</v>
      </c>
      <c r="F20" s="36">
        <v>1527165437.5899997</v>
      </c>
      <c r="G20" s="36">
        <v>1515166285.8100002</v>
      </c>
      <c r="H20" s="36">
        <v>1436601047.7000003</v>
      </c>
      <c r="I20" s="37">
        <f t="shared" si="4"/>
        <v>7.0335676305434275E-2</v>
      </c>
      <c r="J20" s="36">
        <f t="shared" si="1"/>
        <v>64165923.0400002</v>
      </c>
      <c r="K20" s="37">
        <f t="shared" si="2"/>
        <v>4.422185182469953E-2</v>
      </c>
      <c r="L20" s="37">
        <f t="shared" si="3"/>
        <v>2.4549186428145622E-4</v>
      </c>
    </row>
    <row r="21" spans="3:14" x14ac:dyDescent="0.25">
      <c r="C21" s="35" t="s">
        <v>68</v>
      </c>
      <c r="D21" s="36">
        <v>15062636033.850002</v>
      </c>
      <c r="E21" s="36">
        <v>231147700000</v>
      </c>
      <c r="F21" s="36">
        <v>14013554134.549999</v>
      </c>
      <c r="G21" s="36">
        <v>18298492181.989998</v>
      </c>
      <c r="H21" s="36">
        <v>17723087718.309998</v>
      </c>
      <c r="I21" s="37">
        <f t="shared" si="4"/>
        <v>7.9163635121569445E-2</v>
      </c>
      <c r="J21" s="36">
        <f t="shared" si="1"/>
        <v>3235856148.1399956</v>
      </c>
      <c r="K21" s="37">
        <f t="shared" si="2"/>
        <v>0.21482668378019038</v>
      </c>
      <c r="L21" s="37">
        <f t="shared" si="3"/>
        <v>2.9647775306027922E-3</v>
      </c>
    </row>
    <row r="22" spans="3:14" ht="26.25" x14ac:dyDescent="0.25">
      <c r="C22" s="38" t="s">
        <v>69</v>
      </c>
      <c r="D22" s="36">
        <v>10008926879.889992</v>
      </c>
      <c r="E22" s="36">
        <v>123452761388</v>
      </c>
      <c r="F22" s="36">
        <v>12244592715.969997</v>
      </c>
      <c r="G22" s="36">
        <v>11620504995.199997</v>
      </c>
      <c r="H22" s="36">
        <v>10405231593.370001</v>
      </c>
      <c r="I22" s="37">
        <f t="shared" si="4"/>
        <v>9.4129162155214025E-2</v>
      </c>
      <c r="J22" s="36">
        <f t="shared" si="1"/>
        <v>1611578115.3100052</v>
      </c>
      <c r="K22" s="37">
        <f t="shared" si="2"/>
        <v>0.16101407619911776</v>
      </c>
      <c r="L22" s="37">
        <f t="shared" si="3"/>
        <v>1.8827896725794435E-3</v>
      </c>
    </row>
    <row r="23" spans="3:14" x14ac:dyDescent="0.25">
      <c r="C23" s="35" t="s">
        <v>70</v>
      </c>
      <c r="D23" s="36">
        <v>184572176.88999996</v>
      </c>
      <c r="E23" s="36">
        <v>2890580897</v>
      </c>
      <c r="F23" s="36">
        <v>230046004.17999998</v>
      </c>
      <c r="G23" s="36">
        <v>235393838.90999997</v>
      </c>
      <c r="H23" s="36">
        <v>231755000.25999996</v>
      </c>
      <c r="I23" s="37">
        <f t="shared" si="4"/>
        <v>8.1434786742797735E-2</v>
      </c>
      <c r="J23" s="36">
        <f t="shared" si="1"/>
        <v>50821662.020000011</v>
      </c>
      <c r="K23" s="37">
        <f t="shared" si="2"/>
        <v>0.27534844566680466</v>
      </c>
      <c r="L23" s="37">
        <f t="shared" si="3"/>
        <v>3.8139227948496689E-5</v>
      </c>
    </row>
    <row r="24" spans="3:14" x14ac:dyDescent="0.25">
      <c r="C24" s="38" t="s">
        <v>71</v>
      </c>
      <c r="D24" s="36">
        <v>128023730.56999992</v>
      </c>
      <c r="E24" s="36">
        <v>3321764347</v>
      </c>
      <c r="F24" s="36">
        <v>225462829.84999999</v>
      </c>
      <c r="G24" s="36">
        <v>157893392.84</v>
      </c>
      <c r="H24" s="36">
        <v>171831589.45000002</v>
      </c>
      <c r="I24" s="37">
        <f t="shared" si="4"/>
        <v>4.7532990406920037E-2</v>
      </c>
      <c r="J24" s="36">
        <f t="shared" si="1"/>
        <v>29869662.270000085</v>
      </c>
      <c r="K24" s="37">
        <f t="shared" si="2"/>
        <v>0.23331348131328011</v>
      </c>
      <c r="L24" s="37">
        <f t="shared" si="3"/>
        <v>2.5582369228400702E-5</v>
      </c>
    </row>
    <row r="25" spans="3:14" x14ac:dyDescent="0.25">
      <c r="C25" s="38" t="s">
        <v>72</v>
      </c>
      <c r="D25" s="36">
        <v>1165606291.2</v>
      </c>
      <c r="E25" s="36">
        <v>15702169538</v>
      </c>
      <c r="F25" s="36">
        <v>1496853773.3299997</v>
      </c>
      <c r="G25" s="36">
        <v>1187627104.2700002</v>
      </c>
      <c r="H25" s="36">
        <v>1206851149.95</v>
      </c>
      <c r="I25" s="37">
        <f t="shared" si="4"/>
        <v>7.5634586761777464E-2</v>
      </c>
      <c r="J25" s="36">
        <f t="shared" si="1"/>
        <v>22020813.070000172</v>
      </c>
      <c r="K25" s="37">
        <f t="shared" si="2"/>
        <v>1.8892153582432698E-2</v>
      </c>
      <c r="L25" s="37">
        <f t="shared" si="3"/>
        <v>1.9242296679177173E-4</v>
      </c>
    </row>
    <row r="26" spans="3:14" ht="26.25" x14ac:dyDescent="0.25">
      <c r="C26" s="38" t="s">
        <v>73</v>
      </c>
      <c r="D26" s="36">
        <v>3230602945.7700019</v>
      </c>
      <c r="E26" s="36">
        <v>48295382533</v>
      </c>
      <c r="F26" s="36">
        <v>5689768526.1800003</v>
      </c>
      <c r="G26" s="36">
        <v>5197878412.9199991</v>
      </c>
      <c r="H26" s="36">
        <v>4290745628.3400002</v>
      </c>
      <c r="I26" s="37">
        <f t="shared" si="4"/>
        <v>0.10762681938316389</v>
      </c>
      <c r="J26" s="36">
        <f t="shared" si="1"/>
        <v>1967275467.1499972</v>
      </c>
      <c r="K26" s="37">
        <f t="shared" si="2"/>
        <v>0.60894993912076212</v>
      </c>
      <c r="L26" s="37">
        <f t="shared" si="3"/>
        <v>8.4217611878415356E-4</v>
      </c>
    </row>
    <row r="27" spans="3:14" ht="26.25" x14ac:dyDescent="0.25">
      <c r="C27" s="38" t="s">
        <v>74</v>
      </c>
      <c r="D27" s="36">
        <v>469255776.48000002</v>
      </c>
      <c r="E27" s="36">
        <v>6771009965</v>
      </c>
      <c r="F27" s="36">
        <v>590615091.29000008</v>
      </c>
      <c r="G27" s="36">
        <v>625872519.00999999</v>
      </c>
      <c r="H27" s="36">
        <v>853918201.88999999</v>
      </c>
      <c r="I27" s="37">
        <f t="shared" si="4"/>
        <v>9.2434145311437302E-2</v>
      </c>
      <c r="J27" s="36">
        <f t="shared" si="1"/>
        <v>156616742.52999997</v>
      </c>
      <c r="K27" s="37">
        <f t="shared" si="2"/>
        <v>0.33375559850284564</v>
      </c>
      <c r="L27" s="37">
        <f t="shared" si="3"/>
        <v>1.014057750183884E-4</v>
      </c>
    </row>
    <row r="28" spans="3:14" x14ac:dyDescent="0.25">
      <c r="C28" s="38" t="s">
        <v>75</v>
      </c>
      <c r="D28" s="36">
        <v>170581877.72</v>
      </c>
      <c r="E28" s="36">
        <v>6472352809</v>
      </c>
      <c r="F28" s="36">
        <v>970793095.04000008</v>
      </c>
      <c r="G28" s="36">
        <v>319492650.12</v>
      </c>
      <c r="H28" s="36">
        <v>320301235.13000005</v>
      </c>
      <c r="I28" s="37">
        <f t="shared" si="4"/>
        <v>4.9362675297263757E-2</v>
      </c>
      <c r="J28" s="36">
        <f t="shared" si="1"/>
        <v>148910772.40000001</v>
      </c>
      <c r="K28" s="37">
        <f t="shared" si="2"/>
        <v>0.87295775137631082</v>
      </c>
      <c r="L28" s="37">
        <f t="shared" si="3"/>
        <v>5.1765173919674449E-5</v>
      </c>
    </row>
    <row r="29" spans="3:14" ht="26.25" x14ac:dyDescent="0.25">
      <c r="C29" s="38" t="s">
        <v>76</v>
      </c>
      <c r="D29" s="36">
        <v>733169303.9200002</v>
      </c>
      <c r="E29" s="36">
        <v>8399310777</v>
      </c>
      <c r="F29" s="36">
        <v>650971421.82999992</v>
      </c>
      <c r="G29" s="36">
        <v>650971421.82999992</v>
      </c>
      <c r="H29" s="36">
        <v>589788103.56999993</v>
      </c>
      <c r="I29" s="37">
        <f t="shared" si="4"/>
        <v>7.7502956982204774E-2</v>
      </c>
      <c r="J29" s="36">
        <f t="shared" si="1"/>
        <v>-82197882.090000272</v>
      </c>
      <c r="K29" s="37">
        <f t="shared" si="2"/>
        <v>-0.11211309809414675</v>
      </c>
      <c r="L29" s="37">
        <f t="shared" si="3"/>
        <v>1.0547237582808562E-4</v>
      </c>
    </row>
    <row r="30" spans="3:14" x14ac:dyDescent="0.25">
      <c r="C30" s="38" t="s">
        <v>77</v>
      </c>
      <c r="D30" s="36">
        <v>78269052.219999999</v>
      </c>
      <c r="E30" s="36">
        <v>1206917122</v>
      </c>
      <c r="F30" s="36">
        <v>54212749.520000003</v>
      </c>
      <c r="G30" s="36">
        <v>103097524.08999999</v>
      </c>
      <c r="H30" s="36">
        <v>100701779.98</v>
      </c>
      <c r="I30" s="37">
        <f t="shared" si="4"/>
        <v>8.5422206886215657E-2</v>
      </c>
      <c r="J30" s="36">
        <f t="shared" si="1"/>
        <v>24828471.86999999</v>
      </c>
      <c r="K30" s="37">
        <f t="shared" si="2"/>
        <v>0.31721952886578586</v>
      </c>
      <c r="L30" s="37">
        <f t="shared" si="3"/>
        <v>1.6704175395591024E-5</v>
      </c>
    </row>
    <row r="31" spans="3:14" x14ac:dyDescent="0.25">
      <c r="C31" s="38" t="s">
        <v>78</v>
      </c>
      <c r="D31" s="36">
        <v>197047163.70000008</v>
      </c>
      <c r="E31" s="36">
        <v>3017699205</v>
      </c>
      <c r="F31" s="36">
        <v>262156217.87</v>
      </c>
      <c r="G31" s="36">
        <v>294492581.86000001</v>
      </c>
      <c r="H31" s="36">
        <v>253450136.02999997</v>
      </c>
      <c r="I31" s="37">
        <f t="shared" si="4"/>
        <v>9.7588447971241721E-2</v>
      </c>
      <c r="J31" s="36">
        <f t="shared" si="1"/>
        <v>97445418.159999937</v>
      </c>
      <c r="K31" s="37">
        <f t="shared" si="2"/>
        <v>0.49452839782235292</v>
      </c>
      <c r="L31" s="37">
        <f t="shared" si="3"/>
        <v>4.7714586586924973E-5</v>
      </c>
    </row>
    <row r="32" spans="3:14" x14ac:dyDescent="0.25">
      <c r="C32" s="38" t="s">
        <v>79</v>
      </c>
      <c r="D32" s="36">
        <v>33486954.290000003</v>
      </c>
      <c r="E32" s="36">
        <v>660646782</v>
      </c>
      <c r="F32" s="36">
        <v>28246678.180000007</v>
      </c>
      <c r="G32" s="36">
        <v>54381569.230000004</v>
      </c>
      <c r="H32" s="36">
        <v>40137028.600000001</v>
      </c>
      <c r="I32" s="37">
        <f t="shared" si="4"/>
        <v>8.2315649923199063E-2</v>
      </c>
      <c r="J32" s="36">
        <f t="shared" si="1"/>
        <v>20894614.940000001</v>
      </c>
      <c r="K32" s="37">
        <f t="shared" si="2"/>
        <v>0.62396283517010165</v>
      </c>
      <c r="L32" s="37">
        <f t="shared" si="3"/>
        <v>8.8110677605836575E-6</v>
      </c>
    </row>
    <row r="33" spans="3:13" ht="26.25" x14ac:dyDescent="0.25">
      <c r="C33" s="38" t="s">
        <v>80</v>
      </c>
      <c r="D33" s="36">
        <v>1212963991.6699996</v>
      </c>
      <c r="E33" s="36">
        <v>12135451604</v>
      </c>
      <c r="F33" s="36">
        <v>1137068297.78</v>
      </c>
      <c r="G33" s="36">
        <v>1122314792.26</v>
      </c>
      <c r="H33" s="36">
        <v>1167856374.3099997</v>
      </c>
      <c r="I33" s="37">
        <f t="shared" si="4"/>
        <v>9.2482326071002638E-2</v>
      </c>
      <c r="J33" s="36">
        <f t="shared" si="1"/>
        <v>-90649199.409999609</v>
      </c>
      <c r="K33" s="37">
        <f t="shared" si="2"/>
        <v>-7.4733627735473401E-2</v>
      </c>
      <c r="L33" s="37">
        <f t="shared" si="3"/>
        <v>1.8184086673712617E-4</v>
      </c>
    </row>
    <row r="34" spans="3:13" ht="26.25" x14ac:dyDescent="0.25">
      <c r="C34" s="38" t="s">
        <v>81</v>
      </c>
      <c r="D34" s="36">
        <v>1180711356.7300007</v>
      </c>
      <c r="E34" s="36">
        <v>15535507827</v>
      </c>
      <c r="F34" s="36">
        <v>1165619626.6600001</v>
      </c>
      <c r="G34" s="36">
        <v>1194537848.8100004</v>
      </c>
      <c r="H34" s="36">
        <v>1147348673.5599999</v>
      </c>
      <c r="I34" s="37">
        <f t="shared" si="4"/>
        <v>7.6890814391915044E-2</v>
      </c>
      <c r="J34" s="36">
        <f t="shared" si="1"/>
        <v>13826492.079999685</v>
      </c>
      <c r="K34" s="37">
        <f t="shared" si="2"/>
        <v>1.171030667333664E-2</v>
      </c>
      <c r="L34" s="37">
        <f t="shared" si="3"/>
        <v>1.9354266670628677E-4</v>
      </c>
    </row>
    <row r="35" spans="3:13" ht="26.25" x14ac:dyDescent="0.25">
      <c r="C35" s="38" t="s">
        <v>82</v>
      </c>
      <c r="D35" s="36">
        <v>144400730.50000009</v>
      </c>
      <c r="E35" s="36">
        <v>5697312972</v>
      </c>
      <c r="F35" s="36">
        <v>270970403.18999994</v>
      </c>
      <c r="G35" s="36">
        <v>363867404.78000009</v>
      </c>
      <c r="H35" s="36">
        <v>271513151.64999998</v>
      </c>
      <c r="I35" s="37">
        <f t="shared" si="4"/>
        <v>6.3866494006606614E-2</v>
      </c>
      <c r="J35" s="36">
        <f t="shared" si="1"/>
        <v>219466674.28</v>
      </c>
      <c r="K35" s="37">
        <f t="shared" si="2"/>
        <v>1.5198446262707783</v>
      </c>
      <c r="L35" s="37">
        <f t="shared" si="3"/>
        <v>5.8954907053613587E-5</v>
      </c>
    </row>
    <row r="36" spans="3:13" x14ac:dyDescent="0.25">
      <c r="C36" s="38" t="s">
        <v>83</v>
      </c>
      <c r="D36" s="36">
        <v>62775205.379999973</v>
      </c>
      <c r="E36" s="36">
        <v>1857951622</v>
      </c>
      <c r="F36" s="36">
        <v>132307593.07999998</v>
      </c>
      <c r="G36" s="36">
        <v>114869603.90000001</v>
      </c>
      <c r="H36" s="36">
        <v>112248685.64999999</v>
      </c>
      <c r="I36" s="37">
        <f t="shared" si="4"/>
        <v>6.1825939136320528E-2</v>
      </c>
      <c r="J36" s="36">
        <f t="shared" si="1"/>
        <v>52094398.520000033</v>
      </c>
      <c r="K36" s="37">
        <f t="shared" si="2"/>
        <v>0.82985628170636272</v>
      </c>
      <c r="L36" s="37">
        <f t="shared" si="3"/>
        <v>1.8611523682107341E-5</v>
      </c>
    </row>
    <row r="37" spans="3:13" x14ac:dyDescent="0.25">
      <c r="C37" s="38" t="s">
        <v>84</v>
      </c>
      <c r="D37" s="36">
        <v>95681197.290000007</v>
      </c>
      <c r="E37" s="36">
        <v>3551479482</v>
      </c>
      <c r="F37" s="36">
        <v>354554990.45000005</v>
      </c>
      <c r="G37" s="36">
        <v>185878757.48999998</v>
      </c>
      <c r="H37" s="36">
        <v>109588689.44999997</v>
      </c>
      <c r="I37" s="37">
        <f t="shared" si="4"/>
        <v>5.2338401061329851E-2</v>
      </c>
      <c r="J37" s="36">
        <f t="shared" si="1"/>
        <v>90197560.199999973</v>
      </c>
      <c r="K37" s="37">
        <f t="shared" si="2"/>
        <v>0.94268845661097145</v>
      </c>
      <c r="L37" s="37">
        <f t="shared" si="3"/>
        <v>3.0116643390165131E-5</v>
      </c>
    </row>
    <row r="38" spans="3:13" ht="26.25" x14ac:dyDescent="0.25">
      <c r="C38" s="38" t="s">
        <v>85</v>
      </c>
      <c r="D38" s="36">
        <v>0</v>
      </c>
      <c r="E38" s="36">
        <v>14115198200</v>
      </c>
      <c r="F38" s="36">
        <v>2711692503.8699994</v>
      </c>
      <c r="G38" s="36">
        <v>1172252175.4099998</v>
      </c>
      <c r="H38" s="36">
        <v>1118338173.6500001</v>
      </c>
      <c r="I38" s="37">
        <f t="shared" si="4"/>
        <v>8.3048934828984539E-2</v>
      </c>
      <c r="J38" s="36">
        <f t="shared" si="1"/>
        <v>1172252175.4099998</v>
      </c>
      <c r="K38" s="37" t="str">
        <f t="shared" si="2"/>
        <v>0.0%</v>
      </c>
      <c r="L38" s="37">
        <f t="shared" si="3"/>
        <v>1.8993187391016204E-4</v>
      </c>
    </row>
    <row r="39" spans="3:13" x14ac:dyDescent="0.25">
      <c r="C39" s="32" t="s">
        <v>86</v>
      </c>
      <c r="D39" s="33">
        <f>D40</f>
        <v>726855278.74000001</v>
      </c>
      <c r="E39" s="33">
        <f>E40</f>
        <v>9087263346</v>
      </c>
      <c r="F39" s="33">
        <f t="shared" ref="F39:G39" si="6">F40</f>
        <v>757271927.9799999</v>
      </c>
      <c r="G39" s="33">
        <f t="shared" si="6"/>
        <v>757271927.9799999</v>
      </c>
      <c r="H39" s="33">
        <f>H40</f>
        <v>757271927.98000002</v>
      </c>
      <c r="I39" s="34">
        <f t="shared" si="4"/>
        <v>8.3333331405360145E-2</v>
      </c>
      <c r="J39" s="33">
        <f t="shared" si="1"/>
        <v>30416649.23999989</v>
      </c>
      <c r="K39" s="34">
        <f t="shared" si="2"/>
        <v>4.1846912486797921E-2</v>
      </c>
      <c r="L39" s="34">
        <f t="shared" si="3"/>
        <v>1.2269550814908705E-4</v>
      </c>
      <c r="M39" s="18"/>
    </row>
    <row r="40" spans="3:13" x14ac:dyDescent="0.25">
      <c r="C40" s="38" t="s">
        <v>87</v>
      </c>
      <c r="D40" s="36">
        <v>726855278.74000001</v>
      </c>
      <c r="E40" s="36">
        <v>9087263346</v>
      </c>
      <c r="F40" s="36">
        <v>757271927.9799999</v>
      </c>
      <c r="G40" s="36">
        <v>757271927.9799999</v>
      </c>
      <c r="H40" s="36">
        <v>757271927.98000002</v>
      </c>
      <c r="I40" s="37">
        <f t="shared" si="4"/>
        <v>8.3333331405360145E-2</v>
      </c>
      <c r="J40" s="36">
        <f t="shared" si="1"/>
        <v>30416649.23999989</v>
      </c>
      <c r="K40" s="37">
        <f t="shared" si="2"/>
        <v>4.1846912486797921E-2</v>
      </c>
      <c r="L40" s="37">
        <f t="shared" si="3"/>
        <v>1.2269550814908705E-4</v>
      </c>
    </row>
    <row r="41" spans="3:13" x14ac:dyDescent="0.25">
      <c r="C41" s="32" t="s">
        <v>88</v>
      </c>
      <c r="D41" s="33">
        <f>SUM(D42:D46)</f>
        <v>511543014.45000005</v>
      </c>
      <c r="E41" s="33">
        <f>SUM(E42:E46)</f>
        <v>9710521816</v>
      </c>
      <c r="F41" s="33">
        <f t="shared" ref="F41:G41" si="7">SUM(F42:F46)</f>
        <v>819049930.87</v>
      </c>
      <c r="G41" s="33">
        <f t="shared" si="7"/>
        <v>820293293.08000004</v>
      </c>
      <c r="H41" s="33">
        <f>SUM(H42:H46)</f>
        <v>820985724.66000009</v>
      </c>
      <c r="I41" s="34">
        <f t="shared" si="4"/>
        <v>8.4474687212833924E-2</v>
      </c>
      <c r="J41" s="33">
        <f t="shared" si="1"/>
        <v>308750278.63</v>
      </c>
      <c r="K41" s="34">
        <f t="shared" si="2"/>
        <v>0.60356660126023143</v>
      </c>
      <c r="L41" s="34">
        <f t="shared" si="3"/>
        <v>1.3290642199587351E-4</v>
      </c>
      <c r="M41" s="18"/>
    </row>
    <row r="42" spans="3:13" x14ac:dyDescent="0.25">
      <c r="C42" s="38" t="s">
        <v>89</v>
      </c>
      <c r="D42" s="36">
        <v>270907662.39000005</v>
      </c>
      <c r="E42" s="36">
        <v>5511291957</v>
      </c>
      <c r="F42" s="36">
        <v>459274316</v>
      </c>
      <c r="G42" s="36">
        <v>459274316</v>
      </c>
      <c r="H42" s="36">
        <v>459274316</v>
      </c>
      <c r="I42" s="37">
        <f t="shared" si="4"/>
        <v>8.3333330838455524E-2</v>
      </c>
      <c r="J42" s="36">
        <f t="shared" si="1"/>
        <v>188366653.60999995</v>
      </c>
      <c r="K42" s="37">
        <f t="shared" si="2"/>
        <v>0.69531681735463935</v>
      </c>
      <c r="L42" s="37">
        <f t="shared" si="3"/>
        <v>7.4413025888545343E-5</v>
      </c>
    </row>
    <row r="43" spans="3:13" x14ac:dyDescent="0.25">
      <c r="C43" s="35" t="s">
        <v>90</v>
      </c>
      <c r="D43" s="36">
        <v>81760269.99000001</v>
      </c>
      <c r="E43" s="36">
        <v>1474248087</v>
      </c>
      <c r="F43" s="36">
        <v>124504951.58000003</v>
      </c>
      <c r="G43" s="36">
        <v>124504951.58000003</v>
      </c>
      <c r="H43" s="36">
        <v>124504951.58000001</v>
      </c>
      <c r="I43" s="37">
        <f t="shared" si="4"/>
        <v>8.4453188495132864E-2</v>
      </c>
      <c r="J43" s="36">
        <f t="shared" si="1"/>
        <v>42744681.590000018</v>
      </c>
      <c r="K43" s="37">
        <f t="shared" si="2"/>
        <v>0.52280504449444776</v>
      </c>
      <c r="L43" s="37">
        <f t="shared" si="3"/>
        <v>2.0172672109917478E-5</v>
      </c>
    </row>
    <row r="44" spans="3:13" x14ac:dyDescent="0.25">
      <c r="C44" s="38" t="s">
        <v>91</v>
      </c>
      <c r="D44" s="36">
        <v>97947639</v>
      </c>
      <c r="E44" s="36">
        <v>1575371875</v>
      </c>
      <c r="F44" s="36">
        <v>131280974.63000001</v>
      </c>
      <c r="G44" s="36">
        <v>131280974.63000001</v>
      </c>
      <c r="H44" s="36">
        <v>131280974.63</v>
      </c>
      <c r="I44" s="37">
        <f t="shared" si="4"/>
        <v>8.3333323841394594E-2</v>
      </c>
      <c r="J44" s="36">
        <f t="shared" si="1"/>
        <v>33333335.63000001</v>
      </c>
      <c r="K44" s="37">
        <f t="shared" si="2"/>
        <v>0.3403179083265091</v>
      </c>
      <c r="L44" s="37">
        <f t="shared" si="3"/>
        <v>2.1270544037597905E-5</v>
      </c>
    </row>
    <row r="45" spans="3:13" x14ac:dyDescent="0.25">
      <c r="C45" s="38" t="s">
        <v>92</v>
      </c>
      <c r="D45" s="36">
        <v>10812304</v>
      </c>
      <c r="E45" s="36">
        <v>247728228</v>
      </c>
      <c r="F45" s="36">
        <v>28832894.66</v>
      </c>
      <c r="G45" s="36">
        <v>30076256.870000001</v>
      </c>
      <c r="H45" s="36">
        <v>30768688.449999999</v>
      </c>
      <c r="I45" s="37">
        <f t="shared" si="4"/>
        <v>0.12140827516030996</v>
      </c>
      <c r="J45" s="36">
        <f t="shared" si="1"/>
        <v>19263952.870000001</v>
      </c>
      <c r="K45" s="37">
        <f t="shared" si="2"/>
        <v>1.7816695562758873</v>
      </c>
      <c r="L45" s="37">
        <f t="shared" si="3"/>
        <v>4.8730468983984073E-6</v>
      </c>
    </row>
    <row r="46" spans="3:13" x14ac:dyDescent="0.25">
      <c r="C46" s="38" t="s">
        <v>93</v>
      </c>
      <c r="D46" s="36">
        <v>50115139.07</v>
      </c>
      <c r="E46" s="36">
        <v>901881669</v>
      </c>
      <c r="F46" s="36">
        <v>75156794</v>
      </c>
      <c r="G46" s="36">
        <v>75156794</v>
      </c>
      <c r="H46" s="36">
        <v>75156794</v>
      </c>
      <c r="I46" s="37">
        <f t="shared" si="4"/>
        <v>8.3333320305016639E-2</v>
      </c>
      <c r="J46" s="36">
        <f t="shared" si="1"/>
        <v>25041654.93</v>
      </c>
      <c r="K46" s="37">
        <f t="shared" si="2"/>
        <v>0.4996824391731654</v>
      </c>
      <c r="L46" s="37">
        <f t="shared" si="3"/>
        <v>1.2177133061414367E-5</v>
      </c>
    </row>
    <row r="47" spans="3:13" x14ac:dyDescent="0.25">
      <c r="C47" s="32" t="s">
        <v>94</v>
      </c>
      <c r="D47" s="33">
        <f>SUM(D48:D49)</f>
        <v>42142730282.609985</v>
      </c>
      <c r="E47" s="33">
        <f>SUM(E48:E49)</f>
        <v>305358731844</v>
      </c>
      <c r="F47" s="33">
        <f t="shared" ref="F47:G47" si="8">SUM(F48:F49)</f>
        <v>48571931543.060013</v>
      </c>
      <c r="G47" s="33">
        <f t="shared" si="8"/>
        <v>51275059971.529999</v>
      </c>
      <c r="H47" s="33">
        <f>SUM(H48:H49)</f>
        <v>22446054812.400002</v>
      </c>
      <c r="I47" s="34">
        <f t="shared" si="4"/>
        <v>0.16791745126098154</v>
      </c>
      <c r="J47" s="33">
        <f t="shared" si="1"/>
        <v>9132329688.9200134</v>
      </c>
      <c r="K47" s="34">
        <f t="shared" si="2"/>
        <v>0.21670000087033825</v>
      </c>
      <c r="L47" s="34">
        <f t="shared" si="3"/>
        <v>8.3077416528081604E-3</v>
      </c>
      <c r="M47" s="18"/>
    </row>
    <row r="48" spans="3:13" ht="26.25" x14ac:dyDescent="0.25">
      <c r="C48" s="38" t="s">
        <v>95</v>
      </c>
      <c r="D48" s="36">
        <v>37356568932.399986</v>
      </c>
      <c r="E48" s="36">
        <v>217039052885</v>
      </c>
      <c r="F48" s="36">
        <v>43457855816.87001</v>
      </c>
      <c r="G48" s="36">
        <v>43403428753.989998</v>
      </c>
      <c r="H48" s="36">
        <v>14550588583.620001</v>
      </c>
      <c r="I48" s="37">
        <f t="shared" si="4"/>
        <v>0.19997981090061095</v>
      </c>
      <c r="J48" s="36">
        <f t="shared" si="1"/>
        <v>6046859821.5900116</v>
      </c>
      <c r="K48" s="37">
        <f t="shared" si="2"/>
        <v>0.16186871531302405</v>
      </c>
      <c r="L48" s="37">
        <f t="shared" si="3"/>
        <v>7.0323559472075751E-3</v>
      </c>
    </row>
    <row r="49" spans="3:12" ht="27" thickBot="1" x14ac:dyDescent="0.3">
      <c r="C49" s="38" t="s">
        <v>96</v>
      </c>
      <c r="D49" s="36">
        <v>4786161350.21</v>
      </c>
      <c r="E49" s="36">
        <v>88319678959</v>
      </c>
      <c r="F49" s="36">
        <v>5114075726.1900005</v>
      </c>
      <c r="G49" s="36">
        <v>7871631217.54</v>
      </c>
      <c r="H49" s="36">
        <v>7895466228.7799997</v>
      </c>
      <c r="I49" s="37">
        <f t="shared" si="4"/>
        <v>8.9126583229476974E-2</v>
      </c>
      <c r="J49" s="36">
        <f t="shared" si="1"/>
        <v>3085469867.3299999</v>
      </c>
      <c r="K49" s="37">
        <f t="shared" si="2"/>
        <v>0.64466482459782104</v>
      </c>
      <c r="L49" s="37">
        <f t="shared" si="3"/>
        <v>1.2753857056005844E-3</v>
      </c>
    </row>
    <row r="50" spans="3:12" ht="15.75" thickBot="1" x14ac:dyDescent="0.3">
      <c r="C50" s="120" t="s">
        <v>57</v>
      </c>
      <c r="D50" s="121">
        <f t="shared" ref="D50" si="9">D12+D15+D39+D41+D47</f>
        <v>91701329929.009979</v>
      </c>
      <c r="E50" s="121">
        <f>E12+E15+E39+E41+E47</f>
        <v>1046280711338</v>
      </c>
      <c r="F50" s="121">
        <f>F12+F15+F39+F41+F47</f>
        <v>109302922277.89001</v>
      </c>
      <c r="G50" s="121">
        <f>G12+G15+G39+G41+G47</f>
        <v>111566228340.38</v>
      </c>
      <c r="H50" s="121">
        <f>H12+H15+H39+H41+H47</f>
        <v>79891102832.859985</v>
      </c>
      <c r="I50" s="122">
        <f t="shared" si="4"/>
        <v>0.10663125787505667</v>
      </c>
      <c r="J50" s="121">
        <f t="shared" si="1"/>
        <v>19864898411.370026</v>
      </c>
      <c r="K50" s="122">
        <f t="shared" si="2"/>
        <v>0.21662606667480519</v>
      </c>
      <c r="L50" s="122">
        <f t="shared" si="3"/>
        <v>1.8076300695595744E-2</v>
      </c>
    </row>
    <row r="51" spans="3:12" x14ac:dyDescent="0.25">
      <c r="C51" s="95" t="s">
        <v>562</v>
      </c>
    </row>
    <row r="52" spans="3:12" x14ac:dyDescent="0.25">
      <c r="C52" s="77" t="s">
        <v>561</v>
      </c>
    </row>
    <row r="53" spans="3:12" x14ac:dyDescent="0.25">
      <c r="C53" s="139" t="s">
        <v>570</v>
      </c>
    </row>
    <row r="54" spans="3:12" x14ac:dyDescent="0.25">
      <c r="C54" s="95" t="s">
        <v>563</v>
      </c>
    </row>
  </sheetData>
  <mergeCells count="16">
    <mergeCell ref="C1:L1"/>
    <mergeCell ref="C2:L2"/>
    <mergeCell ref="C3:L3"/>
    <mergeCell ref="C5:L5"/>
    <mergeCell ref="C6:L6"/>
    <mergeCell ref="J7:K9"/>
    <mergeCell ref="L7:L10"/>
    <mergeCell ref="I9:I10"/>
    <mergeCell ref="C7:C11"/>
    <mergeCell ref="E7:I7"/>
    <mergeCell ref="F9:F10"/>
    <mergeCell ref="G9:G10"/>
    <mergeCell ref="H9:H10"/>
    <mergeCell ref="E8:E10"/>
    <mergeCell ref="F8:I8"/>
    <mergeCell ref="D8:D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8F31-D473-4A6A-9416-4CF12CAC2999}">
  <dimension ref="B3:T16"/>
  <sheetViews>
    <sheetView showGridLines="0" zoomScale="69" zoomScaleNormal="69" workbookViewId="0">
      <selection activeCell="B16" sqref="B14:B16"/>
    </sheetView>
  </sheetViews>
  <sheetFormatPr baseColWidth="10" defaultRowHeight="15" x14ac:dyDescent="0.25"/>
  <cols>
    <col min="2" max="2" width="35.42578125" bestFit="1" customWidth="1"/>
  </cols>
  <sheetData>
    <row r="3" spans="2:20" x14ac:dyDescent="0.25">
      <c r="F3" s="144" t="s">
        <v>551</v>
      </c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5" spans="2:20" x14ac:dyDescent="0.25">
      <c r="B5" s="39" t="s">
        <v>97</v>
      </c>
      <c r="C5" s="40">
        <v>0.16533406477035123</v>
      </c>
      <c r="D5" s="94"/>
      <c r="E5" s="94"/>
    </row>
    <row r="6" spans="2:20" x14ac:dyDescent="0.25">
      <c r="B6" s="39" t="s">
        <v>98</v>
      </c>
      <c r="C6" s="40">
        <v>0.14886115869504182</v>
      </c>
      <c r="D6" s="94"/>
      <c r="E6" s="94"/>
    </row>
    <row r="7" spans="2:20" x14ac:dyDescent="0.25">
      <c r="B7" s="39" t="s">
        <v>99</v>
      </c>
      <c r="C7" s="40">
        <v>5.8350321698327282E-3</v>
      </c>
      <c r="D7" s="94"/>
      <c r="E7" s="94"/>
    </row>
    <row r="8" spans="2:20" x14ac:dyDescent="0.25">
      <c r="B8" s="39" t="s">
        <v>100</v>
      </c>
      <c r="C8" s="40">
        <v>0.51365742415059856</v>
      </c>
      <c r="D8" s="94"/>
      <c r="E8" s="94"/>
    </row>
    <row r="9" spans="2:20" x14ac:dyDescent="0.25">
      <c r="B9" s="39" t="s">
        <v>101</v>
      </c>
      <c r="C9" s="40">
        <v>0.16631232021417566</v>
      </c>
      <c r="D9" s="94"/>
      <c r="E9" s="94"/>
    </row>
    <row r="10" spans="2:20" x14ac:dyDescent="0.25">
      <c r="B10" s="41" t="s">
        <v>102</v>
      </c>
      <c r="C10" s="42">
        <v>1</v>
      </c>
      <c r="D10" s="42"/>
      <c r="E10" s="42"/>
    </row>
    <row r="12" spans="2:20" ht="19.5" customHeight="1" x14ac:dyDescent="0.25"/>
    <row r="14" spans="2:20" x14ac:dyDescent="0.25">
      <c r="B14" s="78" t="s">
        <v>579</v>
      </c>
    </row>
    <row r="15" spans="2:20" ht="15" customHeight="1" x14ac:dyDescent="0.25">
      <c r="B15" s="139" t="s">
        <v>580</v>
      </c>
      <c r="C15" s="95"/>
      <c r="D15" s="93"/>
      <c r="E15" s="93"/>
    </row>
    <row r="16" spans="2:20" x14ac:dyDescent="0.25">
      <c r="B16" s="78" t="s">
        <v>563</v>
      </c>
      <c r="C16" s="92"/>
      <c r="D16" s="92"/>
      <c r="E16" s="92"/>
    </row>
  </sheetData>
  <mergeCells count="1">
    <mergeCell ref="F3:T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C8A8-99C3-42DC-93DB-929048AE57D7}">
  <dimension ref="B3:D210"/>
  <sheetViews>
    <sheetView showGridLines="0" topLeftCell="A163" zoomScale="55" zoomScaleNormal="55" workbookViewId="0">
      <selection activeCell="G54" sqref="G54"/>
    </sheetView>
  </sheetViews>
  <sheetFormatPr baseColWidth="10" defaultColWidth="9.140625" defaultRowHeight="15" x14ac:dyDescent="0.25"/>
  <cols>
    <col min="1" max="1" width="9.140625" style="4"/>
    <col min="2" max="2" width="123.7109375" style="4" bestFit="1" customWidth="1"/>
    <col min="3" max="3" width="20" style="4" customWidth="1"/>
    <col min="4" max="4" width="16.85546875" style="4" customWidth="1"/>
    <col min="5" max="5" width="9.140625" style="4"/>
    <col min="6" max="6" width="14.28515625" style="4" bestFit="1" customWidth="1"/>
    <col min="7" max="7" width="112.85546875" style="4" bestFit="1" customWidth="1"/>
    <col min="8" max="8" width="19.85546875" style="4" bestFit="1" customWidth="1"/>
    <col min="9" max="9" width="18" style="4" bestFit="1" customWidth="1"/>
    <col min="10" max="10" width="17.140625" style="4" bestFit="1" customWidth="1"/>
    <col min="11" max="11" width="17.7109375" style="4" bestFit="1" customWidth="1"/>
    <col min="12" max="16384" width="9.140625" style="4"/>
  </cols>
  <sheetData>
    <row r="3" spans="2:4" ht="15.75" x14ac:dyDescent="0.25">
      <c r="B3" s="197" t="s">
        <v>550</v>
      </c>
      <c r="C3" s="197"/>
      <c r="D3" s="197"/>
    </row>
    <row r="4" spans="2:4" ht="16.5" thickBot="1" x14ac:dyDescent="0.3">
      <c r="B4" s="198" t="s">
        <v>128</v>
      </c>
      <c r="C4" s="198"/>
      <c r="D4" s="198"/>
    </row>
    <row r="5" spans="2:4" ht="15" customHeight="1" x14ac:dyDescent="0.25">
      <c r="B5" s="199" t="s">
        <v>6</v>
      </c>
      <c r="C5" s="201" t="s">
        <v>35</v>
      </c>
      <c r="D5" s="201" t="s">
        <v>118</v>
      </c>
    </row>
    <row r="6" spans="2:4" ht="15" customHeight="1" x14ac:dyDescent="0.25">
      <c r="B6" s="200"/>
      <c r="C6" s="204"/>
      <c r="D6" s="202"/>
    </row>
    <row r="7" spans="2:4" ht="15.75" thickBot="1" x14ac:dyDescent="0.3">
      <c r="B7" s="123" t="s">
        <v>304</v>
      </c>
      <c r="C7" s="205"/>
      <c r="D7" s="203"/>
    </row>
    <row r="8" spans="2:4" x14ac:dyDescent="0.25">
      <c r="B8" s="84" t="s">
        <v>374</v>
      </c>
      <c r="C8" s="84">
        <v>824909284943</v>
      </c>
      <c r="D8" s="84">
        <v>78879479956.649979</v>
      </c>
    </row>
    <row r="9" spans="2:4" x14ac:dyDescent="0.25">
      <c r="B9" s="85" t="s">
        <v>11</v>
      </c>
      <c r="C9" s="86">
        <v>774311822528</v>
      </c>
      <c r="D9" s="86">
        <v>72114058747.869965</v>
      </c>
    </row>
    <row r="10" spans="2:4" x14ac:dyDescent="0.25">
      <c r="B10" s="127" t="s">
        <v>12</v>
      </c>
      <c r="C10" s="128">
        <v>239266514875</v>
      </c>
      <c r="D10" s="128">
        <v>21322060278.909992</v>
      </c>
    </row>
    <row r="11" spans="2:4" x14ac:dyDescent="0.25">
      <c r="B11" s="87" t="s">
        <v>375</v>
      </c>
      <c r="C11" s="88">
        <v>3170074337</v>
      </c>
      <c r="D11" s="88">
        <v>832047166.2900002</v>
      </c>
    </row>
    <row r="12" spans="2:4" x14ac:dyDescent="0.25">
      <c r="B12" s="87" t="s">
        <v>376</v>
      </c>
      <c r="C12" s="88">
        <v>59683905384</v>
      </c>
      <c r="D12" s="88">
        <v>4973748834.5899992</v>
      </c>
    </row>
    <row r="13" spans="2:4" x14ac:dyDescent="0.25">
      <c r="B13" s="87" t="s">
        <v>377</v>
      </c>
      <c r="C13" s="97">
        <v>4972401233</v>
      </c>
      <c r="D13" s="97">
        <v>535626282.87</v>
      </c>
    </row>
    <row r="14" spans="2:4" x14ac:dyDescent="0.25">
      <c r="B14" s="87" t="s">
        <v>378</v>
      </c>
      <c r="C14" s="97">
        <v>390076419</v>
      </c>
      <c r="D14" s="97">
        <v>60286102.230000004</v>
      </c>
    </row>
    <row r="15" spans="2:4" x14ac:dyDescent="0.25">
      <c r="B15" s="87" t="s">
        <v>379</v>
      </c>
      <c r="C15" s="97">
        <v>16553429</v>
      </c>
      <c r="D15" s="97">
        <v>1450801.1199999999</v>
      </c>
    </row>
    <row r="16" spans="2:4" x14ac:dyDescent="0.25">
      <c r="B16" s="87" t="s">
        <v>380</v>
      </c>
      <c r="C16" s="97">
        <v>840555014</v>
      </c>
      <c r="D16" s="97">
        <v>83727894.600000024</v>
      </c>
    </row>
    <row r="17" spans="2:4" x14ac:dyDescent="0.25">
      <c r="B17" s="87" t="s">
        <v>381</v>
      </c>
      <c r="C17" s="97">
        <v>1089338623</v>
      </c>
      <c r="D17" s="97">
        <v>141659355.38</v>
      </c>
    </row>
    <row r="18" spans="2:4" x14ac:dyDescent="0.25">
      <c r="B18" s="87" t="s">
        <v>382</v>
      </c>
      <c r="C18" s="97">
        <v>3455170716</v>
      </c>
      <c r="D18" s="97">
        <v>244360055.98000002</v>
      </c>
    </row>
    <row r="19" spans="2:4" x14ac:dyDescent="0.25">
      <c r="B19" s="87" t="s">
        <v>383</v>
      </c>
      <c r="C19" s="97">
        <v>120024203</v>
      </c>
      <c r="D19" s="97">
        <v>8313163.5799999991</v>
      </c>
    </row>
    <row r="20" spans="2:4" x14ac:dyDescent="0.25">
      <c r="B20" s="87" t="s">
        <v>384</v>
      </c>
      <c r="C20" s="97">
        <v>114843096408</v>
      </c>
      <c r="D20" s="97">
        <v>9675927876.829998</v>
      </c>
    </row>
    <row r="21" spans="2:4" x14ac:dyDescent="0.25">
      <c r="B21" s="87" t="s">
        <v>385</v>
      </c>
      <c r="C21" s="88">
        <v>317297004</v>
      </c>
      <c r="D21" s="88">
        <v>18033474.669999998</v>
      </c>
    </row>
    <row r="22" spans="2:4" x14ac:dyDescent="0.25">
      <c r="B22" s="87" t="s">
        <v>386</v>
      </c>
      <c r="C22" s="88">
        <v>65157955</v>
      </c>
      <c r="D22" s="88">
        <v>4966058.57</v>
      </c>
    </row>
    <row r="23" spans="2:4" x14ac:dyDescent="0.25">
      <c r="B23" s="87" t="s">
        <v>387</v>
      </c>
      <c r="C23" s="88">
        <v>750395202</v>
      </c>
      <c r="D23" s="88">
        <v>55324589.530000001</v>
      </c>
    </row>
    <row r="24" spans="2:4" x14ac:dyDescent="0.25">
      <c r="B24" s="87" t="s">
        <v>388</v>
      </c>
      <c r="C24" s="88">
        <v>946777725</v>
      </c>
      <c r="D24" s="88">
        <v>91733331.189999998</v>
      </c>
    </row>
    <row r="25" spans="2:4" x14ac:dyDescent="0.25">
      <c r="B25" s="87" t="s">
        <v>390</v>
      </c>
      <c r="C25" s="88">
        <v>168249463</v>
      </c>
      <c r="D25" s="88">
        <v>278076.23000000004</v>
      </c>
    </row>
    <row r="26" spans="2:4" x14ac:dyDescent="0.25">
      <c r="B26" s="87" t="s">
        <v>391</v>
      </c>
      <c r="C26" s="88">
        <v>297121840</v>
      </c>
      <c r="D26" s="88">
        <v>36731076.560000002</v>
      </c>
    </row>
    <row r="27" spans="2:4" x14ac:dyDescent="0.25">
      <c r="B27" s="87" t="s">
        <v>392</v>
      </c>
      <c r="C27" s="88">
        <v>9522887599</v>
      </c>
      <c r="D27" s="88">
        <v>846986756.79999971</v>
      </c>
    </row>
    <row r="28" spans="2:4" x14ac:dyDescent="0.25">
      <c r="B28" s="87" t="s">
        <v>393</v>
      </c>
      <c r="C28" s="88">
        <v>4365921110</v>
      </c>
      <c r="D28" s="88">
        <v>207092938.51000005</v>
      </c>
    </row>
    <row r="29" spans="2:4" x14ac:dyDescent="0.25">
      <c r="B29" s="87" t="s">
        <v>394</v>
      </c>
      <c r="C29" s="88">
        <v>14424485250</v>
      </c>
      <c r="D29" s="88">
        <v>1322085399.0299997</v>
      </c>
    </row>
    <row r="30" spans="2:4" x14ac:dyDescent="0.25">
      <c r="B30" s="87" t="s">
        <v>395</v>
      </c>
      <c r="C30" s="88">
        <v>240641723</v>
      </c>
      <c r="D30" s="88">
        <v>86836098.930000007</v>
      </c>
    </row>
    <row r="31" spans="2:4" x14ac:dyDescent="0.25">
      <c r="B31" s="87" t="s">
        <v>396</v>
      </c>
      <c r="C31" s="88">
        <v>31720064</v>
      </c>
      <c r="D31" s="88">
        <v>2787737.06</v>
      </c>
    </row>
    <row r="32" spans="2:4" x14ac:dyDescent="0.25">
      <c r="B32" s="87" t="s">
        <v>397</v>
      </c>
      <c r="C32" s="88">
        <v>604846003</v>
      </c>
      <c r="D32" s="88">
        <v>62939656.5</v>
      </c>
    </row>
    <row r="33" spans="2:4" x14ac:dyDescent="0.25">
      <c r="B33" s="87" t="s">
        <v>398</v>
      </c>
      <c r="C33" s="88">
        <v>14099637020</v>
      </c>
      <c r="D33" s="88">
        <v>1690333380.0299997</v>
      </c>
    </row>
    <row r="34" spans="2:4" x14ac:dyDescent="0.25">
      <c r="B34" s="87" t="s">
        <v>399</v>
      </c>
      <c r="C34" s="88">
        <v>2084364761</v>
      </c>
      <c r="D34" s="88">
        <v>161732609.06</v>
      </c>
    </row>
    <row r="35" spans="2:4" x14ac:dyDescent="0.25">
      <c r="B35" s="87" t="s">
        <v>400</v>
      </c>
      <c r="C35" s="88">
        <v>574761954</v>
      </c>
      <c r="D35" s="88">
        <v>51120737.229999997</v>
      </c>
    </row>
    <row r="36" spans="2:4" x14ac:dyDescent="0.25">
      <c r="B36" s="87" t="s">
        <v>401</v>
      </c>
      <c r="C36" s="88">
        <v>935258768</v>
      </c>
      <c r="D36" s="88">
        <v>125815937.13</v>
      </c>
    </row>
    <row r="37" spans="2:4" x14ac:dyDescent="0.25">
      <c r="B37" s="87" t="s">
        <v>402</v>
      </c>
      <c r="C37" s="88">
        <v>3693186</v>
      </c>
      <c r="D37" s="88">
        <v>36729.130000000005</v>
      </c>
    </row>
    <row r="38" spans="2:4" x14ac:dyDescent="0.25">
      <c r="B38" s="87" t="s">
        <v>403</v>
      </c>
      <c r="C38" s="88">
        <v>37671600</v>
      </c>
      <c r="D38" s="88">
        <v>78159.28</v>
      </c>
    </row>
    <row r="39" spans="2:4" x14ac:dyDescent="0.25">
      <c r="B39" s="87" t="s">
        <v>389</v>
      </c>
      <c r="C39" s="88">
        <v>1214430882</v>
      </c>
      <c r="D39" s="88">
        <v>0</v>
      </c>
    </row>
    <row r="40" spans="2:4" x14ac:dyDescent="0.25">
      <c r="B40" s="127" t="s">
        <v>13</v>
      </c>
      <c r="C40" s="128">
        <v>38908676469</v>
      </c>
      <c r="D40" s="128">
        <v>3340094755.0600004</v>
      </c>
    </row>
    <row r="41" spans="2:4" x14ac:dyDescent="0.25">
      <c r="B41" s="87" t="s">
        <v>404</v>
      </c>
      <c r="C41" s="88">
        <v>4792092656</v>
      </c>
      <c r="D41" s="88">
        <v>140055737.80000001</v>
      </c>
    </row>
    <row r="42" spans="2:4" x14ac:dyDescent="0.25">
      <c r="B42" s="87" t="s">
        <v>405</v>
      </c>
      <c r="C42" s="88">
        <v>6667904868</v>
      </c>
      <c r="D42" s="88">
        <v>317090032.25999999</v>
      </c>
    </row>
    <row r="43" spans="2:4" x14ac:dyDescent="0.25">
      <c r="B43" s="87" t="s">
        <v>406</v>
      </c>
      <c r="C43" s="88">
        <v>11214412998</v>
      </c>
      <c r="D43" s="88">
        <v>1150963317.8400002</v>
      </c>
    </row>
    <row r="44" spans="2:4" x14ac:dyDescent="0.25">
      <c r="B44" s="87" t="s">
        <v>407</v>
      </c>
      <c r="C44" s="88">
        <v>581545659</v>
      </c>
      <c r="D44" s="88">
        <v>117074906.75999999</v>
      </c>
    </row>
    <row r="45" spans="2:4" x14ac:dyDescent="0.25">
      <c r="B45" s="87" t="s">
        <v>408</v>
      </c>
      <c r="C45" s="88">
        <v>1782938803</v>
      </c>
      <c r="D45" s="88">
        <v>168573748.29000002</v>
      </c>
    </row>
    <row r="46" spans="2:4" x14ac:dyDescent="0.25">
      <c r="B46" s="87" t="s">
        <v>409</v>
      </c>
      <c r="C46" s="88">
        <v>0</v>
      </c>
      <c r="D46" s="88">
        <v>142289.79999999999</v>
      </c>
    </row>
    <row r="47" spans="2:4" x14ac:dyDescent="0.25">
      <c r="B47" s="87" t="s">
        <v>410</v>
      </c>
      <c r="C47" s="88">
        <v>994283654</v>
      </c>
      <c r="D47" s="88">
        <v>208115135.25999999</v>
      </c>
    </row>
    <row r="48" spans="2:4" x14ac:dyDescent="0.25">
      <c r="B48" s="87" t="s">
        <v>411</v>
      </c>
      <c r="C48" s="88">
        <v>85161180</v>
      </c>
      <c r="D48" s="88">
        <v>6531584</v>
      </c>
    </row>
    <row r="49" spans="2:4" x14ac:dyDescent="0.25">
      <c r="B49" s="87" t="s">
        <v>412</v>
      </c>
      <c r="C49" s="88">
        <v>10955106532</v>
      </c>
      <c r="D49" s="88">
        <v>1029549697.9599998</v>
      </c>
    </row>
    <row r="50" spans="2:4" x14ac:dyDescent="0.25">
      <c r="B50" s="87" t="s">
        <v>413</v>
      </c>
      <c r="C50" s="88">
        <v>303826739</v>
      </c>
      <c r="D50" s="88">
        <v>35638198.609999999</v>
      </c>
    </row>
    <row r="51" spans="2:4" x14ac:dyDescent="0.25">
      <c r="B51" s="87" t="s">
        <v>414</v>
      </c>
      <c r="C51" s="88">
        <v>268430483</v>
      </c>
      <c r="D51" s="88">
        <v>45961635.010000005</v>
      </c>
    </row>
    <row r="52" spans="2:4" x14ac:dyDescent="0.25">
      <c r="B52" s="87" t="s">
        <v>415</v>
      </c>
      <c r="C52" s="88">
        <v>390014498</v>
      </c>
      <c r="D52" s="88">
        <v>26302614.119999997</v>
      </c>
    </row>
    <row r="53" spans="2:4" x14ac:dyDescent="0.25">
      <c r="B53" s="87" t="s">
        <v>416</v>
      </c>
      <c r="C53" s="88">
        <v>14701767</v>
      </c>
      <c r="D53" s="88">
        <v>2321465.09</v>
      </c>
    </row>
    <row r="54" spans="2:4" x14ac:dyDescent="0.25">
      <c r="B54" s="87" t="s">
        <v>417</v>
      </c>
      <c r="C54" s="88">
        <v>116055781</v>
      </c>
      <c r="D54" s="88">
        <v>16094151.530000001</v>
      </c>
    </row>
    <row r="55" spans="2:4" x14ac:dyDescent="0.25">
      <c r="B55" s="87" t="s">
        <v>418</v>
      </c>
      <c r="C55" s="88">
        <v>11602</v>
      </c>
      <c r="D55" s="88">
        <v>3092.28</v>
      </c>
    </row>
    <row r="56" spans="2:4" x14ac:dyDescent="0.25">
      <c r="B56" s="87" t="s">
        <v>419</v>
      </c>
      <c r="C56" s="88">
        <v>1277</v>
      </c>
      <c r="D56" s="88">
        <v>340.15</v>
      </c>
    </row>
    <row r="57" spans="2:4" x14ac:dyDescent="0.25">
      <c r="B57" s="87" t="s">
        <v>420</v>
      </c>
      <c r="C57" s="88">
        <v>21569530</v>
      </c>
      <c r="D57" s="88">
        <v>1836870.1800000002</v>
      </c>
    </row>
    <row r="58" spans="2:4" x14ac:dyDescent="0.25">
      <c r="B58" s="87" t="s">
        <v>421</v>
      </c>
      <c r="C58" s="88">
        <v>720618442</v>
      </c>
      <c r="D58" s="88">
        <v>73839938.120000005</v>
      </c>
    </row>
    <row r="59" spans="2:4" x14ac:dyDescent="0.25">
      <c r="B59" s="127" t="s">
        <v>14</v>
      </c>
      <c r="C59" s="128">
        <v>441856698156</v>
      </c>
      <c r="D59" s="128">
        <v>41938338420.730003</v>
      </c>
    </row>
    <row r="60" spans="2:4" x14ac:dyDescent="0.25">
      <c r="B60" s="87" t="s">
        <v>422</v>
      </c>
      <c r="C60" s="88">
        <v>275687325621</v>
      </c>
      <c r="D60" s="88">
        <v>27245567843.650002</v>
      </c>
    </row>
    <row r="61" spans="2:4" x14ac:dyDescent="0.25">
      <c r="B61" s="87" t="s">
        <v>423</v>
      </c>
      <c r="C61" s="88">
        <v>48508359286</v>
      </c>
      <c r="D61" s="88">
        <v>4276218438.8200002</v>
      </c>
    </row>
    <row r="62" spans="2:4" x14ac:dyDescent="0.25">
      <c r="B62" s="87" t="s">
        <v>424</v>
      </c>
      <c r="C62" s="88">
        <v>23128326477</v>
      </c>
      <c r="D62" s="88">
        <v>3073575857.9099998</v>
      </c>
    </row>
    <row r="63" spans="2:4" x14ac:dyDescent="0.25">
      <c r="B63" s="87" t="s">
        <v>425</v>
      </c>
      <c r="C63" s="88">
        <v>2050000000</v>
      </c>
      <c r="D63" s="88">
        <v>170694504.88</v>
      </c>
    </row>
    <row r="64" spans="2:4" x14ac:dyDescent="0.25">
      <c r="B64" s="87" t="s">
        <v>426</v>
      </c>
      <c r="C64" s="88">
        <v>7423000256</v>
      </c>
      <c r="D64" s="88">
        <v>523967774.69999999</v>
      </c>
    </row>
    <row r="65" spans="2:4" x14ac:dyDescent="0.25">
      <c r="B65" s="87" t="s">
        <v>427</v>
      </c>
      <c r="C65" s="88">
        <v>28380735</v>
      </c>
      <c r="D65" s="88">
        <v>1529859.54</v>
      </c>
    </row>
    <row r="66" spans="2:4" x14ac:dyDescent="0.25">
      <c r="B66" s="87" t="s">
        <v>428</v>
      </c>
      <c r="C66" s="88">
        <v>2429373</v>
      </c>
      <c r="D66" s="88">
        <v>104013.2</v>
      </c>
    </row>
    <row r="67" spans="2:4" x14ac:dyDescent="0.25">
      <c r="B67" s="87" t="s">
        <v>429</v>
      </c>
      <c r="C67" s="88">
        <v>13762388</v>
      </c>
      <c r="D67" s="88">
        <v>991193.5</v>
      </c>
    </row>
    <row r="68" spans="2:4" x14ac:dyDescent="0.25">
      <c r="B68" s="87" t="s">
        <v>430</v>
      </c>
      <c r="C68" s="88">
        <v>772853490</v>
      </c>
      <c r="D68" s="88">
        <v>74742227.290000007</v>
      </c>
    </row>
    <row r="69" spans="2:4" x14ac:dyDescent="0.25">
      <c r="B69" s="87" t="s">
        <v>431</v>
      </c>
      <c r="C69" s="88">
        <v>44248812</v>
      </c>
      <c r="D69" s="88">
        <v>2623059.1799999997</v>
      </c>
    </row>
    <row r="70" spans="2:4" x14ac:dyDescent="0.25">
      <c r="B70" s="87" t="s">
        <v>432</v>
      </c>
      <c r="C70" s="88">
        <v>32466340</v>
      </c>
      <c r="D70" s="88">
        <v>3420100.12</v>
      </c>
    </row>
    <row r="71" spans="2:4" x14ac:dyDescent="0.25">
      <c r="B71" s="87" t="s">
        <v>433</v>
      </c>
      <c r="C71" s="88">
        <v>397001377</v>
      </c>
      <c r="D71" s="88">
        <v>18359152.120000001</v>
      </c>
    </row>
    <row r="72" spans="2:4" x14ac:dyDescent="0.25">
      <c r="B72" s="87" t="s">
        <v>434</v>
      </c>
      <c r="C72" s="88">
        <v>321541</v>
      </c>
      <c r="D72" s="88">
        <v>33098.1</v>
      </c>
    </row>
    <row r="73" spans="2:4" x14ac:dyDescent="0.25">
      <c r="B73" s="87" t="s">
        <v>435</v>
      </c>
      <c r="C73" s="88">
        <v>21155031548</v>
      </c>
      <c r="D73" s="88">
        <v>1532789303.7600002</v>
      </c>
    </row>
    <row r="74" spans="2:4" x14ac:dyDescent="0.25">
      <c r="B74" s="87" t="s">
        <v>436</v>
      </c>
      <c r="C74" s="88">
        <v>7542697</v>
      </c>
      <c r="D74" s="88">
        <v>1318096.97</v>
      </c>
    </row>
    <row r="75" spans="2:4" x14ac:dyDescent="0.25">
      <c r="B75" s="87" t="s">
        <v>437</v>
      </c>
      <c r="C75" s="88">
        <v>14135877496</v>
      </c>
      <c r="D75" s="88">
        <v>992784162.12000012</v>
      </c>
    </row>
    <row r="76" spans="2:4" x14ac:dyDescent="0.25">
      <c r="B76" s="87" t="s">
        <v>438</v>
      </c>
      <c r="C76" s="88">
        <v>8920000</v>
      </c>
      <c r="D76" s="88">
        <v>3420000</v>
      </c>
    </row>
    <row r="77" spans="2:4" x14ac:dyDescent="0.25">
      <c r="B77" s="87" t="s">
        <v>439</v>
      </c>
      <c r="C77" s="88">
        <v>587749649</v>
      </c>
      <c r="D77" s="88">
        <v>32495943.91</v>
      </c>
    </row>
    <row r="78" spans="2:4" x14ac:dyDescent="0.25">
      <c r="B78" s="87" t="s">
        <v>441</v>
      </c>
      <c r="C78" s="88">
        <v>3918498280</v>
      </c>
      <c r="D78" s="88">
        <v>298206214.72000003</v>
      </c>
    </row>
    <row r="79" spans="2:4" x14ac:dyDescent="0.25">
      <c r="B79" s="87" t="s">
        <v>442</v>
      </c>
      <c r="C79" s="88">
        <v>1883903327</v>
      </c>
      <c r="D79" s="88">
        <v>312561807.73000002</v>
      </c>
    </row>
    <row r="80" spans="2:4" x14ac:dyDescent="0.25">
      <c r="B80" s="87" t="s">
        <v>443</v>
      </c>
      <c r="C80" s="88">
        <v>9603295211</v>
      </c>
      <c r="D80" s="88">
        <v>708286908.6099999</v>
      </c>
    </row>
    <row r="81" spans="2:4" x14ac:dyDescent="0.25">
      <c r="B81" s="87" t="s">
        <v>444</v>
      </c>
      <c r="C81" s="88">
        <v>8664884735</v>
      </c>
      <c r="D81" s="88">
        <v>727835172.02999997</v>
      </c>
    </row>
    <row r="82" spans="2:4" x14ac:dyDescent="0.25">
      <c r="B82" s="87" t="s">
        <v>445</v>
      </c>
      <c r="C82" s="88">
        <v>878381415</v>
      </c>
      <c r="D82" s="88">
        <v>145218407.87</v>
      </c>
    </row>
    <row r="83" spans="2:4" x14ac:dyDescent="0.25">
      <c r="B83" s="87" t="s">
        <v>446</v>
      </c>
      <c r="C83" s="88">
        <v>0</v>
      </c>
      <c r="D83" s="88">
        <v>3820264.75</v>
      </c>
    </row>
    <row r="84" spans="2:4" x14ac:dyDescent="0.25">
      <c r="B84" s="87" t="s">
        <v>447</v>
      </c>
      <c r="C84" s="88">
        <v>690825817</v>
      </c>
      <c r="D84" s="88">
        <v>56525690.079999998</v>
      </c>
    </row>
    <row r="85" spans="2:4" x14ac:dyDescent="0.25">
      <c r="B85" s="87" t="s">
        <v>448</v>
      </c>
      <c r="C85" s="88">
        <v>14709433505</v>
      </c>
      <c r="D85" s="88">
        <v>1428885479.21</v>
      </c>
    </row>
    <row r="86" spans="2:4" x14ac:dyDescent="0.25">
      <c r="B86" s="87" t="s">
        <v>449</v>
      </c>
      <c r="C86" s="88">
        <v>3919530473</v>
      </c>
      <c r="D86" s="88">
        <v>51047775</v>
      </c>
    </row>
    <row r="87" spans="2:4" x14ac:dyDescent="0.25">
      <c r="B87" s="87" t="s">
        <v>450</v>
      </c>
      <c r="C87" s="88">
        <v>1653141215</v>
      </c>
      <c r="D87" s="88">
        <v>94731294.199999988</v>
      </c>
    </row>
    <row r="88" spans="2:4" x14ac:dyDescent="0.25">
      <c r="B88" s="87" t="s">
        <v>451</v>
      </c>
      <c r="C88" s="88">
        <v>480833682</v>
      </c>
      <c r="D88" s="88">
        <v>28703077.870000005</v>
      </c>
    </row>
    <row r="89" spans="2:4" x14ac:dyDescent="0.25">
      <c r="B89" s="87" t="s">
        <v>452</v>
      </c>
      <c r="C89" s="88">
        <v>167060934</v>
      </c>
      <c r="D89" s="88">
        <v>24833649.310000002</v>
      </c>
    </row>
    <row r="90" spans="2:4" x14ac:dyDescent="0.25">
      <c r="B90" s="87" t="s">
        <v>453</v>
      </c>
      <c r="C90" s="88">
        <v>116125955</v>
      </c>
      <c r="D90" s="88">
        <v>26243542.540000003</v>
      </c>
    </row>
    <row r="91" spans="2:4" x14ac:dyDescent="0.25">
      <c r="B91" s="87" t="s">
        <v>454</v>
      </c>
      <c r="C91" s="88">
        <v>633333432</v>
      </c>
      <c r="D91" s="88">
        <v>36591297.650000006</v>
      </c>
    </row>
    <row r="92" spans="2:4" x14ac:dyDescent="0.25">
      <c r="B92" s="87" t="s">
        <v>455</v>
      </c>
      <c r="C92" s="88">
        <v>27419081</v>
      </c>
      <c r="D92" s="88">
        <v>14056.36</v>
      </c>
    </row>
    <row r="93" spans="2:4" x14ac:dyDescent="0.25">
      <c r="B93" s="87" t="s">
        <v>456</v>
      </c>
      <c r="C93" s="88">
        <v>426152326</v>
      </c>
      <c r="D93" s="88">
        <v>36041130.719999999</v>
      </c>
    </row>
    <row r="94" spans="2:4" x14ac:dyDescent="0.25">
      <c r="B94" s="87" t="s">
        <v>457</v>
      </c>
      <c r="C94" s="88">
        <v>4889185</v>
      </c>
      <c r="D94" s="88">
        <v>96.09</v>
      </c>
    </row>
    <row r="95" spans="2:4" x14ac:dyDescent="0.25">
      <c r="B95" s="87" t="s">
        <v>458</v>
      </c>
      <c r="C95" s="88">
        <v>9373367</v>
      </c>
      <c r="D95" s="88">
        <v>382.17</v>
      </c>
    </row>
    <row r="96" spans="2:4" x14ac:dyDescent="0.25">
      <c r="B96" s="87" t="s">
        <v>459</v>
      </c>
      <c r="C96" s="88">
        <v>5633595</v>
      </c>
      <c r="D96" s="88">
        <v>79225.61</v>
      </c>
    </row>
    <row r="97" spans="2:4" x14ac:dyDescent="0.25">
      <c r="B97" s="87" t="s">
        <v>460</v>
      </c>
      <c r="C97" s="88">
        <v>8841302</v>
      </c>
      <c r="D97" s="88">
        <v>521169.7</v>
      </c>
    </row>
    <row r="98" spans="2:4" x14ac:dyDescent="0.25">
      <c r="B98" s="87" t="s">
        <v>461</v>
      </c>
      <c r="C98" s="88">
        <v>2331480</v>
      </c>
      <c r="D98" s="88">
        <v>155541.97999999998</v>
      </c>
    </row>
    <row r="99" spans="2:4" x14ac:dyDescent="0.25">
      <c r="B99" s="87" t="s">
        <v>462</v>
      </c>
      <c r="C99" s="88">
        <v>8611116</v>
      </c>
      <c r="D99" s="88">
        <v>825625.58000000007</v>
      </c>
    </row>
    <row r="100" spans="2:4" x14ac:dyDescent="0.25">
      <c r="B100" s="87" t="s">
        <v>463</v>
      </c>
      <c r="C100" s="88">
        <v>58807974</v>
      </c>
      <c r="D100" s="88">
        <v>2575981.1799999997</v>
      </c>
    </row>
    <row r="101" spans="2:4" x14ac:dyDescent="0.25">
      <c r="B101" s="87" t="s">
        <v>440</v>
      </c>
      <c r="C101" s="88">
        <v>1793663</v>
      </c>
      <c r="D101" s="88">
        <v>0</v>
      </c>
    </row>
    <row r="102" spans="2:4" x14ac:dyDescent="0.25">
      <c r="B102" s="127" t="s">
        <v>15</v>
      </c>
      <c r="C102" s="128">
        <v>53090272736</v>
      </c>
      <c r="D102" s="128">
        <v>5409049795.4699993</v>
      </c>
    </row>
    <row r="103" spans="2:4" x14ac:dyDescent="0.25">
      <c r="B103" s="87" t="s">
        <v>464</v>
      </c>
      <c r="C103" s="88">
        <v>43887166830</v>
      </c>
      <c r="D103" s="88">
        <v>4683820236.289999</v>
      </c>
    </row>
    <row r="104" spans="2:4" x14ac:dyDescent="0.25">
      <c r="B104" s="87" t="s">
        <v>465</v>
      </c>
      <c r="C104" s="88">
        <v>8894051512</v>
      </c>
      <c r="D104" s="88">
        <v>694526284.06000006</v>
      </c>
    </row>
    <row r="105" spans="2:4" x14ac:dyDescent="0.25">
      <c r="B105" s="87" t="s">
        <v>466</v>
      </c>
      <c r="C105" s="88">
        <v>184363923</v>
      </c>
      <c r="D105" s="88">
        <v>20417726.459999997</v>
      </c>
    </row>
    <row r="106" spans="2:4" x14ac:dyDescent="0.25">
      <c r="B106" s="87" t="s">
        <v>467</v>
      </c>
      <c r="C106" s="88">
        <v>104554192</v>
      </c>
      <c r="D106" s="88">
        <v>8937955.9000000004</v>
      </c>
    </row>
    <row r="107" spans="2:4" x14ac:dyDescent="0.25">
      <c r="B107" s="87" t="s">
        <v>468</v>
      </c>
      <c r="C107" s="88">
        <v>9131423</v>
      </c>
      <c r="D107" s="88">
        <v>341669</v>
      </c>
    </row>
    <row r="108" spans="2:4" x14ac:dyDescent="0.25">
      <c r="B108" s="87" t="s">
        <v>469</v>
      </c>
      <c r="C108" s="88">
        <v>11004856</v>
      </c>
      <c r="D108" s="88">
        <v>1005923.76</v>
      </c>
    </row>
    <row r="109" spans="2:4" x14ac:dyDescent="0.25">
      <c r="B109" s="127" t="s">
        <v>16</v>
      </c>
      <c r="C109" s="128">
        <v>1188226570</v>
      </c>
      <c r="D109" s="128">
        <v>104304291.56999999</v>
      </c>
    </row>
    <row r="110" spans="2:4" x14ac:dyDescent="0.25">
      <c r="B110" s="87" t="s">
        <v>470</v>
      </c>
      <c r="C110" s="88">
        <v>1188226570</v>
      </c>
      <c r="D110" s="88">
        <v>104304291.56999999</v>
      </c>
    </row>
    <row r="111" spans="2:4" x14ac:dyDescent="0.25">
      <c r="B111" s="127" t="s">
        <v>17</v>
      </c>
      <c r="C111" s="128">
        <v>1433722</v>
      </c>
      <c r="D111" s="128">
        <v>211206.13</v>
      </c>
    </row>
    <row r="112" spans="2:4" x14ac:dyDescent="0.25">
      <c r="B112" s="87" t="s">
        <v>471</v>
      </c>
      <c r="C112" s="88">
        <v>1433722</v>
      </c>
      <c r="D112" s="88">
        <v>211206.13</v>
      </c>
    </row>
    <row r="113" spans="2:4" x14ac:dyDescent="0.25">
      <c r="B113" s="85" t="s">
        <v>18</v>
      </c>
      <c r="C113" s="86">
        <v>2855666989</v>
      </c>
      <c r="D113" s="86">
        <v>417496523.46999997</v>
      </c>
    </row>
    <row r="114" spans="2:4" x14ac:dyDescent="0.25">
      <c r="B114" s="127" t="s">
        <v>136</v>
      </c>
      <c r="C114" s="128">
        <v>1215658648</v>
      </c>
      <c r="D114" s="128">
        <v>145425972.78999999</v>
      </c>
    </row>
    <row r="115" spans="2:4" x14ac:dyDescent="0.25">
      <c r="B115" s="87" t="s">
        <v>472</v>
      </c>
      <c r="C115" s="88">
        <v>225265875</v>
      </c>
      <c r="D115" s="88">
        <v>22335750.959999997</v>
      </c>
    </row>
    <row r="116" spans="2:4" x14ac:dyDescent="0.25">
      <c r="B116" s="87" t="s">
        <v>473</v>
      </c>
      <c r="C116" s="88">
        <v>8722900</v>
      </c>
      <c r="D116" s="88">
        <v>5313</v>
      </c>
    </row>
    <row r="117" spans="2:4" x14ac:dyDescent="0.25">
      <c r="B117" s="87" t="s">
        <v>474</v>
      </c>
      <c r="C117" s="88">
        <v>981669873</v>
      </c>
      <c r="D117" s="88">
        <v>123084908.83</v>
      </c>
    </row>
    <row r="118" spans="2:4" x14ac:dyDescent="0.25">
      <c r="B118" s="127" t="s">
        <v>137</v>
      </c>
      <c r="C118" s="128">
        <v>1640008341</v>
      </c>
      <c r="D118" s="128">
        <v>272070550.68000001</v>
      </c>
    </row>
    <row r="119" spans="2:4" x14ac:dyDescent="0.25">
      <c r="B119" s="87" t="s">
        <v>475</v>
      </c>
      <c r="C119" s="87">
        <v>1640008341</v>
      </c>
      <c r="D119" s="129">
        <v>272070550.68000001</v>
      </c>
    </row>
    <row r="120" spans="2:4" x14ac:dyDescent="0.25">
      <c r="B120" s="127" t="s">
        <v>476</v>
      </c>
      <c r="C120" s="128">
        <v>0</v>
      </c>
      <c r="D120" s="128">
        <v>0</v>
      </c>
    </row>
    <row r="121" spans="2:4" x14ac:dyDescent="0.25">
      <c r="B121" s="87" t="s">
        <v>478</v>
      </c>
      <c r="C121" s="88">
        <v>0</v>
      </c>
      <c r="D121" s="88">
        <v>0</v>
      </c>
    </row>
    <row r="122" spans="2:4" x14ac:dyDescent="0.25">
      <c r="B122" s="87" t="s">
        <v>477</v>
      </c>
      <c r="C122" s="88">
        <v>0</v>
      </c>
      <c r="D122" s="88">
        <v>0</v>
      </c>
    </row>
    <row r="123" spans="2:4" x14ac:dyDescent="0.25">
      <c r="B123" s="85" t="s">
        <v>19</v>
      </c>
      <c r="C123" s="86">
        <v>24530106722</v>
      </c>
      <c r="D123" s="86">
        <v>2312103056.4300003</v>
      </c>
    </row>
    <row r="124" spans="2:4" x14ac:dyDescent="0.25">
      <c r="B124" s="127" t="s">
        <v>20</v>
      </c>
      <c r="C124" s="128">
        <v>18916568735</v>
      </c>
      <c r="D124" s="128">
        <v>1758159473.3800001</v>
      </c>
    </row>
    <row r="125" spans="2:4" x14ac:dyDescent="0.25">
      <c r="B125" s="87" t="s">
        <v>479</v>
      </c>
      <c r="C125" s="88">
        <v>2127927</v>
      </c>
      <c r="D125" s="88">
        <v>101710.75</v>
      </c>
    </row>
    <row r="126" spans="2:4" x14ac:dyDescent="0.25">
      <c r="B126" s="87" t="s">
        <v>480</v>
      </c>
      <c r="C126" s="88">
        <v>1180332876</v>
      </c>
      <c r="D126" s="88">
        <v>79161836.450000003</v>
      </c>
    </row>
    <row r="127" spans="2:4" x14ac:dyDescent="0.25">
      <c r="B127" s="87" t="s">
        <v>481</v>
      </c>
      <c r="C127" s="88">
        <v>30214</v>
      </c>
      <c r="D127" s="88">
        <v>480</v>
      </c>
    </row>
    <row r="128" spans="2:4" x14ac:dyDescent="0.25">
      <c r="B128" s="87" t="s">
        <v>483</v>
      </c>
      <c r="C128" s="88">
        <v>650000000</v>
      </c>
      <c r="D128" s="88">
        <v>180041041.66000003</v>
      </c>
    </row>
    <row r="129" spans="2:4" x14ac:dyDescent="0.25">
      <c r="B129" s="87" t="s">
        <v>484</v>
      </c>
      <c r="C129" s="88">
        <v>1010993</v>
      </c>
      <c r="D129" s="88">
        <v>133485</v>
      </c>
    </row>
    <row r="130" spans="2:4" x14ac:dyDescent="0.25">
      <c r="B130" s="87" t="s">
        <v>485</v>
      </c>
      <c r="C130" s="88">
        <v>374703145</v>
      </c>
      <c r="D130" s="88">
        <v>9680086.4499999993</v>
      </c>
    </row>
    <row r="131" spans="2:4" x14ac:dyDescent="0.25">
      <c r="B131" s="87" t="s">
        <v>486</v>
      </c>
      <c r="C131" s="88">
        <v>15102648797</v>
      </c>
      <c r="D131" s="88">
        <v>0</v>
      </c>
    </row>
    <row r="132" spans="2:4" x14ac:dyDescent="0.25">
      <c r="B132" s="87" t="s">
        <v>487</v>
      </c>
      <c r="C132" s="88">
        <v>0</v>
      </c>
      <c r="D132" s="88">
        <v>212115962.63999999</v>
      </c>
    </row>
    <row r="133" spans="2:4" x14ac:dyDescent="0.25">
      <c r="B133" s="87" t="s">
        <v>489</v>
      </c>
      <c r="C133" s="88">
        <v>0</v>
      </c>
      <c r="D133" s="88">
        <v>1276924840.4299998</v>
      </c>
    </row>
    <row r="134" spans="2:4" x14ac:dyDescent="0.25">
      <c r="B134" s="87" t="s">
        <v>490</v>
      </c>
      <c r="C134" s="88">
        <v>0</v>
      </c>
      <c r="D134" s="88">
        <v>30</v>
      </c>
    </row>
    <row r="135" spans="2:4" x14ac:dyDescent="0.25">
      <c r="B135" s="87" t="s">
        <v>482</v>
      </c>
      <c r="C135" s="88">
        <v>150</v>
      </c>
      <c r="D135" s="88">
        <v>0</v>
      </c>
    </row>
    <row r="136" spans="2:4" x14ac:dyDescent="0.25">
      <c r="B136" s="87" t="s">
        <v>488</v>
      </c>
      <c r="C136" s="88">
        <v>1605714633</v>
      </c>
      <c r="D136" s="88">
        <v>0</v>
      </c>
    </row>
    <row r="137" spans="2:4" x14ac:dyDescent="0.25">
      <c r="B137" s="87" t="s">
        <v>583</v>
      </c>
      <c r="C137" s="88">
        <v>0</v>
      </c>
      <c r="D137" s="88">
        <v>0</v>
      </c>
    </row>
    <row r="138" spans="2:4" x14ac:dyDescent="0.25">
      <c r="B138" s="127" t="s">
        <v>21</v>
      </c>
      <c r="C138" s="128">
        <v>5613537987</v>
      </c>
      <c r="D138" s="128">
        <v>553943583.05000007</v>
      </c>
    </row>
    <row r="139" spans="2:4" x14ac:dyDescent="0.25">
      <c r="B139" s="87" t="s">
        <v>491</v>
      </c>
      <c r="C139" s="88">
        <v>34691273</v>
      </c>
      <c r="D139" s="88">
        <v>2923061.18</v>
      </c>
    </row>
    <row r="140" spans="2:4" x14ac:dyDescent="0.25">
      <c r="B140" s="87" t="s">
        <v>492</v>
      </c>
      <c r="C140" s="88">
        <v>1022226589</v>
      </c>
      <c r="D140" s="88">
        <v>112391905.75999999</v>
      </c>
    </row>
    <row r="141" spans="2:4" x14ac:dyDescent="0.25">
      <c r="B141" s="87" t="s">
        <v>493</v>
      </c>
      <c r="C141" s="88">
        <v>4472802449</v>
      </c>
      <c r="D141" s="88">
        <v>364957852.19</v>
      </c>
    </row>
    <row r="142" spans="2:4" x14ac:dyDescent="0.25">
      <c r="B142" s="87" t="s">
        <v>495</v>
      </c>
      <c r="C142" s="88">
        <v>69800</v>
      </c>
      <c r="D142" s="88">
        <v>11500</v>
      </c>
    </row>
    <row r="143" spans="2:4" x14ac:dyDescent="0.25">
      <c r="B143" s="87" t="s">
        <v>496</v>
      </c>
      <c r="C143" s="88">
        <v>54558902</v>
      </c>
      <c r="D143" s="88">
        <v>4813210</v>
      </c>
    </row>
    <row r="144" spans="2:4" x14ac:dyDescent="0.25">
      <c r="B144" s="87" t="s">
        <v>498</v>
      </c>
      <c r="C144" s="88">
        <v>237233</v>
      </c>
      <c r="D144" s="88">
        <v>66109.05</v>
      </c>
    </row>
    <row r="145" spans="2:4" x14ac:dyDescent="0.25">
      <c r="B145" s="87" t="s">
        <v>500</v>
      </c>
      <c r="C145" s="88">
        <v>0</v>
      </c>
      <c r="D145" s="88">
        <v>11589347.82</v>
      </c>
    </row>
    <row r="146" spans="2:4" x14ac:dyDescent="0.25">
      <c r="B146" s="87" t="s">
        <v>501</v>
      </c>
      <c r="C146" s="88">
        <v>0</v>
      </c>
      <c r="D146" s="88">
        <v>52216577.980000004</v>
      </c>
    </row>
    <row r="147" spans="2:4" x14ac:dyDescent="0.25">
      <c r="B147" s="87" t="s">
        <v>502</v>
      </c>
      <c r="C147" s="88">
        <v>28951097</v>
      </c>
      <c r="D147" s="88">
        <v>4974019.07</v>
      </c>
    </row>
    <row r="148" spans="2:4" x14ac:dyDescent="0.25">
      <c r="B148" s="87" t="s">
        <v>494</v>
      </c>
      <c r="C148" s="88">
        <v>0</v>
      </c>
      <c r="D148" s="88">
        <v>0</v>
      </c>
    </row>
    <row r="149" spans="2:4" x14ac:dyDescent="0.25">
      <c r="B149" s="87" t="s">
        <v>497</v>
      </c>
      <c r="C149" s="88">
        <v>644</v>
      </c>
      <c r="D149" s="88">
        <v>0</v>
      </c>
    </row>
    <row r="150" spans="2:4" x14ac:dyDescent="0.25">
      <c r="B150" s="87" t="s">
        <v>584</v>
      </c>
      <c r="C150" s="88">
        <v>0</v>
      </c>
      <c r="D150" s="88">
        <v>0</v>
      </c>
    </row>
    <row r="151" spans="2:4" x14ac:dyDescent="0.25">
      <c r="B151" s="87" t="s">
        <v>499</v>
      </c>
      <c r="C151" s="88">
        <v>0</v>
      </c>
      <c r="D151" s="88">
        <v>0</v>
      </c>
    </row>
    <row r="152" spans="2:4" x14ac:dyDescent="0.25">
      <c r="B152" s="85" t="s">
        <v>22</v>
      </c>
      <c r="C152" s="86">
        <v>8787404149</v>
      </c>
      <c r="D152" s="86">
        <v>2563534104.6999998</v>
      </c>
    </row>
    <row r="153" spans="2:4" x14ac:dyDescent="0.25">
      <c r="B153" s="127" t="s">
        <v>23</v>
      </c>
      <c r="C153" s="128">
        <v>0</v>
      </c>
      <c r="D153" s="128">
        <v>91161928.319999993</v>
      </c>
    </row>
    <row r="154" spans="2:4" x14ac:dyDescent="0.25">
      <c r="B154" s="87" t="s">
        <v>503</v>
      </c>
      <c r="C154" s="88">
        <v>0</v>
      </c>
      <c r="D154" s="129">
        <v>91161928.319999993</v>
      </c>
    </row>
    <row r="155" spans="2:4" x14ac:dyDescent="0.25">
      <c r="B155" s="127" t="s">
        <v>24</v>
      </c>
      <c r="C155" s="128">
        <v>8787404149</v>
      </c>
      <c r="D155" s="128">
        <v>2472372176.3800001</v>
      </c>
    </row>
    <row r="156" spans="2:4" x14ac:dyDescent="0.25">
      <c r="B156" s="87" t="s">
        <v>504</v>
      </c>
      <c r="C156" s="88">
        <v>3500000000</v>
      </c>
      <c r="D156" s="88">
        <v>1448764880</v>
      </c>
    </row>
    <row r="157" spans="2:4" x14ac:dyDescent="0.25">
      <c r="B157" s="87" t="s">
        <v>507</v>
      </c>
      <c r="C157" s="88">
        <v>96396</v>
      </c>
      <c r="D157" s="88">
        <v>2182.5</v>
      </c>
    </row>
    <row r="158" spans="2:4" x14ac:dyDescent="0.25">
      <c r="B158" s="87" t="s">
        <v>511</v>
      </c>
      <c r="C158" s="88">
        <v>0</v>
      </c>
      <c r="D158" s="88">
        <v>218.25</v>
      </c>
    </row>
    <row r="159" spans="2:4" x14ac:dyDescent="0.25">
      <c r="B159" s="87" t="s">
        <v>512</v>
      </c>
      <c r="C159" s="88">
        <v>0</v>
      </c>
      <c r="D159" s="88">
        <v>1023604895.63</v>
      </c>
    </row>
    <row r="160" spans="2:4" x14ac:dyDescent="0.25">
      <c r="B160" s="87" t="s">
        <v>505</v>
      </c>
      <c r="C160" s="88">
        <v>5200000000</v>
      </c>
      <c r="D160" s="88">
        <v>0</v>
      </c>
    </row>
    <row r="161" spans="2:4" x14ac:dyDescent="0.25">
      <c r="B161" s="87" t="s">
        <v>506</v>
      </c>
      <c r="C161" s="88">
        <v>87267496</v>
      </c>
      <c r="D161" s="88">
        <v>0</v>
      </c>
    </row>
    <row r="162" spans="2:4" x14ac:dyDescent="0.25">
      <c r="B162" s="87" t="s">
        <v>508</v>
      </c>
      <c r="C162" s="88">
        <v>8138</v>
      </c>
      <c r="D162" s="88">
        <v>0</v>
      </c>
    </row>
    <row r="163" spans="2:4" x14ac:dyDescent="0.25">
      <c r="B163" s="87" t="s">
        <v>509</v>
      </c>
      <c r="C163" s="88">
        <v>28490</v>
      </c>
      <c r="D163" s="88">
        <v>0</v>
      </c>
    </row>
    <row r="164" spans="2:4" x14ac:dyDescent="0.25">
      <c r="B164" s="87" t="s">
        <v>510</v>
      </c>
      <c r="C164" s="88">
        <v>3629</v>
      </c>
      <c r="D164" s="88">
        <v>0</v>
      </c>
    </row>
    <row r="165" spans="2:4" x14ac:dyDescent="0.25">
      <c r="B165" s="85" t="s">
        <v>513</v>
      </c>
      <c r="C165" s="86">
        <v>2588473130</v>
      </c>
      <c r="D165" s="86">
        <v>343766478.76999998</v>
      </c>
    </row>
    <row r="166" spans="2:4" x14ac:dyDescent="0.25">
      <c r="B166" s="127" t="s">
        <v>514</v>
      </c>
      <c r="C166" s="128">
        <v>1805845</v>
      </c>
      <c r="D166" s="128">
        <v>0</v>
      </c>
    </row>
    <row r="167" spans="2:4" x14ac:dyDescent="0.25">
      <c r="B167" s="87" t="s">
        <v>515</v>
      </c>
      <c r="C167" s="88">
        <v>1805845</v>
      </c>
      <c r="D167" s="88">
        <v>0</v>
      </c>
    </row>
    <row r="168" spans="2:4" x14ac:dyDescent="0.25">
      <c r="B168" s="127" t="s">
        <v>516</v>
      </c>
      <c r="C168" s="128">
        <v>1000000000</v>
      </c>
      <c r="D168" s="128">
        <v>330000000</v>
      </c>
    </row>
    <row r="169" spans="2:4" x14ac:dyDescent="0.25">
      <c r="B169" s="87" t="s">
        <v>517</v>
      </c>
      <c r="C169" s="88">
        <v>1000000000</v>
      </c>
      <c r="D169" s="88">
        <v>330000000</v>
      </c>
    </row>
    <row r="170" spans="2:4" x14ac:dyDescent="0.25">
      <c r="B170" s="87" t="s">
        <v>585</v>
      </c>
      <c r="C170" s="88">
        <v>0</v>
      </c>
      <c r="D170" s="88">
        <v>0</v>
      </c>
    </row>
    <row r="171" spans="2:4" x14ac:dyDescent="0.25">
      <c r="B171" s="127" t="s">
        <v>518</v>
      </c>
      <c r="C171" s="128">
        <v>1586667285</v>
      </c>
      <c r="D171" s="128">
        <v>13766478.77</v>
      </c>
    </row>
    <row r="172" spans="2:4" x14ac:dyDescent="0.25">
      <c r="B172" s="87" t="s">
        <v>519</v>
      </c>
      <c r="C172" s="88">
        <v>1586667285</v>
      </c>
      <c r="D172" s="88">
        <v>13766478.77</v>
      </c>
    </row>
    <row r="173" spans="2:4" x14ac:dyDescent="0.25">
      <c r="B173" s="85" t="s">
        <v>135</v>
      </c>
      <c r="C173" s="86">
        <v>1502656173</v>
      </c>
      <c r="D173" s="86">
        <v>98640215.900000006</v>
      </c>
    </row>
    <row r="174" spans="2:4" x14ac:dyDescent="0.25">
      <c r="B174" s="127" t="s">
        <v>520</v>
      </c>
      <c r="C174" s="128">
        <v>1502656173</v>
      </c>
      <c r="D174" s="128">
        <v>98640215.900000006</v>
      </c>
    </row>
    <row r="175" spans="2:4" x14ac:dyDescent="0.25">
      <c r="B175" s="87" t="s">
        <v>521</v>
      </c>
      <c r="C175" s="88">
        <v>468502484</v>
      </c>
      <c r="D175" s="88">
        <v>25755508.77</v>
      </c>
    </row>
    <row r="176" spans="2:4" x14ac:dyDescent="0.25">
      <c r="B176" s="87" t="s">
        <v>522</v>
      </c>
      <c r="C176" s="88">
        <v>1034027394</v>
      </c>
      <c r="D176" s="88">
        <v>72875777.930000007</v>
      </c>
    </row>
    <row r="177" spans="2:4" x14ac:dyDescent="0.25">
      <c r="B177" s="87" t="s">
        <v>523</v>
      </c>
      <c r="C177" s="88">
        <v>126295</v>
      </c>
      <c r="D177" s="88">
        <v>8929.2000000000007</v>
      </c>
    </row>
    <row r="178" spans="2:4" x14ac:dyDescent="0.25">
      <c r="B178" s="85" t="s">
        <v>25</v>
      </c>
      <c r="C178" s="86">
        <v>10333155252</v>
      </c>
      <c r="D178" s="86">
        <v>1029880829.51</v>
      </c>
    </row>
    <row r="179" spans="2:4" x14ac:dyDescent="0.25">
      <c r="B179" s="127" t="s">
        <v>524</v>
      </c>
      <c r="C179" s="128">
        <v>10333155252</v>
      </c>
      <c r="D179" s="128">
        <v>1029880829.51</v>
      </c>
    </row>
    <row r="180" spans="2:4" x14ac:dyDescent="0.25">
      <c r="B180" s="87" t="s">
        <v>525</v>
      </c>
      <c r="C180" s="88">
        <v>0</v>
      </c>
      <c r="D180" s="88">
        <v>655.48</v>
      </c>
    </row>
    <row r="181" spans="2:4" x14ac:dyDescent="0.25">
      <c r="B181" s="87" t="s">
        <v>526</v>
      </c>
      <c r="C181" s="88">
        <v>108371331</v>
      </c>
      <c r="D181" s="88">
        <v>4303134.2100000009</v>
      </c>
    </row>
    <row r="182" spans="2:4" x14ac:dyDescent="0.25">
      <c r="B182" s="87" t="s">
        <v>527</v>
      </c>
      <c r="C182" s="88">
        <v>0</v>
      </c>
      <c r="D182" s="88">
        <v>0</v>
      </c>
    </row>
    <row r="183" spans="2:4" x14ac:dyDescent="0.25">
      <c r="B183" s="87" t="s">
        <v>528</v>
      </c>
      <c r="C183" s="88">
        <v>0</v>
      </c>
      <c r="D183" s="88">
        <v>0</v>
      </c>
    </row>
    <row r="184" spans="2:4" x14ac:dyDescent="0.25">
      <c r="B184" s="87" t="s">
        <v>529</v>
      </c>
      <c r="C184" s="88">
        <v>10224783921</v>
      </c>
      <c r="D184" s="88">
        <v>912191823.54999995</v>
      </c>
    </row>
    <row r="185" spans="2:4" x14ac:dyDescent="0.25">
      <c r="B185" s="87" t="s">
        <v>581</v>
      </c>
      <c r="C185" s="88">
        <v>0</v>
      </c>
      <c r="D185" s="88">
        <v>16021142.1</v>
      </c>
    </row>
    <row r="186" spans="2:4" x14ac:dyDescent="0.25">
      <c r="B186" s="87" t="s">
        <v>530</v>
      </c>
      <c r="C186" s="88">
        <v>0</v>
      </c>
      <c r="D186" s="88">
        <v>97364074.170000002</v>
      </c>
    </row>
    <row r="187" spans="2:4" x14ac:dyDescent="0.25">
      <c r="B187" s="87" t="s">
        <v>531</v>
      </c>
      <c r="C187" s="88">
        <v>0</v>
      </c>
      <c r="D187" s="88">
        <v>0</v>
      </c>
    </row>
    <row r="188" spans="2:4" x14ac:dyDescent="0.25">
      <c r="B188" s="87" t="s">
        <v>582</v>
      </c>
      <c r="C188" s="88">
        <v>0</v>
      </c>
      <c r="D188" s="88">
        <v>0</v>
      </c>
    </row>
    <row r="189" spans="2:4" x14ac:dyDescent="0.25">
      <c r="B189" s="87" t="s">
        <v>586</v>
      </c>
      <c r="C189" s="88">
        <v>0</v>
      </c>
      <c r="D189" s="88">
        <v>0</v>
      </c>
    </row>
    <row r="190" spans="2:4" x14ac:dyDescent="0.25">
      <c r="B190" s="84" t="s">
        <v>532</v>
      </c>
      <c r="C190" s="84">
        <v>46576632388</v>
      </c>
      <c r="D190" s="84">
        <v>6766437.5</v>
      </c>
    </row>
    <row r="191" spans="2:4" x14ac:dyDescent="0.25">
      <c r="B191" s="85" t="s">
        <v>27</v>
      </c>
      <c r="C191" s="86">
        <v>0</v>
      </c>
      <c r="D191" s="86">
        <v>2657000</v>
      </c>
    </row>
    <row r="192" spans="2:4" x14ac:dyDescent="0.25">
      <c r="B192" s="127" t="s">
        <v>533</v>
      </c>
      <c r="C192" s="128">
        <v>0</v>
      </c>
      <c r="D192" s="128">
        <v>2657000</v>
      </c>
    </row>
    <row r="193" spans="2:4" x14ac:dyDescent="0.25">
      <c r="B193" s="87" t="s">
        <v>534</v>
      </c>
      <c r="C193" s="88">
        <v>0</v>
      </c>
      <c r="D193" s="88">
        <v>2657000</v>
      </c>
    </row>
    <row r="194" spans="2:4" x14ac:dyDescent="0.25">
      <c r="B194" s="85" t="s">
        <v>28</v>
      </c>
      <c r="C194" s="86">
        <v>46576632388</v>
      </c>
      <c r="D194" s="86">
        <v>4109437.5</v>
      </c>
    </row>
    <row r="195" spans="2:4" x14ac:dyDescent="0.25">
      <c r="B195" s="127" t="s">
        <v>535</v>
      </c>
      <c r="C195" s="128">
        <v>46173737955</v>
      </c>
      <c r="D195" s="128">
        <v>0</v>
      </c>
    </row>
    <row r="196" spans="2:4" x14ac:dyDescent="0.25">
      <c r="B196" s="87" t="s">
        <v>536</v>
      </c>
      <c r="C196" s="88">
        <v>3625612452</v>
      </c>
      <c r="D196" s="88">
        <v>0</v>
      </c>
    </row>
    <row r="197" spans="2:4" x14ac:dyDescent="0.25">
      <c r="B197" s="87" t="s">
        <v>537</v>
      </c>
      <c r="C197" s="88">
        <v>3625612452</v>
      </c>
      <c r="D197" s="88">
        <v>0</v>
      </c>
    </row>
    <row r="198" spans="2:4" x14ac:dyDescent="0.25">
      <c r="B198" s="87" t="s">
        <v>538</v>
      </c>
      <c r="C198" s="88">
        <v>3625612452</v>
      </c>
      <c r="D198" s="88">
        <v>0</v>
      </c>
    </row>
    <row r="199" spans="2:4" x14ac:dyDescent="0.25">
      <c r="B199" s="87" t="s">
        <v>539</v>
      </c>
      <c r="C199" s="88">
        <v>35296900599</v>
      </c>
      <c r="D199" s="88">
        <v>0</v>
      </c>
    </row>
    <row r="200" spans="2:4" x14ac:dyDescent="0.25">
      <c r="B200" s="127" t="s">
        <v>540</v>
      </c>
      <c r="C200" s="128">
        <v>402894433</v>
      </c>
      <c r="D200" s="128">
        <v>4109437.5</v>
      </c>
    </row>
    <row r="201" spans="2:4" x14ac:dyDescent="0.25">
      <c r="B201" s="87" t="s">
        <v>541</v>
      </c>
      <c r="C201" s="88">
        <v>402894433</v>
      </c>
      <c r="D201" s="88">
        <v>4109437.5</v>
      </c>
    </row>
    <row r="202" spans="2:4" x14ac:dyDescent="0.25">
      <c r="B202" s="87" t="s">
        <v>587</v>
      </c>
      <c r="C202" s="88">
        <v>0</v>
      </c>
      <c r="D202" s="88">
        <v>0</v>
      </c>
    </row>
    <row r="203" spans="2:4" x14ac:dyDescent="0.25">
      <c r="B203" s="85" t="s">
        <v>29</v>
      </c>
      <c r="C203" s="86">
        <v>0</v>
      </c>
      <c r="D203" s="86">
        <v>0</v>
      </c>
    </row>
    <row r="204" spans="2:4" x14ac:dyDescent="0.25">
      <c r="B204" s="127" t="s">
        <v>542</v>
      </c>
      <c r="C204" s="128">
        <v>0</v>
      </c>
      <c r="D204" s="128">
        <v>0</v>
      </c>
    </row>
    <row r="205" spans="2:4" x14ac:dyDescent="0.25">
      <c r="B205" s="4" t="s">
        <v>543</v>
      </c>
      <c r="C205" s="88">
        <v>0</v>
      </c>
      <c r="D205" s="88">
        <v>0</v>
      </c>
    </row>
    <row r="206" spans="2:4" ht="15.75" thickBot="1" x14ac:dyDescent="0.3">
      <c r="B206" s="90" t="s">
        <v>133</v>
      </c>
      <c r="C206" s="91">
        <v>871485917331</v>
      </c>
      <c r="D206" s="91">
        <v>78886246394.149979</v>
      </c>
    </row>
    <row r="208" spans="2:4" x14ac:dyDescent="0.25">
      <c r="B208" s="78" t="s">
        <v>579</v>
      </c>
    </row>
    <row r="209" spans="2:2" x14ac:dyDescent="0.25">
      <c r="B209" s="139" t="s">
        <v>580</v>
      </c>
    </row>
    <row r="210" spans="2:2" x14ac:dyDescent="0.25">
      <c r="B210" s="78" t="s">
        <v>563</v>
      </c>
    </row>
  </sheetData>
  <mergeCells count="5">
    <mergeCell ref="B3:D3"/>
    <mergeCell ref="B4:D4"/>
    <mergeCell ref="B5:B6"/>
    <mergeCell ref="D5:D7"/>
    <mergeCell ref="C5:C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609D-F256-4470-A392-C344100DC0DF}">
  <dimension ref="B3:H261"/>
  <sheetViews>
    <sheetView showGridLines="0" topLeftCell="A132" zoomScaleNormal="100" workbookViewId="0">
      <selection activeCell="B265" sqref="B265"/>
    </sheetView>
  </sheetViews>
  <sheetFormatPr baseColWidth="10" defaultColWidth="9.140625" defaultRowHeight="15" outlineLevelRow="1" x14ac:dyDescent="0.25"/>
  <cols>
    <col min="1" max="1" width="9.140625" style="4"/>
    <col min="2" max="2" width="77.5703125" style="4" bestFit="1" customWidth="1"/>
    <col min="3" max="3" width="24.28515625" style="4" customWidth="1"/>
    <col min="4" max="4" width="15.42578125" style="216" bestFit="1" customWidth="1"/>
    <col min="5" max="6" width="10.28515625" style="216" bestFit="1" customWidth="1"/>
    <col min="7" max="7" width="13.85546875" style="216" bestFit="1" customWidth="1"/>
    <col min="8" max="8" width="9.140625" style="4"/>
    <col min="9" max="9" width="18" style="4" bestFit="1" customWidth="1"/>
    <col min="10" max="10" width="17.140625" style="4" bestFit="1" customWidth="1"/>
    <col min="11" max="11" width="17.7109375" style="4" bestFit="1" customWidth="1"/>
    <col min="12" max="16384" width="9.140625" style="4"/>
  </cols>
  <sheetData>
    <row r="3" spans="2:7" ht="15.75" x14ac:dyDescent="0.25">
      <c r="B3" s="197" t="s">
        <v>548</v>
      </c>
      <c r="C3" s="197"/>
      <c r="D3" s="197"/>
      <c r="E3" s="197"/>
    </row>
    <row r="4" spans="2:7" ht="16.5" thickBot="1" x14ac:dyDescent="0.3">
      <c r="B4" s="198" t="s">
        <v>128</v>
      </c>
      <c r="C4" s="198"/>
      <c r="D4" s="198"/>
      <c r="E4" s="198"/>
      <c r="F4" s="217"/>
      <c r="G4" s="217"/>
    </row>
    <row r="5" spans="2:7" ht="15" customHeight="1" x14ac:dyDescent="0.25">
      <c r="B5" s="199" t="s">
        <v>6</v>
      </c>
      <c r="C5" s="201" t="s">
        <v>129</v>
      </c>
      <c r="D5" s="210" t="s">
        <v>131</v>
      </c>
      <c r="E5" s="211"/>
      <c r="F5" s="206" t="s">
        <v>364</v>
      </c>
      <c r="G5" s="207"/>
    </row>
    <row r="6" spans="2:7" ht="15" customHeight="1" x14ac:dyDescent="0.25">
      <c r="B6" s="200"/>
      <c r="C6" s="202"/>
      <c r="D6" s="208"/>
      <c r="E6" s="212"/>
      <c r="F6" s="208"/>
      <c r="G6" s="209"/>
    </row>
    <row r="7" spans="2:7" ht="15.75" thickBot="1" x14ac:dyDescent="0.3">
      <c r="B7" s="123" t="s">
        <v>305</v>
      </c>
      <c r="C7" s="203"/>
      <c r="D7" s="134">
        <v>2021</v>
      </c>
      <c r="E7" s="133">
        <v>2022</v>
      </c>
      <c r="F7" s="135" t="s">
        <v>365</v>
      </c>
      <c r="G7" s="136" t="s">
        <v>366</v>
      </c>
    </row>
    <row r="8" spans="2:7" x14ac:dyDescent="0.25">
      <c r="B8" s="83" t="s">
        <v>306</v>
      </c>
      <c r="C8" s="84">
        <v>4284940544</v>
      </c>
      <c r="D8" s="218">
        <v>125220601.11</v>
      </c>
      <c r="E8" s="218">
        <v>1121106291.1999998</v>
      </c>
      <c r="F8" s="218">
        <f>E8-D8</f>
        <v>995885690.08999979</v>
      </c>
      <c r="G8" s="219">
        <f t="shared" ref="G8:G71" si="0">IFERROR(F8/D8,"-")</f>
        <v>7.9530499076199472</v>
      </c>
    </row>
    <row r="9" spans="2:7" x14ac:dyDescent="0.25">
      <c r="B9" s="214" t="s">
        <v>307</v>
      </c>
      <c r="C9" s="215">
        <v>301221700</v>
      </c>
      <c r="D9" s="220">
        <v>30118950.100000001</v>
      </c>
      <c r="E9" s="220">
        <v>10791217.199999999</v>
      </c>
      <c r="F9" s="220">
        <f t="shared" ref="F9:F72" si="1">E9-D9</f>
        <v>-19327732.900000002</v>
      </c>
      <c r="G9" s="221">
        <f t="shared" si="0"/>
        <v>-0.64171336769139242</v>
      </c>
    </row>
    <row r="10" spans="2:7" hidden="1" outlineLevel="1" x14ac:dyDescent="0.25">
      <c r="B10" s="87" t="s">
        <v>308</v>
      </c>
      <c r="C10" s="88">
        <v>37000000</v>
      </c>
      <c r="D10" s="222">
        <v>818337.25</v>
      </c>
      <c r="E10" s="222">
        <v>5356552.4400000004</v>
      </c>
      <c r="F10" s="222">
        <f t="shared" si="1"/>
        <v>4538215.1900000004</v>
      </c>
      <c r="G10" s="223">
        <f t="shared" si="0"/>
        <v>5.545653934242881</v>
      </c>
    </row>
    <row r="11" spans="2:7" hidden="1" outlineLevel="1" x14ac:dyDescent="0.25">
      <c r="B11" s="87" t="s">
        <v>309</v>
      </c>
      <c r="C11" s="88">
        <v>177510958</v>
      </c>
      <c r="D11" s="222">
        <v>25107698.449999999</v>
      </c>
      <c r="E11" s="222">
        <v>0</v>
      </c>
      <c r="F11" s="222">
        <f t="shared" si="1"/>
        <v>-25107698.449999999</v>
      </c>
      <c r="G11" s="223">
        <f t="shared" si="0"/>
        <v>-1</v>
      </c>
    </row>
    <row r="12" spans="2:7" hidden="1" outlineLevel="1" x14ac:dyDescent="0.25">
      <c r="B12" s="87" t="s">
        <v>310</v>
      </c>
      <c r="C12" s="88">
        <v>10982479</v>
      </c>
      <c r="D12" s="222">
        <v>0</v>
      </c>
      <c r="E12" s="222">
        <v>0</v>
      </c>
      <c r="F12" s="222">
        <f t="shared" si="1"/>
        <v>0</v>
      </c>
      <c r="G12" s="223" t="str">
        <f t="shared" si="0"/>
        <v>-</v>
      </c>
    </row>
    <row r="13" spans="2:7" hidden="1" outlineLevel="1" x14ac:dyDescent="0.25">
      <c r="B13" s="87" t="s">
        <v>311</v>
      </c>
      <c r="C13" s="88">
        <v>75728263</v>
      </c>
      <c r="D13" s="222">
        <v>4192914.4</v>
      </c>
      <c r="E13" s="222">
        <v>5434664.7599999998</v>
      </c>
      <c r="F13" s="222">
        <f t="shared" si="1"/>
        <v>1241750.3599999999</v>
      </c>
      <c r="G13" s="223">
        <f t="shared" si="0"/>
        <v>0.29615447431981917</v>
      </c>
    </row>
    <row r="14" spans="2:7" collapsed="1" x14ac:dyDescent="0.25">
      <c r="B14" s="214" t="s">
        <v>312</v>
      </c>
      <c r="C14" s="215">
        <v>1015091260</v>
      </c>
      <c r="D14" s="220">
        <v>9650947.1300000008</v>
      </c>
      <c r="E14" s="220">
        <v>98955979.540000007</v>
      </c>
      <c r="F14" s="220">
        <f t="shared" si="1"/>
        <v>89305032.410000011</v>
      </c>
      <c r="G14" s="221">
        <f t="shared" si="0"/>
        <v>9.2534992894526411</v>
      </c>
    </row>
    <row r="15" spans="2:7" hidden="1" outlineLevel="1" x14ac:dyDescent="0.25">
      <c r="B15" s="87" t="s">
        <v>313</v>
      </c>
      <c r="C15" s="88">
        <v>0</v>
      </c>
      <c r="D15" s="222">
        <v>0</v>
      </c>
      <c r="E15" s="222">
        <v>0</v>
      </c>
      <c r="F15" s="222">
        <f t="shared" si="1"/>
        <v>0</v>
      </c>
      <c r="G15" s="223" t="str">
        <f t="shared" si="0"/>
        <v>-</v>
      </c>
    </row>
    <row r="16" spans="2:7" hidden="1" outlineLevel="1" x14ac:dyDescent="0.25">
      <c r="B16" s="87" t="s">
        <v>314</v>
      </c>
      <c r="C16" s="88">
        <v>22497311</v>
      </c>
      <c r="D16" s="222">
        <v>2451101.65</v>
      </c>
      <c r="E16" s="222">
        <v>0</v>
      </c>
      <c r="F16" s="222">
        <f t="shared" si="1"/>
        <v>-2451101.65</v>
      </c>
      <c r="G16" s="223">
        <f t="shared" si="0"/>
        <v>-1</v>
      </c>
    </row>
    <row r="17" spans="2:7" hidden="1" outlineLevel="1" x14ac:dyDescent="0.25">
      <c r="B17" s="87" t="s">
        <v>309</v>
      </c>
      <c r="C17" s="88">
        <v>184918345</v>
      </c>
      <c r="D17" s="222">
        <v>5162675.49</v>
      </c>
      <c r="E17" s="222">
        <v>13479468.890000001</v>
      </c>
      <c r="F17" s="222">
        <f t="shared" si="1"/>
        <v>8316793.4000000004</v>
      </c>
      <c r="G17" s="223">
        <f t="shared" si="0"/>
        <v>1.6109463816018388</v>
      </c>
    </row>
    <row r="18" spans="2:7" hidden="1" outlineLevel="1" x14ac:dyDescent="0.25">
      <c r="B18" s="87" t="s">
        <v>315</v>
      </c>
      <c r="C18" s="88">
        <v>200661202</v>
      </c>
      <c r="D18" s="222">
        <v>0</v>
      </c>
      <c r="E18" s="222">
        <v>0</v>
      </c>
      <c r="F18" s="222">
        <f t="shared" si="1"/>
        <v>0</v>
      </c>
      <c r="G18" s="223" t="str">
        <f t="shared" si="0"/>
        <v>-</v>
      </c>
    </row>
    <row r="19" spans="2:7" hidden="1" outlineLevel="1" x14ac:dyDescent="0.25">
      <c r="B19" s="87" t="s">
        <v>316</v>
      </c>
      <c r="C19" s="88">
        <v>133261686</v>
      </c>
      <c r="D19" s="222">
        <v>0</v>
      </c>
      <c r="E19" s="222">
        <v>0</v>
      </c>
      <c r="F19" s="222">
        <f t="shared" si="1"/>
        <v>0</v>
      </c>
      <c r="G19" s="223" t="str">
        <f t="shared" si="0"/>
        <v>-</v>
      </c>
    </row>
    <row r="20" spans="2:7" hidden="1" outlineLevel="1" x14ac:dyDescent="0.25">
      <c r="B20" s="87" t="s">
        <v>317</v>
      </c>
      <c r="C20" s="88">
        <v>60000000</v>
      </c>
      <c r="D20" s="222">
        <v>0</v>
      </c>
      <c r="E20" s="222">
        <v>77372898.370000005</v>
      </c>
      <c r="F20" s="222">
        <f t="shared" si="1"/>
        <v>77372898.370000005</v>
      </c>
      <c r="G20" s="223" t="str">
        <f t="shared" si="0"/>
        <v>-</v>
      </c>
    </row>
    <row r="21" spans="2:7" hidden="1" outlineLevel="1" x14ac:dyDescent="0.25">
      <c r="B21" s="87" t="s">
        <v>310</v>
      </c>
      <c r="C21" s="88">
        <v>84281946</v>
      </c>
      <c r="D21" s="222">
        <v>0</v>
      </c>
      <c r="E21" s="222">
        <v>0</v>
      </c>
      <c r="F21" s="222">
        <f t="shared" si="1"/>
        <v>0</v>
      </c>
      <c r="G21" s="223" t="str">
        <f t="shared" si="0"/>
        <v>-</v>
      </c>
    </row>
    <row r="22" spans="2:7" hidden="1" outlineLevel="1" x14ac:dyDescent="0.25">
      <c r="B22" s="87" t="s">
        <v>311</v>
      </c>
      <c r="C22" s="88">
        <v>329470770</v>
      </c>
      <c r="D22" s="222">
        <v>2037169.9900000002</v>
      </c>
      <c r="E22" s="222">
        <v>8103612.2800000003</v>
      </c>
      <c r="F22" s="222">
        <f t="shared" si="1"/>
        <v>6066442.29</v>
      </c>
      <c r="G22" s="223">
        <f t="shared" si="0"/>
        <v>2.9778773100815212</v>
      </c>
    </row>
    <row r="23" spans="2:7" collapsed="1" x14ac:dyDescent="0.25">
      <c r="B23" s="214" t="s">
        <v>318</v>
      </c>
      <c r="C23" s="215">
        <v>2054798395</v>
      </c>
      <c r="D23" s="220">
        <v>85450703.879999995</v>
      </c>
      <c r="E23" s="220">
        <v>161359094.45999998</v>
      </c>
      <c r="F23" s="220">
        <f t="shared" si="1"/>
        <v>75908390.579999983</v>
      </c>
      <c r="G23" s="221">
        <f t="shared" si="0"/>
        <v>0.88832961149857281</v>
      </c>
    </row>
    <row r="24" spans="2:7" hidden="1" outlineLevel="1" x14ac:dyDescent="0.25">
      <c r="B24" s="87" t="s">
        <v>314</v>
      </c>
      <c r="C24" s="88">
        <v>87811859</v>
      </c>
      <c r="D24" s="222">
        <v>0</v>
      </c>
      <c r="E24" s="222">
        <v>0</v>
      </c>
      <c r="F24" s="222">
        <f t="shared" si="1"/>
        <v>0</v>
      </c>
      <c r="G24" s="223" t="str">
        <f t="shared" si="0"/>
        <v>-</v>
      </c>
    </row>
    <row r="25" spans="2:7" hidden="1" outlineLevel="1" x14ac:dyDescent="0.25">
      <c r="B25" s="87" t="s">
        <v>309</v>
      </c>
      <c r="C25" s="88">
        <v>137308604</v>
      </c>
      <c r="D25" s="222">
        <v>64401652.370000005</v>
      </c>
      <c r="E25" s="222">
        <v>90355343.489999995</v>
      </c>
      <c r="F25" s="222">
        <f t="shared" si="1"/>
        <v>25953691.11999999</v>
      </c>
      <c r="G25" s="223">
        <f t="shared" si="0"/>
        <v>0.40299728601513191</v>
      </c>
    </row>
    <row r="26" spans="2:7" hidden="1" outlineLevel="1" x14ac:dyDescent="0.25">
      <c r="B26" s="87" t="s">
        <v>315</v>
      </c>
      <c r="C26" s="88">
        <v>0</v>
      </c>
      <c r="D26" s="222">
        <v>374049</v>
      </c>
      <c r="E26" s="222">
        <v>0</v>
      </c>
      <c r="F26" s="222">
        <f t="shared" si="1"/>
        <v>-374049</v>
      </c>
      <c r="G26" s="223">
        <f t="shared" si="0"/>
        <v>-1</v>
      </c>
    </row>
    <row r="27" spans="2:7" hidden="1" outlineLevel="1" x14ac:dyDescent="0.25">
      <c r="B27" s="87" t="s">
        <v>316</v>
      </c>
      <c r="C27" s="88">
        <v>275575390</v>
      </c>
      <c r="D27" s="222">
        <v>5416728.7400000002</v>
      </c>
      <c r="E27" s="222">
        <v>0</v>
      </c>
      <c r="F27" s="222">
        <f t="shared" si="1"/>
        <v>-5416728.7400000002</v>
      </c>
      <c r="G27" s="223">
        <f t="shared" si="0"/>
        <v>-1</v>
      </c>
    </row>
    <row r="28" spans="2:7" hidden="1" outlineLevel="1" x14ac:dyDescent="0.25">
      <c r="B28" s="87" t="s">
        <v>317</v>
      </c>
      <c r="C28" s="88">
        <v>100000000</v>
      </c>
      <c r="D28" s="222">
        <v>6693207.0300000003</v>
      </c>
      <c r="E28" s="222">
        <v>61396720.299999997</v>
      </c>
      <c r="F28" s="222">
        <f t="shared" si="1"/>
        <v>54703513.269999996</v>
      </c>
      <c r="G28" s="223">
        <f t="shared" si="0"/>
        <v>8.1729898723900654</v>
      </c>
    </row>
    <row r="29" spans="2:7" hidden="1" outlineLevel="1" x14ac:dyDescent="0.25">
      <c r="B29" s="87" t="s">
        <v>310</v>
      </c>
      <c r="C29" s="88">
        <v>0</v>
      </c>
      <c r="D29" s="222">
        <v>0</v>
      </c>
      <c r="E29" s="222">
        <v>0</v>
      </c>
      <c r="F29" s="222">
        <f t="shared" si="1"/>
        <v>0</v>
      </c>
      <c r="G29" s="223" t="str">
        <f t="shared" si="0"/>
        <v>-</v>
      </c>
    </row>
    <row r="30" spans="2:7" hidden="1" outlineLevel="1" x14ac:dyDescent="0.25">
      <c r="B30" s="87" t="s">
        <v>311</v>
      </c>
      <c r="C30" s="88">
        <v>519707104</v>
      </c>
      <c r="D30" s="222">
        <v>8565066.7400000002</v>
      </c>
      <c r="E30" s="222">
        <v>9607030.6699999999</v>
      </c>
      <c r="F30" s="222">
        <f t="shared" si="1"/>
        <v>1041963.9299999997</v>
      </c>
      <c r="G30" s="223">
        <f t="shared" si="0"/>
        <v>0.12165275083425674</v>
      </c>
    </row>
    <row r="31" spans="2:7" hidden="1" outlineLevel="1" x14ac:dyDescent="0.25">
      <c r="B31" s="87" t="s">
        <v>319</v>
      </c>
      <c r="C31" s="88">
        <v>934395438</v>
      </c>
      <c r="D31" s="222">
        <v>0</v>
      </c>
      <c r="E31" s="222">
        <v>0</v>
      </c>
      <c r="F31" s="222">
        <f t="shared" si="1"/>
        <v>0</v>
      </c>
      <c r="G31" s="223" t="str">
        <f t="shared" si="0"/>
        <v>-</v>
      </c>
    </row>
    <row r="32" spans="2:7" collapsed="1" x14ac:dyDescent="0.25">
      <c r="B32" s="214" t="s">
        <v>320</v>
      </c>
      <c r="C32" s="215">
        <v>913829189</v>
      </c>
      <c r="D32" s="220">
        <v>0</v>
      </c>
      <c r="E32" s="220">
        <v>850000000</v>
      </c>
      <c r="F32" s="220">
        <f t="shared" si="1"/>
        <v>850000000</v>
      </c>
      <c r="G32" s="221" t="str">
        <f t="shared" si="0"/>
        <v>-</v>
      </c>
    </row>
    <row r="33" spans="2:7" hidden="1" outlineLevel="1" x14ac:dyDescent="0.25">
      <c r="B33" s="87" t="s">
        <v>309</v>
      </c>
      <c r="C33" s="88">
        <v>907752273</v>
      </c>
      <c r="D33" s="222">
        <v>0</v>
      </c>
      <c r="E33" s="222">
        <v>850000000</v>
      </c>
      <c r="F33" s="222">
        <f t="shared" si="1"/>
        <v>850000000</v>
      </c>
      <c r="G33" s="223" t="str">
        <f t="shared" si="0"/>
        <v>-</v>
      </c>
    </row>
    <row r="34" spans="2:7" hidden="1" outlineLevel="1" x14ac:dyDescent="0.25">
      <c r="B34" s="87" t="s">
        <v>310</v>
      </c>
      <c r="C34" s="88">
        <v>6076916</v>
      </c>
      <c r="D34" s="222">
        <v>0</v>
      </c>
      <c r="E34" s="222">
        <v>0</v>
      </c>
      <c r="F34" s="222">
        <f t="shared" si="1"/>
        <v>0</v>
      </c>
      <c r="G34" s="223" t="str">
        <f t="shared" si="0"/>
        <v>-</v>
      </c>
    </row>
    <row r="35" spans="2:7" collapsed="1" x14ac:dyDescent="0.25">
      <c r="B35" s="83" t="s">
        <v>321</v>
      </c>
      <c r="C35" s="84">
        <v>1069971636</v>
      </c>
      <c r="D35" s="218">
        <v>26001152.25</v>
      </c>
      <c r="E35" s="218">
        <v>44750759.829999998</v>
      </c>
      <c r="F35" s="218">
        <f t="shared" si="1"/>
        <v>18749607.579999998</v>
      </c>
      <c r="G35" s="219">
        <f t="shared" si="0"/>
        <v>0.72110679556518498</v>
      </c>
    </row>
    <row r="36" spans="2:7" x14ac:dyDescent="0.25">
      <c r="B36" s="214" t="s">
        <v>322</v>
      </c>
      <c r="C36" s="215">
        <v>671336363</v>
      </c>
      <c r="D36" s="220">
        <v>2506731.67</v>
      </c>
      <c r="E36" s="220">
        <v>23881597.779999997</v>
      </c>
      <c r="F36" s="220">
        <f t="shared" si="1"/>
        <v>21374866.109999999</v>
      </c>
      <c r="G36" s="221">
        <f t="shared" si="0"/>
        <v>8.5269861013883474</v>
      </c>
    </row>
    <row r="37" spans="2:7" hidden="1" outlineLevel="1" x14ac:dyDescent="0.25">
      <c r="B37" s="87" t="s">
        <v>309</v>
      </c>
      <c r="C37" s="88">
        <v>189080000</v>
      </c>
      <c r="D37" s="222">
        <v>0</v>
      </c>
      <c r="E37" s="222">
        <v>20959268.469999999</v>
      </c>
      <c r="F37" s="222">
        <f t="shared" si="1"/>
        <v>20959268.469999999</v>
      </c>
      <c r="G37" s="223" t="str">
        <f t="shared" si="0"/>
        <v>-</v>
      </c>
    </row>
    <row r="38" spans="2:7" hidden="1" outlineLevel="1" x14ac:dyDescent="0.25">
      <c r="B38" s="87" t="s">
        <v>315</v>
      </c>
      <c r="C38" s="88">
        <v>0</v>
      </c>
      <c r="D38" s="222">
        <v>0</v>
      </c>
      <c r="E38" s="222">
        <v>0</v>
      </c>
      <c r="F38" s="222">
        <f t="shared" si="1"/>
        <v>0</v>
      </c>
      <c r="G38" s="223" t="str">
        <f t="shared" si="0"/>
        <v>-</v>
      </c>
    </row>
    <row r="39" spans="2:7" hidden="1" outlineLevel="1" x14ac:dyDescent="0.25">
      <c r="B39" s="87" t="s">
        <v>316</v>
      </c>
      <c r="C39" s="88">
        <v>9679685</v>
      </c>
      <c r="D39" s="222">
        <v>0</v>
      </c>
      <c r="E39" s="222">
        <v>2922329.31</v>
      </c>
      <c r="F39" s="222">
        <f t="shared" si="1"/>
        <v>2922329.31</v>
      </c>
      <c r="G39" s="223" t="str">
        <f t="shared" si="0"/>
        <v>-</v>
      </c>
    </row>
    <row r="40" spans="2:7" hidden="1" outlineLevel="1" x14ac:dyDescent="0.25">
      <c r="B40" s="87" t="s">
        <v>317</v>
      </c>
      <c r="C40" s="88">
        <v>60000000</v>
      </c>
      <c r="D40" s="222">
        <v>0</v>
      </c>
      <c r="E40" s="222">
        <v>0</v>
      </c>
      <c r="F40" s="222">
        <f t="shared" si="1"/>
        <v>0</v>
      </c>
      <c r="G40" s="223" t="str">
        <f t="shared" si="0"/>
        <v>-</v>
      </c>
    </row>
    <row r="41" spans="2:7" hidden="1" outlineLevel="1" x14ac:dyDescent="0.25">
      <c r="B41" s="87" t="s">
        <v>310</v>
      </c>
      <c r="C41" s="88">
        <v>0</v>
      </c>
      <c r="D41" s="222">
        <v>0</v>
      </c>
      <c r="E41" s="222">
        <v>0</v>
      </c>
      <c r="F41" s="222">
        <f t="shared" si="1"/>
        <v>0</v>
      </c>
      <c r="G41" s="223" t="str">
        <f t="shared" si="0"/>
        <v>-</v>
      </c>
    </row>
    <row r="42" spans="2:7" hidden="1" outlineLevel="1" x14ac:dyDescent="0.25">
      <c r="B42" s="87" t="s">
        <v>311</v>
      </c>
      <c r="C42" s="88">
        <v>389933963</v>
      </c>
      <c r="D42" s="222">
        <v>0</v>
      </c>
      <c r="E42" s="222">
        <v>0</v>
      </c>
      <c r="F42" s="222">
        <f t="shared" si="1"/>
        <v>0</v>
      </c>
      <c r="G42" s="223" t="str">
        <f t="shared" si="0"/>
        <v>-</v>
      </c>
    </row>
    <row r="43" spans="2:7" hidden="1" outlineLevel="1" x14ac:dyDescent="0.25">
      <c r="B43" s="87" t="s">
        <v>319</v>
      </c>
      <c r="C43" s="88">
        <v>22642715</v>
      </c>
      <c r="D43" s="222">
        <v>2506731.67</v>
      </c>
      <c r="E43" s="222">
        <v>0</v>
      </c>
      <c r="F43" s="222">
        <f t="shared" si="1"/>
        <v>-2506731.67</v>
      </c>
      <c r="G43" s="223">
        <f t="shared" si="0"/>
        <v>-1</v>
      </c>
    </row>
    <row r="44" spans="2:7" collapsed="1" x14ac:dyDescent="0.25">
      <c r="B44" s="214" t="s">
        <v>323</v>
      </c>
      <c r="C44" s="215">
        <v>187567971</v>
      </c>
      <c r="D44" s="220">
        <v>9367732.379999999</v>
      </c>
      <c r="E44" s="220">
        <v>6402427.8899999997</v>
      </c>
      <c r="F44" s="220">
        <f t="shared" si="1"/>
        <v>-2965304.4899999993</v>
      </c>
      <c r="G44" s="221">
        <f t="shared" si="0"/>
        <v>-0.31654453497528284</v>
      </c>
    </row>
    <row r="45" spans="2:7" hidden="1" outlineLevel="1" x14ac:dyDescent="0.25">
      <c r="B45" s="87" t="s">
        <v>309</v>
      </c>
      <c r="C45" s="88">
        <v>110000000</v>
      </c>
      <c r="D45" s="222">
        <v>0</v>
      </c>
      <c r="E45" s="222">
        <v>0</v>
      </c>
      <c r="F45" s="222">
        <f t="shared" si="1"/>
        <v>0</v>
      </c>
      <c r="G45" s="223" t="str">
        <f t="shared" si="0"/>
        <v>-</v>
      </c>
    </row>
    <row r="46" spans="2:7" hidden="1" outlineLevel="1" x14ac:dyDescent="0.25">
      <c r="B46" s="87" t="s">
        <v>317</v>
      </c>
      <c r="C46" s="88">
        <v>0</v>
      </c>
      <c r="D46" s="222">
        <v>0</v>
      </c>
      <c r="E46" s="222">
        <v>0</v>
      </c>
      <c r="F46" s="222">
        <f t="shared" si="1"/>
        <v>0</v>
      </c>
      <c r="G46" s="223" t="str">
        <f t="shared" si="0"/>
        <v>-</v>
      </c>
    </row>
    <row r="47" spans="2:7" hidden="1" outlineLevel="1" x14ac:dyDescent="0.25">
      <c r="B47" s="87" t="s">
        <v>310</v>
      </c>
      <c r="C47" s="88">
        <v>0</v>
      </c>
      <c r="D47" s="222">
        <v>0</v>
      </c>
      <c r="E47" s="222">
        <v>0</v>
      </c>
      <c r="F47" s="222">
        <f t="shared" si="1"/>
        <v>0</v>
      </c>
      <c r="G47" s="223" t="str">
        <f t="shared" si="0"/>
        <v>-</v>
      </c>
    </row>
    <row r="48" spans="2:7" hidden="1" outlineLevel="1" x14ac:dyDescent="0.25">
      <c r="B48" s="87" t="s">
        <v>311</v>
      </c>
      <c r="C48" s="88">
        <v>77567971</v>
      </c>
      <c r="D48" s="222">
        <v>9367732.379999999</v>
      </c>
      <c r="E48" s="222">
        <v>6402427.8899999997</v>
      </c>
      <c r="F48" s="222">
        <f t="shared" si="1"/>
        <v>-2965304.4899999993</v>
      </c>
      <c r="G48" s="223">
        <f t="shared" si="0"/>
        <v>-0.31654453497528284</v>
      </c>
    </row>
    <row r="49" spans="2:7" collapsed="1" x14ac:dyDescent="0.25">
      <c r="B49" s="214" t="s">
        <v>324</v>
      </c>
      <c r="C49" s="215">
        <v>211067302</v>
      </c>
      <c r="D49" s="220">
        <v>14126688.199999999</v>
      </c>
      <c r="E49" s="220">
        <v>14466734.16</v>
      </c>
      <c r="F49" s="220">
        <f t="shared" si="1"/>
        <v>340045.96000000089</v>
      </c>
      <c r="G49" s="221">
        <f t="shared" si="0"/>
        <v>2.4071173312935505E-2</v>
      </c>
    </row>
    <row r="50" spans="2:7" hidden="1" outlineLevel="1" x14ac:dyDescent="0.25">
      <c r="B50" s="87" t="s">
        <v>309</v>
      </c>
      <c r="C50" s="88">
        <v>100000000</v>
      </c>
      <c r="D50" s="222">
        <v>6489324.1699999999</v>
      </c>
      <c r="E50" s="222">
        <v>11943276.200000001</v>
      </c>
      <c r="F50" s="222">
        <f t="shared" si="1"/>
        <v>5453952.0300000012</v>
      </c>
      <c r="G50" s="223">
        <f t="shared" si="0"/>
        <v>0.84044992777730221</v>
      </c>
    </row>
    <row r="51" spans="2:7" hidden="1" outlineLevel="1" x14ac:dyDescent="0.25">
      <c r="B51" s="87" t="s">
        <v>315</v>
      </c>
      <c r="C51" s="88">
        <v>0</v>
      </c>
      <c r="D51" s="222">
        <v>1855000</v>
      </c>
      <c r="E51" s="222">
        <v>0</v>
      </c>
      <c r="F51" s="222">
        <f t="shared" si="1"/>
        <v>-1855000</v>
      </c>
      <c r="G51" s="223">
        <f t="shared" si="0"/>
        <v>-1</v>
      </c>
    </row>
    <row r="52" spans="2:7" hidden="1" outlineLevel="1" x14ac:dyDescent="0.25">
      <c r="B52" s="87" t="s">
        <v>310</v>
      </c>
      <c r="C52" s="88">
        <v>0</v>
      </c>
      <c r="D52" s="222">
        <v>0</v>
      </c>
      <c r="E52" s="222">
        <v>0</v>
      </c>
      <c r="F52" s="222">
        <f t="shared" si="1"/>
        <v>0</v>
      </c>
      <c r="G52" s="223" t="str">
        <f t="shared" si="0"/>
        <v>-</v>
      </c>
    </row>
    <row r="53" spans="2:7" hidden="1" outlineLevel="1" x14ac:dyDescent="0.25">
      <c r="B53" s="87" t="s">
        <v>311</v>
      </c>
      <c r="C53" s="88">
        <v>111067302</v>
      </c>
      <c r="D53" s="222">
        <v>5782364.0300000003</v>
      </c>
      <c r="E53" s="222">
        <v>2523457.96</v>
      </c>
      <c r="F53" s="222">
        <f t="shared" si="1"/>
        <v>-3258906.0700000003</v>
      </c>
      <c r="G53" s="223">
        <f t="shared" si="0"/>
        <v>-0.56359406863562689</v>
      </c>
    </row>
    <row r="54" spans="2:7" collapsed="1" x14ac:dyDescent="0.25">
      <c r="B54" s="83" t="s">
        <v>325</v>
      </c>
      <c r="C54" s="84">
        <v>3985133221</v>
      </c>
      <c r="D54" s="218">
        <v>31085569.629999999</v>
      </c>
      <c r="E54" s="218">
        <v>198893441.28</v>
      </c>
      <c r="F54" s="218">
        <f t="shared" si="1"/>
        <v>167807871.65000001</v>
      </c>
      <c r="G54" s="219">
        <f t="shared" si="0"/>
        <v>5.3982562857092482</v>
      </c>
    </row>
    <row r="55" spans="2:7" x14ac:dyDescent="0.25">
      <c r="B55" s="214" t="s">
        <v>326</v>
      </c>
      <c r="C55" s="215">
        <v>2184745931</v>
      </c>
      <c r="D55" s="220">
        <v>5275502.17</v>
      </c>
      <c r="E55" s="220">
        <v>138702384.25999999</v>
      </c>
      <c r="F55" s="220">
        <f t="shared" si="1"/>
        <v>133426882.08999999</v>
      </c>
      <c r="G55" s="221">
        <f t="shared" si="0"/>
        <v>25.291787926607942</v>
      </c>
    </row>
    <row r="56" spans="2:7" hidden="1" outlineLevel="1" x14ac:dyDescent="0.25">
      <c r="B56" s="87" t="s">
        <v>314</v>
      </c>
      <c r="C56" s="88">
        <v>142049097</v>
      </c>
      <c r="D56" s="222">
        <v>0</v>
      </c>
      <c r="E56" s="222">
        <v>8963830.3399999999</v>
      </c>
      <c r="F56" s="222">
        <f t="shared" si="1"/>
        <v>8963830.3399999999</v>
      </c>
      <c r="G56" s="223" t="str">
        <f t="shared" si="0"/>
        <v>-</v>
      </c>
    </row>
    <row r="57" spans="2:7" hidden="1" outlineLevel="1" x14ac:dyDescent="0.25">
      <c r="B57" s="87" t="s">
        <v>309</v>
      </c>
      <c r="C57" s="88">
        <v>515957851</v>
      </c>
      <c r="D57" s="222">
        <v>2917781.89</v>
      </c>
      <c r="E57" s="222">
        <v>113673481.77</v>
      </c>
      <c r="F57" s="222">
        <f t="shared" si="1"/>
        <v>110755699.88</v>
      </c>
      <c r="G57" s="223">
        <f t="shared" si="0"/>
        <v>37.958868776171613</v>
      </c>
    </row>
    <row r="58" spans="2:7" hidden="1" outlineLevel="1" x14ac:dyDescent="0.25">
      <c r="B58" s="87" t="s">
        <v>316</v>
      </c>
      <c r="C58" s="88">
        <v>548506156</v>
      </c>
      <c r="D58" s="222">
        <v>0</v>
      </c>
      <c r="E58" s="222">
        <v>16065072.15</v>
      </c>
      <c r="F58" s="222">
        <f t="shared" si="1"/>
        <v>16065072.15</v>
      </c>
      <c r="G58" s="223" t="str">
        <f t="shared" si="0"/>
        <v>-</v>
      </c>
    </row>
    <row r="59" spans="2:7" hidden="1" outlineLevel="1" x14ac:dyDescent="0.25">
      <c r="B59" s="87" t="s">
        <v>317</v>
      </c>
      <c r="C59" s="88">
        <v>822757951</v>
      </c>
      <c r="D59" s="222">
        <v>0</v>
      </c>
      <c r="E59" s="222">
        <v>0</v>
      </c>
      <c r="F59" s="222">
        <f t="shared" si="1"/>
        <v>0</v>
      </c>
      <c r="G59" s="223" t="str">
        <f t="shared" si="0"/>
        <v>-</v>
      </c>
    </row>
    <row r="60" spans="2:7" hidden="1" outlineLevel="1" x14ac:dyDescent="0.25">
      <c r="B60" s="87" t="s">
        <v>310</v>
      </c>
      <c r="C60" s="88">
        <v>18597757</v>
      </c>
      <c r="D60" s="222">
        <v>0</v>
      </c>
      <c r="E60" s="222">
        <v>0</v>
      </c>
      <c r="F60" s="222">
        <f t="shared" si="1"/>
        <v>0</v>
      </c>
      <c r="G60" s="223" t="str">
        <f t="shared" si="0"/>
        <v>-</v>
      </c>
    </row>
    <row r="61" spans="2:7" hidden="1" outlineLevel="1" x14ac:dyDescent="0.25">
      <c r="B61" s="87" t="s">
        <v>311</v>
      </c>
      <c r="C61" s="88">
        <v>136877119</v>
      </c>
      <c r="D61" s="222">
        <v>2357720.2799999998</v>
      </c>
      <c r="E61" s="222">
        <v>0</v>
      </c>
      <c r="F61" s="222">
        <f t="shared" si="1"/>
        <v>-2357720.2799999998</v>
      </c>
      <c r="G61" s="223">
        <f t="shared" si="0"/>
        <v>-1</v>
      </c>
    </row>
    <row r="62" spans="2:7" collapsed="1" x14ac:dyDescent="0.25">
      <c r="B62" s="214" t="s">
        <v>327</v>
      </c>
      <c r="C62" s="215">
        <v>635775519</v>
      </c>
      <c r="D62" s="220">
        <v>4090790.59</v>
      </c>
      <c r="E62" s="220">
        <v>27822778.349999998</v>
      </c>
      <c r="F62" s="220">
        <f t="shared" si="1"/>
        <v>23731987.759999998</v>
      </c>
      <c r="G62" s="221">
        <f t="shared" si="0"/>
        <v>5.8013206097650674</v>
      </c>
    </row>
    <row r="63" spans="2:7" hidden="1" outlineLevel="1" x14ac:dyDescent="0.25">
      <c r="B63" s="87" t="s">
        <v>309</v>
      </c>
      <c r="C63" s="88">
        <v>417155181</v>
      </c>
      <c r="D63" s="222">
        <v>4090790.59</v>
      </c>
      <c r="E63" s="222">
        <v>22176191.809999999</v>
      </c>
      <c r="F63" s="222">
        <f t="shared" si="1"/>
        <v>18085401.219999999</v>
      </c>
      <c r="G63" s="223">
        <f t="shared" si="0"/>
        <v>4.4210039165070043</v>
      </c>
    </row>
    <row r="64" spans="2:7" hidden="1" outlineLevel="1" x14ac:dyDescent="0.25">
      <c r="B64" s="87" t="s">
        <v>315</v>
      </c>
      <c r="C64" s="88">
        <v>91104925</v>
      </c>
      <c r="D64" s="222">
        <v>0</v>
      </c>
      <c r="E64" s="222">
        <v>0</v>
      </c>
      <c r="F64" s="222">
        <f t="shared" si="1"/>
        <v>0</v>
      </c>
      <c r="G64" s="223" t="str">
        <f t="shared" si="0"/>
        <v>-</v>
      </c>
    </row>
    <row r="65" spans="2:7" hidden="1" outlineLevel="1" x14ac:dyDescent="0.25">
      <c r="B65" s="87" t="s">
        <v>317</v>
      </c>
      <c r="C65" s="88">
        <v>0</v>
      </c>
      <c r="D65" s="222">
        <v>0</v>
      </c>
      <c r="E65" s="222">
        <v>0</v>
      </c>
      <c r="F65" s="222">
        <f t="shared" si="1"/>
        <v>0</v>
      </c>
      <c r="G65" s="223" t="str">
        <f t="shared" si="0"/>
        <v>-</v>
      </c>
    </row>
    <row r="66" spans="2:7" hidden="1" outlineLevel="1" x14ac:dyDescent="0.25">
      <c r="B66" s="87" t="s">
        <v>310</v>
      </c>
      <c r="C66" s="88">
        <v>25195852</v>
      </c>
      <c r="D66" s="222">
        <v>0</v>
      </c>
      <c r="E66" s="222">
        <v>0</v>
      </c>
      <c r="F66" s="222">
        <f t="shared" si="1"/>
        <v>0</v>
      </c>
      <c r="G66" s="223" t="str">
        <f t="shared" si="0"/>
        <v>-</v>
      </c>
    </row>
    <row r="67" spans="2:7" hidden="1" outlineLevel="1" x14ac:dyDescent="0.25">
      <c r="B67" s="87" t="s">
        <v>311</v>
      </c>
      <c r="C67" s="88">
        <v>85497312</v>
      </c>
      <c r="D67" s="222">
        <v>0</v>
      </c>
      <c r="E67" s="222">
        <v>0</v>
      </c>
      <c r="F67" s="222">
        <f t="shared" si="1"/>
        <v>0</v>
      </c>
      <c r="G67" s="223" t="str">
        <f t="shared" si="0"/>
        <v>-</v>
      </c>
    </row>
    <row r="68" spans="2:7" hidden="1" outlineLevel="1" x14ac:dyDescent="0.25">
      <c r="B68" s="87" t="s">
        <v>319</v>
      </c>
      <c r="C68" s="88">
        <v>16822249</v>
      </c>
      <c r="D68" s="222">
        <v>0</v>
      </c>
      <c r="E68" s="222">
        <v>5646586.54</v>
      </c>
      <c r="F68" s="222">
        <f t="shared" si="1"/>
        <v>5646586.54</v>
      </c>
      <c r="G68" s="223" t="str">
        <f t="shared" si="0"/>
        <v>-</v>
      </c>
    </row>
    <row r="69" spans="2:7" collapsed="1" x14ac:dyDescent="0.25">
      <c r="B69" s="214" t="s">
        <v>328</v>
      </c>
      <c r="C69" s="215">
        <v>204788739</v>
      </c>
      <c r="D69" s="220">
        <v>0</v>
      </c>
      <c r="E69" s="220">
        <v>14117541.329999998</v>
      </c>
      <c r="F69" s="220">
        <f t="shared" si="1"/>
        <v>14117541.329999998</v>
      </c>
      <c r="G69" s="221" t="str">
        <f t="shared" si="0"/>
        <v>-</v>
      </c>
    </row>
    <row r="70" spans="2:7" hidden="1" outlineLevel="1" x14ac:dyDescent="0.25">
      <c r="B70" s="87" t="s">
        <v>309</v>
      </c>
      <c r="C70" s="88">
        <v>137811114</v>
      </c>
      <c r="D70" s="222">
        <v>0</v>
      </c>
      <c r="E70" s="222">
        <v>11733512.369999999</v>
      </c>
      <c r="F70" s="222">
        <f t="shared" si="1"/>
        <v>11733512.369999999</v>
      </c>
      <c r="G70" s="223" t="str">
        <f t="shared" si="0"/>
        <v>-</v>
      </c>
    </row>
    <row r="71" spans="2:7" hidden="1" outlineLevel="1" x14ac:dyDescent="0.25">
      <c r="B71" s="87" t="s">
        <v>315</v>
      </c>
      <c r="C71" s="88">
        <v>0</v>
      </c>
      <c r="D71" s="222">
        <v>0</v>
      </c>
      <c r="E71" s="222">
        <v>0</v>
      </c>
      <c r="F71" s="222">
        <f t="shared" si="1"/>
        <v>0</v>
      </c>
      <c r="G71" s="223" t="str">
        <f t="shared" si="0"/>
        <v>-</v>
      </c>
    </row>
    <row r="72" spans="2:7" hidden="1" outlineLevel="1" x14ac:dyDescent="0.25">
      <c r="B72" s="87" t="s">
        <v>311</v>
      </c>
      <c r="C72" s="88">
        <v>66977625</v>
      </c>
      <c r="D72" s="222">
        <v>0</v>
      </c>
      <c r="E72" s="222">
        <v>2384028.96</v>
      </c>
      <c r="F72" s="222">
        <f t="shared" si="1"/>
        <v>2384028.96</v>
      </c>
      <c r="G72" s="223" t="str">
        <f t="shared" ref="G72:G135" si="2">IFERROR(F72/D72,"-")</f>
        <v>-</v>
      </c>
    </row>
    <row r="73" spans="2:7" collapsed="1" x14ac:dyDescent="0.25">
      <c r="B73" s="214" t="s">
        <v>329</v>
      </c>
      <c r="C73" s="215">
        <v>959823032</v>
      </c>
      <c r="D73" s="220">
        <v>21719276.869999997</v>
      </c>
      <c r="E73" s="220">
        <v>18250737.34</v>
      </c>
      <c r="F73" s="220">
        <f t="shared" ref="F73:F104" si="3">E73-D73</f>
        <v>-3468539.5299999975</v>
      </c>
      <c r="G73" s="221">
        <f t="shared" si="2"/>
        <v>-0.15969866541878094</v>
      </c>
    </row>
    <row r="74" spans="2:7" hidden="1" outlineLevel="1" x14ac:dyDescent="0.25">
      <c r="B74" s="87" t="s">
        <v>309</v>
      </c>
      <c r="C74" s="88">
        <v>471723737</v>
      </c>
      <c r="D74" s="222">
        <v>21719276.869999997</v>
      </c>
      <c r="E74" s="222">
        <v>18250737.34</v>
      </c>
      <c r="F74" s="222">
        <f t="shared" si="3"/>
        <v>-3468539.5299999975</v>
      </c>
      <c r="G74" s="223">
        <f t="shared" si="2"/>
        <v>-0.15969866541878094</v>
      </c>
    </row>
    <row r="75" spans="2:7" hidden="1" outlineLevel="1" x14ac:dyDescent="0.25">
      <c r="B75" s="87" t="s">
        <v>315</v>
      </c>
      <c r="C75" s="88">
        <v>316939253</v>
      </c>
      <c r="D75" s="222">
        <v>0</v>
      </c>
      <c r="E75" s="222">
        <v>0</v>
      </c>
      <c r="F75" s="222">
        <f t="shared" si="3"/>
        <v>0</v>
      </c>
      <c r="G75" s="223" t="str">
        <f t="shared" si="2"/>
        <v>-</v>
      </c>
    </row>
    <row r="76" spans="2:7" hidden="1" outlineLevel="1" x14ac:dyDescent="0.25">
      <c r="B76" s="87" t="s">
        <v>317</v>
      </c>
      <c r="C76" s="88">
        <v>0</v>
      </c>
      <c r="D76" s="222">
        <v>0</v>
      </c>
      <c r="E76" s="222">
        <v>0</v>
      </c>
      <c r="F76" s="222">
        <f t="shared" si="3"/>
        <v>0</v>
      </c>
      <c r="G76" s="223" t="str">
        <f t="shared" si="2"/>
        <v>-</v>
      </c>
    </row>
    <row r="77" spans="2:7" hidden="1" outlineLevel="1" x14ac:dyDescent="0.25">
      <c r="B77" s="87" t="s">
        <v>310</v>
      </c>
      <c r="C77" s="88">
        <v>0</v>
      </c>
      <c r="D77" s="222">
        <v>0</v>
      </c>
      <c r="E77" s="222">
        <v>0</v>
      </c>
      <c r="F77" s="222">
        <f t="shared" si="3"/>
        <v>0</v>
      </c>
      <c r="G77" s="223" t="str">
        <f t="shared" si="2"/>
        <v>-</v>
      </c>
    </row>
    <row r="78" spans="2:7" hidden="1" outlineLevel="1" x14ac:dyDescent="0.25">
      <c r="B78" s="87" t="s">
        <v>311</v>
      </c>
      <c r="C78" s="88">
        <v>171160042</v>
      </c>
      <c r="D78" s="222">
        <v>0</v>
      </c>
      <c r="E78" s="222">
        <v>0</v>
      </c>
      <c r="F78" s="222">
        <f t="shared" si="3"/>
        <v>0</v>
      </c>
      <c r="G78" s="223" t="str">
        <f t="shared" si="2"/>
        <v>-</v>
      </c>
    </row>
    <row r="79" spans="2:7" collapsed="1" x14ac:dyDescent="0.25">
      <c r="B79" s="83" t="s">
        <v>330</v>
      </c>
      <c r="C79" s="84">
        <v>2397153101</v>
      </c>
      <c r="D79" s="218">
        <v>8876684</v>
      </c>
      <c r="E79" s="218">
        <v>412822936.28000003</v>
      </c>
      <c r="F79" s="218">
        <f t="shared" si="3"/>
        <v>403946252.28000003</v>
      </c>
      <c r="G79" s="219">
        <f t="shared" si="2"/>
        <v>45.506435993440796</v>
      </c>
    </row>
    <row r="80" spans="2:7" x14ac:dyDescent="0.25">
      <c r="B80" s="214" t="s">
        <v>331</v>
      </c>
      <c r="C80" s="215">
        <v>681946003</v>
      </c>
      <c r="D80" s="220">
        <v>29411.5</v>
      </c>
      <c r="E80" s="220">
        <v>139469533.93000001</v>
      </c>
      <c r="F80" s="220">
        <f t="shared" si="3"/>
        <v>139440122.43000001</v>
      </c>
      <c r="G80" s="221">
        <f t="shared" si="2"/>
        <v>4741.006831681485</v>
      </c>
    </row>
    <row r="81" spans="2:7" hidden="1" outlineLevel="1" x14ac:dyDescent="0.25">
      <c r="B81" s="87" t="s">
        <v>332</v>
      </c>
      <c r="C81" s="88">
        <v>0</v>
      </c>
      <c r="D81" s="222">
        <v>0</v>
      </c>
      <c r="E81" s="222">
        <v>31606549.210000001</v>
      </c>
      <c r="F81" s="222">
        <f t="shared" si="3"/>
        <v>31606549.210000001</v>
      </c>
      <c r="G81" s="223" t="str">
        <f t="shared" si="2"/>
        <v>-</v>
      </c>
    </row>
    <row r="82" spans="2:7" hidden="1" outlineLevel="1" x14ac:dyDescent="0.25">
      <c r="B82" s="87" t="s">
        <v>333</v>
      </c>
      <c r="C82" s="88">
        <v>61974902</v>
      </c>
      <c r="D82" s="222">
        <v>0</v>
      </c>
      <c r="E82" s="222">
        <v>0</v>
      </c>
      <c r="F82" s="222">
        <f t="shared" si="3"/>
        <v>0</v>
      </c>
      <c r="G82" s="223" t="str">
        <f t="shared" si="2"/>
        <v>-</v>
      </c>
    </row>
    <row r="83" spans="2:7" hidden="1" outlineLevel="1" x14ac:dyDescent="0.25">
      <c r="B83" s="87" t="s">
        <v>309</v>
      </c>
      <c r="C83" s="88">
        <v>226862072</v>
      </c>
      <c r="D83" s="222">
        <v>0</v>
      </c>
      <c r="E83" s="222">
        <v>26755502.359999999</v>
      </c>
      <c r="F83" s="222">
        <f t="shared" si="3"/>
        <v>26755502.359999999</v>
      </c>
      <c r="G83" s="223" t="str">
        <f t="shared" si="2"/>
        <v>-</v>
      </c>
    </row>
    <row r="84" spans="2:7" hidden="1" outlineLevel="1" x14ac:dyDescent="0.25">
      <c r="B84" s="87" t="s">
        <v>316</v>
      </c>
      <c r="C84" s="88">
        <v>0</v>
      </c>
      <c r="D84" s="222">
        <v>0</v>
      </c>
      <c r="E84" s="222">
        <v>0</v>
      </c>
      <c r="F84" s="222">
        <f t="shared" si="3"/>
        <v>0</v>
      </c>
      <c r="G84" s="223" t="str">
        <f t="shared" si="2"/>
        <v>-</v>
      </c>
    </row>
    <row r="85" spans="2:7" hidden="1" outlineLevel="1" x14ac:dyDescent="0.25">
      <c r="B85" s="87" t="s">
        <v>317</v>
      </c>
      <c r="C85" s="88">
        <v>321917532</v>
      </c>
      <c r="D85" s="222">
        <v>0</v>
      </c>
      <c r="E85" s="222">
        <v>81107482.359999999</v>
      </c>
      <c r="F85" s="222">
        <f t="shared" si="3"/>
        <v>81107482.359999999</v>
      </c>
      <c r="G85" s="223" t="str">
        <f t="shared" si="2"/>
        <v>-</v>
      </c>
    </row>
    <row r="86" spans="2:7" hidden="1" outlineLevel="1" x14ac:dyDescent="0.25">
      <c r="B86" s="87" t="s">
        <v>310</v>
      </c>
      <c r="C86" s="88">
        <v>14945875</v>
      </c>
      <c r="D86" s="222">
        <v>0</v>
      </c>
      <c r="E86" s="222">
        <v>0</v>
      </c>
      <c r="F86" s="222">
        <f t="shared" si="3"/>
        <v>0</v>
      </c>
      <c r="G86" s="223" t="str">
        <f t="shared" si="2"/>
        <v>-</v>
      </c>
    </row>
    <row r="87" spans="2:7" hidden="1" outlineLevel="1" x14ac:dyDescent="0.25">
      <c r="B87" s="87" t="s">
        <v>311</v>
      </c>
      <c r="C87" s="88">
        <v>45851831</v>
      </c>
      <c r="D87" s="222">
        <v>0</v>
      </c>
      <c r="E87" s="222">
        <v>0</v>
      </c>
      <c r="F87" s="222">
        <f t="shared" si="3"/>
        <v>0</v>
      </c>
      <c r="G87" s="223" t="str">
        <f t="shared" si="2"/>
        <v>-</v>
      </c>
    </row>
    <row r="88" spans="2:7" hidden="1" outlineLevel="1" x14ac:dyDescent="0.25">
      <c r="B88" s="87" t="s">
        <v>319</v>
      </c>
      <c r="C88" s="88">
        <v>10393791</v>
      </c>
      <c r="D88" s="222">
        <v>29411.5</v>
      </c>
      <c r="E88" s="222">
        <v>0</v>
      </c>
      <c r="F88" s="222">
        <f t="shared" si="3"/>
        <v>-29411.5</v>
      </c>
      <c r="G88" s="223">
        <f t="shared" si="2"/>
        <v>-1</v>
      </c>
    </row>
    <row r="89" spans="2:7" collapsed="1" x14ac:dyDescent="0.25">
      <c r="B89" s="214" t="s">
        <v>334</v>
      </c>
      <c r="C89" s="215">
        <v>847723630</v>
      </c>
      <c r="D89" s="220">
        <v>3137172.5</v>
      </c>
      <c r="E89" s="220">
        <v>125591981.02</v>
      </c>
      <c r="F89" s="220">
        <f t="shared" si="3"/>
        <v>122454808.52</v>
      </c>
      <c r="G89" s="221">
        <f t="shared" si="2"/>
        <v>39.033495454904056</v>
      </c>
    </row>
    <row r="90" spans="2:7" hidden="1" outlineLevel="1" x14ac:dyDescent="0.25">
      <c r="B90" s="87" t="s">
        <v>309</v>
      </c>
      <c r="C90" s="88">
        <v>351720000</v>
      </c>
      <c r="D90" s="222">
        <v>3137172.5</v>
      </c>
      <c r="E90" s="222">
        <v>114512217.22</v>
      </c>
      <c r="F90" s="222">
        <f t="shared" si="3"/>
        <v>111375044.72</v>
      </c>
      <c r="G90" s="223">
        <f t="shared" si="2"/>
        <v>35.501727979573964</v>
      </c>
    </row>
    <row r="91" spans="2:7" hidden="1" outlineLevel="1" x14ac:dyDescent="0.25">
      <c r="B91" s="87" t="s">
        <v>316</v>
      </c>
      <c r="C91" s="88">
        <v>88611833</v>
      </c>
      <c r="D91" s="222">
        <v>0</v>
      </c>
      <c r="E91" s="222">
        <v>5788218.1699999999</v>
      </c>
      <c r="F91" s="222">
        <f t="shared" si="3"/>
        <v>5788218.1699999999</v>
      </c>
      <c r="G91" s="223" t="str">
        <f t="shared" si="2"/>
        <v>-</v>
      </c>
    </row>
    <row r="92" spans="2:7" hidden="1" outlineLevel="1" x14ac:dyDescent="0.25">
      <c r="B92" s="87" t="s">
        <v>317</v>
      </c>
      <c r="C92" s="88">
        <v>318033537</v>
      </c>
      <c r="D92" s="222">
        <v>0</v>
      </c>
      <c r="E92" s="222">
        <v>0</v>
      </c>
      <c r="F92" s="222">
        <f t="shared" si="3"/>
        <v>0</v>
      </c>
      <c r="G92" s="223" t="str">
        <f t="shared" si="2"/>
        <v>-</v>
      </c>
    </row>
    <row r="93" spans="2:7" hidden="1" outlineLevel="1" x14ac:dyDescent="0.25">
      <c r="B93" s="87" t="s">
        <v>311</v>
      </c>
      <c r="C93" s="88">
        <v>89358260</v>
      </c>
      <c r="D93" s="222">
        <v>0</v>
      </c>
      <c r="E93" s="222">
        <v>5291545.63</v>
      </c>
      <c r="F93" s="222">
        <f t="shared" si="3"/>
        <v>5291545.63</v>
      </c>
      <c r="G93" s="223" t="str">
        <f t="shared" si="2"/>
        <v>-</v>
      </c>
    </row>
    <row r="94" spans="2:7" collapsed="1" x14ac:dyDescent="0.25">
      <c r="B94" s="214" t="s">
        <v>335</v>
      </c>
      <c r="C94" s="215">
        <v>362786373</v>
      </c>
      <c r="D94" s="220">
        <v>5710100</v>
      </c>
      <c r="E94" s="220">
        <v>84074616.420000002</v>
      </c>
      <c r="F94" s="220">
        <f t="shared" si="3"/>
        <v>78364516.420000002</v>
      </c>
      <c r="G94" s="221">
        <f t="shared" si="2"/>
        <v>13.723843088562372</v>
      </c>
    </row>
    <row r="95" spans="2:7" hidden="1" outlineLevel="1" x14ac:dyDescent="0.25">
      <c r="B95" s="87" t="s">
        <v>309</v>
      </c>
      <c r="C95" s="88">
        <v>110000000</v>
      </c>
      <c r="D95" s="222">
        <v>5710100</v>
      </c>
      <c r="E95" s="222">
        <v>74500000</v>
      </c>
      <c r="F95" s="222">
        <f t="shared" si="3"/>
        <v>68789900</v>
      </c>
      <c r="G95" s="223">
        <f t="shared" si="2"/>
        <v>12.047056969229962</v>
      </c>
    </row>
    <row r="96" spans="2:7" hidden="1" outlineLevel="1" x14ac:dyDescent="0.25">
      <c r="B96" s="87" t="s">
        <v>315</v>
      </c>
      <c r="C96" s="88">
        <v>0</v>
      </c>
      <c r="D96" s="222">
        <v>0</v>
      </c>
      <c r="E96" s="222">
        <v>0</v>
      </c>
      <c r="F96" s="222">
        <f t="shared" si="3"/>
        <v>0</v>
      </c>
      <c r="G96" s="223" t="str">
        <f t="shared" si="2"/>
        <v>-</v>
      </c>
    </row>
    <row r="97" spans="2:7" hidden="1" outlineLevel="1" x14ac:dyDescent="0.25">
      <c r="B97" s="87" t="s">
        <v>316</v>
      </c>
      <c r="C97" s="88">
        <v>0</v>
      </c>
      <c r="D97" s="222">
        <v>0</v>
      </c>
      <c r="E97" s="222">
        <v>0</v>
      </c>
      <c r="F97" s="222">
        <f t="shared" si="3"/>
        <v>0</v>
      </c>
      <c r="G97" s="223" t="str">
        <f t="shared" si="2"/>
        <v>-</v>
      </c>
    </row>
    <row r="98" spans="2:7" hidden="1" outlineLevel="1" x14ac:dyDescent="0.25">
      <c r="B98" s="87" t="s">
        <v>311</v>
      </c>
      <c r="C98" s="88">
        <v>252786373</v>
      </c>
      <c r="D98" s="222">
        <v>0</v>
      </c>
      <c r="E98" s="222">
        <v>3937984.04</v>
      </c>
      <c r="F98" s="222">
        <f t="shared" si="3"/>
        <v>3937984.04</v>
      </c>
      <c r="G98" s="223" t="str">
        <f t="shared" si="2"/>
        <v>-</v>
      </c>
    </row>
    <row r="99" spans="2:7" hidden="1" outlineLevel="1" x14ac:dyDescent="0.25">
      <c r="B99" s="87" t="s">
        <v>319</v>
      </c>
      <c r="C99" s="88">
        <v>0</v>
      </c>
      <c r="D99" s="222">
        <v>0</v>
      </c>
      <c r="E99" s="222">
        <v>5636632.3799999999</v>
      </c>
      <c r="F99" s="222">
        <f t="shared" si="3"/>
        <v>5636632.3799999999</v>
      </c>
      <c r="G99" s="223" t="str">
        <f t="shared" si="2"/>
        <v>-</v>
      </c>
    </row>
    <row r="100" spans="2:7" collapsed="1" x14ac:dyDescent="0.25">
      <c r="B100" s="214" t="s">
        <v>336</v>
      </c>
      <c r="C100" s="215">
        <v>494697095</v>
      </c>
      <c r="D100" s="220">
        <v>0</v>
      </c>
      <c r="E100" s="220">
        <v>63492682.909999996</v>
      </c>
      <c r="F100" s="220">
        <f t="shared" si="3"/>
        <v>63492682.909999996</v>
      </c>
      <c r="G100" s="221" t="str">
        <f t="shared" si="2"/>
        <v>-</v>
      </c>
    </row>
    <row r="101" spans="2:7" hidden="1" outlineLevel="1" x14ac:dyDescent="0.25">
      <c r="B101" s="87" t="s">
        <v>309</v>
      </c>
      <c r="C101" s="88">
        <v>130000000</v>
      </c>
      <c r="D101" s="222">
        <v>0</v>
      </c>
      <c r="E101" s="222">
        <v>0</v>
      </c>
      <c r="F101" s="222">
        <f t="shared" si="3"/>
        <v>0</v>
      </c>
      <c r="G101" s="223" t="str">
        <f t="shared" si="2"/>
        <v>-</v>
      </c>
    </row>
    <row r="102" spans="2:7" hidden="1" outlineLevel="1" x14ac:dyDescent="0.25">
      <c r="B102" s="87" t="s">
        <v>317</v>
      </c>
      <c r="C102" s="88">
        <v>282115004</v>
      </c>
      <c r="D102" s="222">
        <v>0</v>
      </c>
      <c r="E102" s="222">
        <v>63492682.909999996</v>
      </c>
      <c r="F102" s="222">
        <f t="shared" si="3"/>
        <v>63492682.909999996</v>
      </c>
      <c r="G102" s="223" t="str">
        <f t="shared" si="2"/>
        <v>-</v>
      </c>
    </row>
    <row r="103" spans="2:7" hidden="1" outlineLevel="1" x14ac:dyDescent="0.25">
      <c r="B103" s="87" t="s">
        <v>311</v>
      </c>
      <c r="C103" s="88">
        <v>82582091</v>
      </c>
      <c r="D103" s="222">
        <v>0</v>
      </c>
      <c r="E103" s="222">
        <v>0</v>
      </c>
      <c r="F103" s="222">
        <f t="shared" si="3"/>
        <v>0</v>
      </c>
      <c r="G103" s="223" t="str">
        <f t="shared" si="2"/>
        <v>-</v>
      </c>
    </row>
    <row r="104" spans="2:7" collapsed="1" x14ac:dyDescent="0.25">
      <c r="B104" s="214" t="s">
        <v>320</v>
      </c>
      <c r="C104" s="215">
        <v>10000000</v>
      </c>
      <c r="D104" s="220">
        <v>0</v>
      </c>
      <c r="E104" s="220">
        <v>194122</v>
      </c>
      <c r="F104" s="220">
        <f t="shared" si="3"/>
        <v>194122</v>
      </c>
      <c r="G104" s="221" t="str">
        <f t="shared" si="2"/>
        <v>-</v>
      </c>
    </row>
    <row r="105" spans="2:7" ht="14.25" hidden="1" customHeight="1" outlineLevel="1" x14ac:dyDescent="0.25">
      <c r="B105" s="87" t="s">
        <v>308</v>
      </c>
      <c r="C105" s="88">
        <v>10000000</v>
      </c>
      <c r="D105" s="222">
        <v>0</v>
      </c>
      <c r="E105" s="222">
        <v>194122</v>
      </c>
      <c r="F105" s="222">
        <f t="shared" ref="F105:F135" si="4">E105-D105</f>
        <v>194122</v>
      </c>
      <c r="G105" s="223" t="str">
        <f t="shared" si="2"/>
        <v>-</v>
      </c>
    </row>
    <row r="106" spans="2:7" collapsed="1" x14ac:dyDescent="0.25">
      <c r="B106" s="83" t="s">
        <v>337</v>
      </c>
      <c r="C106" s="84">
        <v>6141541311</v>
      </c>
      <c r="D106" s="218">
        <v>194853106.78999993</v>
      </c>
      <c r="E106" s="218">
        <v>239873265.49000001</v>
      </c>
      <c r="F106" s="218">
        <f t="shared" si="4"/>
        <v>45020158.700000077</v>
      </c>
      <c r="G106" s="219">
        <f t="shared" si="2"/>
        <v>0.23104665582017067</v>
      </c>
    </row>
    <row r="107" spans="2:7" x14ac:dyDescent="0.25">
      <c r="B107" s="214" t="s">
        <v>338</v>
      </c>
      <c r="C107" s="215">
        <v>2952648114</v>
      </c>
      <c r="D107" s="220">
        <v>180979453.54999995</v>
      </c>
      <c r="E107" s="220">
        <v>92641001.070000008</v>
      </c>
      <c r="F107" s="220">
        <f t="shared" si="4"/>
        <v>-88338452.479999945</v>
      </c>
      <c r="G107" s="221">
        <f t="shared" si="2"/>
        <v>-0.48811315730707688</v>
      </c>
    </row>
    <row r="108" spans="2:7" hidden="1" outlineLevel="1" x14ac:dyDescent="0.25">
      <c r="B108" s="87" t="s">
        <v>314</v>
      </c>
      <c r="C108" s="88">
        <v>5628082</v>
      </c>
      <c r="D108" s="222">
        <v>0</v>
      </c>
      <c r="E108" s="222">
        <v>0</v>
      </c>
      <c r="F108" s="222">
        <f t="shared" si="4"/>
        <v>0</v>
      </c>
      <c r="G108" s="223" t="str">
        <f t="shared" si="2"/>
        <v>-</v>
      </c>
    </row>
    <row r="109" spans="2:7" hidden="1" outlineLevel="1" x14ac:dyDescent="0.25">
      <c r="B109" s="87" t="s">
        <v>309</v>
      </c>
      <c r="C109" s="88">
        <v>233604905</v>
      </c>
      <c r="D109" s="222">
        <v>162554792.91999996</v>
      </c>
      <c r="E109" s="222">
        <v>25600036.41</v>
      </c>
      <c r="F109" s="222">
        <f t="shared" si="4"/>
        <v>-136954756.50999996</v>
      </c>
      <c r="G109" s="223">
        <f t="shared" si="2"/>
        <v>-0.84251441652293302</v>
      </c>
    </row>
    <row r="110" spans="2:7" hidden="1" outlineLevel="1" x14ac:dyDescent="0.25">
      <c r="B110" s="87" t="s">
        <v>315</v>
      </c>
      <c r="C110" s="88">
        <v>2105891782</v>
      </c>
      <c r="D110" s="222">
        <v>13555543.720000001</v>
      </c>
      <c r="E110" s="222">
        <v>46844410.780000001</v>
      </c>
      <c r="F110" s="222">
        <f t="shared" si="4"/>
        <v>33288867.060000002</v>
      </c>
      <c r="G110" s="223">
        <f t="shared" si="2"/>
        <v>2.4557382387314526</v>
      </c>
    </row>
    <row r="111" spans="2:7" hidden="1" outlineLevel="1" x14ac:dyDescent="0.25">
      <c r="B111" s="87" t="s">
        <v>310</v>
      </c>
      <c r="C111" s="88">
        <v>30347704</v>
      </c>
      <c r="D111" s="222">
        <v>0</v>
      </c>
      <c r="E111" s="222">
        <v>4571967.4000000004</v>
      </c>
      <c r="F111" s="222">
        <f t="shared" si="4"/>
        <v>4571967.4000000004</v>
      </c>
      <c r="G111" s="223" t="str">
        <f t="shared" si="2"/>
        <v>-</v>
      </c>
    </row>
    <row r="112" spans="2:7" hidden="1" outlineLevel="1" x14ac:dyDescent="0.25">
      <c r="B112" s="87" t="s">
        <v>311</v>
      </c>
      <c r="C112" s="88">
        <v>577175641</v>
      </c>
      <c r="D112" s="222">
        <v>4869116.91</v>
      </c>
      <c r="E112" s="222">
        <v>15624586.48</v>
      </c>
      <c r="F112" s="222">
        <f t="shared" si="4"/>
        <v>10755469.57</v>
      </c>
      <c r="G112" s="223">
        <f t="shared" si="2"/>
        <v>2.2089158606791393</v>
      </c>
    </row>
    <row r="113" spans="2:7" collapsed="1" x14ac:dyDescent="0.25">
      <c r="B113" s="214" t="s">
        <v>339</v>
      </c>
      <c r="C113" s="215">
        <v>1062071880</v>
      </c>
      <c r="D113" s="220">
        <v>9602345.8000000007</v>
      </c>
      <c r="E113" s="220">
        <v>57215472.069999993</v>
      </c>
      <c r="F113" s="220">
        <f t="shared" si="4"/>
        <v>47613126.269999996</v>
      </c>
      <c r="G113" s="221">
        <f t="shared" si="2"/>
        <v>4.9584890256712058</v>
      </c>
    </row>
    <row r="114" spans="2:7" hidden="1" outlineLevel="1" x14ac:dyDescent="0.25">
      <c r="B114" s="87" t="s">
        <v>332</v>
      </c>
      <c r="C114" s="88">
        <v>0</v>
      </c>
      <c r="D114" s="222">
        <v>8253749.2300000004</v>
      </c>
      <c r="E114" s="222">
        <v>0</v>
      </c>
      <c r="F114" s="222">
        <f t="shared" si="4"/>
        <v>-8253749.2300000004</v>
      </c>
      <c r="G114" s="223">
        <f t="shared" si="2"/>
        <v>-1</v>
      </c>
    </row>
    <row r="115" spans="2:7" hidden="1" outlineLevel="1" x14ac:dyDescent="0.25">
      <c r="B115" s="87" t="s">
        <v>309</v>
      </c>
      <c r="C115" s="88">
        <v>660000000</v>
      </c>
      <c r="D115" s="222">
        <v>0</v>
      </c>
      <c r="E115" s="222">
        <v>57215472.069999993</v>
      </c>
      <c r="F115" s="222">
        <f t="shared" si="4"/>
        <v>57215472.069999993</v>
      </c>
      <c r="G115" s="223" t="str">
        <f t="shared" si="2"/>
        <v>-</v>
      </c>
    </row>
    <row r="116" spans="2:7" hidden="1" outlineLevel="1" x14ac:dyDescent="0.25">
      <c r="B116" s="87" t="s">
        <v>316</v>
      </c>
      <c r="C116" s="88">
        <v>7497117</v>
      </c>
      <c r="D116" s="222">
        <v>0</v>
      </c>
      <c r="E116" s="222">
        <v>0</v>
      </c>
      <c r="F116" s="222">
        <f t="shared" si="4"/>
        <v>0</v>
      </c>
      <c r="G116" s="223" t="str">
        <f t="shared" si="2"/>
        <v>-</v>
      </c>
    </row>
    <row r="117" spans="2:7" hidden="1" outlineLevel="1" x14ac:dyDescent="0.25">
      <c r="B117" s="87" t="s">
        <v>317</v>
      </c>
      <c r="C117" s="88">
        <v>0</v>
      </c>
      <c r="D117" s="222">
        <v>0</v>
      </c>
      <c r="E117" s="222">
        <v>0</v>
      </c>
      <c r="F117" s="222">
        <f t="shared" si="4"/>
        <v>0</v>
      </c>
      <c r="G117" s="223" t="str">
        <f t="shared" si="2"/>
        <v>-</v>
      </c>
    </row>
    <row r="118" spans="2:7" hidden="1" outlineLevel="1" x14ac:dyDescent="0.25">
      <c r="B118" s="87" t="s">
        <v>311</v>
      </c>
      <c r="C118" s="88">
        <v>394574763</v>
      </c>
      <c r="D118" s="222">
        <v>1348596.57</v>
      </c>
      <c r="E118" s="222">
        <v>0</v>
      </c>
      <c r="F118" s="222">
        <f t="shared" si="4"/>
        <v>-1348596.57</v>
      </c>
      <c r="G118" s="223">
        <f t="shared" si="2"/>
        <v>-1</v>
      </c>
    </row>
    <row r="119" spans="2:7" collapsed="1" x14ac:dyDescent="0.25">
      <c r="B119" s="214" t="s">
        <v>340</v>
      </c>
      <c r="C119" s="215">
        <v>1928573868</v>
      </c>
      <c r="D119" s="220">
        <v>1344911.02</v>
      </c>
      <c r="E119" s="220">
        <v>70583931.430000007</v>
      </c>
      <c r="F119" s="220">
        <f t="shared" si="4"/>
        <v>69239020.410000011</v>
      </c>
      <c r="G119" s="221">
        <f t="shared" si="2"/>
        <v>51.482231449036689</v>
      </c>
    </row>
    <row r="120" spans="2:7" hidden="1" outlineLevel="1" x14ac:dyDescent="0.25">
      <c r="B120" s="87" t="s">
        <v>332</v>
      </c>
      <c r="C120" s="88">
        <v>1125000000</v>
      </c>
      <c r="D120" s="222">
        <v>0</v>
      </c>
      <c r="E120" s="222">
        <v>0</v>
      </c>
      <c r="F120" s="222">
        <f t="shared" si="4"/>
        <v>0</v>
      </c>
      <c r="G120" s="223" t="str">
        <f t="shared" si="2"/>
        <v>-</v>
      </c>
    </row>
    <row r="121" spans="2:7" hidden="1" outlineLevel="1" x14ac:dyDescent="0.25">
      <c r="B121" s="87" t="s">
        <v>309</v>
      </c>
      <c r="C121" s="88">
        <v>141715518</v>
      </c>
      <c r="D121" s="222">
        <v>0</v>
      </c>
      <c r="E121" s="222">
        <v>49214959.350000009</v>
      </c>
      <c r="F121" s="222">
        <f t="shared" si="4"/>
        <v>49214959.350000009</v>
      </c>
      <c r="G121" s="223" t="str">
        <f t="shared" si="2"/>
        <v>-</v>
      </c>
    </row>
    <row r="122" spans="2:7" hidden="1" outlineLevel="1" x14ac:dyDescent="0.25">
      <c r="B122" s="87" t="s">
        <v>315</v>
      </c>
      <c r="C122" s="88">
        <v>99976175</v>
      </c>
      <c r="D122" s="222">
        <v>0</v>
      </c>
      <c r="E122" s="222">
        <v>0</v>
      </c>
      <c r="F122" s="222">
        <f t="shared" si="4"/>
        <v>0</v>
      </c>
      <c r="G122" s="223" t="str">
        <f t="shared" si="2"/>
        <v>-</v>
      </c>
    </row>
    <row r="123" spans="2:7" hidden="1" outlineLevel="1" x14ac:dyDescent="0.25">
      <c r="B123" s="87" t="s">
        <v>316</v>
      </c>
      <c r="C123" s="88">
        <v>15289807</v>
      </c>
      <c r="D123" s="222">
        <v>0</v>
      </c>
      <c r="E123" s="222">
        <v>0</v>
      </c>
      <c r="F123" s="222">
        <f t="shared" si="4"/>
        <v>0</v>
      </c>
      <c r="G123" s="223" t="str">
        <f t="shared" si="2"/>
        <v>-</v>
      </c>
    </row>
    <row r="124" spans="2:7" hidden="1" outlineLevel="1" x14ac:dyDescent="0.25">
      <c r="B124" s="87" t="s">
        <v>317</v>
      </c>
      <c r="C124" s="88">
        <v>0</v>
      </c>
      <c r="D124" s="222">
        <v>0</v>
      </c>
      <c r="E124" s="222">
        <v>0</v>
      </c>
      <c r="F124" s="222">
        <f t="shared" si="4"/>
        <v>0</v>
      </c>
      <c r="G124" s="223" t="str">
        <f t="shared" si="2"/>
        <v>-</v>
      </c>
    </row>
    <row r="125" spans="2:7" hidden="1" outlineLevel="1" x14ac:dyDescent="0.25">
      <c r="B125" s="87" t="s">
        <v>310</v>
      </c>
      <c r="C125" s="88">
        <v>0</v>
      </c>
      <c r="D125" s="222">
        <v>0</v>
      </c>
      <c r="E125" s="222">
        <v>0</v>
      </c>
      <c r="F125" s="222">
        <f t="shared" si="4"/>
        <v>0</v>
      </c>
      <c r="G125" s="223" t="str">
        <f t="shared" si="2"/>
        <v>-</v>
      </c>
    </row>
    <row r="126" spans="2:7" hidden="1" outlineLevel="1" x14ac:dyDescent="0.25">
      <c r="B126" s="87" t="s">
        <v>311</v>
      </c>
      <c r="C126" s="88">
        <v>546592368</v>
      </c>
      <c r="D126" s="222">
        <v>1344911.02</v>
      </c>
      <c r="E126" s="222">
        <v>21368972.079999998</v>
      </c>
      <c r="F126" s="222">
        <f t="shared" si="4"/>
        <v>20024061.059999999</v>
      </c>
      <c r="G126" s="223">
        <f t="shared" si="2"/>
        <v>14.888762722756185</v>
      </c>
    </row>
    <row r="127" spans="2:7" collapsed="1" x14ac:dyDescent="0.25">
      <c r="B127" s="214" t="s">
        <v>341</v>
      </c>
      <c r="C127" s="215">
        <v>198247449</v>
      </c>
      <c r="D127" s="220">
        <v>0</v>
      </c>
      <c r="E127" s="220">
        <v>19432860.920000002</v>
      </c>
      <c r="F127" s="220">
        <f t="shared" si="4"/>
        <v>19432860.920000002</v>
      </c>
      <c r="G127" s="221" t="str">
        <f t="shared" si="2"/>
        <v>-</v>
      </c>
    </row>
    <row r="128" spans="2:7" hidden="1" outlineLevel="1" x14ac:dyDescent="0.25">
      <c r="B128" s="87" t="s">
        <v>309</v>
      </c>
      <c r="C128" s="88">
        <v>100000000</v>
      </c>
      <c r="D128" s="222">
        <v>0</v>
      </c>
      <c r="E128" s="222">
        <v>17810860.920000002</v>
      </c>
      <c r="F128" s="222">
        <f t="shared" si="4"/>
        <v>17810860.920000002</v>
      </c>
      <c r="G128" s="223" t="str">
        <f t="shared" si="2"/>
        <v>-</v>
      </c>
    </row>
    <row r="129" spans="2:7" hidden="1" outlineLevel="1" x14ac:dyDescent="0.25">
      <c r="B129" s="87" t="s">
        <v>315</v>
      </c>
      <c r="C129" s="88">
        <v>60000000</v>
      </c>
      <c r="D129" s="222">
        <v>0</v>
      </c>
      <c r="E129" s="222">
        <v>1622000</v>
      </c>
      <c r="F129" s="222">
        <f t="shared" si="4"/>
        <v>1622000</v>
      </c>
      <c r="G129" s="223" t="str">
        <f t="shared" si="2"/>
        <v>-</v>
      </c>
    </row>
    <row r="130" spans="2:7" hidden="1" outlineLevel="1" x14ac:dyDescent="0.25">
      <c r="B130" s="87" t="s">
        <v>310</v>
      </c>
      <c r="C130" s="88">
        <v>0</v>
      </c>
      <c r="D130" s="222">
        <v>0</v>
      </c>
      <c r="E130" s="222">
        <v>0</v>
      </c>
      <c r="F130" s="222">
        <f t="shared" si="4"/>
        <v>0</v>
      </c>
      <c r="G130" s="223" t="str">
        <f t="shared" si="2"/>
        <v>-</v>
      </c>
    </row>
    <row r="131" spans="2:7" hidden="1" outlineLevel="1" x14ac:dyDescent="0.25">
      <c r="B131" s="87" t="s">
        <v>311</v>
      </c>
      <c r="C131" s="88">
        <v>38247449</v>
      </c>
      <c r="D131" s="222">
        <v>0</v>
      </c>
      <c r="E131" s="222">
        <v>0</v>
      </c>
      <c r="F131" s="222">
        <f t="shared" si="4"/>
        <v>0</v>
      </c>
      <c r="G131" s="223" t="str">
        <f t="shared" si="2"/>
        <v>-</v>
      </c>
    </row>
    <row r="132" spans="2:7" collapsed="1" x14ac:dyDescent="0.25">
      <c r="B132" s="214" t="s">
        <v>320</v>
      </c>
      <c r="C132" s="215">
        <v>0</v>
      </c>
      <c r="D132" s="220">
        <v>2926396.42</v>
      </c>
      <c r="E132" s="220">
        <v>0</v>
      </c>
      <c r="F132" s="220">
        <f t="shared" si="4"/>
        <v>-2926396.42</v>
      </c>
      <c r="G132" s="221">
        <f t="shared" si="2"/>
        <v>-1</v>
      </c>
    </row>
    <row r="133" spans="2:7" hidden="1" outlineLevel="1" x14ac:dyDescent="0.25">
      <c r="B133" s="87" t="s">
        <v>309</v>
      </c>
      <c r="C133" s="88">
        <v>0</v>
      </c>
      <c r="D133" s="222">
        <v>2926396.42</v>
      </c>
      <c r="E133" s="222">
        <v>0</v>
      </c>
      <c r="F133" s="222">
        <f t="shared" si="4"/>
        <v>-2926396.42</v>
      </c>
      <c r="G133" s="223">
        <f t="shared" si="2"/>
        <v>-1</v>
      </c>
    </row>
    <row r="134" spans="2:7" collapsed="1" x14ac:dyDescent="0.25">
      <c r="B134" s="83" t="s">
        <v>342</v>
      </c>
      <c r="C134" s="84">
        <v>2208173993</v>
      </c>
      <c r="D134" s="218">
        <v>171483130.54000002</v>
      </c>
      <c r="E134" s="218">
        <v>515765335.9799999</v>
      </c>
      <c r="F134" s="218">
        <f t="shared" si="4"/>
        <v>344282205.43999988</v>
      </c>
      <c r="G134" s="224">
        <f t="shared" si="2"/>
        <v>2.0076738997932679</v>
      </c>
    </row>
    <row r="135" spans="2:7" x14ac:dyDescent="0.25">
      <c r="B135" s="214" t="s">
        <v>343</v>
      </c>
      <c r="C135" s="215">
        <v>1116546664</v>
      </c>
      <c r="D135" s="220">
        <v>81016189.570000008</v>
      </c>
      <c r="E135" s="220">
        <v>48358737.890000001</v>
      </c>
      <c r="F135" s="220">
        <f t="shared" si="4"/>
        <v>-32657451.680000007</v>
      </c>
      <c r="G135" s="221">
        <f t="shared" si="2"/>
        <v>-0.40309784813791022</v>
      </c>
    </row>
    <row r="136" spans="2:7" hidden="1" outlineLevel="1" x14ac:dyDescent="0.25">
      <c r="B136" s="87" t="s">
        <v>309</v>
      </c>
      <c r="C136" s="88">
        <v>142864941</v>
      </c>
      <c r="D136" s="222">
        <v>31686658</v>
      </c>
      <c r="E136" s="222">
        <v>17562484.830000002</v>
      </c>
      <c r="F136" s="222">
        <f t="shared" ref="F136:F199" si="5">E136-D136</f>
        <v>-14124173.169999998</v>
      </c>
      <c r="G136" s="223">
        <f t="shared" ref="G136:G199" si="6">IFERROR(F136/D136,"-")</f>
        <v>-0.44574511991766369</v>
      </c>
    </row>
    <row r="137" spans="2:7" hidden="1" outlineLevel="1" x14ac:dyDescent="0.25">
      <c r="B137" s="87" t="s">
        <v>315</v>
      </c>
      <c r="C137" s="88">
        <v>0</v>
      </c>
      <c r="D137" s="222">
        <v>47806390.920000002</v>
      </c>
      <c r="E137" s="222">
        <v>30796253.060000002</v>
      </c>
      <c r="F137" s="222">
        <f t="shared" si="5"/>
        <v>-17010137.859999999</v>
      </c>
      <c r="G137" s="223">
        <f t="shared" si="6"/>
        <v>-0.35581305203450819</v>
      </c>
    </row>
    <row r="138" spans="2:7" hidden="1" outlineLevel="1" x14ac:dyDescent="0.25">
      <c r="B138" s="87" t="s">
        <v>316</v>
      </c>
      <c r="C138" s="88">
        <v>0</v>
      </c>
      <c r="D138" s="222">
        <v>0</v>
      </c>
      <c r="E138" s="222">
        <v>0</v>
      </c>
      <c r="F138" s="222">
        <f t="shared" si="5"/>
        <v>0</v>
      </c>
      <c r="G138" s="223" t="str">
        <f t="shared" si="6"/>
        <v>-</v>
      </c>
    </row>
    <row r="139" spans="2:7" hidden="1" outlineLevel="1" x14ac:dyDescent="0.25">
      <c r="B139" s="87" t="s">
        <v>310</v>
      </c>
      <c r="C139" s="88">
        <v>5128364</v>
      </c>
      <c r="D139" s="222">
        <v>1523140.65</v>
      </c>
      <c r="E139" s="222">
        <v>0</v>
      </c>
      <c r="F139" s="222">
        <f t="shared" si="5"/>
        <v>-1523140.65</v>
      </c>
      <c r="G139" s="223">
        <f t="shared" si="6"/>
        <v>-1</v>
      </c>
    </row>
    <row r="140" spans="2:7" hidden="1" outlineLevel="1" x14ac:dyDescent="0.25">
      <c r="B140" s="87" t="s">
        <v>311</v>
      </c>
      <c r="C140" s="88">
        <v>291923846</v>
      </c>
      <c r="D140" s="222">
        <v>0</v>
      </c>
      <c r="E140" s="222">
        <v>0</v>
      </c>
      <c r="F140" s="222">
        <f t="shared" si="5"/>
        <v>0</v>
      </c>
      <c r="G140" s="223" t="str">
        <f t="shared" si="6"/>
        <v>-</v>
      </c>
    </row>
    <row r="141" spans="2:7" hidden="1" outlineLevel="1" x14ac:dyDescent="0.25">
      <c r="B141" s="87" t="s">
        <v>319</v>
      </c>
      <c r="C141" s="88">
        <v>676629513</v>
      </c>
      <c r="D141" s="222">
        <v>0</v>
      </c>
      <c r="E141" s="222">
        <v>0</v>
      </c>
      <c r="F141" s="222">
        <f t="shared" si="5"/>
        <v>0</v>
      </c>
      <c r="G141" s="223" t="str">
        <f t="shared" si="6"/>
        <v>-</v>
      </c>
    </row>
    <row r="142" spans="2:7" collapsed="1" x14ac:dyDescent="0.25">
      <c r="B142" s="214" t="s">
        <v>344</v>
      </c>
      <c r="C142" s="215">
        <v>499506966</v>
      </c>
      <c r="D142" s="220">
        <v>75713547.180000007</v>
      </c>
      <c r="E142" s="220">
        <v>412964095.92999995</v>
      </c>
      <c r="F142" s="220">
        <f t="shared" si="5"/>
        <v>337250548.74999994</v>
      </c>
      <c r="G142" s="221">
        <f t="shared" si="6"/>
        <v>4.4542959788718743</v>
      </c>
    </row>
    <row r="143" spans="2:7" hidden="1" outlineLevel="1" x14ac:dyDescent="0.25">
      <c r="B143" s="87" t="s">
        <v>314</v>
      </c>
      <c r="C143" s="88">
        <v>71206749</v>
      </c>
      <c r="D143" s="222">
        <v>1015197.63</v>
      </c>
      <c r="E143" s="222">
        <v>0</v>
      </c>
      <c r="F143" s="222">
        <f t="shared" si="5"/>
        <v>-1015197.63</v>
      </c>
      <c r="G143" s="223">
        <f t="shared" si="6"/>
        <v>-1</v>
      </c>
    </row>
    <row r="144" spans="2:7" hidden="1" outlineLevel="1" x14ac:dyDescent="0.25">
      <c r="B144" s="87" t="s">
        <v>308</v>
      </c>
      <c r="C144" s="88">
        <v>0</v>
      </c>
      <c r="D144" s="222">
        <v>0</v>
      </c>
      <c r="E144" s="222">
        <v>0</v>
      </c>
      <c r="F144" s="222">
        <f t="shared" si="5"/>
        <v>0</v>
      </c>
      <c r="G144" s="223" t="str">
        <f t="shared" si="6"/>
        <v>-</v>
      </c>
    </row>
    <row r="145" spans="2:7" hidden="1" outlineLevel="1" x14ac:dyDescent="0.25">
      <c r="B145" s="87" t="s">
        <v>309</v>
      </c>
      <c r="C145" s="88">
        <v>344000000</v>
      </c>
      <c r="D145" s="222">
        <v>9857973.6500000004</v>
      </c>
      <c r="E145" s="222">
        <v>221618702.87</v>
      </c>
      <c r="F145" s="222">
        <f t="shared" si="5"/>
        <v>211760729.22</v>
      </c>
      <c r="G145" s="223">
        <f t="shared" si="6"/>
        <v>21.481162025625824</v>
      </c>
    </row>
    <row r="146" spans="2:7" hidden="1" outlineLevel="1" x14ac:dyDescent="0.25">
      <c r="B146" s="87" t="s">
        <v>347</v>
      </c>
      <c r="C146" s="88">
        <v>0</v>
      </c>
      <c r="D146" s="222">
        <v>0</v>
      </c>
      <c r="E146" s="222">
        <v>0</v>
      </c>
      <c r="F146" s="222">
        <f t="shared" si="5"/>
        <v>0</v>
      </c>
      <c r="G146" s="223" t="str">
        <f t="shared" si="6"/>
        <v>-</v>
      </c>
    </row>
    <row r="147" spans="2:7" hidden="1" outlineLevel="1" x14ac:dyDescent="0.25">
      <c r="B147" s="87" t="s">
        <v>315</v>
      </c>
      <c r="C147" s="88">
        <v>0</v>
      </c>
      <c r="D147" s="222">
        <v>49775587.470000006</v>
      </c>
      <c r="E147" s="222">
        <v>64858180.029999994</v>
      </c>
      <c r="F147" s="222">
        <f t="shared" si="5"/>
        <v>15082592.559999987</v>
      </c>
      <c r="G147" s="223">
        <f t="shared" si="6"/>
        <v>0.30301184429195016</v>
      </c>
    </row>
    <row r="148" spans="2:7" hidden="1" outlineLevel="1" x14ac:dyDescent="0.25">
      <c r="B148" s="87" t="s">
        <v>316</v>
      </c>
      <c r="C148" s="88">
        <v>0</v>
      </c>
      <c r="D148" s="222">
        <v>0</v>
      </c>
      <c r="E148" s="222">
        <v>121128070</v>
      </c>
      <c r="F148" s="222">
        <f t="shared" si="5"/>
        <v>121128070</v>
      </c>
      <c r="G148" s="223" t="str">
        <f t="shared" si="6"/>
        <v>-</v>
      </c>
    </row>
    <row r="149" spans="2:7" hidden="1" outlineLevel="1" x14ac:dyDescent="0.25">
      <c r="B149" s="87" t="s">
        <v>317</v>
      </c>
      <c r="C149" s="88">
        <v>0</v>
      </c>
      <c r="D149" s="222">
        <v>0</v>
      </c>
      <c r="E149" s="222">
        <v>0</v>
      </c>
      <c r="F149" s="222">
        <f t="shared" si="5"/>
        <v>0</v>
      </c>
      <c r="G149" s="223" t="str">
        <f t="shared" si="6"/>
        <v>-</v>
      </c>
    </row>
    <row r="150" spans="2:7" hidden="1" outlineLevel="1" x14ac:dyDescent="0.25">
      <c r="B150" s="87" t="s">
        <v>310</v>
      </c>
      <c r="C150" s="88">
        <v>6605027</v>
      </c>
      <c r="D150" s="222">
        <v>0</v>
      </c>
      <c r="E150" s="222">
        <v>0</v>
      </c>
      <c r="F150" s="222">
        <f t="shared" si="5"/>
        <v>0</v>
      </c>
      <c r="G150" s="223" t="str">
        <f t="shared" si="6"/>
        <v>-</v>
      </c>
    </row>
    <row r="151" spans="2:7" hidden="1" outlineLevel="1" x14ac:dyDescent="0.25">
      <c r="B151" s="87" t="s">
        <v>311</v>
      </c>
      <c r="C151" s="88">
        <v>77695190</v>
      </c>
      <c r="D151" s="222">
        <v>15064788.43</v>
      </c>
      <c r="E151" s="222">
        <v>5359143.03</v>
      </c>
      <c r="F151" s="222">
        <f t="shared" si="5"/>
        <v>-9705645.3999999985</v>
      </c>
      <c r="G151" s="223">
        <f t="shared" si="6"/>
        <v>-0.64426031902792535</v>
      </c>
    </row>
    <row r="152" spans="2:7" hidden="1" outlineLevel="1" x14ac:dyDescent="0.25">
      <c r="B152" s="87" t="s">
        <v>319</v>
      </c>
      <c r="C152" s="88">
        <v>0</v>
      </c>
      <c r="D152" s="222">
        <v>0</v>
      </c>
      <c r="E152" s="222">
        <v>0</v>
      </c>
      <c r="F152" s="222">
        <f t="shared" si="5"/>
        <v>0</v>
      </c>
      <c r="G152" s="223" t="str">
        <f t="shared" si="6"/>
        <v>-</v>
      </c>
    </row>
    <row r="153" spans="2:7" collapsed="1" x14ac:dyDescent="0.25">
      <c r="B153" s="214" t="s">
        <v>345</v>
      </c>
      <c r="C153" s="215">
        <v>158831593</v>
      </c>
      <c r="D153" s="220">
        <v>5176931.6399999997</v>
      </c>
      <c r="E153" s="220">
        <v>40954644.630000003</v>
      </c>
      <c r="F153" s="220">
        <f t="shared" si="5"/>
        <v>35777712.990000002</v>
      </c>
      <c r="G153" s="221">
        <f t="shared" si="6"/>
        <v>6.9109881060743552</v>
      </c>
    </row>
    <row r="154" spans="2:7" hidden="1" outlineLevel="1" x14ac:dyDescent="0.25">
      <c r="B154" s="87" t="s">
        <v>314</v>
      </c>
      <c r="C154" s="88">
        <v>28691424</v>
      </c>
      <c r="D154" s="222">
        <v>0</v>
      </c>
      <c r="E154" s="222">
        <v>0</v>
      </c>
      <c r="F154" s="222">
        <f t="shared" si="5"/>
        <v>0</v>
      </c>
      <c r="G154" s="223" t="str">
        <f t="shared" si="6"/>
        <v>-</v>
      </c>
    </row>
    <row r="155" spans="2:7" hidden="1" outlineLevel="1" x14ac:dyDescent="0.25">
      <c r="B155" s="87" t="s">
        <v>309</v>
      </c>
      <c r="C155" s="88">
        <v>100000000</v>
      </c>
      <c r="D155" s="222">
        <v>0</v>
      </c>
      <c r="E155" s="222">
        <v>0</v>
      </c>
      <c r="F155" s="222">
        <f t="shared" si="5"/>
        <v>0</v>
      </c>
      <c r="G155" s="223" t="str">
        <f t="shared" si="6"/>
        <v>-</v>
      </c>
    </row>
    <row r="156" spans="2:7" hidden="1" outlineLevel="1" x14ac:dyDescent="0.25">
      <c r="B156" s="87" t="s">
        <v>315</v>
      </c>
      <c r="C156" s="88">
        <v>0</v>
      </c>
      <c r="D156" s="222">
        <v>5176931.6399999997</v>
      </c>
      <c r="E156" s="222">
        <v>37312679.25</v>
      </c>
      <c r="F156" s="222">
        <f t="shared" si="5"/>
        <v>32135747.609999999</v>
      </c>
      <c r="G156" s="223">
        <f t="shared" si="6"/>
        <v>6.2074892706135874</v>
      </c>
    </row>
    <row r="157" spans="2:7" hidden="1" outlineLevel="1" x14ac:dyDescent="0.25">
      <c r="B157" s="87" t="s">
        <v>317</v>
      </c>
      <c r="C157" s="88">
        <v>0</v>
      </c>
      <c r="D157" s="222">
        <v>0</v>
      </c>
      <c r="E157" s="222">
        <v>0</v>
      </c>
      <c r="F157" s="222">
        <f t="shared" si="5"/>
        <v>0</v>
      </c>
      <c r="G157" s="223" t="str">
        <f t="shared" si="6"/>
        <v>-</v>
      </c>
    </row>
    <row r="158" spans="2:7" hidden="1" outlineLevel="1" x14ac:dyDescent="0.25">
      <c r="B158" s="87" t="s">
        <v>310</v>
      </c>
      <c r="C158" s="88">
        <v>0</v>
      </c>
      <c r="D158" s="222">
        <v>0</v>
      </c>
      <c r="E158" s="222">
        <v>0</v>
      </c>
      <c r="F158" s="222">
        <f t="shared" si="5"/>
        <v>0</v>
      </c>
      <c r="G158" s="223" t="str">
        <f t="shared" si="6"/>
        <v>-</v>
      </c>
    </row>
    <row r="159" spans="2:7" hidden="1" outlineLevel="1" x14ac:dyDescent="0.25">
      <c r="B159" s="87" t="s">
        <v>311</v>
      </c>
      <c r="C159" s="88">
        <v>30140169</v>
      </c>
      <c r="D159" s="222">
        <v>0</v>
      </c>
      <c r="E159" s="222">
        <v>3641965.38</v>
      </c>
      <c r="F159" s="222">
        <f t="shared" si="5"/>
        <v>3641965.38</v>
      </c>
      <c r="G159" s="223" t="str">
        <f t="shared" si="6"/>
        <v>-</v>
      </c>
    </row>
    <row r="160" spans="2:7" collapsed="1" x14ac:dyDescent="0.25">
      <c r="B160" s="214" t="s">
        <v>346</v>
      </c>
      <c r="C160" s="215">
        <v>433288770</v>
      </c>
      <c r="D160" s="220">
        <v>9576462.1500000004</v>
      </c>
      <c r="E160" s="220">
        <v>13487857.530000001</v>
      </c>
      <c r="F160" s="220">
        <f t="shared" si="5"/>
        <v>3911395.3800000008</v>
      </c>
      <c r="G160" s="221">
        <f t="shared" si="6"/>
        <v>0.40843845239862414</v>
      </c>
    </row>
    <row r="161" spans="2:7" hidden="1" outlineLevel="1" x14ac:dyDescent="0.25">
      <c r="B161" s="87" t="s">
        <v>313</v>
      </c>
      <c r="C161" s="88">
        <v>14209271</v>
      </c>
      <c r="D161" s="222">
        <v>0</v>
      </c>
      <c r="E161" s="222">
        <v>0</v>
      </c>
      <c r="F161" s="222">
        <f t="shared" si="5"/>
        <v>0</v>
      </c>
      <c r="G161" s="223" t="str">
        <f t="shared" si="6"/>
        <v>-</v>
      </c>
    </row>
    <row r="162" spans="2:7" hidden="1" outlineLevel="1" x14ac:dyDescent="0.25">
      <c r="B162" s="87" t="s">
        <v>314</v>
      </c>
      <c r="C162" s="88">
        <v>17426687</v>
      </c>
      <c r="D162" s="222">
        <v>0</v>
      </c>
      <c r="E162" s="222">
        <v>0</v>
      </c>
      <c r="F162" s="222">
        <f t="shared" si="5"/>
        <v>0</v>
      </c>
      <c r="G162" s="223" t="str">
        <f t="shared" si="6"/>
        <v>-</v>
      </c>
    </row>
    <row r="163" spans="2:7" hidden="1" outlineLevel="1" x14ac:dyDescent="0.25">
      <c r="B163" s="87" t="s">
        <v>309</v>
      </c>
      <c r="C163" s="88">
        <v>375362153</v>
      </c>
      <c r="D163" s="222">
        <v>8774928.3300000001</v>
      </c>
      <c r="E163" s="222">
        <v>13487857.530000001</v>
      </c>
      <c r="F163" s="222">
        <f t="shared" si="5"/>
        <v>4712929.2000000011</v>
      </c>
      <c r="G163" s="223">
        <f t="shared" si="6"/>
        <v>0.53709033541473961</v>
      </c>
    </row>
    <row r="164" spans="2:7" hidden="1" outlineLevel="1" x14ac:dyDescent="0.25">
      <c r="B164" s="87" t="s">
        <v>347</v>
      </c>
      <c r="C164" s="88">
        <v>3186132</v>
      </c>
      <c r="D164" s="222">
        <v>801533.82</v>
      </c>
      <c r="E164" s="222">
        <v>0</v>
      </c>
      <c r="F164" s="222">
        <f t="shared" si="5"/>
        <v>-801533.82</v>
      </c>
      <c r="G164" s="223">
        <f t="shared" si="6"/>
        <v>-1</v>
      </c>
    </row>
    <row r="165" spans="2:7" hidden="1" outlineLevel="1" x14ac:dyDescent="0.25">
      <c r="B165" s="87" t="s">
        <v>310</v>
      </c>
      <c r="C165" s="88">
        <v>11177990</v>
      </c>
      <c r="D165" s="222">
        <v>0</v>
      </c>
      <c r="E165" s="222">
        <v>0</v>
      </c>
      <c r="F165" s="222">
        <f t="shared" si="5"/>
        <v>0</v>
      </c>
      <c r="G165" s="223" t="str">
        <f t="shared" si="6"/>
        <v>-</v>
      </c>
    </row>
    <row r="166" spans="2:7" hidden="1" outlineLevel="1" x14ac:dyDescent="0.25">
      <c r="B166" s="87" t="s">
        <v>311</v>
      </c>
      <c r="C166" s="88">
        <v>11926537</v>
      </c>
      <c r="D166" s="222">
        <v>0</v>
      </c>
      <c r="E166" s="222">
        <v>0</v>
      </c>
      <c r="F166" s="222">
        <f t="shared" si="5"/>
        <v>0</v>
      </c>
      <c r="G166" s="223" t="str">
        <f t="shared" si="6"/>
        <v>-</v>
      </c>
    </row>
    <row r="167" spans="2:7" hidden="1" outlineLevel="1" x14ac:dyDescent="0.25">
      <c r="B167" s="214" t="s">
        <v>320</v>
      </c>
      <c r="C167" s="215">
        <v>0</v>
      </c>
      <c r="D167" s="220">
        <v>0</v>
      </c>
      <c r="E167" s="220">
        <v>0</v>
      </c>
      <c r="F167" s="220">
        <f t="shared" si="5"/>
        <v>0</v>
      </c>
      <c r="G167" s="221" t="str">
        <f t="shared" si="6"/>
        <v>-</v>
      </c>
    </row>
    <row r="168" spans="2:7" hidden="1" outlineLevel="1" x14ac:dyDescent="0.25">
      <c r="B168" s="87" t="s">
        <v>310</v>
      </c>
      <c r="C168" s="88">
        <v>0</v>
      </c>
      <c r="D168" s="222">
        <v>0</v>
      </c>
      <c r="E168" s="222">
        <v>0</v>
      </c>
      <c r="F168" s="222">
        <f t="shared" si="5"/>
        <v>0</v>
      </c>
      <c r="G168" s="223" t="str">
        <f t="shared" si="6"/>
        <v>-</v>
      </c>
    </row>
    <row r="169" spans="2:7" collapsed="1" x14ac:dyDescent="0.25">
      <c r="B169" s="83" t="s">
        <v>348</v>
      </c>
      <c r="C169" s="84">
        <v>546731279</v>
      </c>
      <c r="D169" s="218">
        <v>30008748.429999996</v>
      </c>
      <c r="E169" s="218">
        <v>241698593.06</v>
      </c>
      <c r="F169" s="218">
        <f t="shared" si="5"/>
        <v>211689844.63</v>
      </c>
      <c r="G169" s="224">
        <f t="shared" si="6"/>
        <v>7.0542710277904126</v>
      </c>
    </row>
    <row r="170" spans="2:7" x14ac:dyDescent="0.25">
      <c r="B170" s="214" t="s">
        <v>349</v>
      </c>
      <c r="C170" s="215">
        <v>173058068</v>
      </c>
      <c r="D170" s="220">
        <v>14295173.869999999</v>
      </c>
      <c r="E170" s="220">
        <v>56350260.909999996</v>
      </c>
      <c r="F170" s="220">
        <f t="shared" si="5"/>
        <v>42055087.039999999</v>
      </c>
      <c r="G170" s="221">
        <f t="shared" si="6"/>
        <v>2.9419080469008665</v>
      </c>
    </row>
    <row r="171" spans="2:7" hidden="1" outlineLevel="1" x14ac:dyDescent="0.25">
      <c r="B171" s="87" t="s">
        <v>314</v>
      </c>
      <c r="C171" s="88">
        <v>0</v>
      </c>
      <c r="D171" s="222">
        <v>0</v>
      </c>
      <c r="E171" s="222">
        <v>0</v>
      </c>
      <c r="F171" s="222">
        <f t="shared" si="5"/>
        <v>0</v>
      </c>
      <c r="G171" s="223" t="str">
        <f t="shared" si="6"/>
        <v>-</v>
      </c>
    </row>
    <row r="172" spans="2:7" hidden="1" outlineLevel="1" x14ac:dyDescent="0.25">
      <c r="B172" s="87" t="s">
        <v>309</v>
      </c>
      <c r="C172" s="88">
        <v>100000000</v>
      </c>
      <c r="D172" s="222">
        <v>0</v>
      </c>
      <c r="E172" s="222">
        <v>21104027.239999998</v>
      </c>
      <c r="F172" s="222">
        <f t="shared" si="5"/>
        <v>21104027.239999998</v>
      </c>
      <c r="G172" s="223" t="str">
        <f t="shared" si="6"/>
        <v>-</v>
      </c>
    </row>
    <row r="173" spans="2:7" hidden="1" outlineLevel="1" x14ac:dyDescent="0.25">
      <c r="B173" s="87" t="s">
        <v>315</v>
      </c>
      <c r="C173" s="88">
        <v>0</v>
      </c>
      <c r="D173" s="222">
        <v>14295173.869999999</v>
      </c>
      <c r="E173" s="222">
        <v>29811792.140000001</v>
      </c>
      <c r="F173" s="222">
        <f t="shared" si="5"/>
        <v>15516618.270000001</v>
      </c>
      <c r="G173" s="223">
        <f t="shared" si="6"/>
        <v>1.0854445291192532</v>
      </c>
    </row>
    <row r="174" spans="2:7" hidden="1" outlineLevel="1" x14ac:dyDescent="0.25">
      <c r="B174" s="87" t="s">
        <v>316</v>
      </c>
      <c r="C174" s="88">
        <v>0</v>
      </c>
      <c r="D174" s="222">
        <v>0</v>
      </c>
      <c r="E174" s="222">
        <v>0</v>
      </c>
      <c r="F174" s="222">
        <f t="shared" si="5"/>
        <v>0</v>
      </c>
      <c r="G174" s="223" t="str">
        <f t="shared" si="6"/>
        <v>-</v>
      </c>
    </row>
    <row r="175" spans="2:7" hidden="1" outlineLevel="1" x14ac:dyDescent="0.25">
      <c r="B175" s="87" t="s">
        <v>317</v>
      </c>
      <c r="C175" s="88">
        <v>0</v>
      </c>
      <c r="D175" s="222">
        <v>0</v>
      </c>
      <c r="E175" s="222">
        <v>0</v>
      </c>
      <c r="F175" s="222">
        <f t="shared" si="5"/>
        <v>0</v>
      </c>
      <c r="G175" s="223" t="str">
        <f t="shared" si="6"/>
        <v>-</v>
      </c>
    </row>
    <row r="176" spans="2:7" hidden="1" outlineLevel="1" x14ac:dyDescent="0.25">
      <c r="B176" s="87" t="s">
        <v>310</v>
      </c>
      <c r="C176" s="88">
        <v>942341</v>
      </c>
      <c r="D176" s="222">
        <v>0</v>
      </c>
      <c r="E176" s="222">
        <v>3685241.49</v>
      </c>
      <c r="F176" s="222">
        <f t="shared" si="5"/>
        <v>3685241.49</v>
      </c>
      <c r="G176" s="223" t="str">
        <f t="shared" si="6"/>
        <v>-</v>
      </c>
    </row>
    <row r="177" spans="2:7" hidden="1" outlineLevel="1" x14ac:dyDescent="0.25">
      <c r="B177" s="87" t="s">
        <v>311</v>
      </c>
      <c r="C177" s="88">
        <v>72115727</v>
      </c>
      <c r="D177" s="222">
        <v>0</v>
      </c>
      <c r="E177" s="222">
        <v>1749200.04</v>
      </c>
      <c r="F177" s="222">
        <f t="shared" si="5"/>
        <v>1749200.04</v>
      </c>
      <c r="G177" s="223" t="str">
        <f t="shared" si="6"/>
        <v>-</v>
      </c>
    </row>
    <row r="178" spans="2:7" collapsed="1" x14ac:dyDescent="0.25">
      <c r="B178" s="214" t="s">
        <v>350</v>
      </c>
      <c r="C178" s="215">
        <v>373673211</v>
      </c>
      <c r="D178" s="220">
        <v>15713574.560000001</v>
      </c>
      <c r="E178" s="220">
        <v>185348332.15000001</v>
      </c>
      <c r="F178" s="220">
        <f t="shared" si="5"/>
        <v>169634757.59</v>
      </c>
      <c r="G178" s="221">
        <f t="shared" si="6"/>
        <v>10.795427669387022</v>
      </c>
    </row>
    <row r="179" spans="2:7" hidden="1" outlineLevel="1" x14ac:dyDescent="0.25">
      <c r="B179" s="87" t="s">
        <v>314</v>
      </c>
      <c r="C179" s="88">
        <v>22512328</v>
      </c>
      <c r="D179" s="222">
        <v>0</v>
      </c>
      <c r="E179" s="222">
        <v>0</v>
      </c>
      <c r="F179" s="222">
        <f t="shared" si="5"/>
        <v>0</v>
      </c>
      <c r="G179" s="223" t="str">
        <f t="shared" si="6"/>
        <v>-</v>
      </c>
    </row>
    <row r="180" spans="2:7" hidden="1" outlineLevel="1" x14ac:dyDescent="0.25">
      <c r="B180" s="87" t="s">
        <v>308</v>
      </c>
      <c r="C180" s="88">
        <v>0</v>
      </c>
      <c r="D180" s="222">
        <v>0</v>
      </c>
      <c r="E180" s="222">
        <v>0</v>
      </c>
      <c r="F180" s="222">
        <f t="shared" si="5"/>
        <v>0</v>
      </c>
      <c r="G180" s="223" t="str">
        <f t="shared" si="6"/>
        <v>-</v>
      </c>
    </row>
    <row r="181" spans="2:7" hidden="1" outlineLevel="1" x14ac:dyDescent="0.25">
      <c r="B181" s="87" t="s">
        <v>309</v>
      </c>
      <c r="C181" s="88">
        <v>110000000</v>
      </c>
      <c r="D181" s="222">
        <v>3680235.97</v>
      </c>
      <c r="E181" s="222">
        <v>138044232.81</v>
      </c>
      <c r="F181" s="222">
        <f t="shared" si="5"/>
        <v>134363996.84</v>
      </c>
      <c r="G181" s="223">
        <f t="shared" si="6"/>
        <v>36.509614583219239</v>
      </c>
    </row>
    <row r="182" spans="2:7" hidden="1" outlineLevel="1" x14ac:dyDescent="0.25">
      <c r="B182" s="87" t="s">
        <v>315</v>
      </c>
      <c r="C182" s="88">
        <v>0</v>
      </c>
      <c r="D182" s="222">
        <v>11416774.35</v>
      </c>
      <c r="E182" s="222">
        <v>21102489.359999999</v>
      </c>
      <c r="F182" s="222">
        <f t="shared" si="5"/>
        <v>9685715.0099999998</v>
      </c>
      <c r="G182" s="223">
        <f t="shared" si="6"/>
        <v>0.84837579451677614</v>
      </c>
    </row>
    <row r="183" spans="2:7" hidden="1" outlineLevel="1" x14ac:dyDescent="0.25">
      <c r="B183" s="87" t="s">
        <v>316</v>
      </c>
      <c r="C183" s="88">
        <v>104602737</v>
      </c>
      <c r="D183" s="222">
        <v>0</v>
      </c>
      <c r="E183" s="222">
        <v>0</v>
      </c>
      <c r="F183" s="222">
        <f t="shared" si="5"/>
        <v>0</v>
      </c>
      <c r="G183" s="223" t="str">
        <f t="shared" si="6"/>
        <v>-</v>
      </c>
    </row>
    <row r="184" spans="2:7" hidden="1" outlineLevel="1" x14ac:dyDescent="0.25">
      <c r="B184" s="87" t="s">
        <v>317</v>
      </c>
      <c r="C184" s="88">
        <v>0</v>
      </c>
      <c r="D184" s="222">
        <v>0</v>
      </c>
      <c r="E184" s="222">
        <v>0</v>
      </c>
      <c r="F184" s="222">
        <f t="shared" si="5"/>
        <v>0</v>
      </c>
      <c r="G184" s="223" t="str">
        <f t="shared" si="6"/>
        <v>-</v>
      </c>
    </row>
    <row r="185" spans="2:7" hidden="1" outlineLevel="1" x14ac:dyDescent="0.25">
      <c r="B185" s="87" t="s">
        <v>310</v>
      </c>
      <c r="C185" s="88">
        <v>0</v>
      </c>
      <c r="D185" s="222">
        <v>0</v>
      </c>
      <c r="E185" s="222">
        <v>2042790.63</v>
      </c>
      <c r="F185" s="222">
        <f t="shared" si="5"/>
        <v>2042790.63</v>
      </c>
      <c r="G185" s="223" t="str">
        <f t="shared" si="6"/>
        <v>-</v>
      </c>
    </row>
    <row r="186" spans="2:7" hidden="1" outlineLevel="1" x14ac:dyDescent="0.25">
      <c r="B186" s="87" t="s">
        <v>311</v>
      </c>
      <c r="C186" s="88">
        <v>136558146</v>
      </c>
      <c r="D186" s="222">
        <v>616564.24</v>
      </c>
      <c r="E186" s="222">
        <v>24158819.350000001</v>
      </c>
      <c r="F186" s="222">
        <f t="shared" si="5"/>
        <v>23542255.110000003</v>
      </c>
      <c r="G186" s="223">
        <f t="shared" si="6"/>
        <v>38.182971996559523</v>
      </c>
    </row>
    <row r="187" spans="2:7" collapsed="1" x14ac:dyDescent="0.25">
      <c r="B187" s="83" t="s">
        <v>351</v>
      </c>
      <c r="C187" s="84">
        <v>1882395169</v>
      </c>
      <c r="D187" s="218">
        <v>109845566.94999999</v>
      </c>
      <c r="E187" s="218">
        <v>367451518.57999998</v>
      </c>
      <c r="F187" s="218">
        <f t="shared" si="5"/>
        <v>257605951.63</v>
      </c>
      <c r="G187" s="224">
        <f t="shared" si="6"/>
        <v>2.3451647506836415</v>
      </c>
    </row>
    <row r="188" spans="2:7" x14ac:dyDescent="0.25">
      <c r="B188" s="214" t="s">
        <v>352</v>
      </c>
      <c r="C188" s="215">
        <v>259972912</v>
      </c>
      <c r="D188" s="220">
        <v>9166954.2200000007</v>
      </c>
      <c r="E188" s="220">
        <v>83659419.590000004</v>
      </c>
      <c r="F188" s="220">
        <f t="shared" si="5"/>
        <v>74492465.370000005</v>
      </c>
      <c r="G188" s="221">
        <f t="shared" si="6"/>
        <v>8.1261958533049157</v>
      </c>
    </row>
    <row r="189" spans="2:7" hidden="1" outlineLevel="1" x14ac:dyDescent="0.25">
      <c r="B189" s="87" t="s">
        <v>309</v>
      </c>
      <c r="C189" s="88">
        <v>100000000</v>
      </c>
      <c r="D189" s="222">
        <v>0</v>
      </c>
      <c r="E189" s="222">
        <v>77000000</v>
      </c>
      <c r="F189" s="222">
        <f t="shared" si="5"/>
        <v>77000000</v>
      </c>
      <c r="G189" s="223" t="str">
        <f t="shared" si="6"/>
        <v>-</v>
      </c>
    </row>
    <row r="190" spans="2:7" hidden="1" outlineLevel="1" x14ac:dyDescent="0.25">
      <c r="B190" s="87" t="s">
        <v>316</v>
      </c>
      <c r="C190" s="88">
        <v>0</v>
      </c>
      <c r="D190" s="222">
        <v>0</v>
      </c>
      <c r="E190" s="222">
        <v>0</v>
      </c>
      <c r="F190" s="222">
        <f t="shared" si="5"/>
        <v>0</v>
      </c>
      <c r="G190" s="223" t="str">
        <f t="shared" si="6"/>
        <v>-</v>
      </c>
    </row>
    <row r="191" spans="2:7" hidden="1" outlineLevel="1" x14ac:dyDescent="0.25">
      <c r="B191" s="87" t="s">
        <v>317</v>
      </c>
      <c r="C191" s="88">
        <v>100000000</v>
      </c>
      <c r="D191" s="222">
        <v>9166954.2200000007</v>
      </c>
      <c r="E191" s="222">
        <v>0</v>
      </c>
      <c r="F191" s="222">
        <f t="shared" si="5"/>
        <v>-9166954.2200000007</v>
      </c>
      <c r="G191" s="223">
        <f t="shared" si="6"/>
        <v>-1</v>
      </c>
    </row>
    <row r="192" spans="2:7" hidden="1" outlineLevel="1" x14ac:dyDescent="0.25">
      <c r="B192" s="87" t="s">
        <v>310</v>
      </c>
      <c r="C192" s="88">
        <v>0</v>
      </c>
      <c r="D192" s="222">
        <v>0</v>
      </c>
      <c r="E192" s="222">
        <v>0</v>
      </c>
      <c r="F192" s="222">
        <f t="shared" si="5"/>
        <v>0</v>
      </c>
      <c r="G192" s="223" t="str">
        <f t="shared" si="6"/>
        <v>-</v>
      </c>
    </row>
    <row r="193" spans="2:7" hidden="1" outlineLevel="1" x14ac:dyDescent="0.25">
      <c r="B193" s="87" t="s">
        <v>311</v>
      </c>
      <c r="C193" s="88">
        <v>59972912</v>
      </c>
      <c r="D193" s="222">
        <v>0</v>
      </c>
      <c r="E193" s="222">
        <v>6659419.5899999999</v>
      </c>
      <c r="F193" s="222">
        <f t="shared" si="5"/>
        <v>6659419.5899999999</v>
      </c>
      <c r="G193" s="223" t="str">
        <f t="shared" si="6"/>
        <v>-</v>
      </c>
    </row>
    <row r="194" spans="2:7" collapsed="1" x14ac:dyDescent="0.25">
      <c r="B194" s="214" t="s">
        <v>353</v>
      </c>
      <c r="C194" s="215">
        <v>1142003675</v>
      </c>
      <c r="D194" s="220">
        <v>84860957.049999997</v>
      </c>
      <c r="E194" s="220">
        <v>197109060</v>
      </c>
      <c r="F194" s="220">
        <f t="shared" si="5"/>
        <v>112248102.95</v>
      </c>
      <c r="G194" s="221">
        <f t="shared" si="6"/>
        <v>1.3227296374216417</v>
      </c>
    </row>
    <row r="195" spans="2:7" hidden="1" outlineLevel="1" x14ac:dyDescent="0.25">
      <c r="B195" s="87" t="s">
        <v>314</v>
      </c>
      <c r="C195" s="88">
        <v>0</v>
      </c>
      <c r="D195" s="222">
        <v>1352090.51</v>
      </c>
      <c r="E195" s="222">
        <v>0</v>
      </c>
      <c r="F195" s="222">
        <f t="shared" si="5"/>
        <v>-1352090.51</v>
      </c>
      <c r="G195" s="223">
        <f t="shared" si="6"/>
        <v>-1</v>
      </c>
    </row>
    <row r="196" spans="2:7" hidden="1" outlineLevel="1" x14ac:dyDescent="0.25">
      <c r="B196" s="87" t="s">
        <v>309</v>
      </c>
      <c r="C196" s="88">
        <v>127033190</v>
      </c>
      <c r="D196" s="222">
        <v>51306052.969999999</v>
      </c>
      <c r="E196" s="222">
        <v>67417132.090000004</v>
      </c>
      <c r="F196" s="222">
        <f t="shared" si="5"/>
        <v>16111079.120000005</v>
      </c>
      <c r="G196" s="223">
        <f t="shared" si="6"/>
        <v>0.31401907157856357</v>
      </c>
    </row>
    <row r="197" spans="2:7" hidden="1" outlineLevel="1" x14ac:dyDescent="0.25">
      <c r="B197" s="87" t="s">
        <v>347</v>
      </c>
      <c r="C197" s="88">
        <v>0</v>
      </c>
      <c r="D197" s="222">
        <v>0</v>
      </c>
      <c r="E197" s="222">
        <v>0</v>
      </c>
      <c r="F197" s="222">
        <f t="shared" si="5"/>
        <v>0</v>
      </c>
      <c r="G197" s="223" t="str">
        <f t="shared" si="6"/>
        <v>-</v>
      </c>
    </row>
    <row r="198" spans="2:7" hidden="1" outlineLevel="1" x14ac:dyDescent="0.25">
      <c r="B198" s="87" t="s">
        <v>315</v>
      </c>
      <c r="C198" s="88">
        <v>606603343</v>
      </c>
      <c r="D198" s="222">
        <v>0</v>
      </c>
      <c r="E198" s="222">
        <v>0</v>
      </c>
      <c r="F198" s="222">
        <f t="shared" si="5"/>
        <v>0</v>
      </c>
      <c r="G198" s="223" t="str">
        <f t="shared" si="6"/>
        <v>-</v>
      </c>
    </row>
    <row r="199" spans="2:7" hidden="1" outlineLevel="1" x14ac:dyDescent="0.25">
      <c r="B199" s="87" t="s">
        <v>317</v>
      </c>
      <c r="C199" s="88">
        <v>180000000</v>
      </c>
      <c r="D199" s="222">
        <v>29800663.039999999</v>
      </c>
      <c r="E199" s="222">
        <v>120721433.53</v>
      </c>
      <c r="F199" s="222">
        <f t="shared" si="5"/>
        <v>90920770.49000001</v>
      </c>
      <c r="G199" s="223">
        <f t="shared" si="6"/>
        <v>3.0509646838381221</v>
      </c>
    </row>
    <row r="200" spans="2:7" hidden="1" outlineLevel="1" x14ac:dyDescent="0.25">
      <c r="B200" s="87" t="s">
        <v>310</v>
      </c>
      <c r="C200" s="88">
        <v>44617913</v>
      </c>
      <c r="D200" s="222">
        <v>0</v>
      </c>
      <c r="E200" s="222">
        <v>0</v>
      </c>
      <c r="F200" s="222">
        <f t="shared" ref="F200:F235" si="7">E200-D200</f>
        <v>0</v>
      </c>
      <c r="G200" s="223" t="str">
        <f t="shared" ref="G200:G235" si="8">IFERROR(F200/D200,"-")</f>
        <v>-</v>
      </c>
    </row>
    <row r="201" spans="2:7" hidden="1" outlineLevel="1" x14ac:dyDescent="0.25">
      <c r="B201" s="87" t="s">
        <v>311</v>
      </c>
      <c r="C201" s="88">
        <v>183749229</v>
      </c>
      <c r="D201" s="222">
        <v>2402150.5299999998</v>
      </c>
      <c r="E201" s="222">
        <v>8970494.379999999</v>
      </c>
      <c r="F201" s="222">
        <f t="shared" si="7"/>
        <v>6568343.8499999996</v>
      </c>
      <c r="G201" s="223">
        <f t="shared" si="8"/>
        <v>2.7343598030053511</v>
      </c>
    </row>
    <row r="202" spans="2:7" collapsed="1" x14ac:dyDescent="0.25">
      <c r="B202" s="214" t="s">
        <v>354</v>
      </c>
      <c r="C202" s="215">
        <v>480418582</v>
      </c>
      <c r="D202" s="220">
        <v>15817655.68</v>
      </c>
      <c r="E202" s="220">
        <v>86683038.989999995</v>
      </c>
      <c r="F202" s="220">
        <f t="shared" si="7"/>
        <v>70865383.310000002</v>
      </c>
      <c r="G202" s="221">
        <f t="shared" si="8"/>
        <v>4.4801445134251399</v>
      </c>
    </row>
    <row r="203" spans="2:7" hidden="1" outlineLevel="1" x14ac:dyDescent="0.25">
      <c r="B203" s="87" t="s">
        <v>314</v>
      </c>
      <c r="C203" s="88">
        <v>0</v>
      </c>
      <c r="D203" s="222">
        <v>2084447.22</v>
      </c>
      <c r="E203" s="222">
        <v>2847565.22</v>
      </c>
      <c r="F203" s="222">
        <f t="shared" si="7"/>
        <v>763118.00000000023</v>
      </c>
      <c r="G203" s="223">
        <f t="shared" si="8"/>
        <v>0.36610089844347332</v>
      </c>
    </row>
    <row r="204" spans="2:7" hidden="1" outlineLevel="1" x14ac:dyDescent="0.25">
      <c r="B204" s="87" t="s">
        <v>309</v>
      </c>
      <c r="C204" s="88">
        <v>120000000</v>
      </c>
      <c r="D204" s="222">
        <v>2684681.43</v>
      </c>
      <c r="E204" s="222">
        <v>50102605.869999997</v>
      </c>
      <c r="F204" s="222">
        <f t="shared" si="7"/>
        <v>47417924.439999998</v>
      </c>
      <c r="G204" s="223">
        <f t="shared" si="8"/>
        <v>17.662402663544327</v>
      </c>
    </row>
    <row r="205" spans="2:7" hidden="1" outlineLevel="1" x14ac:dyDescent="0.25">
      <c r="B205" s="87" t="s">
        <v>316</v>
      </c>
      <c r="C205" s="88">
        <v>3589182</v>
      </c>
      <c r="D205" s="222">
        <v>0</v>
      </c>
      <c r="E205" s="222">
        <v>0</v>
      </c>
      <c r="F205" s="222">
        <f t="shared" si="7"/>
        <v>0</v>
      </c>
      <c r="G205" s="223" t="str">
        <f t="shared" si="8"/>
        <v>-</v>
      </c>
    </row>
    <row r="206" spans="2:7" hidden="1" outlineLevel="1" x14ac:dyDescent="0.25">
      <c r="B206" s="87" t="s">
        <v>317</v>
      </c>
      <c r="C206" s="88">
        <v>100000000</v>
      </c>
      <c r="D206" s="222">
        <v>11048527.029999999</v>
      </c>
      <c r="E206" s="222">
        <v>20772375.550000001</v>
      </c>
      <c r="F206" s="222">
        <f t="shared" si="7"/>
        <v>9723848.5200000014</v>
      </c>
      <c r="G206" s="223">
        <f t="shared" si="8"/>
        <v>0.88010360961211331</v>
      </c>
    </row>
    <row r="207" spans="2:7" hidden="1" outlineLevel="1" x14ac:dyDescent="0.25">
      <c r="B207" s="87" t="s">
        <v>310</v>
      </c>
      <c r="C207" s="88">
        <v>59252061</v>
      </c>
      <c r="D207" s="222">
        <v>0</v>
      </c>
      <c r="E207" s="222">
        <v>11940073.34</v>
      </c>
      <c r="F207" s="222">
        <f t="shared" si="7"/>
        <v>11940073.34</v>
      </c>
      <c r="G207" s="223" t="str">
        <f t="shared" si="8"/>
        <v>-</v>
      </c>
    </row>
    <row r="208" spans="2:7" hidden="1" outlineLevel="1" x14ac:dyDescent="0.25">
      <c r="B208" s="87" t="s">
        <v>311</v>
      </c>
      <c r="C208" s="88">
        <v>197577339</v>
      </c>
      <c r="D208" s="222">
        <v>0</v>
      </c>
      <c r="E208" s="222">
        <v>1020419.01</v>
      </c>
      <c r="F208" s="222">
        <f t="shared" si="7"/>
        <v>1020419.01</v>
      </c>
      <c r="G208" s="223" t="str">
        <f t="shared" si="8"/>
        <v>-</v>
      </c>
    </row>
    <row r="209" spans="2:7" collapsed="1" x14ac:dyDescent="0.25">
      <c r="B209" s="83" t="s">
        <v>355</v>
      </c>
      <c r="C209" s="84">
        <v>2128573259</v>
      </c>
      <c r="D209" s="218">
        <v>72939412.979999989</v>
      </c>
      <c r="E209" s="218">
        <v>745834308.86000001</v>
      </c>
      <c r="F209" s="218">
        <f t="shared" si="7"/>
        <v>672894895.88</v>
      </c>
      <c r="G209" s="224">
        <f t="shared" si="8"/>
        <v>9.2253950009785246</v>
      </c>
    </row>
    <row r="210" spans="2:7" x14ac:dyDescent="0.25">
      <c r="B210" s="214" t="s">
        <v>356</v>
      </c>
      <c r="C210" s="215">
        <v>800692187</v>
      </c>
      <c r="D210" s="220">
        <v>26979579.169999998</v>
      </c>
      <c r="E210" s="220">
        <v>250826409.08000001</v>
      </c>
      <c r="F210" s="220">
        <f t="shared" si="7"/>
        <v>223846829.91000003</v>
      </c>
      <c r="G210" s="221">
        <f t="shared" si="8"/>
        <v>8.2968984986580878</v>
      </c>
    </row>
    <row r="211" spans="2:7" hidden="1" outlineLevel="1" x14ac:dyDescent="0.25">
      <c r="B211" s="87" t="s">
        <v>309</v>
      </c>
      <c r="C211" s="88">
        <v>149327242</v>
      </c>
      <c r="D211" s="222">
        <v>0</v>
      </c>
      <c r="E211" s="222">
        <v>49120584.879999995</v>
      </c>
      <c r="F211" s="222">
        <f t="shared" si="7"/>
        <v>49120584.879999995</v>
      </c>
      <c r="G211" s="223" t="str">
        <f t="shared" si="8"/>
        <v>-</v>
      </c>
    </row>
    <row r="212" spans="2:7" hidden="1" outlineLevel="1" x14ac:dyDescent="0.25">
      <c r="B212" s="87" t="s">
        <v>316</v>
      </c>
      <c r="C212" s="88">
        <v>60000000</v>
      </c>
      <c r="D212" s="222">
        <v>0</v>
      </c>
      <c r="E212" s="222">
        <v>0</v>
      </c>
      <c r="F212" s="222">
        <f t="shared" si="7"/>
        <v>0</v>
      </c>
      <c r="G212" s="223" t="str">
        <f t="shared" si="8"/>
        <v>-</v>
      </c>
    </row>
    <row r="213" spans="2:7" hidden="1" outlineLevel="1" x14ac:dyDescent="0.25">
      <c r="B213" s="87" t="s">
        <v>317</v>
      </c>
      <c r="C213" s="88">
        <v>370664973</v>
      </c>
      <c r="D213" s="222">
        <v>19900298</v>
      </c>
      <c r="E213" s="222">
        <v>183846105.79000002</v>
      </c>
      <c r="F213" s="222">
        <f t="shared" si="7"/>
        <v>163945807.79000002</v>
      </c>
      <c r="G213" s="223">
        <f t="shared" si="8"/>
        <v>8.2383594351200173</v>
      </c>
    </row>
    <row r="214" spans="2:7" hidden="1" outlineLevel="1" x14ac:dyDescent="0.25">
      <c r="B214" s="87" t="s">
        <v>310</v>
      </c>
      <c r="C214" s="88">
        <v>16743752</v>
      </c>
      <c r="D214" s="222">
        <v>3744375.31</v>
      </c>
      <c r="E214" s="222">
        <v>0</v>
      </c>
      <c r="F214" s="222">
        <f t="shared" si="7"/>
        <v>-3744375.31</v>
      </c>
      <c r="G214" s="223">
        <f t="shared" si="8"/>
        <v>-1</v>
      </c>
    </row>
    <row r="215" spans="2:7" hidden="1" outlineLevel="1" x14ac:dyDescent="0.25">
      <c r="B215" s="87" t="s">
        <v>311</v>
      </c>
      <c r="C215" s="88">
        <v>203956220</v>
      </c>
      <c r="D215" s="222">
        <v>3334905.86</v>
      </c>
      <c r="E215" s="222">
        <v>17859718.41</v>
      </c>
      <c r="F215" s="222">
        <f t="shared" si="7"/>
        <v>14524812.550000001</v>
      </c>
      <c r="G215" s="223">
        <f t="shared" si="8"/>
        <v>4.3553890753605868</v>
      </c>
    </row>
    <row r="216" spans="2:7" collapsed="1" x14ac:dyDescent="0.25">
      <c r="B216" s="214" t="s">
        <v>357</v>
      </c>
      <c r="C216" s="215">
        <v>546817951</v>
      </c>
      <c r="D216" s="220">
        <v>31300851.240000002</v>
      </c>
      <c r="E216" s="220">
        <v>98806899.420000002</v>
      </c>
      <c r="F216" s="220">
        <f t="shared" si="7"/>
        <v>67506048.180000007</v>
      </c>
      <c r="G216" s="221">
        <f t="shared" si="8"/>
        <v>2.1566840998155552</v>
      </c>
    </row>
    <row r="217" spans="2:7" hidden="1" outlineLevel="1" x14ac:dyDescent="0.25">
      <c r="B217" s="87" t="s">
        <v>309</v>
      </c>
      <c r="C217" s="88">
        <v>285454811</v>
      </c>
      <c r="D217" s="222">
        <v>19374153.52</v>
      </c>
      <c r="E217" s="222">
        <v>83993562.370000005</v>
      </c>
      <c r="F217" s="222">
        <f t="shared" si="7"/>
        <v>64619408.850000009</v>
      </c>
      <c r="G217" s="223">
        <f t="shared" si="8"/>
        <v>3.3353410141657642</v>
      </c>
    </row>
    <row r="218" spans="2:7" hidden="1" outlineLevel="1" x14ac:dyDescent="0.25">
      <c r="B218" s="87" t="s">
        <v>310</v>
      </c>
      <c r="C218" s="88">
        <v>48177130</v>
      </c>
      <c r="D218" s="222">
        <v>0</v>
      </c>
      <c r="E218" s="222">
        <v>0</v>
      </c>
      <c r="F218" s="222">
        <f t="shared" si="7"/>
        <v>0</v>
      </c>
      <c r="G218" s="223" t="str">
        <f t="shared" si="8"/>
        <v>-</v>
      </c>
    </row>
    <row r="219" spans="2:7" hidden="1" outlineLevel="1" x14ac:dyDescent="0.25">
      <c r="B219" s="87" t="s">
        <v>311</v>
      </c>
      <c r="C219" s="88">
        <v>213186010</v>
      </c>
      <c r="D219" s="222">
        <v>11926697.720000001</v>
      </c>
      <c r="E219" s="222">
        <v>14813337.050000001</v>
      </c>
      <c r="F219" s="222">
        <f t="shared" si="7"/>
        <v>2886639.33</v>
      </c>
      <c r="G219" s="223">
        <f t="shared" si="8"/>
        <v>0.24203173399451261</v>
      </c>
    </row>
    <row r="220" spans="2:7" collapsed="1" x14ac:dyDescent="0.25">
      <c r="B220" s="214" t="s">
        <v>358</v>
      </c>
      <c r="C220" s="215">
        <v>781063121</v>
      </c>
      <c r="D220" s="220">
        <v>14658982.569999998</v>
      </c>
      <c r="E220" s="220">
        <v>396201000.35999995</v>
      </c>
      <c r="F220" s="220">
        <f t="shared" si="7"/>
        <v>381542017.78999996</v>
      </c>
      <c r="G220" s="221">
        <f t="shared" si="8"/>
        <v>26.027864892263121</v>
      </c>
    </row>
    <row r="221" spans="2:7" hidden="1" outlineLevel="1" x14ac:dyDescent="0.25">
      <c r="B221" s="87" t="s">
        <v>309</v>
      </c>
      <c r="C221" s="88">
        <v>400000000</v>
      </c>
      <c r="D221" s="222">
        <v>14658982.569999998</v>
      </c>
      <c r="E221" s="222">
        <v>395910150.45999998</v>
      </c>
      <c r="F221" s="222">
        <f t="shared" si="7"/>
        <v>381251167.88999999</v>
      </c>
      <c r="G221" s="223">
        <f t="shared" si="8"/>
        <v>26.008023822215378</v>
      </c>
    </row>
    <row r="222" spans="2:7" hidden="1" outlineLevel="1" x14ac:dyDescent="0.25">
      <c r="B222" s="87" t="s">
        <v>316</v>
      </c>
      <c r="C222" s="88">
        <v>34321441</v>
      </c>
      <c r="D222" s="222">
        <v>0</v>
      </c>
      <c r="E222" s="222">
        <v>0</v>
      </c>
      <c r="F222" s="222">
        <f t="shared" si="7"/>
        <v>0</v>
      </c>
      <c r="G222" s="223" t="str">
        <f t="shared" si="8"/>
        <v>-</v>
      </c>
    </row>
    <row r="223" spans="2:7" hidden="1" outlineLevel="1" x14ac:dyDescent="0.25">
      <c r="B223" s="87" t="s">
        <v>310</v>
      </c>
      <c r="C223" s="88">
        <v>0</v>
      </c>
      <c r="D223" s="222">
        <v>0</v>
      </c>
      <c r="E223" s="222">
        <v>0</v>
      </c>
      <c r="F223" s="222">
        <f t="shared" si="7"/>
        <v>0</v>
      </c>
      <c r="G223" s="223" t="str">
        <f t="shared" si="8"/>
        <v>-</v>
      </c>
    </row>
    <row r="224" spans="2:7" hidden="1" outlineLevel="1" x14ac:dyDescent="0.25">
      <c r="B224" s="87" t="s">
        <v>311</v>
      </c>
      <c r="C224" s="88">
        <v>346741680</v>
      </c>
      <c r="D224" s="222">
        <v>0</v>
      </c>
      <c r="E224" s="222">
        <v>290849.90000000002</v>
      </c>
      <c r="F224" s="222">
        <f t="shared" si="7"/>
        <v>290849.90000000002</v>
      </c>
      <c r="G224" s="223" t="str">
        <f t="shared" si="8"/>
        <v>-</v>
      </c>
    </row>
    <row r="225" spans="2:8" collapsed="1" x14ac:dyDescent="0.25">
      <c r="B225" s="83" t="s">
        <v>359</v>
      </c>
      <c r="C225" s="84">
        <v>18692295942</v>
      </c>
      <c r="D225" s="218">
        <v>1320947527.9900002</v>
      </c>
      <c r="E225" s="218">
        <v>1402361344.3400002</v>
      </c>
      <c r="F225" s="218">
        <f t="shared" si="7"/>
        <v>81413816.349999905</v>
      </c>
      <c r="G225" s="224">
        <f t="shared" si="8"/>
        <v>6.1632892014932647E-2</v>
      </c>
    </row>
    <row r="226" spans="2:8" x14ac:dyDescent="0.25">
      <c r="B226" s="214" t="s">
        <v>360</v>
      </c>
      <c r="C226" s="215">
        <v>3954893481</v>
      </c>
      <c r="D226" s="220">
        <v>480053185.39000005</v>
      </c>
      <c r="E226" s="220">
        <v>394230314.33999997</v>
      </c>
      <c r="F226" s="220">
        <f t="shared" si="7"/>
        <v>-85822871.050000072</v>
      </c>
      <c r="G226" s="221">
        <f t="shared" si="8"/>
        <v>-0.17877783891857046</v>
      </c>
    </row>
    <row r="227" spans="2:8" hidden="1" outlineLevel="1" x14ac:dyDescent="0.25">
      <c r="B227" s="87" t="s">
        <v>313</v>
      </c>
      <c r="C227" s="88">
        <v>305148713</v>
      </c>
      <c r="D227" s="222">
        <v>60000</v>
      </c>
      <c r="E227" s="222">
        <v>2618761.64</v>
      </c>
      <c r="F227" s="222">
        <f t="shared" si="7"/>
        <v>2558761.64</v>
      </c>
      <c r="G227" s="223">
        <f t="shared" si="8"/>
        <v>42.646027333333336</v>
      </c>
    </row>
    <row r="228" spans="2:8" hidden="1" outlineLevel="1" x14ac:dyDescent="0.25">
      <c r="B228" s="87" t="s">
        <v>314</v>
      </c>
      <c r="C228" s="88">
        <v>283119638</v>
      </c>
      <c r="D228" s="222">
        <v>1828264.39</v>
      </c>
      <c r="E228" s="222">
        <v>64132398.600000001</v>
      </c>
      <c r="F228" s="222">
        <f t="shared" si="7"/>
        <v>62304134.210000001</v>
      </c>
      <c r="G228" s="223">
        <f t="shared" si="8"/>
        <v>34.078295541270158</v>
      </c>
    </row>
    <row r="229" spans="2:8" hidden="1" outlineLevel="1" x14ac:dyDescent="0.25">
      <c r="B229" s="87" t="s">
        <v>309</v>
      </c>
      <c r="C229" s="88">
        <v>450000000</v>
      </c>
      <c r="D229" s="222">
        <v>170499936.55000001</v>
      </c>
      <c r="E229" s="222">
        <v>123264072.49000001</v>
      </c>
      <c r="F229" s="222">
        <f t="shared" si="7"/>
        <v>-47235864.060000002</v>
      </c>
      <c r="G229" s="223">
        <f t="shared" si="8"/>
        <v>-0.27704329406684464</v>
      </c>
    </row>
    <row r="230" spans="2:8" hidden="1" outlineLevel="1" x14ac:dyDescent="0.25">
      <c r="B230" s="87" t="s">
        <v>347</v>
      </c>
      <c r="C230" s="88">
        <v>453225000</v>
      </c>
      <c r="D230" s="222">
        <v>0</v>
      </c>
      <c r="E230" s="222">
        <v>6727029.9700000007</v>
      </c>
      <c r="F230" s="222">
        <f t="shared" si="7"/>
        <v>6727029.9700000007</v>
      </c>
      <c r="G230" s="223" t="str">
        <f t="shared" si="8"/>
        <v>-</v>
      </c>
    </row>
    <row r="231" spans="2:8" hidden="1" outlineLevel="1" x14ac:dyDescent="0.25">
      <c r="B231" s="87" t="s">
        <v>317</v>
      </c>
      <c r="C231" s="88">
        <v>613319771</v>
      </c>
      <c r="D231" s="222">
        <v>167516379.72</v>
      </c>
      <c r="E231" s="222">
        <v>169153489.53</v>
      </c>
      <c r="F231" s="222">
        <f t="shared" si="7"/>
        <v>1637109.8100000024</v>
      </c>
      <c r="G231" s="223">
        <f t="shared" si="8"/>
        <v>9.7728342311145695E-3</v>
      </c>
    </row>
    <row r="232" spans="2:8" hidden="1" outlineLevel="1" x14ac:dyDescent="0.25">
      <c r="B232" s="87" t="s">
        <v>310</v>
      </c>
      <c r="C232" s="88">
        <v>0</v>
      </c>
      <c r="D232" s="222">
        <v>23613039.109999999</v>
      </c>
      <c r="E232" s="222">
        <v>0</v>
      </c>
      <c r="F232" s="222">
        <f t="shared" si="7"/>
        <v>-23613039.109999999</v>
      </c>
      <c r="G232" s="223">
        <f t="shared" si="8"/>
        <v>-1</v>
      </c>
    </row>
    <row r="233" spans="2:8" hidden="1" outlineLevel="1" x14ac:dyDescent="0.25">
      <c r="B233" s="87" t="s">
        <v>311</v>
      </c>
      <c r="C233" s="88">
        <v>325600359</v>
      </c>
      <c r="D233" s="222">
        <v>9498201.5300000012</v>
      </c>
      <c r="E233" s="222">
        <v>14965686.190000001</v>
      </c>
      <c r="F233" s="222">
        <f t="shared" si="7"/>
        <v>5467484.6600000001</v>
      </c>
      <c r="G233" s="223">
        <f t="shared" si="8"/>
        <v>0.57563367577861868</v>
      </c>
    </row>
    <row r="234" spans="2:8" hidden="1" outlineLevel="1" x14ac:dyDescent="0.25">
      <c r="B234" s="87" t="s">
        <v>319</v>
      </c>
      <c r="C234" s="88">
        <v>1524480000</v>
      </c>
      <c r="D234" s="222">
        <v>107037364.09</v>
      </c>
      <c r="E234" s="222">
        <v>13368875.919999998</v>
      </c>
      <c r="F234" s="222">
        <f t="shared" si="7"/>
        <v>-93668488.170000002</v>
      </c>
      <c r="G234" s="223">
        <f t="shared" si="8"/>
        <v>-0.87510084881426009</v>
      </c>
    </row>
    <row r="235" spans="2:8" collapsed="1" x14ac:dyDescent="0.25">
      <c r="B235" s="214" t="s">
        <v>361</v>
      </c>
      <c r="C235" s="215">
        <v>14725813999</v>
      </c>
      <c r="D235" s="220">
        <v>732341003.23000026</v>
      </c>
      <c r="E235" s="220">
        <v>921393952.31999993</v>
      </c>
      <c r="F235" s="220">
        <f t="shared" si="7"/>
        <v>189052949.08999968</v>
      </c>
      <c r="G235" s="221">
        <f t="shared" si="8"/>
        <v>0.25814879715348316</v>
      </c>
    </row>
    <row r="236" spans="2:8" hidden="1" outlineLevel="1" x14ac:dyDescent="0.25">
      <c r="B236" s="87" t="s">
        <v>314</v>
      </c>
      <c r="C236" s="88">
        <v>266982406</v>
      </c>
      <c r="D236" s="222">
        <v>76637291.439999998</v>
      </c>
      <c r="E236" s="222">
        <v>6373892.9299999997</v>
      </c>
      <c r="F236" s="222">
        <f t="shared" ref="F236:F261" si="9">E236-D236</f>
        <v>-70263398.50999999</v>
      </c>
      <c r="G236" s="223">
        <f t="shared" ref="G236:G261" si="10">IFERROR(F236/D236,"-")</f>
        <v>-0.91683039927121923</v>
      </c>
      <c r="H236" s="87"/>
    </row>
    <row r="237" spans="2:8" hidden="1" outlineLevel="1" x14ac:dyDescent="0.25">
      <c r="B237" s="87" t="s">
        <v>362</v>
      </c>
      <c r="C237" s="88">
        <v>0</v>
      </c>
      <c r="D237" s="222">
        <v>0</v>
      </c>
      <c r="E237" s="222">
        <v>0</v>
      </c>
      <c r="F237" s="222">
        <f t="shared" si="9"/>
        <v>0</v>
      </c>
      <c r="G237" s="223" t="str">
        <f t="shared" si="10"/>
        <v>-</v>
      </c>
      <c r="H237" s="87"/>
    </row>
    <row r="238" spans="2:8" hidden="1" outlineLevel="1" x14ac:dyDescent="0.25">
      <c r="B238" s="87" t="s">
        <v>309</v>
      </c>
      <c r="C238" s="88">
        <v>9200823231</v>
      </c>
      <c r="D238" s="222">
        <v>586716642.56000018</v>
      </c>
      <c r="E238" s="222">
        <v>773022248.95999992</v>
      </c>
      <c r="F238" s="222">
        <f t="shared" si="9"/>
        <v>186305606.39999974</v>
      </c>
      <c r="G238" s="223">
        <f t="shared" si="10"/>
        <v>0.31753932458281564</v>
      </c>
      <c r="H238" s="87"/>
    </row>
    <row r="239" spans="2:8" hidden="1" outlineLevel="1" x14ac:dyDescent="0.25">
      <c r="B239" s="87" t="s">
        <v>347</v>
      </c>
      <c r="C239" s="88">
        <v>0</v>
      </c>
      <c r="D239" s="222">
        <v>0</v>
      </c>
      <c r="E239" s="222">
        <v>0</v>
      </c>
      <c r="F239" s="222">
        <f t="shared" si="9"/>
        <v>0</v>
      </c>
      <c r="G239" s="223" t="str">
        <f t="shared" si="10"/>
        <v>-</v>
      </c>
      <c r="H239" s="87"/>
    </row>
    <row r="240" spans="2:8" hidden="1" outlineLevel="1" x14ac:dyDescent="0.25">
      <c r="B240" s="87" t="s">
        <v>315</v>
      </c>
      <c r="C240" s="88">
        <v>0</v>
      </c>
      <c r="D240" s="222">
        <v>2646798.2800000003</v>
      </c>
      <c r="E240" s="222">
        <v>0</v>
      </c>
      <c r="F240" s="222">
        <f t="shared" si="9"/>
        <v>-2646798.2800000003</v>
      </c>
      <c r="G240" s="223">
        <f t="shared" si="10"/>
        <v>-1</v>
      </c>
      <c r="H240" s="87"/>
    </row>
    <row r="241" spans="2:8" hidden="1" outlineLevel="1" x14ac:dyDescent="0.25">
      <c r="B241" s="87" t="s">
        <v>316</v>
      </c>
      <c r="C241" s="88">
        <v>1903745335</v>
      </c>
      <c r="D241" s="222">
        <v>0</v>
      </c>
      <c r="E241" s="222">
        <v>0</v>
      </c>
      <c r="F241" s="222">
        <f t="shared" si="9"/>
        <v>0</v>
      </c>
      <c r="G241" s="223" t="str">
        <f t="shared" si="10"/>
        <v>-</v>
      </c>
      <c r="H241" s="87"/>
    </row>
    <row r="242" spans="2:8" hidden="1" outlineLevel="1" x14ac:dyDescent="0.25">
      <c r="B242" s="87" t="s">
        <v>317</v>
      </c>
      <c r="C242" s="88">
        <v>497753933</v>
      </c>
      <c r="D242" s="222">
        <v>0</v>
      </c>
      <c r="E242" s="222">
        <v>2266966.46</v>
      </c>
      <c r="F242" s="222">
        <f t="shared" si="9"/>
        <v>2266966.46</v>
      </c>
      <c r="G242" s="223" t="str">
        <f t="shared" si="10"/>
        <v>-</v>
      </c>
      <c r="H242" s="87"/>
    </row>
    <row r="243" spans="2:8" hidden="1" outlineLevel="1" x14ac:dyDescent="0.25">
      <c r="B243" s="87" t="s">
        <v>310</v>
      </c>
      <c r="C243" s="88">
        <v>320516317</v>
      </c>
      <c r="D243" s="222">
        <v>6050423.7199999997</v>
      </c>
      <c r="E243" s="222">
        <v>1244723.6000000001</v>
      </c>
      <c r="F243" s="222">
        <f t="shared" si="9"/>
        <v>-4805700.1199999992</v>
      </c>
      <c r="G243" s="223">
        <f t="shared" si="10"/>
        <v>-0.79427497021646598</v>
      </c>
      <c r="H243" s="87"/>
    </row>
    <row r="244" spans="2:8" hidden="1" outlineLevel="1" x14ac:dyDescent="0.25">
      <c r="B244" s="87" t="s">
        <v>311</v>
      </c>
      <c r="C244" s="88">
        <v>1852624398</v>
      </c>
      <c r="D244" s="222">
        <v>60162325.869999997</v>
      </c>
      <c r="E244" s="222">
        <v>130289320.41999999</v>
      </c>
      <c r="F244" s="222">
        <f t="shared" si="9"/>
        <v>70126994.549999982</v>
      </c>
      <c r="G244" s="223">
        <f t="shared" si="10"/>
        <v>1.1656297115495808</v>
      </c>
      <c r="H244" s="87"/>
    </row>
    <row r="245" spans="2:8" hidden="1" outlineLevel="1" x14ac:dyDescent="0.25">
      <c r="B245" s="87" t="s">
        <v>319</v>
      </c>
      <c r="C245" s="88">
        <v>683368379</v>
      </c>
      <c r="D245" s="222">
        <v>127521.36</v>
      </c>
      <c r="E245" s="222">
        <v>8196799.9500000002</v>
      </c>
      <c r="F245" s="222">
        <f t="shared" si="9"/>
        <v>8069278.5899999999</v>
      </c>
      <c r="G245" s="223">
        <f t="shared" si="10"/>
        <v>63.277858626978258</v>
      </c>
      <c r="H245" s="87"/>
    </row>
    <row r="246" spans="2:8" hidden="1" outlineLevel="1" x14ac:dyDescent="0.25">
      <c r="B246" s="214" t="s">
        <v>320</v>
      </c>
      <c r="C246" s="215">
        <v>11588462</v>
      </c>
      <c r="D246" s="220">
        <v>108553339.36999999</v>
      </c>
      <c r="E246" s="220">
        <v>86737077.679999992</v>
      </c>
      <c r="F246" s="220">
        <f t="shared" si="9"/>
        <v>-21816261.689999998</v>
      </c>
      <c r="G246" s="221">
        <f t="shared" si="10"/>
        <v>-0.20097273668974924</v>
      </c>
    </row>
    <row r="247" spans="2:8" hidden="1" outlineLevel="1" x14ac:dyDescent="0.25">
      <c r="B247" s="87" t="s">
        <v>314</v>
      </c>
      <c r="C247" s="88">
        <v>0</v>
      </c>
      <c r="D247" s="222">
        <v>0</v>
      </c>
      <c r="E247" s="222">
        <v>0</v>
      </c>
      <c r="F247" s="222">
        <f t="shared" si="9"/>
        <v>0</v>
      </c>
      <c r="G247" s="223" t="str">
        <f t="shared" si="10"/>
        <v>-</v>
      </c>
    </row>
    <row r="248" spans="2:8" hidden="1" outlineLevel="1" x14ac:dyDescent="0.25">
      <c r="B248" s="87" t="s">
        <v>309</v>
      </c>
      <c r="C248" s="88">
        <v>0</v>
      </c>
      <c r="D248" s="222">
        <v>108553339.36999999</v>
      </c>
      <c r="E248" s="222">
        <v>81657061.979999989</v>
      </c>
      <c r="F248" s="222">
        <f t="shared" si="9"/>
        <v>-26896277.390000001</v>
      </c>
      <c r="G248" s="223">
        <f t="shared" si="10"/>
        <v>-0.24777015194645508</v>
      </c>
    </row>
    <row r="249" spans="2:8" hidden="1" outlineLevel="1" x14ac:dyDescent="0.25">
      <c r="B249" s="87" t="s">
        <v>310</v>
      </c>
      <c r="C249" s="88">
        <v>11588462</v>
      </c>
      <c r="D249" s="222">
        <v>0</v>
      </c>
      <c r="E249" s="222">
        <v>5080015.7</v>
      </c>
      <c r="F249" s="222">
        <f t="shared" si="9"/>
        <v>5080015.7</v>
      </c>
      <c r="G249" s="223" t="str">
        <f t="shared" si="10"/>
        <v>-</v>
      </c>
    </row>
    <row r="250" spans="2:8" collapsed="1" x14ac:dyDescent="0.25">
      <c r="B250" s="83" t="s">
        <v>363</v>
      </c>
      <c r="C250" s="84">
        <v>10392523053</v>
      </c>
      <c r="D250" s="218">
        <v>128117195.63000003</v>
      </c>
      <c r="E250" s="218">
        <v>569491702.53999996</v>
      </c>
      <c r="F250" s="218">
        <f t="shared" si="9"/>
        <v>441374506.90999997</v>
      </c>
      <c r="G250" s="224">
        <f t="shared" si="10"/>
        <v>3.445084047770457</v>
      </c>
    </row>
    <row r="251" spans="2:8" x14ac:dyDescent="0.25">
      <c r="B251" s="214" t="s">
        <v>320</v>
      </c>
      <c r="C251" s="215">
        <v>10392523053</v>
      </c>
      <c r="D251" s="220">
        <v>128117195.63000003</v>
      </c>
      <c r="E251" s="220">
        <v>569491702.53999996</v>
      </c>
      <c r="F251" s="220">
        <f t="shared" si="9"/>
        <v>441374506.90999997</v>
      </c>
      <c r="G251" s="221">
        <f t="shared" si="10"/>
        <v>3.445084047770457</v>
      </c>
    </row>
    <row r="252" spans="2:8" hidden="1" outlineLevel="1" x14ac:dyDescent="0.25">
      <c r="B252" s="87" t="s">
        <v>313</v>
      </c>
      <c r="C252" s="88">
        <v>2231312779</v>
      </c>
      <c r="D252" s="222">
        <v>1554737.2</v>
      </c>
      <c r="E252" s="222">
        <v>168378035.29999998</v>
      </c>
      <c r="F252" s="222">
        <f t="shared" si="9"/>
        <v>166823298.09999999</v>
      </c>
      <c r="G252" s="223">
        <f t="shared" si="10"/>
        <v>107.2999977745435</v>
      </c>
    </row>
    <row r="253" spans="2:8" hidden="1" outlineLevel="1" x14ac:dyDescent="0.25">
      <c r="B253" s="87" t="s">
        <v>314</v>
      </c>
      <c r="C253" s="88">
        <v>210000000</v>
      </c>
      <c r="D253" s="222">
        <v>16581716.850000001</v>
      </c>
      <c r="E253" s="222">
        <v>11281333.09</v>
      </c>
      <c r="F253" s="222">
        <f t="shared" si="9"/>
        <v>-5300383.7600000016</v>
      </c>
      <c r="G253" s="223">
        <f t="shared" si="10"/>
        <v>-0.31965228980496074</v>
      </c>
    </row>
    <row r="254" spans="2:8" hidden="1" outlineLevel="1" x14ac:dyDescent="0.25">
      <c r="B254" s="87" t="s">
        <v>308</v>
      </c>
      <c r="C254" s="88">
        <v>1415804000</v>
      </c>
      <c r="D254" s="222">
        <v>1363161</v>
      </c>
      <c r="E254" s="222">
        <v>1300943.2</v>
      </c>
      <c r="F254" s="222">
        <f t="shared" si="9"/>
        <v>-62217.800000000047</v>
      </c>
      <c r="G254" s="223">
        <f t="shared" si="10"/>
        <v>-4.5642297571600161E-2</v>
      </c>
    </row>
    <row r="255" spans="2:8" hidden="1" outlineLevel="1" x14ac:dyDescent="0.25">
      <c r="B255" s="87" t="s">
        <v>309</v>
      </c>
      <c r="C255" s="88">
        <v>381290000</v>
      </c>
      <c r="D255" s="222">
        <v>0</v>
      </c>
      <c r="E255" s="222">
        <v>256851644.63</v>
      </c>
      <c r="F255" s="222">
        <f t="shared" si="9"/>
        <v>256851644.63</v>
      </c>
      <c r="G255" s="223" t="str">
        <f t="shared" si="10"/>
        <v>-</v>
      </c>
    </row>
    <row r="256" spans="2:8" hidden="1" outlineLevel="1" x14ac:dyDescent="0.25">
      <c r="B256" s="87" t="s">
        <v>347</v>
      </c>
      <c r="C256" s="88">
        <v>0</v>
      </c>
      <c r="D256" s="222">
        <v>0</v>
      </c>
      <c r="E256" s="222">
        <v>0</v>
      </c>
      <c r="F256" s="222">
        <f t="shared" si="9"/>
        <v>0</v>
      </c>
      <c r="G256" s="223" t="str">
        <f t="shared" si="10"/>
        <v>-</v>
      </c>
    </row>
    <row r="257" spans="2:7" hidden="1" outlineLevel="1" x14ac:dyDescent="0.25">
      <c r="B257" s="87" t="s">
        <v>316</v>
      </c>
      <c r="C257" s="88">
        <v>4124692608</v>
      </c>
      <c r="D257" s="222">
        <v>11178608.33</v>
      </c>
      <c r="E257" s="222">
        <v>124520781.93000001</v>
      </c>
      <c r="F257" s="222">
        <f t="shared" si="9"/>
        <v>113342173.60000001</v>
      </c>
      <c r="G257" s="223">
        <f t="shared" si="10"/>
        <v>10.139202506614703</v>
      </c>
    </row>
    <row r="258" spans="2:7" hidden="1" outlineLevel="1" x14ac:dyDescent="0.25">
      <c r="B258" s="87" t="s">
        <v>317</v>
      </c>
      <c r="C258" s="88">
        <v>181191856</v>
      </c>
      <c r="D258" s="222">
        <v>97438972.250000015</v>
      </c>
      <c r="E258" s="222">
        <v>0</v>
      </c>
      <c r="F258" s="222">
        <f t="shared" si="9"/>
        <v>-97438972.250000015</v>
      </c>
      <c r="G258" s="223">
        <f t="shared" si="10"/>
        <v>-1</v>
      </c>
    </row>
    <row r="259" spans="2:7" hidden="1" outlineLevel="1" x14ac:dyDescent="0.25">
      <c r="B259" s="87" t="s">
        <v>310</v>
      </c>
      <c r="C259" s="88">
        <v>62530426</v>
      </c>
      <c r="D259" s="222">
        <v>0</v>
      </c>
      <c r="E259" s="222">
        <v>0</v>
      </c>
      <c r="F259" s="222">
        <f t="shared" si="9"/>
        <v>0</v>
      </c>
      <c r="G259" s="223" t="str">
        <f t="shared" si="10"/>
        <v>-</v>
      </c>
    </row>
    <row r="260" spans="2:7" hidden="1" outlineLevel="1" x14ac:dyDescent="0.25">
      <c r="B260" s="87" t="s">
        <v>311</v>
      </c>
      <c r="C260" s="88">
        <v>1785701384</v>
      </c>
      <c r="D260" s="222">
        <v>0</v>
      </c>
      <c r="E260" s="222">
        <v>7158964.3900000006</v>
      </c>
      <c r="F260" s="222">
        <f t="shared" si="9"/>
        <v>7158964.3900000006</v>
      </c>
      <c r="G260" s="223" t="str">
        <f t="shared" si="10"/>
        <v>-</v>
      </c>
    </row>
    <row r="261" spans="2:7" ht="15.75" collapsed="1" thickBot="1" x14ac:dyDescent="0.3">
      <c r="B261" s="90" t="s">
        <v>133</v>
      </c>
      <c r="C261" s="91">
        <v>53729432508</v>
      </c>
      <c r="D261" s="225">
        <v>2219378696.3000007</v>
      </c>
      <c r="E261" s="225">
        <v>5860049497.4400005</v>
      </c>
      <c r="F261" s="225">
        <f t="shared" si="9"/>
        <v>3640670801.1399999</v>
      </c>
      <c r="G261" s="226">
        <f t="shared" si="10"/>
        <v>1.6404008956242944</v>
      </c>
    </row>
  </sheetData>
  <mergeCells count="6">
    <mergeCell ref="F5:G6"/>
    <mergeCell ref="B3:E3"/>
    <mergeCell ref="B4:E4"/>
    <mergeCell ref="B5:B6"/>
    <mergeCell ref="C5:C7"/>
    <mergeCell ref="D5:E6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Gráfico 1 -np</vt:lpstr>
      <vt:lpstr>Gráfico 1</vt:lpstr>
      <vt:lpstr>Tabla 1</vt:lpstr>
      <vt:lpstr>Tabla 2</vt:lpstr>
      <vt:lpstr>Mapa</vt:lpstr>
      <vt:lpstr>Tabla 3</vt:lpstr>
      <vt:lpstr>Gráfico 2</vt:lpstr>
      <vt:lpstr>Anexo 1</vt:lpstr>
      <vt:lpstr>Anexo 2</vt:lpstr>
      <vt:lpstr>Anexo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Mariangel Moneró Samuel</dc:creator>
  <cp:lastModifiedBy>Mariangel Moneró Samuel</cp:lastModifiedBy>
  <dcterms:created xsi:type="dcterms:W3CDTF">2022-05-09T14:22:24Z</dcterms:created>
  <dcterms:modified xsi:type="dcterms:W3CDTF">2022-07-15T19:55:46Z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2022-05-09T14:22:24Z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8cbf4a2d-ff90-4249-8aea-52f366d0abae</vt:lpwstr>
  </property>
  <property fmtid="{D5CDD505-2E9C-101B-9397-08002B2CF9AE}" pid="8" name="MSIP_Label_b5510b9d-1611-4022-8488-41b0fd106d01_ContentBits">
    <vt:lpwstr>0</vt:lpwstr>
  </property>
</Properties>
</file>