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9\Ejecución de Gastos y Aplicaciones Financieras\"/>
    </mc:Choice>
  </mc:AlternateContent>
  <xr:revisionPtr revIDLastSave="0" documentId="13_ncr:1_{EF2FC96C-866B-476B-8707-CC0C86F3B5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1" i="3" l="1"/>
  <c r="J89" i="3"/>
  <c r="J86" i="3"/>
  <c r="J83" i="3"/>
  <c r="J76" i="3"/>
  <c r="J73" i="3"/>
  <c r="J68" i="3"/>
  <c r="J58" i="3"/>
  <c r="J50" i="3"/>
  <c r="J42" i="3"/>
  <c r="J32" i="3"/>
  <c r="J22" i="3"/>
  <c r="J16" i="3"/>
  <c r="P17" i="3"/>
  <c r="J80" i="3" l="1"/>
  <c r="J93" i="3" s="1"/>
  <c r="J15" i="3"/>
  <c r="P23" i="3"/>
  <c r="P21" i="3"/>
  <c r="P18" i="3"/>
  <c r="H42" i="3"/>
  <c r="H32" i="3"/>
  <c r="H22" i="3"/>
  <c r="H16" i="3"/>
  <c r="G58" i="3"/>
  <c r="G42" i="3"/>
  <c r="G32" i="3"/>
  <c r="G22" i="3"/>
  <c r="G16" i="3"/>
  <c r="C42" i="3"/>
  <c r="C32" i="3"/>
  <c r="C22" i="3"/>
  <c r="H15" i="3" l="1"/>
  <c r="G80" i="3"/>
  <c r="P63" i="3"/>
  <c r="P60" i="3"/>
  <c r="P59" i="3"/>
  <c r="P43" i="3"/>
  <c r="P41" i="3"/>
  <c r="P39" i="3"/>
  <c r="P38" i="3"/>
  <c r="P36" i="3"/>
  <c r="P35" i="3"/>
  <c r="P34" i="3"/>
  <c r="P33" i="3"/>
  <c r="P31" i="3"/>
  <c r="P30" i="3"/>
  <c r="P29" i="3"/>
  <c r="P28" i="3"/>
  <c r="P27" i="3"/>
  <c r="P24" i="3"/>
  <c r="P90" i="3"/>
  <c r="P88" i="3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2" i="3"/>
  <c r="P61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0" i="3"/>
  <c r="P37" i="3"/>
  <c r="P26" i="3"/>
  <c r="P25" i="3"/>
  <c r="P20" i="3"/>
  <c r="P16" i="3" s="1"/>
  <c r="P19" i="3"/>
  <c r="O89" i="3"/>
  <c r="O86" i="3"/>
  <c r="O83" i="3"/>
  <c r="O91" i="3" s="1"/>
  <c r="O76" i="3"/>
  <c r="O73" i="3"/>
  <c r="O68" i="3"/>
  <c r="O15" i="3" s="1"/>
  <c r="O58" i="3"/>
  <c r="O50" i="3"/>
  <c r="O42" i="3"/>
  <c r="O32" i="3"/>
  <c r="O22" i="3"/>
  <c r="O16" i="3"/>
  <c r="O80" i="3" s="1"/>
  <c r="O93" i="3" s="1"/>
  <c r="F89" i="3"/>
  <c r="F86" i="3"/>
  <c r="F83" i="3"/>
  <c r="F76" i="3"/>
  <c r="F73" i="3"/>
  <c r="F68" i="3"/>
  <c r="F58" i="3"/>
  <c r="F50" i="3"/>
  <c r="F42" i="3"/>
  <c r="F32" i="3"/>
  <c r="F22" i="3"/>
  <c r="F16" i="3"/>
  <c r="P42" i="3" l="1"/>
  <c r="P86" i="3"/>
  <c r="P58" i="3"/>
  <c r="P32" i="3"/>
  <c r="P22" i="3"/>
  <c r="F15" i="3"/>
  <c r="F91" i="3"/>
  <c r="F80" i="3"/>
  <c r="E2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G89" i="3"/>
  <c r="G86" i="3"/>
  <c r="G83" i="3"/>
  <c r="G76" i="3"/>
  <c r="G73" i="3"/>
  <c r="G68" i="3"/>
  <c r="G50" i="3"/>
  <c r="C89" i="3"/>
  <c r="B89" i="3"/>
  <c r="C86" i="3"/>
  <c r="B86" i="3"/>
  <c r="C83" i="3"/>
  <c r="B83" i="3"/>
  <c r="C76" i="3"/>
  <c r="C73" i="3"/>
  <c r="C68" i="3"/>
  <c r="C58" i="3"/>
  <c r="C50" i="3"/>
  <c r="B32" i="3"/>
  <c r="B22" i="3"/>
  <c r="C16" i="3"/>
  <c r="B16" i="3"/>
  <c r="P89" i="3"/>
  <c r="C15" i="3" l="1"/>
  <c r="F93" i="3"/>
  <c r="G15" i="3"/>
  <c r="N15" i="3"/>
  <c r="I15" i="3"/>
  <c r="K15" i="3"/>
  <c r="M80" i="3"/>
  <c r="K91" i="3"/>
  <c r="L91" i="3"/>
  <c r="B80" i="3"/>
  <c r="H80" i="3"/>
  <c r="M91" i="3"/>
  <c r="N80" i="3"/>
  <c r="G91" i="3"/>
  <c r="H91" i="3"/>
  <c r="I80" i="3"/>
  <c r="L15" i="3"/>
  <c r="N91" i="3"/>
  <c r="I91" i="3"/>
  <c r="K80" i="3"/>
  <c r="L80" i="3"/>
  <c r="M15" i="3"/>
  <c r="B91" i="3"/>
  <c r="C91" i="3"/>
  <c r="C80" i="3"/>
  <c r="C93" i="3" s="1"/>
  <c r="B15" i="3"/>
  <c r="P83" i="3"/>
  <c r="P76" i="3"/>
  <c r="P68" i="3"/>
  <c r="P50" i="3"/>
  <c r="P15" i="3" s="1"/>
  <c r="P80" i="3" l="1"/>
  <c r="M93" i="3"/>
  <c r="L93" i="3"/>
  <c r="K93" i="3"/>
  <c r="H93" i="3"/>
  <c r="I93" i="3"/>
  <c r="N93" i="3"/>
  <c r="G93" i="3"/>
  <c r="B93" i="3"/>
  <c r="P91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<sst xmlns="http://schemas.openxmlformats.org/spreadsheetml/2006/main" count="104" uniqueCount="104">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</sst>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434109</xdr:colOff>
      <xdr:row>0</xdr:row>
      <xdr:rowOff>57981</xdr:rowOff>
    </xdr:from>
    <xdr:to>
      <xdr:col>4</xdr:col>
      <xdr:colOff>647953</xdr:colOff>
      <xdr:row>8</xdr:row>
      <xdr:rowOff>30884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348" y="57981"/>
          <a:ext cx="1356844" cy="1264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Normal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G7" sqref="G7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4.28515625" customWidth="1"/>
    <col min="6" max="9" width="14" bestFit="1" customWidth="1"/>
    <col min="10" max="10" width="12.7109375" bestFit="1" customWidth="1"/>
    <col min="11" max="11" width="13" customWidth="1"/>
    <col min="12" max="12" width="12.5703125" customWidth="1"/>
    <col min="13" max="13" width="8.140625" hidden="1" customWidth="1"/>
    <col min="14" max="14" width="11" hidden="1" customWidth="1"/>
    <col min="15" max="15" width="10.14062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8" ht="3.75" customHeight="1"/>
    <row r="3" spans="1:18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8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8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8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R9" s="6"/>
    </row>
    <row r="10" spans="1:18" ht="18.75" customHeight="1">
      <c r="A10" s="30" t="s">
        <v>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20.25" customHeight="1">
      <c r="A11" s="30">
        <v>2023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15.75" customHeight="1">
      <c r="A12" s="31" t="s">
        <v>91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8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s="27" customFormat="1" ht="30" customHeight="1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8">
      <c r="A15" s="1" t="s">
        <v>1</v>
      </c>
      <c r="B15" s="15">
        <f t="shared" ref="B15" si="0">+B16+B22+B32+B42+B50+B58+B68+B73+B76</f>
        <v>656229718</v>
      </c>
      <c r="C15" s="15">
        <f>+C16+C22+C32+C42+C50+C58+C68+C73+C76</f>
        <v>728841332.08000004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61314227.709999993</v>
      </c>
      <c r="H15" s="15">
        <f>+H16+H22+H32+H42+H50+H58+H68+H73+H76</f>
        <v>36728684.449999996</v>
      </c>
      <c r="I15" s="15">
        <f t="shared" si="2"/>
        <v>36176439.440000005</v>
      </c>
      <c r="J15" s="15">
        <f t="shared" ref="J15" si="3">+J16+J22+J32+J42+J50+J58+J68+J73+J76</f>
        <v>37807009.469999999</v>
      </c>
      <c r="K15" s="15">
        <f t="shared" si="2"/>
        <v>42427549.800000004</v>
      </c>
      <c r="L15" s="15">
        <f t="shared" si="2"/>
        <v>42301219.899999999</v>
      </c>
      <c r="M15" s="15">
        <f t="shared" si="2"/>
        <v>0</v>
      </c>
      <c r="N15" s="15">
        <f t="shared" si="2"/>
        <v>0</v>
      </c>
      <c r="O15" s="15">
        <f t="shared" ref="O15" si="4">+O16+O22+O32+O42+O50+O58+O68+O73+O76</f>
        <v>0</v>
      </c>
      <c r="P15" s="15">
        <f>+P16+P22+P32+P42+P50+P58+P68+P73+P76</f>
        <v>362932275.00999999</v>
      </c>
    </row>
    <row r="16" spans="1:18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F16" si="5">SUM(D17:D21)</f>
        <v>30153575.23</v>
      </c>
      <c r="E16" s="7">
        <f t="shared" si="5"/>
        <v>31724467.380000003</v>
      </c>
      <c r="F16" s="7">
        <f t="shared" si="5"/>
        <v>31007130.5</v>
      </c>
      <c r="G16" s="7">
        <f>SUM(G17:G21)</f>
        <v>54995667.159999996</v>
      </c>
      <c r="H16" s="7">
        <f>SUM(H17:H21)</f>
        <v>31126922.780000001</v>
      </c>
      <c r="I16" s="7">
        <f t="shared" ref="I16:N16" si="6">SUM(I17:I21)</f>
        <v>30785660.259999998</v>
      </c>
      <c r="J16" s="7">
        <f t="shared" ref="J16" si="7">SUM(J17:J21)</f>
        <v>31427516</v>
      </c>
      <c r="K16" s="7">
        <f t="shared" si="6"/>
        <v>37025414.920000002</v>
      </c>
      <c r="L16" s="7">
        <f t="shared" si="6"/>
        <v>33236749.379999999</v>
      </c>
      <c r="M16" s="7">
        <f t="shared" si="6"/>
        <v>0</v>
      </c>
      <c r="N16" s="7">
        <f t="shared" si="6"/>
        <v>0</v>
      </c>
      <c r="O16" s="7">
        <f t="shared" ref="O16" si="8">SUM(O17:O21)</f>
        <v>0</v>
      </c>
      <c r="P16" s="7">
        <f>SUM(P17:P21)</f>
        <v>311483103.61000001</v>
      </c>
    </row>
    <row r="17" spans="1:37" ht="15" customHeight="1">
      <c r="A17" s="4" t="s">
        <v>3</v>
      </c>
      <c r="B17" s="11">
        <v>359164802</v>
      </c>
      <c r="C17" s="11">
        <v>355154802</v>
      </c>
      <c r="D17" s="11">
        <v>24989515.100000001</v>
      </c>
      <c r="E17" s="11">
        <v>26539657.100000001</v>
      </c>
      <c r="F17" s="11">
        <v>25086598.43</v>
      </c>
      <c r="G17" s="11">
        <v>24992966.449999999</v>
      </c>
      <c r="H17" s="11">
        <v>25823443.690000001</v>
      </c>
      <c r="I17" s="11">
        <v>25431515.829999998</v>
      </c>
      <c r="J17" s="11">
        <v>26034619.18</v>
      </c>
      <c r="K17" s="11">
        <v>26326165.100000001</v>
      </c>
      <c r="L17" s="11">
        <v>27846250.09</v>
      </c>
      <c r="M17" s="11">
        <v>0</v>
      </c>
      <c r="N17" s="11">
        <v>0</v>
      </c>
      <c r="O17" s="11">
        <v>0</v>
      </c>
      <c r="P17" s="11">
        <f>SUM(D17:O17)</f>
        <v>233070730.97</v>
      </c>
    </row>
    <row r="18" spans="1:37" ht="15" customHeight="1">
      <c r="A18" s="4" t="s">
        <v>4</v>
      </c>
      <c r="B18" s="11">
        <v>142818967</v>
      </c>
      <c r="C18" s="11">
        <v>143528967</v>
      </c>
      <c r="D18" s="11">
        <v>1457000</v>
      </c>
      <c r="E18" s="11">
        <v>1515900</v>
      </c>
      <c r="F18" s="11">
        <v>2198000</v>
      </c>
      <c r="G18" s="11">
        <v>26250107.300000001</v>
      </c>
      <c r="H18" s="11">
        <v>1488000</v>
      </c>
      <c r="I18" s="11">
        <v>1519000</v>
      </c>
      <c r="J18" s="11">
        <v>1493700</v>
      </c>
      <c r="K18" s="11">
        <v>1555023.33</v>
      </c>
      <c r="L18" s="11">
        <v>1448400</v>
      </c>
      <c r="M18" s="11">
        <v>0</v>
      </c>
      <c r="N18" s="11">
        <v>0</v>
      </c>
      <c r="O18" s="11">
        <v>0</v>
      </c>
      <c r="P18" s="11">
        <f>SUM(D18:O18)</f>
        <v>38925130.629999995</v>
      </c>
      <c r="T18" s="6"/>
      <c r="U18" s="6"/>
    </row>
    <row r="19" spans="1:37" ht="15" customHeight="1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  <c r="U19" s="6"/>
    </row>
    <row r="20" spans="1:37" ht="15" customHeight="1">
      <c r="A20" s="4" t="s">
        <v>5</v>
      </c>
      <c r="B20" s="11">
        <v>4931173</v>
      </c>
      <c r="C20" s="11">
        <v>5431173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5194150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5194150</v>
      </c>
      <c r="U20" s="6"/>
      <c r="V20" s="29"/>
    </row>
    <row r="21" spans="1:37" ht="15" customHeight="1">
      <c r="A21" s="4" t="s">
        <v>6</v>
      </c>
      <c r="B21" s="11">
        <v>48085058</v>
      </c>
      <c r="C21" s="11">
        <v>50885058</v>
      </c>
      <c r="D21" s="11">
        <v>3707060.13</v>
      </c>
      <c r="E21" s="11">
        <v>3668910.28</v>
      </c>
      <c r="F21" s="11">
        <v>3722532.07</v>
      </c>
      <c r="G21" s="11">
        <v>3752593.41</v>
      </c>
      <c r="H21" s="11">
        <v>3815479.09</v>
      </c>
      <c r="I21" s="11">
        <v>3835144.43</v>
      </c>
      <c r="J21" s="11">
        <v>3899196.82</v>
      </c>
      <c r="K21" s="11">
        <v>3950076.49</v>
      </c>
      <c r="L21" s="11">
        <v>3942099.29</v>
      </c>
      <c r="M21" s="11">
        <v>0</v>
      </c>
      <c r="N21" s="11">
        <v>0</v>
      </c>
      <c r="O21" s="11">
        <v>0</v>
      </c>
      <c r="P21" s="11">
        <f>SUM(D21:O21)</f>
        <v>34293092.009999998</v>
      </c>
    </row>
    <row r="22" spans="1:37">
      <c r="A22" s="2" t="s">
        <v>7</v>
      </c>
      <c r="B22" s="7">
        <f>SUM(B23:B31)</f>
        <v>53675343</v>
      </c>
      <c r="C22" s="7">
        <f>SUM(C23:C31)</f>
        <v>83568843</v>
      </c>
      <c r="D22" s="7">
        <f t="shared" ref="D22:E22" si="9">SUM(D23:D31)</f>
        <v>709982.88</v>
      </c>
      <c r="E22" s="7">
        <f t="shared" si="9"/>
        <v>2881645.58</v>
      </c>
      <c r="F22" s="7">
        <f>SUM(F23:F31)</f>
        <v>5244513.22</v>
      </c>
      <c r="G22" s="7">
        <f>SUM(G23:G31)</f>
        <v>5238651.32</v>
      </c>
      <c r="H22" s="7">
        <f>SUM(H23:H31)</f>
        <v>4378102</v>
      </c>
      <c r="I22" s="7">
        <f t="shared" ref="I22:N22" si="10">SUM(I23:I31)</f>
        <v>4034392.2699999996</v>
      </c>
      <c r="J22" s="7">
        <f t="shared" ref="J22" si="11">SUM(J23:J31)</f>
        <v>3720042.53</v>
      </c>
      <c r="K22" s="7">
        <f t="shared" si="10"/>
        <v>2362655.2000000002</v>
      </c>
      <c r="L22" s="7">
        <f t="shared" si="10"/>
        <v>3897730.69</v>
      </c>
      <c r="M22" s="7">
        <f t="shared" si="10"/>
        <v>0</v>
      </c>
      <c r="N22" s="7">
        <f t="shared" si="10"/>
        <v>0</v>
      </c>
      <c r="O22" s="7">
        <f t="shared" ref="O22" si="12">SUM(O23:O31)</f>
        <v>0</v>
      </c>
      <c r="P22" s="12">
        <f>SUM(P23:P31)</f>
        <v>32467715.689999998</v>
      </c>
    </row>
    <row r="23" spans="1:37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1358809.11</v>
      </c>
      <c r="G23" s="11">
        <v>1088781.51</v>
      </c>
      <c r="H23" s="11">
        <v>678053.5</v>
      </c>
      <c r="I23" s="11">
        <v>932181.06</v>
      </c>
      <c r="J23" s="11">
        <v>972310.09</v>
      </c>
      <c r="K23" s="11">
        <v>924336.21</v>
      </c>
      <c r="L23" s="11">
        <v>940575.87</v>
      </c>
      <c r="M23" s="11">
        <v>0</v>
      </c>
      <c r="N23" s="11">
        <v>0</v>
      </c>
      <c r="O23" s="11">
        <v>0</v>
      </c>
      <c r="P23" s="11">
        <f>SUM(D23:O23)</f>
        <v>7794095.2699999996</v>
      </c>
    </row>
    <row r="24" spans="1:37" ht="30">
      <c r="A24" s="4" t="s">
        <v>9</v>
      </c>
      <c r="B24" s="11">
        <v>300000</v>
      </c>
      <c r="C24" s="11">
        <v>301000</v>
      </c>
      <c r="D24" s="11">
        <v>0</v>
      </c>
      <c r="E24" s="11">
        <v>0</v>
      </c>
      <c r="F24" s="11">
        <v>0</v>
      </c>
      <c r="G24" s="11">
        <v>11500</v>
      </c>
      <c r="H24" s="11">
        <v>-1211</v>
      </c>
      <c r="I24" s="11">
        <v>0</v>
      </c>
      <c r="J24" s="11">
        <v>0</v>
      </c>
      <c r="K24" s="11">
        <v>0</v>
      </c>
      <c r="L24" s="11">
        <v>670</v>
      </c>
      <c r="M24" s="11">
        <v>0</v>
      </c>
      <c r="N24" s="11">
        <v>0</v>
      </c>
      <c r="O24" s="11">
        <v>0</v>
      </c>
      <c r="P24" s="11">
        <f>SUM(D24:O24)</f>
        <v>10959</v>
      </c>
    </row>
    <row r="25" spans="1:37">
      <c r="A25" s="4" t="s">
        <v>10</v>
      </c>
      <c r="B25" s="11">
        <v>500000</v>
      </c>
      <c r="C25" s="11">
        <v>950000</v>
      </c>
      <c r="D25" s="11">
        <v>0</v>
      </c>
      <c r="E25" s="11">
        <v>0</v>
      </c>
      <c r="F25" s="11">
        <v>0</v>
      </c>
      <c r="G25" s="11">
        <v>0</v>
      </c>
      <c r="H25" s="11">
        <v>205050</v>
      </c>
      <c r="I25" s="11">
        <v>243142.5</v>
      </c>
      <c r="J25" s="11">
        <v>0</v>
      </c>
      <c r="K25" s="11">
        <v>0</v>
      </c>
      <c r="L25" s="11">
        <v>224860</v>
      </c>
      <c r="M25" s="11">
        <v>0</v>
      </c>
      <c r="N25" s="11">
        <v>0</v>
      </c>
      <c r="O25" s="11">
        <v>0</v>
      </c>
      <c r="P25" s="11">
        <f t="shared" ref="P25:P26" si="13">SUM(D25:O25)</f>
        <v>673052.5</v>
      </c>
    </row>
    <row r="26" spans="1:37" ht="18" customHeight="1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300</v>
      </c>
      <c r="I26" s="11">
        <v>300</v>
      </c>
      <c r="J26" s="11">
        <v>0</v>
      </c>
      <c r="K26" s="11">
        <v>0</v>
      </c>
      <c r="L26" s="11">
        <v>3420</v>
      </c>
      <c r="M26" s="11">
        <v>0</v>
      </c>
      <c r="N26" s="11">
        <v>0</v>
      </c>
      <c r="O26" s="11">
        <v>0</v>
      </c>
      <c r="P26" s="11">
        <f t="shared" si="13"/>
        <v>4020</v>
      </c>
    </row>
    <row r="27" spans="1:37">
      <c r="A27" s="4" t="s">
        <v>12</v>
      </c>
      <c r="B27" s="11">
        <v>2562575</v>
      </c>
      <c r="C27" s="11">
        <v>11212575</v>
      </c>
      <c r="D27" s="11">
        <v>74316.600000000006</v>
      </c>
      <c r="E27" s="11">
        <v>74316.600000000006</v>
      </c>
      <c r="F27" s="11">
        <v>1216316.6000000001</v>
      </c>
      <c r="G27" s="11">
        <v>1401458.18</v>
      </c>
      <c r="H27" s="11">
        <v>95349.6</v>
      </c>
      <c r="I27" s="11">
        <v>949316.19</v>
      </c>
      <c r="J27" s="11">
        <v>214716.6</v>
      </c>
      <c r="K27" s="11">
        <v>74316.600000000006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4100106.97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15500000</v>
      </c>
      <c r="C28" s="11">
        <v>15500000</v>
      </c>
      <c r="D28" s="11">
        <v>0</v>
      </c>
      <c r="E28" s="11">
        <v>927797.87</v>
      </c>
      <c r="F28" s="11">
        <v>918833.09</v>
      </c>
      <c r="G28" s="11">
        <v>942893.78</v>
      </c>
      <c r="H28" s="11">
        <v>1858289.75</v>
      </c>
      <c r="I28" s="11">
        <v>71568.59</v>
      </c>
      <c r="J28" s="11">
        <v>988160.75</v>
      </c>
      <c r="K28" s="11">
        <v>1001180.52</v>
      </c>
      <c r="L28" s="11">
        <v>1016931.61</v>
      </c>
      <c r="M28" s="11">
        <v>0</v>
      </c>
      <c r="N28" s="11">
        <v>0</v>
      </c>
      <c r="O28" s="11">
        <v>0</v>
      </c>
      <c r="P28" s="11">
        <f>SUM(D28:O28)</f>
        <v>7725655.96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3620000</v>
      </c>
      <c r="C29" s="11">
        <v>4364500</v>
      </c>
      <c r="D29" s="11">
        <v>25000</v>
      </c>
      <c r="E29" s="11">
        <v>107352.57</v>
      </c>
      <c r="F29" s="11">
        <v>172358.12</v>
      </c>
      <c r="G29" s="11">
        <v>101413.41</v>
      </c>
      <c r="H29" s="11">
        <v>37220.32</v>
      </c>
      <c r="I29" s="11">
        <v>160024.69</v>
      </c>
      <c r="J29" s="11">
        <v>212168.99</v>
      </c>
      <c r="K29" s="11">
        <v>60536.87</v>
      </c>
      <c r="L29" s="11">
        <v>329565.73</v>
      </c>
      <c r="M29" s="11">
        <v>0</v>
      </c>
      <c r="N29" s="11">
        <v>0</v>
      </c>
      <c r="O29" s="11">
        <v>0</v>
      </c>
      <c r="P29" s="11">
        <f>SUM(D29:O29)</f>
        <v>1205640.7</v>
      </c>
    </row>
    <row r="30" spans="1:37" ht="30">
      <c r="A30" s="4" t="s">
        <v>15</v>
      </c>
      <c r="B30" s="11">
        <v>2865000</v>
      </c>
      <c r="C30" s="11">
        <v>21078000</v>
      </c>
      <c r="D30" s="11">
        <v>0</v>
      </c>
      <c r="E30" s="11">
        <v>18172</v>
      </c>
      <c r="F30" s="11">
        <v>350034.6</v>
      </c>
      <c r="G30" s="11">
        <v>44061.84</v>
      </c>
      <c r="H30" s="11">
        <v>309602.43</v>
      </c>
      <c r="I30" s="11">
        <v>246483.84</v>
      </c>
      <c r="J30" s="11">
        <v>0</v>
      </c>
      <c r="K30" s="11">
        <v>302285</v>
      </c>
      <c r="L30" s="11">
        <v>60544.58</v>
      </c>
      <c r="M30" s="11">
        <v>0</v>
      </c>
      <c r="N30" s="11">
        <v>0</v>
      </c>
      <c r="O30" s="11">
        <v>0</v>
      </c>
      <c r="P30" s="11">
        <f>SUM(D30:O30)</f>
        <v>1331184.29</v>
      </c>
    </row>
    <row r="31" spans="1:37">
      <c r="A31" s="4" t="s">
        <v>37</v>
      </c>
      <c r="B31" s="11">
        <v>16100000</v>
      </c>
      <c r="C31" s="11">
        <v>17935000</v>
      </c>
      <c r="D31" s="11">
        <v>0</v>
      </c>
      <c r="E31" s="11">
        <v>1465624.9</v>
      </c>
      <c r="F31" s="11">
        <v>1228161.7</v>
      </c>
      <c r="G31" s="11">
        <v>1648542.6</v>
      </c>
      <c r="H31" s="11">
        <v>1195447.3999999999</v>
      </c>
      <c r="I31" s="11">
        <v>1431375.4</v>
      </c>
      <c r="J31" s="11">
        <v>1332686.1000000001</v>
      </c>
      <c r="K31" s="11">
        <v>0</v>
      </c>
      <c r="L31" s="11">
        <v>1321162.8999999999</v>
      </c>
      <c r="M31" s="11">
        <v>0</v>
      </c>
      <c r="N31" s="11">
        <v>0</v>
      </c>
      <c r="O31" s="11">
        <v>0</v>
      </c>
      <c r="P31" s="11">
        <f>SUM(D31:O31)</f>
        <v>9623001</v>
      </c>
    </row>
    <row r="32" spans="1:37">
      <c r="A32" s="2" t="s">
        <v>16</v>
      </c>
      <c r="B32" s="7">
        <f>SUM(B33:B41)</f>
        <v>26900117</v>
      </c>
      <c r="C32" s="7">
        <f>SUM(C33:C41)</f>
        <v>25126617</v>
      </c>
      <c r="D32" s="7">
        <f t="shared" ref="D32:F32" si="14">SUM(D33:D41)</f>
        <v>0</v>
      </c>
      <c r="E32" s="7">
        <f t="shared" si="14"/>
        <v>2338465.6800000002</v>
      </c>
      <c r="F32" s="7">
        <f t="shared" si="14"/>
        <v>494237.87</v>
      </c>
      <c r="G32" s="7">
        <f>SUM(G33:G41)</f>
        <v>997452.32000000007</v>
      </c>
      <c r="H32" s="7">
        <f>SUM(H33:H41)</f>
        <v>311140.69</v>
      </c>
      <c r="I32" s="7">
        <f t="shared" ref="I32:N32" si="15">SUM(I33:I41)</f>
        <v>1009444.3399999999</v>
      </c>
      <c r="J32" s="7">
        <f t="shared" ref="J32" si="16">SUM(J33:J41)</f>
        <v>826915.69</v>
      </c>
      <c r="K32" s="7">
        <f t="shared" si="15"/>
        <v>2945184.91</v>
      </c>
      <c r="L32" s="7">
        <f t="shared" si="15"/>
        <v>3642942.4</v>
      </c>
      <c r="M32" s="7">
        <f t="shared" si="15"/>
        <v>0</v>
      </c>
      <c r="N32" s="7">
        <f t="shared" si="15"/>
        <v>0</v>
      </c>
      <c r="O32" s="7">
        <f t="shared" ref="O32" si="17">SUM(O33:O41)</f>
        <v>0</v>
      </c>
      <c r="P32" s="7">
        <f>SUM(P33:P41)</f>
        <v>12565783.899999999</v>
      </c>
    </row>
    <row r="33" spans="1:16" ht="30">
      <c r="A33" s="4" t="s">
        <v>17</v>
      </c>
      <c r="B33" s="11">
        <v>700000</v>
      </c>
      <c r="C33" s="11">
        <v>1044000</v>
      </c>
      <c r="D33" s="11">
        <v>0</v>
      </c>
      <c r="E33" s="11">
        <v>115326.32</v>
      </c>
      <c r="F33" s="11">
        <v>41620.800000000003</v>
      </c>
      <c r="G33" s="11">
        <v>101640</v>
      </c>
      <c r="H33" s="11">
        <v>75662.91</v>
      </c>
      <c r="I33" s="11">
        <v>72796.31</v>
      </c>
      <c r="J33" s="11">
        <v>245186.16</v>
      </c>
      <c r="K33" s="11">
        <v>54960</v>
      </c>
      <c r="L33" s="11">
        <v>137264.99</v>
      </c>
      <c r="M33" s="11">
        <v>0</v>
      </c>
      <c r="N33" s="11">
        <v>0</v>
      </c>
      <c r="O33" s="11">
        <v>0</v>
      </c>
      <c r="P33" s="11">
        <f>SUM(D33:O33)</f>
        <v>844457.49</v>
      </c>
    </row>
    <row r="34" spans="1:16">
      <c r="A34" s="4" t="s">
        <v>18</v>
      </c>
      <c r="B34" s="11">
        <v>10870810</v>
      </c>
      <c r="C34" s="11">
        <v>1780810</v>
      </c>
      <c r="D34" s="11">
        <v>0</v>
      </c>
      <c r="E34" s="11">
        <v>304871.26</v>
      </c>
      <c r="F34" s="11">
        <v>0</v>
      </c>
      <c r="G34" s="11">
        <v>518156.78</v>
      </c>
      <c r="H34" s="11">
        <v>78533.72</v>
      </c>
      <c r="I34" s="11">
        <v>71980</v>
      </c>
      <c r="J34" s="11">
        <v>0</v>
      </c>
      <c r="K34" s="11">
        <v>202842</v>
      </c>
      <c r="L34" s="11">
        <v>0</v>
      </c>
      <c r="M34" s="11">
        <v>0</v>
      </c>
      <c r="N34" s="11">
        <v>0</v>
      </c>
      <c r="O34" s="11">
        <v>0</v>
      </c>
      <c r="P34" s="11">
        <f>SUM(D34:O34)</f>
        <v>1176383.76</v>
      </c>
    </row>
    <row r="35" spans="1:16" ht="30">
      <c r="A35" s="4" t="s">
        <v>19</v>
      </c>
      <c r="B35" s="11">
        <v>1082500</v>
      </c>
      <c r="C35" s="11">
        <v>1498000</v>
      </c>
      <c r="D35" s="11">
        <v>0</v>
      </c>
      <c r="E35" s="11">
        <v>233772.16</v>
      </c>
      <c r="F35" s="11">
        <v>0</v>
      </c>
      <c r="G35" s="11">
        <v>0</v>
      </c>
      <c r="H35" s="11">
        <v>9039.6</v>
      </c>
      <c r="I35" s="11">
        <v>189020.15</v>
      </c>
      <c r="J35" s="11">
        <v>165860.79999999999</v>
      </c>
      <c r="K35" s="11">
        <v>39548.879999999997</v>
      </c>
      <c r="L35" s="11">
        <v>580248.43999999994</v>
      </c>
      <c r="M35" s="11">
        <v>0</v>
      </c>
      <c r="N35" s="11">
        <v>0</v>
      </c>
      <c r="O35" s="11">
        <v>0</v>
      </c>
      <c r="P35" s="11">
        <f>SUM(D35:O35)</f>
        <v>1217490.0299999998</v>
      </c>
    </row>
    <row r="36" spans="1:16">
      <c r="A36" s="4" t="s">
        <v>20</v>
      </c>
      <c r="B36" s="11">
        <v>100000</v>
      </c>
      <c r="C36" s="11">
        <v>205000</v>
      </c>
      <c r="D36" s="11">
        <v>0</v>
      </c>
      <c r="E36" s="11">
        <v>17416.8</v>
      </c>
      <c r="F36" s="11">
        <v>0</v>
      </c>
      <c r="G36" s="11">
        <v>0</v>
      </c>
      <c r="H36" s="11">
        <v>23544.26</v>
      </c>
      <c r="I36" s="11">
        <v>0</v>
      </c>
      <c r="J36" s="11">
        <v>36600.06</v>
      </c>
      <c r="K36" s="11">
        <v>0</v>
      </c>
      <c r="L36" s="11">
        <v>85759.54</v>
      </c>
      <c r="M36" s="11">
        <v>0</v>
      </c>
      <c r="N36" s="11">
        <v>0</v>
      </c>
      <c r="O36" s="11">
        <v>0</v>
      </c>
      <c r="P36" s="11">
        <f>SUM(D36:O36)</f>
        <v>163320.65999999997</v>
      </c>
    </row>
    <row r="37" spans="1:16" ht="30">
      <c r="A37" s="4" t="s">
        <v>21</v>
      </c>
      <c r="B37" s="11">
        <v>751327</v>
      </c>
      <c r="C37" s="11">
        <v>475327</v>
      </c>
      <c r="D37" s="11">
        <v>0</v>
      </c>
      <c r="E37" s="11">
        <v>0</v>
      </c>
      <c r="F37" s="11">
        <v>0</v>
      </c>
      <c r="G37" s="11">
        <v>0</v>
      </c>
      <c r="H37" s="11">
        <v>3633</v>
      </c>
      <c r="I37" s="11">
        <v>0</v>
      </c>
      <c r="J37" s="11">
        <v>4425</v>
      </c>
      <c r="K37" s="11">
        <v>0</v>
      </c>
      <c r="L37" s="11">
        <v>40887</v>
      </c>
      <c r="M37" s="11">
        <v>0</v>
      </c>
      <c r="N37" s="11">
        <v>0</v>
      </c>
      <c r="O37" s="11">
        <v>0</v>
      </c>
      <c r="P37" s="11">
        <f t="shared" ref="P37:P40" si="18">SUM(D37:O37)</f>
        <v>48945</v>
      </c>
    </row>
    <row r="38" spans="1:16" ht="30">
      <c r="A38" s="4" t="s">
        <v>22</v>
      </c>
      <c r="B38" s="11">
        <v>89640</v>
      </c>
      <c r="C38" s="11">
        <v>114640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1878.59</v>
      </c>
      <c r="I38" s="11">
        <v>0</v>
      </c>
      <c r="J38" s="11">
        <v>6600.92</v>
      </c>
      <c r="K38" s="11">
        <v>1223.78</v>
      </c>
      <c r="L38" s="11">
        <v>3580.01</v>
      </c>
      <c r="M38" s="11">
        <v>0</v>
      </c>
      <c r="N38" s="11">
        <v>0</v>
      </c>
      <c r="O38" s="11">
        <v>0</v>
      </c>
      <c r="P38" s="11">
        <f>SUM(D38:O38)</f>
        <v>23052.519999999997</v>
      </c>
    </row>
    <row r="39" spans="1:16" ht="30">
      <c r="A39" s="4" t="s">
        <v>23</v>
      </c>
      <c r="B39" s="11">
        <v>9725000</v>
      </c>
      <c r="C39" s="11">
        <v>14195000</v>
      </c>
      <c r="D39" s="11">
        <v>0</v>
      </c>
      <c r="E39" s="11">
        <v>1450000</v>
      </c>
      <c r="F39" s="11">
        <v>170368.9</v>
      </c>
      <c r="G39" s="11">
        <v>0</v>
      </c>
      <c r="H39" s="11">
        <v>78632</v>
      </c>
      <c r="I39" s="11">
        <v>26498.67</v>
      </c>
      <c r="J39" s="11">
        <v>99096</v>
      </c>
      <c r="K39" s="11">
        <v>2570000</v>
      </c>
      <c r="L39" s="11">
        <v>1854740.49</v>
      </c>
      <c r="M39" s="11">
        <v>0</v>
      </c>
      <c r="N39" s="11">
        <v>0</v>
      </c>
      <c r="O39" s="11">
        <v>0</v>
      </c>
      <c r="P39" s="11">
        <f>SUM(D39:O39)</f>
        <v>6249336.0600000005</v>
      </c>
    </row>
    <row r="40" spans="1:16" ht="30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8"/>
        <v>0</v>
      </c>
    </row>
    <row r="41" spans="1:16">
      <c r="A41" s="4" t="s">
        <v>24</v>
      </c>
      <c r="B41" s="11">
        <v>3580840</v>
      </c>
      <c r="C41" s="11">
        <v>5813840</v>
      </c>
      <c r="D41" s="11">
        <v>0</v>
      </c>
      <c r="E41" s="11">
        <v>217079.14</v>
      </c>
      <c r="F41" s="11">
        <v>272478.95</v>
      </c>
      <c r="G41" s="11">
        <v>377655.54</v>
      </c>
      <c r="H41" s="11">
        <v>40216.61</v>
      </c>
      <c r="I41" s="11">
        <v>649149.21</v>
      </c>
      <c r="J41" s="11">
        <v>269146.75</v>
      </c>
      <c r="K41" s="11">
        <v>76610.25</v>
      </c>
      <c r="L41" s="11">
        <v>940461.93</v>
      </c>
      <c r="M41" s="11">
        <v>0</v>
      </c>
      <c r="N41" s="11">
        <v>0</v>
      </c>
      <c r="O41" s="11">
        <v>0</v>
      </c>
      <c r="P41" s="11">
        <f>SUM(D41:O41)</f>
        <v>2842798.38</v>
      </c>
    </row>
    <row r="42" spans="1:16">
      <c r="A42" s="2" t="s">
        <v>25</v>
      </c>
      <c r="B42" s="7">
        <f>SUM(B43:B49)</f>
        <v>1400000</v>
      </c>
      <c r="C42" s="7">
        <f>SUM(C43:C49)</f>
        <v>5900000</v>
      </c>
      <c r="D42" s="9">
        <f t="shared" ref="D42" si="19">SUM(D43:D49)</f>
        <v>0</v>
      </c>
      <c r="E42" s="9">
        <f t="shared" ref="E42:F42" si="20">SUM(E43:E49)</f>
        <v>788938.99</v>
      </c>
      <c r="F42" s="9">
        <f t="shared" si="20"/>
        <v>809737.31</v>
      </c>
      <c r="G42" s="9">
        <f>SUM(G43:G49)</f>
        <v>50671.12</v>
      </c>
      <c r="H42" s="9">
        <f>SUM(H43:H49)</f>
        <v>912518.98</v>
      </c>
      <c r="I42" s="9">
        <f t="shared" ref="I42:N42" si="21">SUM(I43:I49)</f>
        <v>159931.47</v>
      </c>
      <c r="J42" s="9">
        <f t="shared" ref="J42" si="22">SUM(J43:J49)</f>
        <v>0</v>
      </c>
      <c r="K42" s="9">
        <f t="shared" si="21"/>
        <v>38156.25</v>
      </c>
      <c r="L42" s="9">
        <f t="shared" si="21"/>
        <v>32000</v>
      </c>
      <c r="M42" s="9">
        <f t="shared" si="21"/>
        <v>0</v>
      </c>
      <c r="N42" s="9">
        <f t="shared" si="21"/>
        <v>0</v>
      </c>
      <c r="O42" s="9">
        <f t="shared" ref="O42" si="23">SUM(O43:O49)</f>
        <v>0</v>
      </c>
      <c r="P42" s="9">
        <f>SUM(P43:P49)</f>
        <v>2791954.1200000006</v>
      </c>
    </row>
    <row r="43" spans="1:16" ht="30">
      <c r="A43" s="4" t="s">
        <v>26</v>
      </c>
      <c r="B43" s="11">
        <v>1400000</v>
      </c>
      <c r="C43" s="11">
        <v>5900000</v>
      </c>
      <c r="D43" s="16">
        <v>0</v>
      </c>
      <c r="E43" s="16">
        <v>788938.99</v>
      </c>
      <c r="F43" s="16">
        <v>809737.31</v>
      </c>
      <c r="G43" s="16">
        <v>50671.12</v>
      </c>
      <c r="H43" s="16">
        <v>912518.98</v>
      </c>
      <c r="I43" s="16">
        <v>159931.47</v>
      </c>
      <c r="J43" s="16">
        <v>0</v>
      </c>
      <c r="K43" s="16">
        <v>38156.25</v>
      </c>
      <c r="L43" s="16">
        <v>32000</v>
      </c>
      <c r="M43" s="16">
        <v>0</v>
      </c>
      <c r="N43" s="16">
        <v>0</v>
      </c>
      <c r="O43" s="16">
        <v>0</v>
      </c>
      <c r="P43" s="11">
        <f>SUM(D43:O43)</f>
        <v>2791954.1200000006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9" si="24">SUM(D44:O44)</f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24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24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24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5">SUM(D51:D57)</f>
        <v>0</v>
      </c>
      <c r="E50" s="9">
        <f t="shared" si="25"/>
        <v>0</v>
      </c>
      <c r="F50" s="9">
        <f t="shared" si="25"/>
        <v>0</v>
      </c>
      <c r="G50" s="9">
        <f t="shared" ref="G50:N50" si="26">SUM(G51:G57)</f>
        <v>0</v>
      </c>
      <c r="H50" s="9">
        <f t="shared" si="26"/>
        <v>0</v>
      </c>
      <c r="I50" s="9">
        <f t="shared" si="26"/>
        <v>0</v>
      </c>
      <c r="J50" s="9">
        <f t="shared" ref="J50" si="27">SUM(J51:J57)</f>
        <v>0</v>
      </c>
      <c r="K50" s="9">
        <f t="shared" si="26"/>
        <v>0</v>
      </c>
      <c r="L50" s="9">
        <f t="shared" si="26"/>
        <v>0</v>
      </c>
      <c r="M50" s="9">
        <f t="shared" si="26"/>
        <v>0</v>
      </c>
      <c r="N50" s="9">
        <f t="shared" si="26"/>
        <v>0</v>
      </c>
      <c r="O50" s="9">
        <f t="shared" ref="O50" si="28">SUM(O51:O57)</f>
        <v>0</v>
      </c>
      <c r="P50" s="9">
        <f t="shared" ref="P50" si="29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30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30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30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30"/>
        <v>0</v>
      </c>
    </row>
    <row r="58" spans="1:16">
      <c r="A58" s="2" t="s">
        <v>28</v>
      </c>
      <c r="B58" s="7">
        <f>SUM(B59:B67)</f>
        <v>19254258</v>
      </c>
      <c r="C58" s="7">
        <f>SUM(C59:C67)</f>
        <v>59245872.079999998</v>
      </c>
      <c r="D58" s="7">
        <f t="shared" ref="D58" si="31">SUM(D59:D67)</f>
        <v>0</v>
      </c>
      <c r="E58" s="7">
        <f t="shared" ref="E58:F58" si="32">SUM(E59:E67)</f>
        <v>0</v>
      </c>
      <c r="F58" s="7">
        <f t="shared" si="32"/>
        <v>24449.599999999999</v>
      </c>
      <c r="G58" s="7">
        <f>SUM(G59:G67)</f>
        <v>31785.79</v>
      </c>
      <c r="H58" s="7">
        <f t="shared" ref="H58:N58" si="33">SUM(H59:H67)</f>
        <v>0</v>
      </c>
      <c r="I58" s="7">
        <f t="shared" si="33"/>
        <v>187011.09999999998</v>
      </c>
      <c r="J58" s="7">
        <f t="shared" ref="J58" si="34">SUM(J59:J67)</f>
        <v>1832535.25</v>
      </c>
      <c r="K58" s="7">
        <f t="shared" si="33"/>
        <v>56138.52</v>
      </c>
      <c r="L58" s="7">
        <f t="shared" si="33"/>
        <v>1491797.43</v>
      </c>
      <c r="M58" s="7">
        <f t="shared" si="33"/>
        <v>0</v>
      </c>
      <c r="N58" s="7">
        <f t="shared" si="33"/>
        <v>0</v>
      </c>
      <c r="O58" s="7">
        <f t="shared" ref="O58" si="35">SUM(O59:O67)</f>
        <v>0</v>
      </c>
      <c r="P58" s="7">
        <f>SUM(P59:P67)</f>
        <v>3623717.6900000004</v>
      </c>
    </row>
    <row r="59" spans="1:16">
      <c r="A59" s="4" t="s">
        <v>29</v>
      </c>
      <c r="B59" s="11">
        <v>10197586</v>
      </c>
      <c r="C59" s="11">
        <v>26786296.559999999</v>
      </c>
      <c r="D59" s="8">
        <v>0</v>
      </c>
      <c r="E59" s="11">
        <v>0</v>
      </c>
      <c r="F59" s="11">
        <v>0</v>
      </c>
      <c r="G59" s="11">
        <v>8791</v>
      </c>
      <c r="H59" s="11">
        <v>0</v>
      </c>
      <c r="I59" s="11">
        <v>156801.10999999999</v>
      </c>
      <c r="J59" s="11">
        <v>1505490.61</v>
      </c>
      <c r="K59" s="11">
        <v>0</v>
      </c>
      <c r="L59" s="11">
        <v>1491797.43</v>
      </c>
      <c r="M59" s="11">
        <v>0</v>
      </c>
      <c r="N59" s="11">
        <v>0</v>
      </c>
      <c r="O59" s="11">
        <v>0</v>
      </c>
      <c r="P59" s="11">
        <f>SUM(D59:O59)</f>
        <v>3162880.1500000004</v>
      </c>
    </row>
    <row r="60" spans="1:16" ht="30">
      <c r="A60" s="4" t="s">
        <v>30</v>
      </c>
      <c r="B60" s="11">
        <v>1613352</v>
      </c>
      <c r="C60" s="11">
        <v>1103352</v>
      </c>
      <c r="D60" s="11">
        <v>0</v>
      </c>
      <c r="E60" s="11">
        <v>0</v>
      </c>
      <c r="F60" s="11">
        <v>0</v>
      </c>
      <c r="G60" s="11">
        <v>22994.79</v>
      </c>
      <c r="H60" s="11">
        <v>0</v>
      </c>
      <c r="I60" s="11">
        <v>30209.99</v>
      </c>
      <c r="J60" s="11">
        <v>257247.64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310452.42000000004</v>
      </c>
    </row>
    <row r="61" spans="1:16" ht="30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ref="P61:P67" si="36">SUM(D61:O61)</f>
        <v>0</v>
      </c>
    </row>
    <row r="62" spans="1:16" ht="30">
      <c r="A62" s="4" t="s">
        <v>32</v>
      </c>
      <c r="B62" s="11">
        <v>4000000</v>
      </c>
      <c r="C62" s="11">
        <v>9510000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 ht="30">
      <c r="A63" s="4" t="s">
        <v>33</v>
      </c>
      <c r="B63" s="11">
        <v>1100000</v>
      </c>
      <c r="C63" s="11">
        <v>2900000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69797</v>
      </c>
      <c r="K63" s="11">
        <v>56138.52</v>
      </c>
      <c r="L63" s="11">
        <v>0</v>
      </c>
      <c r="M63" s="11">
        <v>0</v>
      </c>
      <c r="N63" s="11">
        <v>0</v>
      </c>
      <c r="O63" s="11">
        <v>0</v>
      </c>
      <c r="P63" s="11">
        <f>SUM(D63:O63)</f>
        <v>150385.12</v>
      </c>
    </row>
    <row r="64" spans="1:16">
      <c r="A64" s="4" t="s">
        <v>52</v>
      </c>
      <c r="B64" s="11">
        <v>600000</v>
      </c>
      <c r="C64" s="11">
        <v>300000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36"/>
        <v>0</v>
      </c>
    </row>
    <row r="66" spans="1:16">
      <c r="A66" s="4" t="s">
        <v>34</v>
      </c>
      <c r="B66" s="11">
        <v>1693320</v>
      </c>
      <c r="C66" s="11">
        <v>18596223.52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36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36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7">SUM(D69:D72)</f>
        <v>0</v>
      </c>
      <c r="E68" s="7">
        <f t="shared" si="37"/>
        <v>0</v>
      </c>
      <c r="F68" s="7">
        <f t="shared" si="37"/>
        <v>0</v>
      </c>
      <c r="G68" s="7">
        <f t="shared" ref="G68:N68" si="38">SUM(G69:G72)</f>
        <v>0</v>
      </c>
      <c r="H68" s="7">
        <f t="shared" si="38"/>
        <v>0</v>
      </c>
      <c r="I68" s="7">
        <f t="shared" si="38"/>
        <v>0</v>
      </c>
      <c r="J68" s="7">
        <f t="shared" ref="J68" si="39">SUM(J69:J72)</f>
        <v>0</v>
      </c>
      <c r="K68" s="7">
        <f t="shared" si="38"/>
        <v>0</v>
      </c>
      <c r="L68" s="7">
        <f t="shared" si="38"/>
        <v>0</v>
      </c>
      <c r="M68" s="7">
        <f t="shared" si="38"/>
        <v>0</v>
      </c>
      <c r="N68" s="7">
        <f t="shared" si="38"/>
        <v>0</v>
      </c>
      <c r="O68" s="7">
        <f t="shared" ref="O68" si="40">SUM(O69:O72)</f>
        <v>0</v>
      </c>
      <c r="P68" s="7">
        <f t="shared" ref="P68" si="4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ref="P69:P75" si="42"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42"/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43">SUM(D74:D75)</f>
        <v>0</v>
      </c>
      <c r="E73" s="7">
        <f t="shared" si="43"/>
        <v>0</v>
      </c>
      <c r="F73" s="7">
        <f t="shared" si="43"/>
        <v>0</v>
      </c>
      <c r="G73" s="7">
        <f t="shared" ref="G73:N73" si="44">SUM(G74:G75)</f>
        <v>0</v>
      </c>
      <c r="H73" s="7">
        <f t="shared" si="44"/>
        <v>0</v>
      </c>
      <c r="I73" s="7">
        <f t="shared" si="44"/>
        <v>0</v>
      </c>
      <c r="J73" s="7">
        <f t="shared" ref="J73" si="45">SUM(J74:J75)</f>
        <v>0</v>
      </c>
      <c r="K73" s="7">
        <f t="shared" si="44"/>
        <v>0</v>
      </c>
      <c r="L73" s="7">
        <f t="shared" si="44"/>
        <v>0</v>
      </c>
      <c r="M73" s="7">
        <f t="shared" si="44"/>
        <v>0</v>
      </c>
      <c r="N73" s="7">
        <f t="shared" si="44"/>
        <v>0</v>
      </c>
      <c r="O73" s="7">
        <f t="shared" ref="O73" si="46">SUM(O74:O75)</f>
        <v>0</v>
      </c>
      <c r="P73" s="11">
        <f t="shared" si="42"/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42"/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42"/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47">SUM(D77:D79)</f>
        <v>0</v>
      </c>
      <c r="E76" s="7">
        <f t="shared" si="47"/>
        <v>0</v>
      </c>
      <c r="F76" s="7">
        <f t="shared" si="47"/>
        <v>0</v>
      </c>
      <c r="G76" s="7">
        <f t="shared" ref="G76:N76" si="48">SUM(G77:G79)</f>
        <v>0</v>
      </c>
      <c r="H76" s="7">
        <f t="shared" si="48"/>
        <v>0</v>
      </c>
      <c r="I76" s="7">
        <f t="shared" si="48"/>
        <v>0</v>
      </c>
      <c r="J76" s="7">
        <f t="shared" ref="J76" si="49">SUM(J77:J79)</f>
        <v>0</v>
      </c>
      <c r="K76" s="7">
        <f t="shared" si="48"/>
        <v>0</v>
      </c>
      <c r="L76" s="7">
        <f t="shared" si="48"/>
        <v>0</v>
      </c>
      <c r="M76" s="7">
        <f t="shared" si="48"/>
        <v>0</v>
      </c>
      <c r="N76" s="7">
        <f t="shared" si="48"/>
        <v>0</v>
      </c>
      <c r="O76" s="7">
        <f t="shared" ref="O76" si="50">SUM(O77:O79)</f>
        <v>0</v>
      </c>
      <c r="P76" s="7">
        <f t="shared" ref="P76" si="51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656229718</v>
      </c>
      <c r="C80" s="10">
        <f>C16+C22+C32+C42+C58+C50+C68+C73+C76</f>
        <v>728841332.08000004</v>
      </c>
      <c r="D80" s="10">
        <f t="shared" ref="D80:F80" si="52">+D16+D22+D32+D42+D50+D58+D68+D73+D76</f>
        <v>30863558.109999999</v>
      </c>
      <c r="E80" s="10">
        <f t="shared" si="52"/>
        <v>37733517.630000003</v>
      </c>
      <c r="F80" s="10">
        <f t="shared" si="52"/>
        <v>37580068.5</v>
      </c>
      <c r="G80" s="10">
        <f>+G16+G22+G32+G42+G50+G58+G68+G73+G76</f>
        <v>61314227.709999993</v>
      </c>
      <c r="H80" s="10">
        <f t="shared" ref="H80:N80" si="53">+H16+H22+H32+H42+H50+H58+H68+H73+H76</f>
        <v>36728684.449999996</v>
      </c>
      <c r="I80" s="10">
        <f t="shared" si="53"/>
        <v>36176439.440000005</v>
      </c>
      <c r="J80" s="10">
        <f t="shared" ref="J80" si="54">+J16+J22+J32+J42+J50+J58+J68+J73+J76</f>
        <v>37807009.469999999</v>
      </c>
      <c r="K80" s="10">
        <f t="shared" si="53"/>
        <v>42427549.800000004</v>
      </c>
      <c r="L80" s="10">
        <f t="shared" si="53"/>
        <v>42301219.899999999</v>
      </c>
      <c r="M80" s="10">
        <f t="shared" si="53"/>
        <v>0</v>
      </c>
      <c r="N80" s="10">
        <f t="shared" si="53"/>
        <v>0</v>
      </c>
      <c r="O80" s="10">
        <f t="shared" ref="O80" si="55">+O16+O22+O32+O42+O50+O58+O68+O73+O76</f>
        <v>0</v>
      </c>
      <c r="P80" s="10">
        <f>+P16+P22+P32+P42+P50+P58+P68+P73+P76</f>
        <v>362932275.00999999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56">SUM(B84:B85)</f>
        <v>0</v>
      </c>
      <c r="C83" s="12">
        <f t="shared" si="56"/>
        <v>0</v>
      </c>
      <c r="D83" s="12">
        <f t="shared" ref="D83:F83" si="57">SUM(D84:D85)</f>
        <v>0</v>
      </c>
      <c r="E83" s="12">
        <f t="shared" si="57"/>
        <v>0</v>
      </c>
      <c r="F83" s="12">
        <f t="shared" si="57"/>
        <v>0</v>
      </c>
      <c r="G83" s="12">
        <f t="shared" ref="G83:N83" si="58">SUM(G84:G85)</f>
        <v>0</v>
      </c>
      <c r="H83" s="12">
        <f t="shared" si="58"/>
        <v>0</v>
      </c>
      <c r="I83" s="12">
        <f t="shared" si="58"/>
        <v>0</v>
      </c>
      <c r="J83" s="12">
        <f t="shared" ref="J83" si="59">SUM(J84:J85)</f>
        <v>0</v>
      </c>
      <c r="K83" s="12">
        <f t="shared" si="58"/>
        <v>0</v>
      </c>
      <c r="L83" s="12">
        <f t="shared" si="58"/>
        <v>0</v>
      </c>
      <c r="M83" s="12">
        <f t="shared" si="58"/>
        <v>0</v>
      </c>
      <c r="N83" s="12">
        <f t="shared" si="58"/>
        <v>0</v>
      </c>
      <c r="O83" s="12">
        <f t="shared" ref="O83" si="60">SUM(O84:O85)</f>
        <v>0</v>
      </c>
      <c r="P83" s="12">
        <f t="shared" ref="P83" si="61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62">SUM(B87:B88)</f>
        <v>0</v>
      </c>
      <c r="C86" s="12">
        <f t="shared" si="62"/>
        <v>0</v>
      </c>
      <c r="D86" s="12">
        <f t="shared" ref="D86:F86" si="63">SUM(D87:D88)</f>
        <v>0</v>
      </c>
      <c r="E86" s="12">
        <f t="shared" si="63"/>
        <v>0</v>
      </c>
      <c r="F86" s="12">
        <f t="shared" si="63"/>
        <v>0</v>
      </c>
      <c r="G86" s="12">
        <f t="shared" ref="G86:N86" si="64">SUM(G87:G88)</f>
        <v>0</v>
      </c>
      <c r="H86" s="12">
        <f t="shared" si="64"/>
        <v>0</v>
      </c>
      <c r="I86" s="12">
        <f t="shared" si="64"/>
        <v>0</v>
      </c>
      <c r="J86" s="12">
        <f t="shared" ref="J86" si="65">SUM(J87:J88)</f>
        <v>0</v>
      </c>
      <c r="K86" s="12">
        <f t="shared" si="64"/>
        <v>0</v>
      </c>
      <c r="L86" s="12">
        <f t="shared" si="64"/>
        <v>0</v>
      </c>
      <c r="M86" s="12">
        <f t="shared" si="64"/>
        <v>0</v>
      </c>
      <c r="N86" s="12">
        <f t="shared" si="64"/>
        <v>0</v>
      </c>
      <c r="O86" s="12">
        <f t="shared" ref="O86" si="66">SUM(O87:O88)</f>
        <v>0</v>
      </c>
      <c r="P86" s="12">
        <f t="shared" ref="P86" si="67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68">SUM(B90:B90)</f>
        <v>0</v>
      </c>
      <c r="C89" s="12">
        <f t="shared" si="68"/>
        <v>0</v>
      </c>
      <c r="D89" s="12">
        <f t="shared" ref="D89:O89" si="69">SUM(D90:D90)</f>
        <v>0</v>
      </c>
      <c r="E89" s="12">
        <f t="shared" si="69"/>
        <v>0</v>
      </c>
      <c r="F89" s="12">
        <f t="shared" si="69"/>
        <v>0</v>
      </c>
      <c r="G89" s="12">
        <f t="shared" si="69"/>
        <v>0</v>
      </c>
      <c r="H89" s="12">
        <f t="shared" si="69"/>
        <v>0</v>
      </c>
      <c r="I89" s="12">
        <f t="shared" si="69"/>
        <v>0</v>
      </c>
      <c r="J89" s="12">
        <f t="shared" si="69"/>
        <v>0</v>
      </c>
      <c r="K89" s="12">
        <f t="shared" si="69"/>
        <v>0</v>
      </c>
      <c r="L89" s="12">
        <f t="shared" si="69"/>
        <v>0</v>
      </c>
      <c r="M89" s="12">
        <f t="shared" si="69"/>
        <v>0</v>
      </c>
      <c r="N89" s="12">
        <f t="shared" si="69"/>
        <v>0</v>
      </c>
      <c r="O89" s="12">
        <f t="shared" si="69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70">+B83+B86+B89</f>
        <v>0</v>
      </c>
      <c r="C91" s="10">
        <f t="shared" si="70"/>
        <v>0</v>
      </c>
      <c r="D91" s="10">
        <f t="shared" ref="D91" si="71">+D83+D86+D89</f>
        <v>0</v>
      </c>
      <c r="E91" s="10">
        <f t="shared" ref="E91:F91" si="72">+E83+E86+E89</f>
        <v>0</v>
      </c>
      <c r="F91" s="10">
        <f t="shared" si="72"/>
        <v>0</v>
      </c>
      <c r="G91" s="10">
        <f t="shared" ref="G91:N91" si="73">+G83+G86+G89</f>
        <v>0</v>
      </c>
      <c r="H91" s="10">
        <f t="shared" si="73"/>
        <v>0</v>
      </c>
      <c r="I91" s="10">
        <f t="shared" si="73"/>
        <v>0</v>
      </c>
      <c r="J91" s="10">
        <f t="shared" ref="J91" si="74">+J83+J86+J89</f>
        <v>0</v>
      </c>
      <c r="K91" s="10">
        <f t="shared" si="73"/>
        <v>0</v>
      </c>
      <c r="L91" s="10">
        <f t="shared" si="73"/>
        <v>0</v>
      </c>
      <c r="M91" s="10">
        <f t="shared" si="73"/>
        <v>0</v>
      </c>
      <c r="N91" s="10">
        <f t="shared" si="73"/>
        <v>0</v>
      </c>
      <c r="O91" s="10">
        <f t="shared" ref="O91" si="75">+O83+O86+O89</f>
        <v>0</v>
      </c>
      <c r="P91" s="10">
        <f t="shared" ref="P91" si="76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77">+B80+B91</f>
        <v>656229718</v>
      </c>
      <c r="C93" s="21">
        <f>+C80+C91</f>
        <v>728841332.08000004</v>
      </c>
      <c r="D93" s="21">
        <f t="shared" ref="D93" si="78">+D80+D91</f>
        <v>30863558.109999999</v>
      </c>
      <c r="E93" s="21">
        <f t="shared" ref="E93:F93" si="79">+E80+E91</f>
        <v>37733517.630000003</v>
      </c>
      <c r="F93" s="21">
        <f t="shared" si="79"/>
        <v>37580068.5</v>
      </c>
      <c r="G93" s="21">
        <f t="shared" ref="G93:N93" si="80">+G80+G91</f>
        <v>61314227.709999993</v>
      </c>
      <c r="H93" s="21">
        <f t="shared" si="80"/>
        <v>36728684.449999996</v>
      </c>
      <c r="I93" s="21">
        <f t="shared" si="80"/>
        <v>36176439.440000005</v>
      </c>
      <c r="J93" s="21">
        <f t="shared" ref="J93" si="81">+J80+J91</f>
        <v>37807009.469999999</v>
      </c>
      <c r="K93" s="21">
        <f t="shared" si="80"/>
        <v>42427549.800000004</v>
      </c>
      <c r="L93" s="21">
        <f t="shared" si="80"/>
        <v>42301219.899999999</v>
      </c>
      <c r="M93" s="21">
        <f t="shared" si="80"/>
        <v>0</v>
      </c>
      <c r="N93" s="21">
        <f t="shared" si="80"/>
        <v>0</v>
      </c>
      <c r="O93" s="21">
        <f t="shared" ref="O93" si="82">+O80+O91</f>
        <v>0</v>
      </c>
      <c r="P93" s="21">
        <f t="shared" ref="P93" si="83">+P80+P91</f>
        <v>362932275.00999999</v>
      </c>
    </row>
    <row r="94" spans="1:16" ht="13.5" customHeight="1" thickTop="1">
      <c r="A94" s="23" t="s">
        <v>96</v>
      </c>
    </row>
    <row r="95" spans="1:16">
      <c r="A95" s="24" t="s">
        <v>97</v>
      </c>
    </row>
    <row r="96" spans="1:16">
      <c r="A96" s="24" t="s">
        <v>98</v>
      </c>
    </row>
    <row r="97" spans="1:5">
      <c r="A97" s="24" t="s">
        <v>99</v>
      </c>
    </row>
    <row r="98" spans="1:5">
      <c r="A98" s="24" t="s">
        <v>100</v>
      </c>
    </row>
    <row r="99" spans="1:5">
      <c r="A99" s="24" t="s">
        <v>101</v>
      </c>
    </row>
    <row r="100" spans="1:5">
      <c r="A100" s="24" t="s">
        <v>102</v>
      </c>
    </row>
    <row r="101" spans="1:5">
      <c r="A101" s="24"/>
    </row>
    <row r="102" spans="1:5">
      <c r="A102" s="24"/>
    </row>
    <row r="103" spans="1:5">
      <c r="A103" s="24"/>
    </row>
    <row r="104" spans="1:5">
      <c r="A104" s="24"/>
    </row>
    <row r="106" spans="1:5">
      <c r="B106" s="28"/>
      <c r="C106" s="28"/>
      <c r="D106" s="28"/>
      <c r="E106" s="28"/>
    </row>
    <row r="107" spans="1:5">
      <c r="B107" s="32" t="s">
        <v>92</v>
      </c>
      <c r="C107" s="32"/>
      <c r="D107" s="32"/>
      <c r="E107" s="32"/>
    </row>
    <row r="108" spans="1:5">
      <c r="B108" s="33" t="s">
        <v>93</v>
      </c>
      <c r="C108" s="33"/>
      <c r="D108" s="33"/>
      <c r="E108" s="33"/>
    </row>
    <row r="109" spans="1: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55118110236220474" bottom="0.74803149606299213" header="0.31496062992125984" footer="0.31496062992125984"/>
  <pageSetup scale="60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Chanay Castillo Corcino</cp:lastModifiedBy>
  <cp:lastPrinted>2023-10-03T13:07:41Z</cp:lastPrinted>
  <dcterms:created xsi:type="dcterms:W3CDTF">2018-04-17T18:57:16Z</dcterms:created>
  <dcterms:modified xsi:type="dcterms:W3CDTF">2023-10-03T13:13:53Z</dcterms:modified>
</cp:coreProperties>
</file>