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/>
  <mc:AlternateContent xmlns:mc="http://schemas.openxmlformats.org/markup-compatibility/2006">
    <mc:Choice Requires="x15">
      <x15ac:absPath xmlns:x15ac="http://schemas.microsoft.com/office/spreadsheetml/2010/11/ac" url="C:\Users\ppaez\Downloads\"/>
    </mc:Choice>
  </mc:AlternateContent>
  <xr:revisionPtr revIDLastSave="0" documentId="8_{2CD951AC-8901-408E-A0C3-9D75DE6DE16C}" xr6:coauthVersionLast="47" xr6:coauthVersionMax="47" xr10:uidLastSave="{00000000-0000-0000-0000-000000000000}"/>
  <bookViews>
    <workbookView xWindow="28680" yWindow="-12810" windowWidth="16440" windowHeight="28320" tabRatio="601" activeTab="3" xr2:uid="{00000000-000D-0000-FFFF-FFFF00000000}"/>
  </bookViews>
  <sheets>
    <sheet name="NOMINA FIJOS " sheetId="4" r:id="rId1"/>
    <sheet name="PERSONAL TEMPORAL" sheetId="13" r:id="rId2"/>
    <sheet name="SUPLENCIA FIJOS" sheetId="16" r:id="rId3"/>
    <sheet name="TRAMITE PENSION " sheetId="14" r:id="rId4"/>
  </sheets>
  <definedNames>
    <definedName name="_xlnm.Print_Area" localSheetId="0">'NOMINA FIJOS '!$A$1:$P$386</definedName>
    <definedName name="_xlnm.Print_Area" localSheetId="1">'PERSONAL TEMPORAL'!$A$1:$R$265</definedName>
    <definedName name="_xlnm.Print_Area" localSheetId="2">'SUPLENCIA FIJOS'!$B$1:$L$138</definedName>
    <definedName name="_xlnm.Print_Area" localSheetId="3">'TRAMITE PENSION '!$A$1:$N$21</definedName>
    <definedName name="_xlnm.Print_Titles" localSheetId="0">'NOMINA FIJOS '!$1:$6</definedName>
    <definedName name="_xlnm.Print_Titles" localSheetId="1">'PERSONAL TEMPORAL'!$1:$7</definedName>
    <definedName name="_xlnm.Print_Titles" localSheetId="2">'SUPLENCIA FIJOS'!$1:$6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4" i="14" l="1"/>
  <c r="H14" i="14"/>
  <c r="I14" i="14"/>
  <c r="J14" i="14"/>
  <c r="K14" i="14"/>
  <c r="L14" i="14"/>
  <c r="M14" i="14"/>
  <c r="N14" i="14"/>
  <c r="O14" i="14"/>
  <c r="K127" i="16"/>
  <c r="L127" i="16"/>
  <c r="K123" i="16"/>
  <c r="L123" i="16"/>
  <c r="K119" i="16"/>
  <c r="L119" i="16"/>
  <c r="K114" i="16"/>
  <c r="L114" i="16"/>
  <c r="K110" i="16"/>
  <c r="L110" i="16"/>
  <c r="K106" i="16"/>
  <c r="L106" i="16"/>
  <c r="K102" i="16"/>
  <c r="L102" i="16"/>
  <c r="K98" i="16"/>
  <c r="L98" i="16"/>
  <c r="K92" i="16"/>
  <c r="L92" i="16"/>
  <c r="K88" i="16"/>
  <c r="L88" i="16"/>
  <c r="K83" i="16"/>
  <c r="L83" i="16"/>
  <c r="K78" i="16"/>
  <c r="L78" i="16"/>
  <c r="K73" i="16"/>
  <c r="L73" i="16"/>
  <c r="K69" i="16"/>
  <c r="L69" i="16"/>
  <c r="K65" i="16"/>
  <c r="L65" i="16"/>
  <c r="K61" i="16"/>
  <c r="L61" i="16"/>
  <c r="K58" i="16"/>
  <c r="L58" i="16"/>
  <c r="L129" i="16" s="1"/>
  <c r="K53" i="16"/>
  <c r="L53" i="16"/>
  <c r="K50" i="16"/>
  <c r="L50" i="16"/>
  <c r="K45" i="16"/>
  <c r="L45" i="16"/>
  <c r="K41" i="16"/>
  <c r="L41" i="16"/>
  <c r="K36" i="16"/>
  <c r="L36" i="16"/>
  <c r="K32" i="16"/>
  <c r="L32" i="16"/>
  <c r="K28" i="16"/>
  <c r="L28" i="16"/>
  <c r="K25" i="16"/>
  <c r="L25" i="16"/>
  <c r="K21" i="16"/>
  <c r="L21" i="16"/>
  <c r="K17" i="16"/>
  <c r="L17" i="16"/>
  <c r="K13" i="16"/>
  <c r="L13" i="16"/>
  <c r="K9" i="16"/>
  <c r="L9" i="16"/>
  <c r="Q259" i="13"/>
  <c r="R259" i="13"/>
  <c r="Q255" i="13"/>
  <c r="R255" i="13"/>
  <c r="Q250" i="13"/>
  <c r="R250" i="13"/>
  <c r="Q246" i="13"/>
  <c r="R246" i="13"/>
  <c r="Q241" i="13"/>
  <c r="R241" i="13"/>
  <c r="Q236" i="13"/>
  <c r="R236" i="13"/>
  <c r="Q230" i="13"/>
  <c r="R230" i="13"/>
  <c r="Q226" i="13"/>
  <c r="R226" i="13"/>
  <c r="Q222" i="13"/>
  <c r="R222" i="13"/>
  <c r="Q218" i="13"/>
  <c r="R218" i="13"/>
  <c r="Q211" i="13"/>
  <c r="R211" i="13"/>
  <c r="Q207" i="13"/>
  <c r="R207" i="13"/>
  <c r="Q198" i="13"/>
  <c r="R198" i="13"/>
  <c r="Q189" i="13"/>
  <c r="R189" i="13"/>
  <c r="Q185" i="13"/>
  <c r="R185" i="13"/>
  <c r="Q180" i="13"/>
  <c r="R180" i="13"/>
  <c r="Q174" i="13"/>
  <c r="R174" i="13"/>
  <c r="Q170" i="13"/>
  <c r="R170" i="13"/>
  <c r="Q162" i="13"/>
  <c r="R162" i="13"/>
  <c r="Q156" i="13"/>
  <c r="R156" i="13"/>
  <c r="Q151" i="13"/>
  <c r="R151" i="13"/>
  <c r="Q146" i="13"/>
  <c r="R146" i="13"/>
  <c r="Q141" i="13"/>
  <c r="R141" i="13"/>
  <c r="Q133" i="13"/>
  <c r="R133" i="13"/>
  <c r="Q129" i="13"/>
  <c r="R129" i="13"/>
  <c r="Q124" i="13"/>
  <c r="R124" i="13"/>
  <c r="Q120" i="13"/>
  <c r="R120" i="13"/>
  <c r="R115" i="13"/>
  <c r="Q115" i="13"/>
  <c r="Q108" i="13"/>
  <c r="R108" i="13"/>
  <c r="Q104" i="13"/>
  <c r="R104" i="13"/>
  <c r="Q99" i="13"/>
  <c r="R99" i="13"/>
  <c r="Q96" i="13"/>
  <c r="R96" i="13"/>
  <c r="Q90" i="13"/>
  <c r="R90" i="13"/>
  <c r="Q85" i="13"/>
  <c r="R85" i="13"/>
  <c r="Q82" i="13"/>
  <c r="R82" i="13"/>
  <c r="Q77" i="13"/>
  <c r="R77" i="13"/>
  <c r="Q72" i="13"/>
  <c r="R72" i="13"/>
  <c r="Q65" i="13"/>
  <c r="R65" i="13"/>
  <c r="Q61" i="13"/>
  <c r="R61" i="13"/>
  <c r="Q56" i="13"/>
  <c r="R56" i="13"/>
  <c r="Q51" i="13"/>
  <c r="R51" i="13"/>
  <c r="Q45" i="13"/>
  <c r="R45" i="13"/>
  <c r="Q40" i="13"/>
  <c r="R40" i="13"/>
  <c r="Q32" i="13"/>
  <c r="R32" i="13"/>
  <c r="Q26" i="13"/>
  <c r="R26" i="13"/>
  <c r="Q22" i="13"/>
  <c r="R22" i="13"/>
  <c r="Q17" i="13"/>
  <c r="R17" i="13"/>
  <c r="Q12" i="13"/>
  <c r="R12" i="13"/>
  <c r="O360" i="4"/>
  <c r="P360" i="4"/>
  <c r="O355" i="4"/>
  <c r="P355" i="4"/>
  <c r="O349" i="4"/>
  <c r="P349" i="4"/>
  <c r="O345" i="4"/>
  <c r="P345" i="4"/>
  <c r="O341" i="4"/>
  <c r="P341" i="4"/>
  <c r="O337" i="4"/>
  <c r="P337" i="4"/>
  <c r="O332" i="4"/>
  <c r="P332" i="4"/>
  <c r="O310" i="4"/>
  <c r="P310" i="4"/>
  <c r="O302" i="4"/>
  <c r="P302" i="4"/>
  <c r="O272" i="4"/>
  <c r="P272" i="4"/>
  <c r="O267" i="4"/>
  <c r="P267" i="4"/>
  <c r="O263" i="4"/>
  <c r="P263" i="4"/>
  <c r="O257" i="4"/>
  <c r="P257" i="4"/>
  <c r="O252" i="4"/>
  <c r="P252" i="4"/>
  <c r="O246" i="4"/>
  <c r="P246" i="4"/>
  <c r="O240" i="4"/>
  <c r="P240" i="4"/>
  <c r="O234" i="4"/>
  <c r="P234" i="4"/>
  <c r="O230" i="4"/>
  <c r="P230" i="4"/>
  <c r="O225" i="4"/>
  <c r="P225" i="4"/>
  <c r="O221" i="4"/>
  <c r="P221" i="4"/>
  <c r="O214" i="4"/>
  <c r="P214" i="4"/>
  <c r="O209" i="4"/>
  <c r="P209" i="4"/>
  <c r="O204" i="4"/>
  <c r="P204" i="4"/>
  <c r="O200" i="4"/>
  <c r="P200" i="4"/>
  <c r="O191" i="4"/>
  <c r="P191" i="4"/>
  <c r="O184" i="4"/>
  <c r="P184" i="4"/>
  <c r="O179" i="4"/>
  <c r="P179" i="4"/>
  <c r="O175" i="4"/>
  <c r="P175" i="4"/>
  <c r="O170" i="4"/>
  <c r="P170" i="4"/>
  <c r="O163" i="4"/>
  <c r="P163" i="4"/>
  <c r="O159" i="4"/>
  <c r="P159" i="4"/>
  <c r="O154" i="4"/>
  <c r="P154" i="4"/>
  <c r="O146" i="4"/>
  <c r="P146" i="4"/>
  <c r="O141" i="4"/>
  <c r="P141" i="4"/>
  <c r="O132" i="4"/>
  <c r="P132" i="4"/>
  <c r="O126" i="4"/>
  <c r="P126" i="4"/>
  <c r="O119" i="4"/>
  <c r="P119" i="4"/>
  <c r="O113" i="4"/>
  <c r="P113" i="4"/>
  <c r="O105" i="4"/>
  <c r="P105" i="4"/>
  <c r="O101" i="4"/>
  <c r="P101" i="4"/>
  <c r="O97" i="4"/>
  <c r="P97" i="4"/>
  <c r="O90" i="4"/>
  <c r="P90" i="4"/>
  <c r="O84" i="4"/>
  <c r="P84" i="4"/>
  <c r="O78" i="4"/>
  <c r="P78" i="4"/>
  <c r="O74" i="4"/>
  <c r="P74" i="4"/>
  <c r="O65" i="4"/>
  <c r="P65" i="4"/>
  <c r="O59" i="4"/>
  <c r="P59" i="4"/>
  <c r="O52" i="4"/>
  <c r="P52" i="4"/>
  <c r="O48" i="4"/>
  <c r="P48" i="4"/>
  <c r="O41" i="4"/>
  <c r="P41" i="4"/>
  <c r="O34" i="4"/>
  <c r="P34" i="4"/>
  <c r="O28" i="4"/>
  <c r="P28" i="4"/>
  <c r="O24" i="4"/>
  <c r="P24" i="4"/>
  <c r="O19" i="4"/>
  <c r="P19" i="4"/>
  <c r="H141" i="13"/>
  <c r="F14" i="14"/>
  <c r="H129" i="16"/>
  <c r="I129" i="16"/>
  <c r="J129" i="16"/>
  <c r="K129" i="16"/>
  <c r="G129" i="16"/>
  <c r="K97" i="16"/>
  <c r="K91" i="16"/>
  <c r="B97" i="16"/>
  <c r="H17" i="13" l="1"/>
  <c r="G383" i="4"/>
  <c r="H383" i="4"/>
  <c r="I383" i="4"/>
  <c r="J383" i="4"/>
  <c r="K383" i="4"/>
  <c r="L383" i="4"/>
  <c r="M383" i="4"/>
  <c r="N383" i="4"/>
  <c r="O383" i="4"/>
  <c r="P383" i="4"/>
  <c r="F383" i="4"/>
  <c r="A308" i="4" l="1"/>
  <c r="O13" i="14"/>
  <c r="N13" i="14"/>
  <c r="L9" i="14"/>
  <c r="L10" i="14"/>
  <c r="L11" i="14"/>
  <c r="L8" i="14"/>
  <c r="K9" i="14"/>
  <c r="K10" i="14"/>
  <c r="K11" i="14"/>
  <c r="K12" i="14"/>
  <c r="K13" i="14"/>
  <c r="L13" i="14" s="1"/>
  <c r="K8" i="14"/>
  <c r="N19" i="4" l="1"/>
  <c r="K117" i="16" l="1"/>
  <c r="L117" i="16" s="1"/>
  <c r="K241" i="13" l="1"/>
  <c r="K250" i="13"/>
  <c r="F302" i="4" l="1"/>
  <c r="B101" i="16" l="1"/>
  <c r="H127" i="16" l="1"/>
  <c r="I127" i="16"/>
  <c r="J127" i="16"/>
  <c r="G127" i="16"/>
  <c r="J58" i="16"/>
  <c r="G58" i="16"/>
  <c r="H50" i="16"/>
  <c r="I50" i="16"/>
  <c r="J50" i="16"/>
  <c r="G50" i="16"/>
  <c r="K49" i="16"/>
  <c r="L49" i="16" s="1"/>
  <c r="J41" i="16"/>
  <c r="G41" i="16"/>
  <c r="K40" i="16"/>
  <c r="L40" i="16" l="1"/>
  <c r="A210" i="13"/>
  <c r="H259" i="13"/>
  <c r="K259" i="13"/>
  <c r="O259" i="13"/>
  <c r="P259" i="13"/>
  <c r="K141" i="13"/>
  <c r="O141" i="13"/>
  <c r="P141" i="13"/>
  <c r="J137" i="13"/>
  <c r="I137" i="13"/>
  <c r="K72" i="13"/>
  <c r="O72" i="13"/>
  <c r="P72" i="13"/>
  <c r="H72" i="13"/>
  <c r="K32" i="13"/>
  <c r="O32" i="13"/>
  <c r="P32" i="13"/>
  <c r="H32" i="13"/>
  <c r="J31" i="13"/>
  <c r="I31" i="13"/>
  <c r="L31" i="13" l="1"/>
  <c r="M31" i="13" s="1"/>
  <c r="N31" i="13" s="1"/>
  <c r="Q31" i="13" s="1"/>
  <c r="R31" i="13" s="1"/>
  <c r="L137" i="13"/>
  <c r="M137" i="13" s="1"/>
  <c r="N137" i="13" s="1"/>
  <c r="Q137" i="13" s="1"/>
  <c r="R137" i="13" s="1"/>
  <c r="H207" i="13"/>
  <c r="K48" i="16" l="1"/>
  <c r="H198" i="13"/>
  <c r="K51" i="13" l="1"/>
  <c r="O51" i="13"/>
  <c r="P51" i="13"/>
  <c r="H51" i="13"/>
  <c r="J50" i="13"/>
  <c r="I50" i="13"/>
  <c r="K45" i="13"/>
  <c r="O45" i="13"/>
  <c r="P45" i="13"/>
  <c r="H45" i="13"/>
  <c r="F246" i="4"/>
  <c r="N381" i="4"/>
  <c r="I381" i="4"/>
  <c r="I246" i="4"/>
  <c r="N246" i="4"/>
  <c r="H245" i="4"/>
  <c r="G245" i="4"/>
  <c r="J245" i="4" s="1"/>
  <c r="K245" i="4" s="1"/>
  <c r="L245" i="4" s="1"/>
  <c r="L50" i="13" l="1"/>
  <c r="M50" i="13" s="1"/>
  <c r="Q50" i="13" s="1"/>
  <c r="R50" i="13" s="1"/>
  <c r="O245" i="4"/>
  <c r="P245" i="4" s="1"/>
  <c r="I74" i="4" l="1"/>
  <c r="N65" i="4"/>
  <c r="I34" i="4"/>
  <c r="N34" i="4"/>
  <c r="F34" i="4"/>
  <c r="K126" i="16"/>
  <c r="G119" i="16"/>
  <c r="L126" i="16" l="1"/>
  <c r="K236" i="13"/>
  <c r="O236" i="13"/>
  <c r="P236" i="13"/>
  <c r="H236" i="13"/>
  <c r="I216" i="13"/>
  <c r="J216" i="13"/>
  <c r="L216" i="13" s="1"/>
  <c r="M216" i="13" s="1"/>
  <c r="Q216" i="13" s="1"/>
  <c r="R216" i="13" s="1"/>
  <c r="I206" i="13"/>
  <c r="J206" i="13"/>
  <c r="H170" i="13"/>
  <c r="K162" i="13"/>
  <c r="O162" i="13"/>
  <c r="H162" i="13"/>
  <c r="A22" i="4"/>
  <c r="K156" i="13"/>
  <c r="O156" i="13"/>
  <c r="P156" i="13"/>
  <c r="H156" i="13"/>
  <c r="J138" i="13"/>
  <c r="I138" i="13"/>
  <c r="K129" i="13"/>
  <c r="O129" i="13"/>
  <c r="P129" i="13"/>
  <c r="H129" i="13"/>
  <c r="J205" i="13"/>
  <c r="I205" i="13"/>
  <c r="L206" i="13" l="1"/>
  <c r="M206" i="13" s="1"/>
  <c r="N206" i="13" s="1"/>
  <c r="Q206" i="13" s="1"/>
  <c r="R206" i="13" s="1"/>
  <c r="L205" i="13"/>
  <c r="L138" i="13"/>
  <c r="M138" i="13" s="1"/>
  <c r="N138" i="13" s="1"/>
  <c r="Q138" i="13" s="1"/>
  <c r="R138" i="13" s="1"/>
  <c r="F381" i="4"/>
  <c r="F19" i="4"/>
  <c r="M205" i="13" l="1"/>
  <c r="Q205" i="13" s="1"/>
  <c r="R205" i="13" s="1"/>
  <c r="I272" i="4"/>
  <c r="N272" i="4"/>
  <c r="F272" i="4"/>
  <c r="I267" i="4"/>
  <c r="L267" i="4"/>
  <c r="N267" i="4"/>
  <c r="F267" i="4"/>
  <c r="I263" i="4"/>
  <c r="N263" i="4"/>
  <c r="F263" i="4"/>
  <c r="I257" i="4"/>
  <c r="N257" i="4"/>
  <c r="F257" i="4"/>
  <c r="I252" i="4"/>
  <c r="F252" i="4"/>
  <c r="I234" i="4"/>
  <c r="N234" i="4"/>
  <c r="F234" i="4"/>
  <c r="I230" i="4"/>
  <c r="N230" i="4"/>
  <c r="F230" i="4"/>
  <c r="I225" i="4"/>
  <c r="N225" i="4"/>
  <c r="F225" i="4"/>
  <c r="I221" i="4"/>
  <c r="N221" i="4"/>
  <c r="F221" i="4"/>
  <c r="I214" i="4"/>
  <c r="F214" i="4"/>
  <c r="I209" i="4"/>
  <c r="N209" i="4"/>
  <c r="F209" i="4"/>
  <c r="I204" i="4"/>
  <c r="N204" i="4"/>
  <c r="F204" i="4"/>
  <c r="I200" i="4"/>
  <c r="F200" i="4"/>
  <c r="I184" i="4"/>
  <c r="N184" i="4"/>
  <c r="F184" i="4"/>
  <c r="I179" i="4"/>
  <c r="N179" i="4"/>
  <c r="F179" i="4"/>
  <c r="I175" i="4"/>
  <c r="N175" i="4"/>
  <c r="F175" i="4"/>
  <c r="I170" i="4"/>
  <c r="N170" i="4"/>
  <c r="F170" i="4"/>
  <c r="I163" i="4"/>
  <c r="N163" i="4"/>
  <c r="F163" i="4"/>
  <c r="F159" i="4"/>
  <c r="I159" i="4"/>
  <c r="N159" i="4"/>
  <c r="I154" i="4"/>
  <c r="N154" i="4"/>
  <c r="F154" i="4"/>
  <c r="I146" i="4"/>
  <c r="N146" i="4"/>
  <c r="F146" i="4"/>
  <c r="I141" i="4"/>
  <c r="N141" i="4"/>
  <c r="F141" i="4"/>
  <c r="I126" i="4"/>
  <c r="N126" i="4"/>
  <c r="F126" i="4"/>
  <c r="I119" i="4"/>
  <c r="N119" i="4"/>
  <c r="F119" i="4"/>
  <c r="I113" i="4"/>
  <c r="N113" i="4"/>
  <c r="F113" i="4"/>
  <c r="I105" i="4"/>
  <c r="N105" i="4"/>
  <c r="F105" i="4"/>
  <c r="I101" i="4"/>
  <c r="N101" i="4"/>
  <c r="F101" i="4"/>
  <c r="I97" i="4"/>
  <c r="F97" i="4"/>
  <c r="I90" i="4"/>
  <c r="N90" i="4"/>
  <c r="F90" i="4"/>
  <c r="I84" i="4"/>
  <c r="N84" i="4"/>
  <c r="F84" i="4"/>
  <c r="I78" i="4"/>
  <c r="N78" i="4"/>
  <c r="F78" i="4"/>
  <c r="N74" i="4"/>
  <c r="F74" i="4"/>
  <c r="I65" i="4"/>
  <c r="F65" i="4"/>
  <c r="I59" i="4"/>
  <c r="N59" i="4"/>
  <c r="F59" i="4"/>
  <c r="G52" i="4"/>
  <c r="H52" i="4"/>
  <c r="I52" i="4"/>
  <c r="N52" i="4"/>
  <c r="F52" i="4"/>
  <c r="I48" i="4"/>
  <c r="F48" i="4"/>
  <c r="I41" i="4"/>
  <c r="N41" i="4"/>
  <c r="F41" i="4"/>
  <c r="I28" i="4"/>
  <c r="N28" i="4"/>
  <c r="F28" i="4"/>
  <c r="I24" i="4"/>
  <c r="N24" i="4"/>
  <c r="F24" i="4"/>
  <c r="I19" i="4"/>
  <c r="H211" i="13"/>
  <c r="K207" i="13"/>
  <c r="O207" i="13"/>
  <c r="P207" i="13"/>
  <c r="K198" i="13"/>
  <c r="O198" i="13"/>
  <c r="P198" i="13"/>
  <c r="K170" i="13"/>
  <c r="O170" i="13"/>
  <c r="P170" i="13"/>
  <c r="K151" i="13"/>
  <c r="O151" i="13"/>
  <c r="P151" i="13"/>
  <c r="H151" i="13"/>
  <c r="A15" i="13"/>
  <c r="K12" i="13"/>
  <c r="O12" i="13"/>
  <c r="P12" i="13"/>
  <c r="H12" i="13"/>
  <c r="K17" i="13"/>
  <c r="O17" i="13"/>
  <c r="P17" i="13"/>
  <c r="I332" i="4"/>
  <c r="N332" i="4"/>
  <c r="F332" i="4"/>
  <c r="I240" i="4"/>
  <c r="N240" i="4"/>
  <c r="F240" i="4"/>
  <c r="I191" i="4"/>
  <c r="N191" i="4"/>
  <c r="F191" i="4"/>
  <c r="H168" i="4"/>
  <c r="I132" i="4"/>
  <c r="N132" i="4"/>
  <c r="F132" i="4"/>
  <c r="A16" i="13" l="1"/>
  <c r="A20" i="13" s="1"/>
  <c r="I105" i="16"/>
  <c r="H105" i="16"/>
  <c r="K105" i="16" s="1"/>
  <c r="I101" i="16"/>
  <c r="H101" i="16"/>
  <c r="I86" i="16"/>
  <c r="H86" i="16"/>
  <c r="I81" i="16"/>
  <c r="H81" i="16"/>
  <c r="I60" i="16"/>
  <c r="H60" i="16"/>
  <c r="I56" i="16"/>
  <c r="I58" i="16" s="1"/>
  <c r="I52" i="16"/>
  <c r="H52" i="16"/>
  <c r="H56" i="16"/>
  <c r="H58" i="16" s="1"/>
  <c r="I44" i="16"/>
  <c r="H44" i="16"/>
  <c r="I39" i="16"/>
  <c r="I41" i="16" s="1"/>
  <c r="H39" i="16"/>
  <c r="H41" i="16" s="1"/>
  <c r="I27" i="16"/>
  <c r="H27" i="16"/>
  <c r="K27" i="16" s="1"/>
  <c r="J13" i="16"/>
  <c r="G13" i="16"/>
  <c r="I12" i="16"/>
  <c r="I13" i="16" s="1"/>
  <c r="H12" i="16"/>
  <c r="H13" i="16" s="1"/>
  <c r="K77" i="13"/>
  <c r="O77" i="13"/>
  <c r="P77" i="13"/>
  <c r="H77" i="13"/>
  <c r="H65" i="13"/>
  <c r="K61" i="13"/>
  <c r="O61" i="13"/>
  <c r="P61" i="13"/>
  <c r="H61" i="13"/>
  <c r="K56" i="13"/>
  <c r="O56" i="13"/>
  <c r="P56" i="13"/>
  <c r="H56" i="13"/>
  <c r="K40" i="13"/>
  <c r="O40" i="13"/>
  <c r="P40" i="13"/>
  <c r="H40" i="13"/>
  <c r="K26" i="13"/>
  <c r="O26" i="13"/>
  <c r="P26" i="13"/>
  <c r="H26" i="13"/>
  <c r="K22" i="13"/>
  <c r="O22" i="13"/>
  <c r="P22" i="13"/>
  <c r="H22" i="13"/>
  <c r="I70" i="13"/>
  <c r="J70" i="13"/>
  <c r="I15" i="13"/>
  <c r="I16" i="13"/>
  <c r="L70" i="13" l="1"/>
  <c r="M70" i="13" s="1"/>
  <c r="N70" i="13" s="1"/>
  <c r="Q70" i="13" s="1"/>
  <c r="R70" i="13" s="1"/>
  <c r="H12" i="14" l="1"/>
  <c r="G12" i="14"/>
  <c r="J12" i="14" s="1"/>
  <c r="N12" i="14" l="1"/>
  <c r="G211" i="4"/>
  <c r="O12" i="14" l="1"/>
  <c r="F355" i="4"/>
  <c r="I360" i="4" l="1"/>
  <c r="N360" i="4"/>
  <c r="F360" i="4"/>
  <c r="I355" i="4"/>
  <c r="N355" i="4"/>
  <c r="I349" i="4"/>
  <c r="N349" i="4"/>
  <c r="F349" i="4"/>
  <c r="I345" i="4"/>
  <c r="N345" i="4"/>
  <c r="F345" i="4"/>
  <c r="I341" i="4"/>
  <c r="N341" i="4"/>
  <c r="F341" i="4"/>
  <c r="I337" i="4"/>
  <c r="N337" i="4"/>
  <c r="F337" i="4"/>
  <c r="I310" i="4"/>
  <c r="N310" i="4"/>
  <c r="F310" i="4"/>
  <c r="I302" i="4"/>
  <c r="G331" i="4"/>
  <c r="H331" i="4"/>
  <c r="H115" i="13"/>
  <c r="H85" i="13"/>
  <c r="H82" i="13"/>
  <c r="H255" i="13"/>
  <c r="K115" i="13"/>
  <c r="O115" i="13"/>
  <c r="P115" i="13"/>
  <c r="K255" i="13"/>
  <c r="J254" i="13"/>
  <c r="I254" i="13"/>
  <c r="K133" i="13"/>
  <c r="I114" i="13"/>
  <c r="J114" i="13"/>
  <c r="J331" i="4" l="1"/>
  <c r="L254" i="13"/>
  <c r="Q254" i="13" s="1"/>
  <c r="R254" i="13" s="1"/>
  <c r="L114" i="13"/>
  <c r="P85" i="13"/>
  <c r="O85" i="13"/>
  <c r="K85" i="13"/>
  <c r="J84" i="13"/>
  <c r="J85" i="13" s="1"/>
  <c r="I84" i="13"/>
  <c r="I85" i="13" s="1"/>
  <c r="J154" i="13"/>
  <c r="I154" i="13"/>
  <c r="J119" i="16"/>
  <c r="K118" i="16"/>
  <c r="B105" i="16"/>
  <c r="H106" i="16"/>
  <c r="I106" i="16"/>
  <c r="J106" i="16"/>
  <c r="G106" i="16"/>
  <c r="K113" i="16"/>
  <c r="L113" i="16" l="1"/>
  <c r="K331" i="4"/>
  <c r="M254" i="13"/>
  <c r="M114" i="13"/>
  <c r="L84" i="13"/>
  <c r="L154" i="13"/>
  <c r="L85" i="13" l="1"/>
  <c r="M84" i="13"/>
  <c r="M154" i="13"/>
  <c r="Q114" i="13" l="1"/>
  <c r="M85" i="13"/>
  <c r="N156" i="13"/>
  <c r="R114" i="13" l="1"/>
  <c r="N85" i="13"/>
  <c r="Q84" i="13"/>
  <c r="Q154" i="13"/>
  <c r="R154" i="13" l="1"/>
  <c r="R84" i="13"/>
  <c r="H98" i="16" l="1"/>
  <c r="I98" i="16"/>
  <c r="J98" i="16"/>
  <c r="G98" i="16"/>
  <c r="L97" i="16"/>
  <c r="O250" i="13"/>
  <c r="P250" i="13"/>
  <c r="H250" i="13"/>
  <c r="K246" i="13"/>
  <c r="O246" i="13"/>
  <c r="P246" i="13"/>
  <c r="H246" i="13"/>
  <c r="O241" i="13"/>
  <c r="P241" i="13"/>
  <c r="H241" i="13"/>
  <c r="K230" i="13"/>
  <c r="O230" i="13"/>
  <c r="P230" i="13"/>
  <c r="H230" i="13"/>
  <c r="K226" i="13"/>
  <c r="O226" i="13"/>
  <c r="P226" i="13"/>
  <c r="H226" i="13"/>
  <c r="K222" i="13"/>
  <c r="O222" i="13"/>
  <c r="P222" i="13"/>
  <c r="H222" i="13"/>
  <c r="K218" i="13"/>
  <c r="O218" i="13"/>
  <c r="P218" i="13"/>
  <c r="H218" i="13"/>
  <c r="K211" i="13"/>
  <c r="O211" i="13"/>
  <c r="P211" i="13"/>
  <c r="K189" i="13"/>
  <c r="O189" i="13"/>
  <c r="P189" i="13"/>
  <c r="H189" i="13"/>
  <c r="K185" i="13"/>
  <c r="O185" i="13"/>
  <c r="P185" i="13"/>
  <c r="H185" i="13"/>
  <c r="K180" i="13"/>
  <c r="O180" i="13"/>
  <c r="P180" i="13"/>
  <c r="H180" i="13"/>
  <c r="K174" i="13"/>
  <c r="O174" i="13"/>
  <c r="P174" i="13"/>
  <c r="H174" i="13"/>
  <c r="K146" i="13"/>
  <c r="O146" i="13"/>
  <c r="P146" i="13"/>
  <c r="H146" i="13"/>
  <c r="O133" i="13"/>
  <c r="P133" i="13"/>
  <c r="H133" i="13"/>
  <c r="K124" i="13"/>
  <c r="O124" i="13"/>
  <c r="P124" i="13"/>
  <c r="H124" i="13"/>
  <c r="K120" i="13"/>
  <c r="O120" i="13"/>
  <c r="P120" i="13"/>
  <c r="H120" i="13"/>
  <c r="K108" i="13"/>
  <c r="O108" i="13"/>
  <c r="P108" i="13"/>
  <c r="H108" i="13"/>
  <c r="K104" i="13"/>
  <c r="O104" i="13"/>
  <c r="P104" i="13"/>
  <c r="H104" i="13"/>
  <c r="K99" i="13"/>
  <c r="N99" i="13"/>
  <c r="O99" i="13"/>
  <c r="P99" i="13"/>
  <c r="H99" i="13"/>
  <c r="K96" i="13"/>
  <c r="O96" i="13"/>
  <c r="H96" i="13"/>
  <c r="K90" i="13"/>
  <c r="O90" i="13"/>
  <c r="H90" i="13"/>
  <c r="K82" i="13"/>
  <c r="O82" i="13"/>
  <c r="P82" i="13"/>
  <c r="K65" i="13"/>
  <c r="O65" i="13"/>
  <c r="P65" i="13"/>
  <c r="J155" i="13"/>
  <c r="J156" i="13" s="1"/>
  <c r="I155" i="13"/>
  <c r="I156" i="13" s="1"/>
  <c r="P95" i="13"/>
  <c r="P96" i="13" s="1"/>
  <c r="H229" i="4"/>
  <c r="G229" i="4"/>
  <c r="H129" i="4"/>
  <c r="G129" i="4"/>
  <c r="J39" i="13"/>
  <c r="I39" i="13"/>
  <c r="K261" i="13" l="1"/>
  <c r="H261" i="13"/>
  <c r="J129" i="4"/>
  <c r="K129" i="4" s="1"/>
  <c r="L155" i="13"/>
  <c r="L39" i="13"/>
  <c r="M39" i="13" s="1"/>
  <c r="Q39" i="13" s="1"/>
  <c r="R39" i="13" s="1"/>
  <c r="J229" i="4"/>
  <c r="O229" i="4"/>
  <c r="P229" i="4" s="1"/>
  <c r="Q155" i="13" l="1"/>
  <c r="L156" i="13"/>
  <c r="M155" i="13"/>
  <c r="M156" i="13" s="1"/>
  <c r="K109" i="16"/>
  <c r="R155" i="13" l="1"/>
  <c r="I240" i="13"/>
  <c r="J240" i="13"/>
  <c r="I195" i="13"/>
  <c r="J195" i="13"/>
  <c r="I192" i="13"/>
  <c r="J192" i="13"/>
  <c r="I127" i="13"/>
  <c r="J127" i="13"/>
  <c r="I119" i="13"/>
  <c r="J119" i="13"/>
  <c r="I38" i="13"/>
  <c r="J38" i="13"/>
  <c r="G336" i="4"/>
  <c r="H336" i="4"/>
  <c r="G329" i="4"/>
  <c r="H329" i="4"/>
  <c r="I24" i="16"/>
  <c r="I25" i="16" s="1"/>
  <c r="H24" i="16"/>
  <c r="H25" i="16" s="1"/>
  <c r="J25" i="16"/>
  <c r="G25" i="16"/>
  <c r="J336" i="4" l="1"/>
  <c r="K336" i="4" s="1"/>
  <c r="L336" i="4" s="1"/>
  <c r="O336" i="4" s="1"/>
  <c r="P336" i="4" s="1"/>
  <c r="L240" i="13"/>
  <c r="M240" i="13" s="1"/>
  <c r="Q240" i="13" s="1"/>
  <c r="R240" i="13" s="1"/>
  <c r="L127" i="13"/>
  <c r="L195" i="13"/>
  <c r="M195" i="13" s="1"/>
  <c r="L192" i="13"/>
  <c r="L119" i="13"/>
  <c r="M119" i="13" s="1"/>
  <c r="Q119" i="13" s="1"/>
  <c r="R119" i="13" s="1"/>
  <c r="L38" i="13"/>
  <c r="M38" i="13" s="1"/>
  <c r="N38" i="13" s="1"/>
  <c r="Q38" i="13" s="1"/>
  <c r="R38" i="13" s="1"/>
  <c r="J329" i="4"/>
  <c r="K329" i="4" s="1"/>
  <c r="O329" i="4"/>
  <c r="P329" i="4" s="1"/>
  <c r="K24" i="16"/>
  <c r="Q195" i="13" l="1"/>
  <c r="R195" i="13" s="1"/>
  <c r="M127" i="13"/>
  <c r="M192" i="13"/>
  <c r="N192" i="13" s="1"/>
  <c r="L24" i="16"/>
  <c r="J55" i="13" l="1"/>
  <c r="J56" i="13" s="1"/>
  <c r="I55" i="13"/>
  <c r="I56" i="13" s="1"/>
  <c r="Q127" i="13" l="1"/>
  <c r="Q192" i="13"/>
  <c r="L55" i="13"/>
  <c r="L56" i="13" s="1"/>
  <c r="R127" i="13" l="1"/>
  <c r="R192" i="13"/>
  <c r="M55" i="13"/>
  <c r="M56" i="13" s="1"/>
  <c r="N55" i="13" l="1"/>
  <c r="N56" i="13" s="1"/>
  <c r="Q55" i="13" l="1"/>
  <c r="R55" i="13" l="1"/>
  <c r="G116" i="4"/>
  <c r="J116" i="4" l="1"/>
  <c r="K116" i="4" l="1"/>
  <c r="L116" i="4" l="1"/>
  <c r="O116" i="4" l="1"/>
  <c r="P116" i="4" l="1"/>
  <c r="L109" i="16"/>
  <c r="J110" i="16"/>
  <c r="I110" i="16"/>
  <c r="H110" i="16"/>
  <c r="G110" i="16"/>
  <c r="K72" i="16"/>
  <c r="J73" i="16"/>
  <c r="I73" i="16"/>
  <c r="H73" i="16"/>
  <c r="G73" i="16"/>
  <c r="J253" i="13"/>
  <c r="J255" i="13" s="1"/>
  <c r="I253" i="13"/>
  <c r="I255" i="13" s="1"/>
  <c r="J233" i="13"/>
  <c r="I233" i="13"/>
  <c r="I202" i="13"/>
  <c r="J202" i="13"/>
  <c r="I169" i="13"/>
  <c r="J169" i="13"/>
  <c r="J149" i="13"/>
  <c r="I149" i="13"/>
  <c r="J95" i="13"/>
  <c r="I95" i="13"/>
  <c r="L72" i="16" l="1"/>
  <c r="L253" i="13"/>
  <c r="L255" i="13" s="1"/>
  <c r="L233" i="13"/>
  <c r="L202" i="13"/>
  <c r="M202" i="13" s="1"/>
  <c r="N202" i="13" s="1"/>
  <c r="Q202" i="13" s="1"/>
  <c r="R202" i="13" s="1"/>
  <c r="L169" i="13"/>
  <c r="M169" i="13" s="1"/>
  <c r="L149" i="13"/>
  <c r="L95" i="13"/>
  <c r="G305" i="4"/>
  <c r="H305" i="4"/>
  <c r="H162" i="4"/>
  <c r="H163" i="4" s="1"/>
  <c r="G162" i="4"/>
  <c r="G163" i="4" s="1"/>
  <c r="H23" i="4"/>
  <c r="H24" i="4" s="1"/>
  <c r="G23" i="4"/>
  <c r="A23" i="4"/>
  <c r="A27" i="4" s="1"/>
  <c r="G18" i="4"/>
  <c r="H18" i="4"/>
  <c r="G13" i="4"/>
  <c r="H13" i="4"/>
  <c r="G11" i="4"/>
  <c r="H11" i="4"/>
  <c r="M149" i="13" l="1"/>
  <c r="J305" i="4"/>
  <c r="M253" i="13"/>
  <c r="M255" i="13" s="1"/>
  <c r="M233" i="13"/>
  <c r="Q169" i="13"/>
  <c r="R169" i="13" s="1"/>
  <c r="M95" i="13"/>
  <c r="J162" i="4"/>
  <c r="J163" i="4" s="1"/>
  <c r="J23" i="4"/>
  <c r="J18" i="4"/>
  <c r="K18" i="4" s="1"/>
  <c r="L18" i="4" s="1"/>
  <c r="O18" i="4" s="1"/>
  <c r="J13" i="4"/>
  <c r="K13" i="4" s="1"/>
  <c r="O13" i="4" s="1"/>
  <c r="J11" i="4"/>
  <c r="K11" i="4" s="1"/>
  <c r="L11" i="4" s="1"/>
  <c r="P13" i="4" l="1"/>
  <c r="K305" i="4"/>
  <c r="K23" i="4"/>
  <c r="P18" i="4"/>
  <c r="N255" i="13"/>
  <c r="K162" i="4"/>
  <c r="K163" i="4" s="1"/>
  <c r="O11" i="4"/>
  <c r="P11" i="4" s="1"/>
  <c r="Q149" i="13" l="1"/>
  <c r="L23" i="4"/>
  <c r="Q253" i="13"/>
  <c r="Q233" i="13"/>
  <c r="Q95" i="13"/>
  <c r="R95" i="13" s="1"/>
  <c r="O305" i="4"/>
  <c r="L162" i="4"/>
  <c r="L163" i="4" s="1"/>
  <c r="R149" i="13" l="1"/>
  <c r="O23" i="4"/>
  <c r="R253" i="13"/>
  <c r="R233" i="13"/>
  <c r="P305" i="4"/>
  <c r="O162" i="4"/>
  <c r="P23" i="4" l="1"/>
  <c r="P162" i="4"/>
  <c r="K60" i="16" l="1"/>
  <c r="K8" i="16"/>
  <c r="J221" i="13"/>
  <c r="J222" i="13" s="1"/>
  <c r="J173" i="13"/>
  <c r="J174" i="13" s="1"/>
  <c r="I245" i="13"/>
  <c r="J245" i="13"/>
  <c r="J210" i="13"/>
  <c r="J211" i="13" s="1"/>
  <c r="I210" i="13"/>
  <c r="I211" i="13" s="1"/>
  <c r="J189" i="13"/>
  <c r="J150" i="13"/>
  <c r="J151" i="13" s="1"/>
  <c r="I150" i="13"/>
  <c r="I151" i="13" s="1"/>
  <c r="J139" i="13"/>
  <c r="J140" i="13"/>
  <c r="I139" i="13"/>
  <c r="I140" i="13"/>
  <c r="J107" i="13"/>
  <c r="J108" i="13" s="1"/>
  <c r="I107" i="13"/>
  <c r="I108" i="13" s="1"/>
  <c r="J20" i="13"/>
  <c r="J15" i="13"/>
  <c r="H27" i="4"/>
  <c r="H28" i="4" s="1"/>
  <c r="G380" i="4"/>
  <c r="H380" i="4"/>
  <c r="G327" i="4"/>
  <c r="H327" i="4"/>
  <c r="G298" i="4"/>
  <c r="H298" i="4"/>
  <c r="G299" i="4"/>
  <c r="H299" i="4"/>
  <c r="G300" i="4"/>
  <c r="H300" i="4"/>
  <c r="G301" i="4"/>
  <c r="H301" i="4"/>
  <c r="G297" i="4"/>
  <c r="H297" i="4"/>
  <c r="H266" i="4"/>
  <c r="H267" i="4" s="1"/>
  <c r="G266" i="4"/>
  <c r="G267" i="4" s="1"/>
  <c r="J141" i="13" l="1"/>
  <c r="J300" i="4"/>
  <c r="K300" i="4" s="1"/>
  <c r="L300" i="4" s="1"/>
  <c r="J327" i="4"/>
  <c r="K327" i="4" s="1"/>
  <c r="J380" i="4"/>
  <c r="K380" i="4" s="1"/>
  <c r="L380" i="4" s="1"/>
  <c r="L245" i="13"/>
  <c r="M245" i="13" s="1"/>
  <c r="L210" i="13"/>
  <c r="L211" i="13" s="1"/>
  <c r="L139" i="13"/>
  <c r="M139" i="13" s="1"/>
  <c r="Q139" i="13" s="1"/>
  <c r="R139" i="13" s="1"/>
  <c r="L150" i="13"/>
  <c r="L151" i="13" s="1"/>
  <c r="L140" i="13"/>
  <c r="M140" i="13" s="1"/>
  <c r="N140" i="13" s="1"/>
  <c r="Q140" i="13" s="1"/>
  <c r="R140" i="13" s="1"/>
  <c r="L107" i="13"/>
  <c r="J299" i="4"/>
  <c r="K299" i="4" s="1"/>
  <c r="L299" i="4" s="1"/>
  <c r="O299" i="4" s="1"/>
  <c r="J298" i="4"/>
  <c r="K298" i="4" s="1"/>
  <c r="L298" i="4" s="1"/>
  <c r="O298" i="4" s="1"/>
  <c r="J301" i="4"/>
  <c r="K301" i="4" s="1"/>
  <c r="L301" i="4" s="1"/>
  <c r="J297" i="4"/>
  <c r="K297" i="4" s="1"/>
  <c r="J266" i="4"/>
  <c r="J267" i="4" s="1"/>
  <c r="H181" i="4"/>
  <c r="H103" i="4"/>
  <c r="G17" i="4"/>
  <c r="H17" i="4"/>
  <c r="M107" i="13" l="1"/>
  <c r="M108" i="13" s="1"/>
  <c r="L108" i="13"/>
  <c r="O301" i="4"/>
  <c r="P301" i="4" s="1"/>
  <c r="P298" i="4"/>
  <c r="O300" i="4"/>
  <c r="P300" i="4" s="1"/>
  <c r="P299" i="4"/>
  <c r="M210" i="13"/>
  <c r="M150" i="13"/>
  <c r="M151" i="13" s="1"/>
  <c r="O380" i="4"/>
  <c r="P380" i="4" s="1"/>
  <c r="L327" i="4"/>
  <c r="O327" i="4" s="1"/>
  <c r="L297" i="4"/>
  <c r="O297" i="4" s="1"/>
  <c r="K266" i="4"/>
  <c r="K267" i="4" s="1"/>
  <c r="J17" i="4"/>
  <c r="K17" i="4" s="1"/>
  <c r="O266" i="4" l="1"/>
  <c r="N107" i="13"/>
  <c r="N108" i="13" s="1"/>
  <c r="N210" i="13"/>
  <c r="M211" i="13"/>
  <c r="L17" i="4"/>
  <c r="O17" i="4" s="1"/>
  <c r="P17" i="4" s="1"/>
  <c r="Q245" i="13"/>
  <c r="R245" i="13" s="1"/>
  <c r="N151" i="13"/>
  <c r="P327" i="4"/>
  <c r="P297" i="4"/>
  <c r="Q107" i="13" l="1"/>
  <c r="Q210" i="13"/>
  <c r="N211" i="13"/>
  <c r="Q150" i="13"/>
  <c r="R107" i="13" l="1"/>
  <c r="R210" i="13"/>
  <c r="R150" i="13"/>
  <c r="P266" i="4"/>
  <c r="K101" i="16" l="1"/>
  <c r="K20" i="16"/>
  <c r="P160" i="13"/>
  <c r="P162" i="13" s="1"/>
  <c r="Q13" i="13"/>
  <c r="L15" i="13"/>
  <c r="G375" i="4"/>
  <c r="H375" i="4"/>
  <c r="J43" i="4"/>
  <c r="J51" i="4"/>
  <c r="J52" i="4" s="1"/>
  <c r="J94" i="4"/>
  <c r="K94" i="4" s="1"/>
  <c r="J103" i="4"/>
  <c r="J131" i="4"/>
  <c r="K131" i="4" s="1"/>
  <c r="O131" i="4" s="1"/>
  <c r="J149" i="4"/>
  <c r="J157" i="4"/>
  <c r="J181" i="4"/>
  <c r="O1000226" i="4"/>
  <c r="M15" i="13" l="1"/>
  <c r="K157" i="4"/>
  <c r="K149" i="4"/>
  <c r="K103" i="4"/>
  <c r="K43" i="4"/>
  <c r="K181" i="4"/>
  <c r="L94" i="4"/>
  <c r="O94" i="4" s="1"/>
  <c r="J375" i="4"/>
  <c r="K375" i="4" s="1"/>
  <c r="K51" i="4"/>
  <c r="K52" i="4" s="1"/>
  <c r="O149" i="4" l="1"/>
  <c r="L157" i="4"/>
  <c r="N15" i="13"/>
  <c r="L43" i="4"/>
  <c r="O375" i="4"/>
  <c r="P375" i="4" s="1"/>
  <c r="L51" i="4"/>
  <c r="L52" i="4" s="1"/>
  <c r="O157" i="4" l="1"/>
  <c r="Q15" i="13"/>
  <c r="O43" i="4"/>
  <c r="O103" i="4"/>
  <c r="O181" i="4"/>
  <c r="O51" i="4"/>
  <c r="I221" i="13" l="1"/>
  <c r="I222" i="13" s="1"/>
  <c r="L221" i="13" l="1"/>
  <c r="L222" i="13" s="1"/>
  <c r="H271" i="4"/>
  <c r="N200" i="4"/>
  <c r="M221" i="13" l="1"/>
  <c r="M222" i="13" s="1"/>
  <c r="N222" i="13" l="1"/>
  <c r="R15" i="13"/>
  <c r="Q221" i="13" l="1"/>
  <c r="N212" i="4"/>
  <c r="N214" i="4" s="1"/>
  <c r="N97" i="4"/>
  <c r="N48" i="4"/>
  <c r="H81" i="4"/>
  <c r="G81" i="4"/>
  <c r="R221" i="13" l="1"/>
  <c r="J81" i="4"/>
  <c r="P89" i="13"/>
  <c r="K81" i="4" l="1"/>
  <c r="P90" i="13"/>
  <c r="N278" i="4"/>
  <c r="N302" i="4" s="1"/>
  <c r="H117" i="4"/>
  <c r="G117" i="4"/>
  <c r="H158" i="4"/>
  <c r="H159" i="4" s="1"/>
  <c r="G158" i="4"/>
  <c r="G159" i="4" s="1"/>
  <c r="G296" i="4"/>
  <c r="H296" i="4"/>
  <c r="G12" i="4"/>
  <c r="H12" i="4"/>
  <c r="J117" i="4" l="1"/>
  <c r="J158" i="4"/>
  <c r="J159" i="4" s="1"/>
  <c r="J296" i="4"/>
  <c r="J12" i="4"/>
  <c r="K12" i="4" s="1"/>
  <c r="L12" i="4" s="1"/>
  <c r="O81" i="4" l="1"/>
  <c r="K117" i="4"/>
  <c r="K296" i="4"/>
  <c r="L296" i="4" s="1"/>
  <c r="O12" i="4"/>
  <c r="K158" i="4"/>
  <c r="K159" i="4" s="1"/>
  <c r="L117" i="4" l="1"/>
  <c r="O117" i="4" s="1"/>
  <c r="P81" i="4"/>
  <c r="L159" i="4"/>
  <c r="O296" i="4"/>
  <c r="P296" i="4" s="1"/>
  <c r="P12" i="4"/>
  <c r="G88" i="16"/>
  <c r="G83" i="16"/>
  <c r="G78" i="16"/>
  <c r="B8" i="16"/>
  <c r="H88" i="16"/>
  <c r="I88" i="16"/>
  <c r="J88" i="16"/>
  <c r="K87" i="16"/>
  <c r="H83" i="16"/>
  <c r="I83" i="16"/>
  <c r="J83" i="16"/>
  <c r="K82" i="16"/>
  <c r="J123" i="16"/>
  <c r="I123" i="16"/>
  <c r="H123" i="16"/>
  <c r="G123" i="16"/>
  <c r="K122" i="16"/>
  <c r="K57" i="16"/>
  <c r="L87" i="16" l="1"/>
  <c r="L82" i="16"/>
  <c r="L122" i="16"/>
  <c r="P117" i="4"/>
  <c r="L57" i="16"/>
  <c r="O158" i="4"/>
  <c r="I20" i="13" l="1"/>
  <c r="J16" i="13"/>
  <c r="N252" i="4" l="1"/>
  <c r="L20" i="13"/>
  <c r="L16" i="13"/>
  <c r="M16" i="13" s="1"/>
  <c r="M20" i="13" l="1"/>
  <c r="Q16" i="13"/>
  <c r="G199" i="4"/>
  <c r="H199" i="4"/>
  <c r="R16" i="13" l="1"/>
  <c r="N20" i="13"/>
  <c r="J199" i="4"/>
  <c r="K199" i="4" s="1"/>
  <c r="Q20" i="13" l="1"/>
  <c r="O199" i="4"/>
  <c r="P199" i="4" s="1"/>
  <c r="J98" i="13"/>
  <c r="J99" i="13" s="1"/>
  <c r="I98" i="13"/>
  <c r="I99" i="13" s="1"/>
  <c r="I196" i="13"/>
  <c r="J196" i="13"/>
  <c r="I179" i="13"/>
  <c r="J179" i="13"/>
  <c r="I113" i="13"/>
  <c r="J113" i="13"/>
  <c r="L113" i="13" l="1"/>
  <c r="L196" i="13"/>
  <c r="M196" i="13" s="1"/>
  <c r="L179" i="13"/>
  <c r="M179" i="13" s="1"/>
  <c r="L98" i="13"/>
  <c r="L99" i="13" s="1"/>
  <c r="M113" i="13" l="1"/>
  <c r="Q113" i="13"/>
  <c r="R113" i="13" s="1"/>
  <c r="Q196" i="13"/>
  <c r="R196" i="13" s="1"/>
  <c r="Q179" i="13"/>
  <c r="R179" i="13" s="1"/>
  <c r="M98" i="13"/>
  <c r="M99" i="13" s="1"/>
  <c r="Q98" i="13" l="1"/>
  <c r="L105" i="16"/>
  <c r="R98" i="13" l="1"/>
  <c r="J235" i="13"/>
  <c r="I235" i="13"/>
  <c r="J11" i="13"/>
  <c r="I11" i="13"/>
  <c r="I10" i="13"/>
  <c r="L11" i="13" l="1"/>
  <c r="M11" i="13" s="1"/>
  <c r="L235" i="13"/>
  <c r="M235" i="13" s="1"/>
  <c r="N235" i="13" s="1"/>
  <c r="Q235" i="13" s="1"/>
  <c r="R235" i="13" s="1"/>
  <c r="Q11" i="13" l="1"/>
  <c r="G326" i="4"/>
  <c r="H326" i="4"/>
  <c r="R11" i="13" l="1"/>
  <c r="J326" i="4"/>
  <c r="K326" i="4" s="1"/>
  <c r="H183" i="4"/>
  <c r="G183" i="4"/>
  <c r="H110" i="4"/>
  <c r="G110" i="4"/>
  <c r="H83" i="4"/>
  <c r="G83" i="4"/>
  <c r="G62" i="4"/>
  <c r="H62" i="4"/>
  <c r="G63" i="4"/>
  <c r="H63" i="4"/>
  <c r="P43" i="4"/>
  <c r="P94" i="4"/>
  <c r="L326" i="4" l="1"/>
  <c r="O326" i="4" s="1"/>
  <c r="P326" i="4" s="1"/>
  <c r="J183" i="4"/>
  <c r="K183" i="4" s="1"/>
  <c r="J83" i="4"/>
  <c r="K83" i="4" s="1"/>
  <c r="J62" i="4"/>
  <c r="J63" i="4"/>
  <c r="K63" i="4" s="1"/>
  <c r="J110" i="4"/>
  <c r="K110" i="4" s="1"/>
  <c r="K62" i="4" l="1"/>
  <c r="L183" i="4"/>
  <c r="O183" i="4" s="1"/>
  <c r="P183" i="4" s="1"/>
  <c r="O110" i="4"/>
  <c r="P110" i="4" s="1"/>
  <c r="O63" i="4"/>
  <c r="P63" i="4" s="1"/>
  <c r="O83" i="4"/>
  <c r="P83" i="4" s="1"/>
  <c r="J75" i="13"/>
  <c r="I75" i="13"/>
  <c r="J29" i="13"/>
  <c r="I29" i="13"/>
  <c r="J114" i="16"/>
  <c r="I114" i="16"/>
  <c r="H114" i="16"/>
  <c r="G114" i="16"/>
  <c r="L62" i="4" l="1"/>
  <c r="L29" i="13"/>
  <c r="L75" i="13"/>
  <c r="K81" i="16"/>
  <c r="J61" i="16"/>
  <c r="I61" i="16"/>
  <c r="H61" i="16"/>
  <c r="G61" i="16"/>
  <c r="K64" i="16"/>
  <c r="G65" i="16"/>
  <c r="H65" i="16"/>
  <c r="I65" i="16"/>
  <c r="J65" i="16"/>
  <c r="K68" i="16"/>
  <c r="G69" i="16"/>
  <c r="H69" i="16"/>
  <c r="I69" i="16"/>
  <c r="J69" i="16"/>
  <c r="H189" i="4"/>
  <c r="G189" i="4"/>
  <c r="H187" i="4"/>
  <c r="G187" i="4"/>
  <c r="H135" i="4"/>
  <c r="G135" i="4"/>
  <c r="H89" i="4"/>
  <c r="G89" i="4"/>
  <c r="H40" i="4"/>
  <c r="G40" i="4"/>
  <c r="L64" i="16" l="1"/>
  <c r="O62" i="4"/>
  <c r="M75" i="13"/>
  <c r="J40" i="4"/>
  <c r="K40" i="4" s="1"/>
  <c r="J189" i="4"/>
  <c r="K189" i="4" s="1"/>
  <c r="M29" i="13"/>
  <c r="J135" i="4"/>
  <c r="J89" i="4"/>
  <c r="K89" i="4" s="1"/>
  <c r="J187" i="4"/>
  <c r="K187" i="4" s="1"/>
  <c r="L68" i="16"/>
  <c r="L81" i="16"/>
  <c r="L60" i="16"/>
  <c r="P62" i="4" l="1"/>
  <c r="N29" i="13"/>
  <c r="K135" i="4"/>
  <c r="N75" i="13"/>
  <c r="O40" i="4"/>
  <c r="L189" i="4"/>
  <c r="O189" i="4" s="1"/>
  <c r="P189" i="4" s="1"/>
  <c r="O89" i="4"/>
  <c r="P89" i="4" s="1"/>
  <c r="P40" i="4" l="1"/>
  <c r="O135" i="4"/>
  <c r="Q75" i="13"/>
  <c r="Q29" i="13"/>
  <c r="J145" i="13"/>
  <c r="J146" i="13" s="1"/>
  <c r="I145" i="13"/>
  <c r="I144" i="13"/>
  <c r="R29" i="13" l="1"/>
  <c r="I146" i="13"/>
  <c r="L144" i="13"/>
  <c r="R75" i="13"/>
  <c r="L145" i="13"/>
  <c r="M145" i="13" s="1"/>
  <c r="O187" i="4"/>
  <c r="P135" i="4"/>
  <c r="L146" i="13" l="1"/>
  <c r="Q145" i="13"/>
  <c r="R145" i="13" s="1"/>
  <c r="M144" i="13"/>
  <c r="P187" i="4"/>
  <c r="G309" i="4"/>
  <c r="H309" i="4"/>
  <c r="N144" i="13" l="1"/>
  <c r="N146" i="13" s="1"/>
  <c r="M146" i="13"/>
  <c r="J309" i="4"/>
  <c r="K309" i="4" s="1"/>
  <c r="L309" i="4" s="1"/>
  <c r="O309" i="4" s="1"/>
  <c r="P309" i="4" s="1"/>
  <c r="K77" i="16"/>
  <c r="Q144" i="13" l="1"/>
  <c r="J17" i="16"/>
  <c r="G17" i="16"/>
  <c r="I16" i="16"/>
  <c r="I17" i="16" s="1"/>
  <c r="H16" i="16"/>
  <c r="H17" i="16" s="1"/>
  <c r="K16" i="16" l="1"/>
  <c r="L16" i="16" l="1"/>
  <c r="J160" i="13" l="1"/>
  <c r="I160" i="13"/>
  <c r="J217" i="13"/>
  <c r="I217" i="13"/>
  <c r="L160" i="13" l="1"/>
  <c r="L217" i="13"/>
  <c r="K52" i="16"/>
  <c r="H78" i="16"/>
  <c r="I78" i="16"/>
  <c r="J78" i="16"/>
  <c r="K56" i="16"/>
  <c r="L56" i="16" l="1"/>
  <c r="M160" i="13"/>
  <c r="M217" i="13"/>
  <c r="J118" i="13"/>
  <c r="J120" i="13" s="1"/>
  <c r="I118" i="13"/>
  <c r="I120" i="13" s="1"/>
  <c r="I128" i="13"/>
  <c r="I129" i="13" s="1"/>
  <c r="J128" i="13"/>
  <c r="J129" i="13" s="1"/>
  <c r="I203" i="13"/>
  <c r="J203" i="13"/>
  <c r="G237" i="4"/>
  <c r="H237" i="4"/>
  <c r="Q160" i="13" l="1"/>
  <c r="L203" i="13"/>
  <c r="M203" i="13" s="1"/>
  <c r="L118" i="13"/>
  <c r="L120" i="13" s="1"/>
  <c r="L128" i="13"/>
  <c r="L129" i="13" s="1"/>
  <c r="J237" i="4"/>
  <c r="K237" i="4" l="1"/>
  <c r="R160" i="13"/>
  <c r="Q217" i="13"/>
  <c r="N203" i="13"/>
  <c r="Q203" i="13" s="1"/>
  <c r="R203" i="13" s="1"/>
  <c r="M128" i="13"/>
  <c r="M129" i="13" s="1"/>
  <c r="M118" i="13"/>
  <c r="M120" i="13" s="1"/>
  <c r="J49" i="13"/>
  <c r="I49" i="13"/>
  <c r="J81" i="13"/>
  <c r="J82" i="13" s="1"/>
  <c r="I81" i="13"/>
  <c r="I82" i="13" s="1"/>
  <c r="J71" i="13"/>
  <c r="I71" i="13"/>
  <c r="J244" i="13"/>
  <c r="J246" i="13" s="1"/>
  <c r="I244" i="13"/>
  <c r="I246" i="13" s="1"/>
  <c r="I239" i="13"/>
  <c r="I241" i="13" s="1"/>
  <c r="J229" i="13"/>
  <c r="J230" i="13" s="1"/>
  <c r="I229" i="13"/>
  <c r="I230" i="13" s="1"/>
  <c r="H364" i="4"/>
  <c r="H365" i="4"/>
  <c r="H366" i="4"/>
  <c r="H367" i="4"/>
  <c r="H368" i="4"/>
  <c r="H369" i="4"/>
  <c r="H370" i="4"/>
  <c r="H371" i="4"/>
  <c r="H372" i="4"/>
  <c r="H373" i="4"/>
  <c r="H376" i="4"/>
  <c r="H374" i="4"/>
  <c r="H378" i="4"/>
  <c r="H379" i="4"/>
  <c r="H377" i="4"/>
  <c r="H363" i="4"/>
  <c r="G353" i="4"/>
  <c r="H353" i="4"/>
  <c r="G354" i="4"/>
  <c r="H354" i="4"/>
  <c r="I193" i="13"/>
  <c r="J193" i="13"/>
  <c r="L193" i="13" s="1"/>
  <c r="J37" i="13"/>
  <c r="I37" i="13"/>
  <c r="I76" i="13"/>
  <c r="I77" i="13" s="1"/>
  <c r="J76" i="13"/>
  <c r="J77" i="13" s="1"/>
  <c r="J64" i="13"/>
  <c r="J65" i="13" s="1"/>
  <c r="I64" i="13"/>
  <c r="I65" i="13" s="1"/>
  <c r="J25" i="13"/>
  <c r="J26" i="13" s="1"/>
  <c r="I25" i="13"/>
  <c r="I26" i="13" s="1"/>
  <c r="J10" i="13"/>
  <c r="J12" i="13" s="1"/>
  <c r="J92" i="16"/>
  <c r="I92" i="16"/>
  <c r="H92" i="16"/>
  <c r="G92" i="16"/>
  <c r="J28" i="16"/>
  <c r="I28" i="16"/>
  <c r="H28" i="16"/>
  <c r="G28" i="16"/>
  <c r="G9" i="16"/>
  <c r="J9" i="16"/>
  <c r="I9" i="16"/>
  <c r="G278" i="4"/>
  <c r="H278" i="4"/>
  <c r="G279" i="4"/>
  <c r="H279" i="4"/>
  <c r="G280" i="4"/>
  <c r="H280" i="4"/>
  <c r="G281" i="4"/>
  <c r="H281" i="4"/>
  <c r="G282" i="4"/>
  <c r="H282" i="4"/>
  <c r="G283" i="4"/>
  <c r="H283" i="4"/>
  <c r="G284" i="4"/>
  <c r="H284" i="4"/>
  <c r="G285" i="4"/>
  <c r="H285" i="4"/>
  <c r="G286" i="4"/>
  <c r="H286" i="4"/>
  <c r="G287" i="4"/>
  <c r="H287" i="4"/>
  <c r="G288" i="4"/>
  <c r="H288" i="4"/>
  <c r="G289" i="4"/>
  <c r="H289" i="4"/>
  <c r="G290" i="4"/>
  <c r="H290" i="4"/>
  <c r="G291" i="4"/>
  <c r="H291" i="4"/>
  <c r="G292" i="4"/>
  <c r="H292" i="4"/>
  <c r="G293" i="4"/>
  <c r="H293" i="4"/>
  <c r="G294" i="4"/>
  <c r="H294" i="4"/>
  <c r="G295" i="4"/>
  <c r="H295" i="4"/>
  <c r="G277" i="4"/>
  <c r="G274" i="4"/>
  <c r="H274" i="4"/>
  <c r="G275" i="4"/>
  <c r="H275" i="4"/>
  <c r="G276" i="4"/>
  <c r="H276" i="4"/>
  <c r="H277" i="4"/>
  <c r="H118" i="4"/>
  <c r="H119" i="4" s="1"/>
  <c r="H112" i="4"/>
  <c r="G109" i="4"/>
  <c r="O237" i="4" l="1"/>
  <c r="G302" i="4"/>
  <c r="H381" i="4"/>
  <c r="H302" i="4"/>
  <c r="N129" i="13"/>
  <c r="J275" i="4"/>
  <c r="L71" i="13"/>
  <c r="R217" i="13"/>
  <c r="L81" i="13"/>
  <c r="L76" i="13"/>
  <c r="N120" i="13"/>
  <c r="L229" i="13"/>
  <c r="L230" i="13" s="1"/>
  <c r="L25" i="13"/>
  <c r="L26" i="13" s="1"/>
  <c r="L49" i="13"/>
  <c r="L37" i="13"/>
  <c r="L64" i="13"/>
  <c r="L65" i="13" s="1"/>
  <c r="L244" i="13"/>
  <c r="L246" i="13" s="1"/>
  <c r="L10" i="13"/>
  <c r="J280" i="4"/>
  <c r="J284" i="4"/>
  <c r="J295" i="4"/>
  <c r="J292" i="4"/>
  <c r="J288" i="4"/>
  <c r="J274" i="4"/>
  <c r="J294" i="4"/>
  <c r="J291" i="4"/>
  <c r="J287" i="4"/>
  <c r="J283" i="4"/>
  <c r="J279" i="4"/>
  <c r="J290" i="4"/>
  <c r="J286" i="4"/>
  <c r="J282" i="4"/>
  <c r="J278" i="4"/>
  <c r="J293" i="4"/>
  <c r="J289" i="4"/>
  <c r="J285" i="4"/>
  <c r="J281" i="4"/>
  <c r="J277" i="4"/>
  <c r="K277" i="4" s="1"/>
  <c r="J276" i="4"/>
  <c r="J354" i="4"/>
  <c r="K354" i="4" s="1"/>
  <c r="O354" i="4" s="1"/>
  <c r="P354" i="4" s="1"/>
  <c r="J353" i="4"/>
  <c r="K353" i="4" s="1"/>
  <c r="L353" i="4" s="1"/>
  <c r="O353" i="4" s="1"/>
  <c r="P353" i="4" s="1"/>
  <c r="R144" i="13"/>
  <c r="L91" i="16"/>
  <c r="K12" i="16"/>
  <c r="L27" i="16"/>
  <c r="L8" i="16"/>
  <c r="H9" i="16"/>
  <c r="G8" i="4"/>
  <c r="G9" i="4"/>
  <c r="H9" i="4"/>
  <c r="H15" i="4"/>
  <c r="G15" i="4"/>
  <c r="G16" i="4"/>
  <c r="H16" i="4"/>
  <c r="G14" i="4"/>
  <c r="M76" i="13" l="1"/>
  <c r="M77" i="13" s="1"/>
  <c r="L77" i="13"/>
  <c r="P237" i="4"/>
  <c r="M71" i="13"/>
  <c r="J302" i="4"/>
  <c r="M10" i="13"/>
  <c r="M81" i="13"/>
  <c r="M82" i="13" s="1"/>
  <c r="L82" i="13"/>
  <c r="K276" i="4"/>
  <c r="L276" i="4" s="1"/>
  <c r="O276" i="4" s="1"/>
  <c r="K281" i="4"/>
  <c r="L281" i="4" s="1"/>
  <c r="O281" i="4" s="1"/>
  <c r="K288" i="4"/>
  <c r="L288" i="4" s="1"/>
  <c r="O288" i="4" s="1"/>
  <c r="K292" i="4"/>
  <c r="L292" i="4" s="1"/>
  <c r="O292" i="4" s="1"/>
  <c r="K282" i="4"/>
  <c r="L282" i="4" s="1"/>
  <c r="O282" i="4" s="1"/>
  <c r="K286" i="4"/>
  <c r="L286" i="4" s="1"/>
  <c r="O286" i="4" s="1"/>
  <c r="K289" i="4"/>
  <c r="L289" i="4" s="1"/>
  <c r="O289" i="4" s="1"/>
  <c r="K295" i="4"/>
  <c r="L295" i="4" s="1"/>
  <c r="O295" i="4" s="1"/>
  <c r="K275" i="4"/>
  <c r="L275" i="4" s="1"/>
  <c r="O275" i="4" s="1"/>
  <c r="K293" i="4"/>
  <c r="L293" i="4" s="1"/>
  <c r="O293" i="4" s="1"/>
  <c r="K284" i="4"/>
  <c r="L284" i="4" s="1"/>
  <c r="O284" i="4" s="1"/>
  <c r="K294" i="4"/>
  <c r="L294" i="4" s="1"/>
  <c r="O294" i="4" s="1"/>
  <c r="K279" i="4"/>
  <c r="L279" i="4" s="1"/>
  <c r="O279" i="4" s="1"/>
  <c r="K287" i="4"/>
  <c r="L287" i="4" s="1"/>
  <c r="O287" i="4" s="1"/>
  <c r="K290" i="4"/>
  <c r="L290" i="4" s="1"/>
  <c r="O290" i="4" s="1"/>
  <c r="K285" i="4"/>
  <c r="L285" i="4" s="1"/>
  <c r="O285" i="4" s="1"/>
  <c r="K283" i="4"/>
  <c r="L283" i="4" s="1"/>
  <c r="O283" i="4" s="1"/>
  <c r="K280" i="4"/>
  <c r="L280" i="4" s="1"/>
  <c r="O280" i="4" s="1"/>
  <c r="K278" i="4"/>
  <c r="L278" i="4" s="1"/>
  <c r="O278" i="4" s="1"/>
  <c r="K291" i="4"/>
  <c r="L291" i="4" s="1"/>
  <c r="O291" i="4" s="1"/>
  <c r="M37" i="13"/>
  <c r="N37" i="13" s="1"/>
  <c r="Q118" i="13"/>
  <c r="M64" i="13"/>
  <c r="M49" i="13"/>
  <c r="Q128" i="13"/>
  <c r="M229" i="13"/>
  <c r="K274" i="4"/>
  <c r="M244" i="13"/>
  <c r="M246" i="13" s="1"/>
  <c r="M193" i="13"/>
  <c r="Q193" i="13" s="1"/>
  <c r="M25" i="13"/>
  <c r="M26" i="13" s="1"/>
  <c r="L277" i="4"/>
  <c r="O277" i="4" s="1"/>
  <c r="J8" i="4"/>
  <c r="J15" i="4"/>
  <c r="K15" i="4" s="1"/>
  <c r="L15" i="4" s="1"/>
  <c r="J9" i="4"/>
  <c r="K9" i="4" s="1"/>
  <c r="L9" i="4" s="1"/>
  <c r="J16" i="4"/>
  <c r="K16" i="4" s="1"/>
  <c r="L16" i="4" s="1"/>
  <c r="L12" i="16"/>
  <c r="Q76" i="13" l="1"/>
  <c r="N10" i="13"/>
  <c r="K302" i="4"/>
  <c r="N82" i="13"/>
  <c r="N65" i="13"/>
  <c r="M65" i="13"/>
  <c r="N230" i="13"/>
  <c r="M230" i="13"/>
  <c r="L274" i="4"/>
  <c r="L302" i="4" s="1"/>
  <c r="N246" i="13"/>
  <c r="R128" i="13"/>
  <c r="R118" i="13"/>
  <c r="O15" i="4"/>
  <c r="O16" i="4"/>
  <c r="O9" i="4"/>
  <c r="P9" i="4" s="1"/>
  <c r="N25" i="13"/>
  <c r="N26" i="13" s="1"/>
  <c r="K8" i="4"/>
  <c r="J177" i="13"/>
  <c r="I177" i="13"/>
  <c r="I112" i="13"/>
  <c r="L112" i="13" s="1"/>
  <c r="M112" i="13" s="1"/>
  <c r="N112" i="13" s="1"/>
  <c r="P15" i="4" l="1"/>
  <c r="Q71" i="13"/>
  <c r="N77" i="13"/>
  <c r="R76" i="13"/>
  <c r="Q81" i="13"/>
  <c r="O274" i="4"/>
  <c r="L8" i="4"/>
  <c r="Q64" i="13"/>
  <c r="Q37" i="13"/>
  <c r="Q49" i="13"/>
  <c r="Q229" i="13"/>
  <c r="P16" i="4"/>
  <c r="Q244" i="13"/>
  <c r="L177" i="13"/>
  <c r="Q10" i="13"/>
  <c r="Q25" i="13"/>
  <c r="H119" i="16"/>
  <c r="I119" i="16"/>
  <c r="R193" i="13" l="1"/>
  <c r="R49" i="13"/>
  <c r="R64" i="13"/>
  <c r="R37" i="13"/>
  <c r="M177" i="13"/>
  <c r="R229" i="13"/>
  <c r="R10" i="13"/>
  <c r="O8" i="4"/>
  <c r="K76" i="16"/>
  <c r="J234" i="13"/>
  <c r="J236" i="13" s="1"/>
  <c r="J115" i="13"/>
  <c r="K86" i="16"/>
  <c r="J102" i="16"/>
  <c r="I102" i="16"/>
  <c r="H102" i="16"/>
  <c r="G102" i="16"/>
  <c r="J53" i="16"/>
  <c r="I53" i="16"/>
  <c r="H53" i="16"/>
  <c r="G53" i="16"/>
  <c r="N177" i="13" l="1"/>
  <c r="P8" i="4"/>
  <c r="L76" i="16"/>
  <c r="L86" i="16"/>
  <c r="L77" i="16"/>
  <c r="L101" i="16"/>
  <c r="L52" i="16"/>
  <c r="Q112" i="13" l="1"/>
  <c r="Q177" i="13"/>
  <c r="G359" i="4"/>
  <c r="H359" i="4"/>
  <c r="G325" i="4"/>
  <c r="H325" i="4"/>
  <c r="J132" i="13"/>
  <c r="J133" i="13" s="1"/>
  <c r="I132" i="13"/>
  <c r="I133" i="13" s="1"/>
  <c r="H335" i="4"/>
  <c r="H337" i="4" s="1"/>
  <c r="G335" i="4"/>
  <c r="G337" i="4" s="1"/>
  <c r="H197" i="4"/>
  <c r="G197" i="4"/>
  <c r="I173" i="13"/>
  <c r="I174" i="13" s="1"/>
  <c r="R112" i="13" l="1"/>
  <c r="R177" i="13"/>
  <c r="L132" i="13"/>
  <c r="L133" i="13" s="1"/>
  <c r="L173" i="13"/>
  <c r="L174" i="13" s="1"/>
  <c r="J335" i="4"/>
  <c r="J337" i="4" s="1"/>
  <c r="J325" i="4"/>
  <c r="K325" i="4" s="1"/>
  <c r="J359" i="4"/>
  <c r="K359" i="4" s="1"/>
  <c r="L359" i="4" s="1"/>
  <c r="O359" i="4" s="1"/>
  <c r="P359" i="4" s="1"/>
  <c r="J197" i="4"/>
  <c r="K197" i="4" s="1"/>
  <c r="P294" i="4"/>
  <c r="P295" i="4"/>
  <c r="M173" i="13" l="1"/>
  <c r="M174" i="13" s="1"/>
  <c r="L325" i="4"/>
  <c r="O325" i="4" s="1"/>
  <c r="P325" i="4" s="1"/>
  <c r="L197" i="4"/>
  <c r="O197" i="4" s="1"/>
  <c r="P197" i="4" s="1"/>
  <c r="M132" i="13"/>
  <c r="M133" i="13" s="1"/>
  <c r="K335" i="4"/>
  <c r="K337" i="4" s="1"/>
  <c r="L337" i="4" l="1"/>
  <c r="N133" i="13"/>
  <c r="N173" i="13"/>
  <c r="N174" i="13" s="1"/>
  <c r="K39" i="16"/>
  <c r="J60" i="13"/>
  <c r="J61" i="13" s="1"/>
  <c r="I60" i="13"/>
  <c r="I61" i="13" s="1"/>
  <c r="G153" i="4"/>
  <c r="L39" i="16" l="1"/>
  <c r="O335" i="4"/>
  <c r="Q173" i="13"/>
  <c r="Q132" i="13"/>
  <c r="L60" i="13"/>
  <c r="L61" i="13" s="1"/>
  <c r="B12" i="16"/>
  <c r="P158" i="4"/>
  <c r="P335" i="4" l="1"/>
  <c r="M60" i="13"/>
  <c r="M61" i="13" s="1"/>
  <c r="R173" i="13"/>
  <c r="R132" i="13"/>
  <c r="B16" i="16"/>
  <c r="B20" i="16" s="1"/>
  <c r="B24" i="16" l="1"/>
  <c r="B27" i="16" s="1"/>
  <c r="B31" i="16" s="1"/>
  <c r="N61" i="13"/>
  <c r="I214" i="13"/>
  <c r="I201" i="13"/>
  <c r="J201" i="13"/>
  <c r="G71" i="4"/>
  <c r="H71" i="4"/>
  <c r="H10" i="14"/>
  <c r="G10" i="14"/>
  <c r="H9" i="14"/>
  <c r="G9" i="14"/>
  <c r="J214" i="13"/>
  <c r="J89" i="13"/>
  <c r="J90" i="13" s="1"/>
  <c r="I89" i="13"/>
  <c r="I90" i="13" s="1"/>
  <c r="I94" i="13"/>
  <c r="J94" i="13"/>
  <c r="I93" i="13"/>
  <c r="G308" i="4"/>
  <c r="H308" i="4"/>
  <c r="N9" i="14" l="1"/>
  <c r="O9" i="14" s="1"/>
  <c r="J9" i="14"/>
  <c r="N10" i="14"/>
  <c r="O10" i="14" s="1"/>
  <c r="J10" i="14"/>
  <c r="I96" i="13"/>
  <c r="L94" i="13"/>
  <c r="M94" i="13" s="1"/>
  <c r="L214" i="13"/>
  <c r="L201" i="13"/>
  <c r="Q60" i="13"/>
  <c r="L89" i="13"/>
  <c r="L90" i="13" s="1"/>
  <c r="J71" i="4"/>
  <c r="K71" i="4" s="1"/>
  <c r="J308" i="4"/>
  <c r="K308" i="4" s="1"/>
  <c r="L308" i="4" s="1"/>
  <c r="O308" i="4" s="1"/>
  <c r="P308" i="4" s="1"/>
  <c r="Q94" i="13" l="1"/>
  <c r="R94" i="13" s="1"/>
  <c r="M214" i="13"/>
  <c r="M201" i="13"/>
  <c r="M89" i="13"/>
  <c r="M90" i="13" s="1"/>
  <c r="R60" i="13"/>
  <c r="O71" i="4"/>
  <c r="A31" i="4"/>
  <c r="A32" i="4" s="1"/>
  <c r="A33" i="4" s="1"/>
  <c r="A37" i="4" s="1"/>
  <c r="P274" i="4"/>
  <c r="N89" i="13" l="1"/>
  <c r="N90" i="13" s="1"/>
  <c r="J215" i="13"/>
  <c r="J218" i="13" s="1"/>
  <c r="I215" i="13"/>
  <c r="I218" i="13" s="1"/>
  <c r="I197" i="13"/>
  <c r="I204" i="13"/>
  <c r="I207" i="13" s="1"/>
  <c r="J204" i="13"/>
  <c r="J207" i="13" s="1"/>
  <c r="J197" i="13"/>
  <c r="J194" i="13"/>
  <c r="I194" i="13"/>
  <c r="I188" i="13"/>
  <c r="J183" i="13"/>
  <c r="I183" i="13"/>
  <c r="I48" i="13"/>
  <c r="I51" i="13" s="1"/>
  <c r="J48" i="13"/>
  <c r="J51" i="13" s="1"/>
  <c r="J36" i="13"/>
  <c r="I36" i="13"/>
  <c r="H313" i="4"/>
  <c r="H314" i="4"/>
  <c r="H315" i="4"/>
  <c r="H316" i="4"/>
  <c r="H317" i="4"/>
  <c r="H318" i="4"/>
  <c r="H323" i="4"/>
  <c r="H319" i="4"/>
  <c r="H322" i="4"/>
  <c r="H324" i="4"/>
  <c r="H320" i="4"/>
  <c r="H321" i="4"/>
  <c r="H328" i="4"/>
  <c r="H330" i="4"/>
  <c r="G313" i="4"/>
  <c r="G314" i="4"/>
  <c r="G315" i="4"/>
  <c r="G316" i="4"/>
  <c r="G317" i="4"/>
  <c r="G318" i="4"/>
  <c r="G323" i="4"/>
  <c r="G319" i="4"/>
  <c r="G322" i="4"/>
  <c r="G324" i="4"/>
  <c r="G320" i="4"/>
  <c r="G321" i="4"/>
  <c r="G328" i="4"/>
  <c r="G330" i="4"/>
  <c r="G312" i="4"/>
  <c r="H312" i="4"/>
  <c r="G76" i="4"/>
  <c r="H76" i="4"/>
  <c r="H68" i="4"/>
  <c r="G68" i="4"/>
  <c r="B35" i="16"/>
  <c r="B39" i="16" s="1"/>
  <c r="B40" i="16" s="1"/>
  <c r="B44" i="16" s="1"/>
  <c r="K999978" i="16"/>
  <c r="C16653" i="16"/>
  <c r="C16655" i="16" s="1"/>
  <c r="J45" i="16"/>
  <c r="G45" i="16"/>
  <c r="K44" i="16"/>
  <c r="J36" i="16"/>
  <c r="G36" i="16"/>
  <c r="I36" i="16"/>
  <c r="K35" i="16"/>
  <c r="J32" i="16"/>
  <c r="G32" i="16"/>
  <c r="K31" i="16"/>
  <c r="J21" i="16"/>
  <c r="G21" i="16"/>
  <c r="I21" i="16"/>
  <c r="H21" i="16"/>
  <c r="L20" i="16"/>
  <c r="J198" i="13" l="1"/>
  <c r="L48" i="16"/>
  <c r="L31" i="16"/>
  <c r="L44" i="16"/>
  <c r="I198" i="13"/>
  <c r="H332" i="4"/>
  <c r="G332" i="4"/>
  <c r="Q201" i="13"/>
  <c r="L188" i="13"/>
  <c r="L189" i="13" s="1"/>
  <c r="I189" i="13"/>
  <c r="Q214" i="13"/>
  <c r="L48" i="13"/>
  <c r="L215" i="13"/>
  <c r="L218" i="13" s="1"/>
  <c r="Q89" i="13"/>
  <c r="L36" i="13"/>
  <c r="M36" i="13" s="1"/>
  <c r="L197" i="13"/>
  <c r="L194" i="13"/>
  <c r="L183" i="13"/>
  <c r="L204" i="13"/>
  <c r="L207" i="13" s="1"/>
  <c r="J321" i="4"/>
  <c r="K321" i="4" s="1"/>
  <c r="J324" i="4"/>
  <c r="K324" i="4" s="1"/>
  <c r="J319" i="4"/>
  <c r="K319" i="4" s="1"/>
  <c r="J313" i="4"/>
  <c r="K313" i="4" s="1"/>
  <c r="J316" i="4"/>
  <c r="K316" i="4" s="1"/>
  <c r="J330" i="4"/>
  <c r="K330" i="4" s="1"/>
  <c r="J76" i="4"/>
  <c r="J318" i="4"/>
  <c r="J320" i="4"/>
  <c r="K320" i="4" s="1"/>
  <c r="J328" i="4"/>
  <c r="K328" i="4" s="1"/>
  <c r="J317" i="4"/>
  <c r="K317" i="4" s="1"/>
  <c r="J315" i="4"/>
  <c r="K315" i="4" s="1"/>
  <c r="J68" i="4"/>
  <c r="J322" i="4"/>
  <c r="K322" i="4" s="1"/>
  <c r="J314" i="4"/>
  <c r="K314" i="4" s="1"/>
  <c r="J312" i="4"/>
  <c r="J323" i="4"/>
  <c r="K323" i="4" s="1"/>
  <c r="R25" i="13"/>
  <c r="I45" i="16"/>
  <c r="H45" i="16"/>
  <c r="I32" i="16"/>
  <c r="H36" i="16"/>
  <c r="L35" i="16"/>
  <c r="H32" i="16"/>
  <c r="L118" i="16"/>
  <c r="M48" i="13" l="1"/>
  <c r="M51" i="13" s="1"/>
  <c r="L51" i="13"/>
  <c r="R201" i="13"/>
  <c r="L198" i="13"/>
  <c r="J332" i="4"/>
  <c r="K76" i="4"/>
  <c r="M188" i="13"/>
  <c r="M189" i="13" s="1"/>
  <c r="R214" i="13"/>
  <c r="M215" i="13"/>
  <c r="M218" i="13" s="1"/>
  <c r="M204" i="13"/>
  <c r="M207" i="13" s="1"/>
  <c r="R89" i="13"/>
  <c r="M183" i="13"/>
  <c r="M194" i="13"/>
  <c r="L322" i="4"/>
  <c r="O322" i="4" s="1"/>
  <c r="P322" i="4" s="1"/>
  <c r="L330" i="4"/>
  <c r="O330" i="4" s="1"/>
  <c r="P330" i="4" s="1"/>
  <c r="L315" i="4"/>
  <c r="O315" i="4" s="1"/>
  <c r="P315" i="4" s="1"/>
  <c r="L320" i="4"/>
  <c r="O320" i="4" s="1"/>
  <c r="P320" i="4" s="1"/>
  <c r="O313" i="4"/>
  <c r="P313" i="4" s="1"/>
  <c r="L317" i="4"/>
  <c r="O317" i="4" s="1"/>
  <c r="P317" i="4" s="1"/>
  <c r="L319" i="4"/>
  <c r="O319" i="4" s="1"/>
  <c r="L324" i="4"/>
  <c r="O324" i="4" s="1"/>
  <c r="P324" i="4" s="1"/>
  <c r="L321" i="4"/>
  <c r="O321" i="4" s="1"/>
  <c r="P321" i="4" s="1"/>
  <c r="L316" i="4"/>
  <c r="O316" i="4" s="1"/>
  <c r="P316" i="4" s="1"/>
  <c r="L328" i="4"/>
  <c r="O328" i="4" s="1"/>
  <c r="P328" i="4" s="1"/>
  <c r="L323" i="4"/>
  <c r="O323" i="4" s="1"/>
  <c r="P323" i="4" s="1"/>
  <c r="K312" i="4"/>
  <c r="L314" i="4"/>
  <c r="O314" i="4" s="1"/>
  <c r="P314" i="4" s="1"/>
  <c r="M197" i="13"/>
  <c r="K318" i="4"/>
  <c r="L318" i="4" s="1"/>
  <c r="K68" i="4"/>
  <c r="Q48" i="13" l="1"/>
  <c r="M198" i="13"/>
  <c r="L76" i="4"/>
  <c r="O76" i="4" s="1"/>
  <c r="K332" i="4"/>
  <c r="N188" i="13"/>
  <c r="N189" i="13" s="1"/>
  <c r="N207" i="13"/>
  <c r="N215" i="13"/>
  <c r="N218" i="13" s="1"/>
  <c r="Q36" i="13"/>
  <c r="P319" i="4"/>
  <c r="G87" i="4"/>
  <c r="H87" i="4"/>
  <c r="G352" i="4"/>
  <c r="G355" i="4" s="1"/>
  <c r="H352" i="4"/>
  <c r="H355" i="4" s="1"/>
  <c r="J123" i="13"/>
  <c r="J124" i="13" s="1"/>
  <c r="I123" i="13"/>
  <c r="I124" i="13" s="1"/>
  <c r="N51" i="13" l="1"/>
  <c r="R48" i="13"/>
  <c r="N198" i="13"/>
  <c r="Q188" i="13"/>
  <c r="Q204" i="13"/>
  <c r="Q215" i="13"/>
  <c r="R36" i="13"/>
  <c r="Q194" i="13"/>
  <c r="Q183" i="13"/>
  <c r="O312" i="4"/>
  <c r="Q197" i="13"/>
  <c r="L123" i="13"/>
  <c r="L124" i="13" s="1"/>
  <c r="O318" i="4"/>
  <c r="J87" i="4"/>
  <c r="O68" i="4"/>
  <c r="J352" i="4"/>
  <c r="J355" i="4" s="1"/>
  <c r="J239" i="13"/>
  <c r="J241" i="13" s="1"/>
  <c r="I178" i="13"/>
  <c r="I180" i="13" s="1"/>
  <c r="J178" i="13"/>
  <c r="J180" i="13" s="1"/>
  <c r="H262" i="4"/>
  <c r="G262" i="4"/>
  <c r="H261" i="4"/>
  <c r="G261" i="4"/>
  <c r="H260" i="4"/>
  <c r="G260" i="4"/>
  <c r="G244" i="4"/>
  <c r="H244" i="4"/>
  <c r="J159" i="13"/>
  <c r="I159" i="13"/>
  <c r="H263" i="4" l="1"/>
  <c r="G263" i="4"/>
  <c r="R215" i="13"/>
  <c r="M123" i="13"/>
  <c r="R183" i="13"/>
  <c r="P312" i="4"/>
  <c r="J261" i="4"/>
  <c r="K261" i="4" s="1"/>
  <c r="O261" i="4" s="1"/>
  <c r="P261" i="4" s="1"/>
  <c r="R197" i="13"/>
  <c r="L178" i="13"/>
  <c r="L180" i="13" s="1"/>
  <c r="L239" i="13"/>
  <c r="L241" i="13" s="1"/>
  <c r="L159" i="13"/>
  <c r="K352" i="4"/>
  <c r="K355" i="4" s="1"/>
  <c r="P318" i="4"/>
  <c r="J260" i="4"/>
  <c r="J262" i="4"/>
  <c r="K262" i="4" s="1"/>
  <c r="K87" i="4"/>
  <c r="J244" i="4"/>
  <c r="K244" i="4" s="1"/>
  <c r="P290" i="4"/>
  <c r="R71" i="13"/>
  <c r="J17" i="13"/>
  <c r="I17" i="13"/>
  <c r="I234" i="13"/>
  <c r="I236" i="13" s="1"/>
  <c r="R204" i="13"/>
  <c r="M159" i="13" l="1"/>
  <c r="J263" i="4"/>
  <c r="L87" i="4"/>
  <c r="N124" i="13"/>
  <c r="M124" i="13"/>
  <c r="M178" i="13"/>
  <c r="M239" i="13"/>
  <c r="M241" i="13" s="1"/>
  <c r="O262" i="4"/>
  <c r="P262" i="4" s="1"/>
  <c r="L244" i="4"/>
  <c r="O244" i="4" s="1"/>
  <c r="P244" i="4" s="1"/>
  <c r="L234" i="13"/>
  <c r="L236" i="13" s="1"/>
  <c r="L17" i="13"/>
  <c r="L352" i="4"/>
  <c r="L355" i="4" s="1"/>
  <c r="K260" i="4"/>
  <c r="K263" i="4" s="1"/>
  <c r="R81" i="13"/>
  <c r="Q159" i="13" l="1"/>
  <c r="L263" i="4"/>
  <c r="M180" i="13"/>
  <c r="N239" i="13"/>
  <c r="N241" i="13" s="1"/>
  <c r="M234" i="13"/>
  <c r="M236" i="13" s="1"/>
  <c r="Q123" i="13"/>
  <c r="M17" i="13"/>
  <c r="O352" i="4"/>
  <c r="O87" i="4"/>
  <c r="N17" i="13" l="1"/>
  <c r="Q178" i="13"/>
  <c r="N180" i="13"/>
  <c r="Q239" i="13"/>
  <c r="R123" i="13"/>
  <c r="N234" i="13"/>
  <c r="N236" i="13" s="1"/>
  <c r="P352" i="4"/>
  <c r="O260" i="4"/>
  <c r="P87" i="4"/>
  <c r="J184" i="13"/>
  <c r="J185" i="13" s="1"/>
  <c r="I184" i="13"/>
  <c r="I185" i="13" s="1"/>
  <c r="J165" i="13"/>
  <c r="I165" i="13"/>
  <c r="I103" i="13"/>
  <c r="J103" i="13"/>
  <c r="J93" i="13"/>
  <c r="J96" i="13" s="1"/>
  <c r="J44" i="13"/>
  <c r="I44" i="13"/>
  <c r="I21" i="13"/>
  <c r="I22" i="13" s="1"/>
  <c r="J21" i="13"/>
  <c r="J22" i="13" s="1"/>
  <c r="L103" i="13" l="1"/>
  <c r="M103" i="13" s="1"/>
  <c r="R178" i="13"/>
  <c r="L44" i="13"/>
  <c r="Q234" i="13"/>
  <c r="R239" i="13"/>
  <c r="L21" i="13"/>
  <c r="L22" i="13" s="1"/>
  <c r="L165" i="13"/>
  <c r="L93" i="13"/>
  <c r="L96" i="13" s="1"/>
  <c r="L184" i="13"/>
  <c r="L185" i="13" s="1"/>
  <c r="P260" i="4"/>
  <c r="M44" i="13" l="1"/>
  <c r="M165" i="13"/>
  <c r="Q103" i="13"/>
  <c r="R103" i="13" s="1"/>
  <c r="R234" i="13"/>
  <c r="M184" i="13"/>
  <c r="M93" i="13"/>
  <c r="M96" i="13" s="1"/>
  <c r="M21" i="13"/>
  <c r="M22" i="13" s="1"/>
  <c r="R159" i="13"/>
  <c r="N185" i="13" l="1"/>
  <c r="M185" i="13"/>
  <c r="N22" i="13"/>
  <c r="N165" i="13"/>
  <c r="N96" i="13"/>
  <c r="H8" i="14"/>
  <c r="G377" i="4"/>
  <c r="G379" i="4"/>
  <c r="J379" i="4" s="1"/>
  <c r="K379" i="4" s="1"/>
  <c r="L379" i="4" s="1"/>
  <c r="G378" i="4"/>
  <c r="G373" i="4"/>
  <c r="G372" i="4"/>
  <c r="G368" i="4"/>
  <c r="J368" i="4" s="1"/>
  <c r="K368" i="4" s="1"/>
  <c r="G374" i="4"/>
  <c r="G371" i="4"/>
  <c r="G370" i="4"/>
  <c r="G367" i="4"/>
  <c r="G376" i="4"/>
  <c r="G369" i="4"/>
  <c r="J369" i="4" s="1"/>
  <c r="K369" i="4" s="1"/>
  <c r="G366" i="4"/>
  <c r="G365" i="4"/>
  <c r="G213" i="4"/>
  <c r="G364" i="4"/>
  <c r="J364" i="4" s="1"/>
  <c r="G363" i="4"/>
  <c r="G10" i="4"/>
  <c r="G19" i="4" s="1"/>
  <c r="Q44" i="13" l="1"/>
  <c r="Q165" i="13"/>
  <c r="G381" i="4"/>
  <c r="Q184" i="13"/>
  <c r="Q93" i="13"/>
  <c r="O379" i="4"/>
  <c r="P379" i="4" s="1"/>
  <c r="O369" i="4"/>
  <c r="P369" i="4" s="1"/>
  <c r="Q21" i="13"/>
  <c r="K364" i="4"/>
  <c r="J367" i="4"/>
  <c r="J378" i="4"/>
  <c r="K378" i="4" s="1"/>
  <c r="L378" i="4" s="1"/>
  <c r="J372" i="4"/>
  <c r="K372" i="4" s="1"/>
  <c r="J376" i="4"/>
  <c r="K376" i="4" s="1"/>
  <c r="L376" i="4" s="1"/>
  <c r="J363" i="4"/>
  <c r="J371" i="4"/>
  <c r="K371" i="4" s="1"/>
  <c r="J370" i="4"/>
  <c r="K370" i="4" s="1"/>
  <c r="J373" i="4"/>
  <c r="K373" i="4" s="1"/>
  <c r="J377" i="4"/>
  <c r="K377" i="4" s="1"/>
  <c r="L377" i="4" s="1"/>
  <c r="J365" i="4"/>
  <c r="J374" i="4"/>
  <c r="K374" i="4" s="1"/>
  <c r="J366" i="4"/>
  <c r="P275" i="4"/>
  <c r="P292" i="4"/>
  <c r="P289" i="4"/>
  <c r="P293" i="4"/>
  <c r="R165" i="13" l="1"/>
  <c r="R44" i="13"/>
  <c r="J381" i="4"/>
  <c r="R93" i="13"/>
  <c r="R184" i="13"/>
  <c r="O377" i="4"/>
  <c r="P377" i="4" s="1"/>
  <c r="O373" i="4"/>
  <c r="P373" i="4" s="1"/>
  <c r="O371" i="4"/>
  <c r="P371" i="4" s="1"/>
  <c r="O368" i="4"/>
  <c r="P368" i="4" s="1"/>
  <c r="O378" i="4"/>
  <c r="P378" i="4" s="1"/>
  <c r="O376" i="4"/>
  <c r="P376" i="4" s="1"/>
  <c r="O364" i="4"/>
  <c r="O370" i="4"/>
  <c r="P370" i="4" s="1"/>
  <c r="O372" i="4"/>
  <c r="R21" i="13"/>
  <c r="K363" i="4"/>
  <c r="K367" i="4"/>
  <c r="K366" i="4"/>
  <c r="L366" i="4" s="1"/>
  <c r="K365" i="4"/>
  <c r="L365" i="4" s="1"/>
  <c r="G224" i="4"/>
  <c r="G225" i="4" s="1"/>
  <c r="H358" i="4"/>
  <c r="H360" i="4" s="1"/>
  <c r="G358" i="4"/>
  <c r="G360" i="4" s="1"/>
  <c r="H348" i="4"/>
  <c r="H349" i="4" s="1"/>
  <c r="G348" i="4"/>
  <c r="G349" i="4" s="1"/>
  <c r="H344" i="4"/>
  <c r="H345" i="4" s="1"/>
  <c r="G344" i="4"/>
  <c r="G345" i="4" s="1"/>
  <c r="H307" i="4"/>
  <c r="G307" i="4"/>
  <c r="H306" i="4"/>
  <c r="G306" i="4"/>
  <c r="H228" i="4"/>
  <c r="H230" i="4" s="1"/>
  <c r="G228" i="4"/>
  <c r="G230" i="4" s="1"/>
  <c r="P372" i="4" l="1"/>
  <c r="K381" i="4"/>
  <c r="G310" i="4"/>
  <c r="H310" i="4"/>
  <c r="O367" i="4"/>
  <c r="L363" i="4"/>
  <c r="L381" i="4" s="1"/>
  <c r="O365" i="4"/>
  <c r="O366" i="4"/>
  <c r="O374" i="4"/>
  <c r="P374" i="4" s="1"/>
  <c r="J228" i="4"/>
  <c r="J230" i="4" s="1"/>
  <c r="J306" i="4"/>
  <c r="J348" i="4"/>
  <c r="J344" i="4"/>
  <c r="J345" i="4" s="1"/>
  <c r="J358" i="4"/>
  <c r="J360" i="4" s="1"/>
  <c r="J307" i="4"/>
  <c r="J310" i="4" l="1"/>
  <c r="K348" i="4"/>
  <c r="J349" i="4"/>
  <c r="K306" i="4"/>
  <c r="K228" i="4"/>
  <c r="K230" i="4" s="1"/>
  <c r="O363" i="4"/>
  <c r="O381" i="4" s="1"/>
  <c r="K358" i="4"/>
  <c r="K360" i="4" s="1"/>
  <c r="K344" i="4"/>
  <c r="K307" i="4"/>
  <c r="K310" i="4" l="1"/>
  <c r="L345" i="4"/>
  <c r="K345" i="4"/>
  <c r="L348" i="4"/>
  <c r="L349" i="4" s="1"/>
  <c r="K349" i="4"/>
  <c r="L228" i="4"/>
  <c r="L230" i="4" s="1"/>
  <c r="L306" i="4"/>
  <c r="L358" i="4"/>
  <c r="L360" i="4" s="1"/>
  <c r="L307" i="4"/>
  <c r="H37" i="4"/>
  <c r="H104" i="4"/>
  <c r="H105" i="4" s="1"/>
  <c r="G104" i="4"/>
  <c r="G105" i="4" s="1"/>
  <c r="H137" i="4"/>
  <c r="G137" i="4"/>
  <c r="O348" i="4" l="1"/>
  <c r="L310" i="4"/>
  <c r="O228" i="4"/>
  <c r="O306" i="4"/>
  <c r="J104" i="4"/>
  <c r="J105" i="4" s="1"/>
  <c r="O358" i="4"/>
  <c r="O344" i="4"/>
  <c r="O307" i="4"/>
  <c r="J137" i="4"/>
  <c r="K137" i="4" s="1"/>
  <c r="P228" i="4" l="1"/>
  <c r="P348" i="4"/>
  <c r="P306" i="4"/>
  <c r="K104" i="4"/>
  <c r="K105" i="4" s="1"/>
  <c r="L137" i="4"/>
  <c r="O137" i="4" s="1"/>
  <c r="P137" i="4" s="1"/>
  <c r="P358" i="4"/>
  <c r="P344" i="4"/>
  <c r="P307" i="4"/>
  <c r="J102" i="13"/>
  <c r="J104" i="13" s="1"/>
  <c r="I102" i="13"/>
  <c r="I104" i="13" s="1"/>
  <c r="I69" i="13"/>
  <c r="I72" i="13" s="1"/>
  <c r="J69" i="13"/>
  <c r="J72" i="13" s="1"/>
  <c r="P51" i="4"/>
  <c r="L105" i="4" l="1"/>
  <c r="L69" i="13"/>
  <c r="L102" i="13"/>
  <c r="L104" i="13" s="1"/>
  <c r="M69" i="13" l="1"/>
  <c r="M72" i="13" s="1"/>
  <c r="L72" i="13"/>
  <c r="O104" i="4"/>
  <c r="M102" i="13"/>
  <c r="M104" i="13" s="1"/>
  <c r="P104" i="4" l="1"/>
  <c r="N102" i="13"/>
  <c r="N104" i="13" s="1"/>
  <c r="P131" i="4"/>
  <c r="Q69" i="13" l="1"/>
  <c r="N72" i="13"/>
  <c r="Q102" i="13"/>
  <c r="G152" i="4"/>
  <c r="H152" i="4"/>
  <c r="G198" i="4"/>
  <c r="H198" i="4"/>
  <c r="G188" i="4"/>
  <c r="H188" i="4"/>
  <c r="R69" i="13" l="1"/>
  <c r="R102" i="13"/>
  <c r="J188" i="4"/>
  <c r="J198" i="4"/>
  <c r="K198" i="4" s="1"/>
  <c r="J152" i="4"/>
  <c r="K152" i="4" s="1"/>
  <c r="P286" i="4"/>
  <c r="G125" i="4"/>
  <c r="H125" i="4"/>
  <c r="G145" i="4"/>
  <c r="H145" i="4"/>
  <c r="K188" i="4" l="1"/>
  <c r="O198" i="4"/>
  <c r="P198" i="4" s="1"/>
  <c r="L152" i="4"/>
  <c r="O152" i="4" s="1"/>
  <c r="P152" i="4" s="1"/>
  <c r="J145" i="4"/>
  <c r="K145" i="4" s="1"/>
  <c r="J125" i="4"/>
  <c r="K125" i="4" s="1"/>
  <c r="G130" i="4"/>
  <c r="G58" i="4"/>
  <c r="L188" i="4" l="1"/>
  <c r="O125" i="4"/>
  <c r="P125" i="4" s="1"/>
  <c r="L145" i="4"/>
  <c r="O145" i="4" s="1"/>
  <c r="P145" i="4" s="1"/>
  <c r="I166" i="13"/>
  <c r="J166" i="13"/>
  <c r="O188" i="4" l="1"/>
  <c r="L166" i="13"/>
  <c r="M166" i="13" s="1"/>
  <c r="R188" i="13"/>
  <c r="H167" i="4"/>
  <c r="P188" i="4" l="1"/>
  <c r="Q166" i="13"/>
  <c r="G128" i="4"/>
  <c r="G132" i="4" s="1"/>
  <c r="H128" i="4"/>
  <c r="G123" i="4"/>
  <c r="H123" i="4"/>
  <c r="J123" i="4" l="1"/>
  <c r="K123" i="4" s="1"/>
  <c r="L123" i="4" s="1"/>
  <c r="J128" i="4"/>
  <c r="K128" i="4" l="1"/>
  <c r="O123" i="4"/>
  <c r="P123" i="4" s="1"/>
  <c r="J168" i="13"/>
  <c r="I168" i="13"/>
  <c r="J167" i="13"/>
  <c r="I167" i="13"/>
  <c r="H109" i="4"/>
  <c r="J109" i="4" s="1"/>
  <c r="K109" i="4" s="1"/>
  <c r="H108" i="4"/>
  <c r="G108" i="4"/>
  <c r="G111" i="4"/>
  <c r="H136" i="4"/>
  <c r="G168" i="4"/>
  <c r="G136" i="4"/>
  <c r="G70" i="4"/>
  <c r="H70" i="4"/>
  <c r="G169" i="4"/>
  <c r="G38" i="4"/>
  <c r="H38" i="4"/>
  <c r="G37" i="4"/>
  <c r="G203" i="4"/>
  <c r="G204" i="4" s="1"/>
  <c r="H203" i="4"/>
  <c r="H204" i="4" s="1"/>
  <c r="H58" i="4"/>
  <c r="J58" i="4" s="1"/>
  <c r="H169" i="4"/>
  <c r="G32" i="4"/>
  <c r="H32" i="4"/>
  <c r="G33" i="4"/>
  <c r="H33" i="4"/>
  <c r="G46" i="4"/>
  <c r="H46" i="4"/>
  <c r="G96" i="4"/>
  <c r="H96" i="4"/>
  <c r="L128" i="4" l="1"/>
  <c r="L167" i="13"/>
  <c r="M167" i="13" s="1"/>
  <c r="L109" i="4"/>
  <c r="O109" i="4" s="1"/>
  <c r="P109" i="4" s="1"/>
  <c r="L168" i="13"/>
  <c r="M168" i="13" s="1"/>
  <c r="J108" i="4"/>
  <c r="J136" i="4"/>
  <c r="J70" i="4"/>
  <c r="K70" i="4" s="1"/>
  <c r="J168" i="4"/>
  <c r="K168" i="4" s="1"/>
  <c r="J32" i="4"/>
  <c r="K32" i="4" s="1"/>
  <c r="J33" i="4"/>
  <c r="J37" i="4"/>
  <c r="J96" i="4"/>
  <c r="K96" i="4" s="1"/>
  <c r="J38" i="4"/>
  <c r="K58" i="4"/>
  <c r="J169" i="4"/>
  <c r="K169" i="4" s="1"/>
  <c r="J46" i="4"/>
  <c r="K46" i="4" s="1"/>
  <c r="L46" i="4" s="1"/>
  <c r="J203" i="4"/>
  <c r="J204" i="4" s="1"/>
  <c r="R244" i="13"/>
  <c r="K108" i="4" l="1"/>
  <c r="K136" i="4"/>
  <c r="O128" i="4"/>
  <c r="K38" i="4"/>
  <c r="O38" i="4" s="1"/>
  <c r="Q167" i="13"/>
  <c r="Q168" i="13"/>
  <c r="L169" i="4"/>
  <c r="O169" i="4" s="1"/>
  <c r="L168" i="4"/>
  <c r="O168" i="4" s="1"/>
  <c r="L108" i="4"/>
  <c r="L96" i="4"/>
  <c r="O96" i="4" s="1"/>
  <c r="O70" i="4"/>
  <c r="O46" i="4"/>
  <c r="P46" i="4" s="1"/>
  <c r="O32" i="4"/>
  <c r="K203" i="4"/>
  <c r="K204" i="4" s="1"/>
  <c r="K33" i="4"/>
  <c r="K37" i="4"/>
  <c r="R167" i="13" l="1"/>
  <c r="O136" i="4"/>
  <c r="O108" i="4"/>
  <c r="P128" i="4"/>
  <c r="L37" i="4"/>
  <c r="R168" i="13"/>
  <c r="L203" i="4"/>
  <c r="L204" i="4" s="1"/>
  <c r="O58" i="4"/>
  <c r="P108" i="4" l="1"/>
  <c r="O203" i="4"/>
  <c r="O37" i="4"/>
  <c r="O33" i="4"/>
  <c r="P203" i="4" l="1"/>
  <c r="P181" i="4"/>
  <c r="R194" i="13" l="1"/>
  <c r="P70" i="4" l="1"/>
  <c r="P71" i="4"/>
  <c r="P38" i="4"/>
  <c r="P37" i="4" l="1"/>
  <c r="I30" i="13"/>
  <c r="I32" i="13" s="1"/>
  <c r="J30" i="13"/>
  <c r="J32" i="13" s="1"/>
  <c r="I161" i="13"/>
  <c r="I162" i="13" s="1"/>
  <c r="J161" i="13"/>
  <c r="J162" i="13" s="1"/>
  <c r="L161" i="13" l="1"/>
  <c r="L162" i="13" s="1"/>
  <c r="L30" i="13"/>
  <c r="L32" i="13" s="1"/>
  <c r="J249" i="13"/>
  <c r="J250" i="13" s="1"/>
  <c r="I249" i="13"/>
  <c r="I250" i="13" s="1"/>
  <c r="M161" i="13" l="1"/>
  <c r="M162" i="13" s="1"/>
  <c r="L249" i="13"/>
  <c r="L250" i="13" s="1"/>
  <c r="M30" i="13"/>
  <c r="M32" i="13" s="1"/>
  <c r="R20" i="13"/>
  <c r="H64" i="4"/>
  <c r="H65" i="4" s="1"/>
  <c r="H194" i="4"/>
  <c r="H196" i="4"/>
  <c r="H195" i="4"/>
  <c r="G64" i="4"/>
  <c r="G65" i="4" s="1"/>
  <c r="G194" i="4"/>
  <c r="G196" i="4"/>
  <c r="G195" i="4"/>
  <c r="G200" i="4" l="1"/>
  <c r="H200" i="4"/>
  <c r="N32" i="13"/>
  <c r="N162" i="13"/>
  <c r="J64" i="4"/>
  <c r="J65" i="4" s="1"/>
  <c r="M249" i="13"/>
  <c r="J195" i="4"/>
  <c r="K195" i="4" s="1"/>
  <c r="J196" i="4"/>
  <c r="J194" i="4"/>
  <c r="H178" i="4"/>
  <c r="H179" i="4" s="1"/>
  <c r="G178" i="4"/>
  <c r="G179" i="4" s="1"/>
  <c r="J200" i="4" l="1"/>
  <c r="K194" i="4"/>
  <c r="K64" i="4"/>
  <c r="K65" i="4" s="1"/>
  <c r="N250" i="13"/>
  <c r="M250" i="13"/>
  <c r="L195" i="4"/>
  <c r="O195" i="4" s="1"/>
  <c r="P195" i="4" s="1"/>
  <c r="Q161" i="13"/>
  <c r="Q30" i="13"/>
  <c r="K196" i="4"/>
  <c r="L196" i="4" s="1"/>
  <c r="J178" i="4"/>
  <c r="J179" i="4" s="1"/>
  <c r="P96" i="4"/>
  <c r="K200" i="4" l="1"/>
  <c r="L194" i="4"/>
  <c r="L200" i="4" s="1"/>
  <c r="L64" i="4"/>
  <c r="L65" i="4" s="1"/>
  <c r="Q249" i="13"/>
  <c r="R161" i="13"/>
  <c r="R30" i="13"/>
  <c r="K178" i="4"/>
  <c r="K179" i="4" s="1"/>
  <c r="O194" i="4" l="1"/>
  <c r="O64" i="4"/>
  <c r="L178" i="4"/>
  <c r="L179" i="4" s="1"/>
  <c r="R249" i="13"/>
  <c r="O196" i="4"/>
  <c r="J225" i="13"/>
  <c r="J226" i="13" s="1"/>
  <c r="I225" i="13"/>
  <c r="I226" i="13" s="1"/>
  <c r="J258" i="13"/>
  <c r="I258" i="13"/>
  <c r="I136" i="13"/>
  <c r="I141" i="13" s="1"/>
  <c r="J43" i="13"/>
  <c r="J45" i="13" s="1"/>
  <c r="I43" i="13"/>
  <c r="I45" i="13" s="1"/>
  <c r="J35" i="13"/>
  <c r="J40" i="13" s="1"/>
  <c r="I35" i="13"/>
  <c r="I40" i="13" s="1"/>
  <c r="H10" i="4"/>
  <c r="H340" i="4"/>
  <c r="H341" i="4" s="1"/>
  <c r="G340" i="4"/>
  <c r="G341" i="4" s="1"/>
  <c r="J170" i="13" l="1"/>
  <c r="J259" i="13"/>
  <c r="I170" i="13"/>
  <c r="I259" i="13"/>
  <c r="P64" i="4"/>
  <c r="J10" i="4"/>
  <c r="P194" i="4"/>
  <c r="L136" i="13"/>
  <c r="L141" i="13" s="1"/>
  <c r="L225" i="13"/>
  <c r="L226" i="13" s="1"/>
  <c r="L43" i="13"/>
  <c r="L45" i="13" s="1"/>
  <c r="L258" i="13"/>
  <c r="L35" i="13"/>
  <c r="L40" i="13" s="1"/>
  <c r="J340" i="4"/>
  <c r="J341" i="4" s="1"/>
  <c r="O178" i="4"/>
  <c r="P196" i="4"/>
  <c r="P365" i="4"/>
  <c r="P364" i="4"/>
  <c r="P363" i="4"/>
  <c r="G270" i="4"/>
  <c r="H270" i="4"/>
  <c r="H272" i="4" s="1"/>
  <c r="G271" i="4"/>
  <c r="H208" i="4"/>
  <c r="H209" i="4" s="1"/>
  <c r="G208" i="4"/>
  <c r="G250" i="4"/>
  <c r="H250" i="4"/>
  <c r="G255" i="4"/>
  <c r="H255" i="4"/>
  <c r="G256" i="4"/>
  <c r="H256" i="4"/>
  <c r="G251" i="4"/>
  <c r="H251" i="4"/>
  <c r="H14" i="4"/>
  <c r="H19" i="4" s="1"/>
  <c r="G243" i="4"/>
  <c r="G246" i="4" s="1"/>
  <c r="H243" i="4"/>
  <c r="H246" i="4" s="1"/>
  <c r="H239" i="4"/>
  <c r="G239" i="4"/>
  <c r="H238" i="4"/>
  <c r="G238" i="4"/>
  <c r="H224" i="4"/>
  <c r="H225" i="4" s="1"/>
  <c r="H220" i="4"/>
  <c r="G220" i="4"/>
  <c r="H219" i="4"/>
  <c r="G219" i="4"/>
  <c r="H182" i="4"/>
  <c r="H184" i="4" s="1"/>
  <c r="G182" i="4"/>
  <c r="G184" i="4" s="1"/>
  <c r="H212" i="4"/>
  <c r="G212" i="4"/>
  <c r="G214" i="4" s="1"/>
  <c r="H211" i="4"/>
  <c r="H213" i="4"/>
  <c r="G207" i="4"/>
  <c r="H190" i="4"/>
  <c r="H191" i="4" s="1"/>
  <c r="G190" i="4"/>
  <c r="G191" i="4" s="1"/>
  <c r="H174" i="4"/>
  <c r="H175" i="4" s="1"/>
  <c r="G174" i="4"/>
  <c r="G175" i="4" s="1"/>
  <c r="H139" i="4"/>
  <c r="G139" i="4"/>
  <c r="H150" i="4"/>
  <c r="G150" i="4"/>
  <c r="H124" i="4"/>
  <c r="G124" i="4"/>
  <c r="H140" i="4"/>
  <c r="G140" i="4"/>
  <c r="H153" i="4"/>
  <c r="H138" i="4"/>
  <c r="G138" i="4"/>
  <c r="H122" i="4"/>
  <c r="G122" i="4"/>
  <c r="H130" i="4"/>
  <c r="H132" i="4" s="1"/>
  <c r="H144" i="4"/>
  <c r="H146" i="4" s="1"/>
  <c r="G144" i="4"/>
  <c r="G146" i="4" s="1"/>
  <c r="G112" i="4"/>
  <c r="G113" i="4" s="1"/>
  <c r="H93" i="4"/>
  <c r="G93" i="4"/>
  <c r="H45" i="4"/>
  <c r="G45" i="4"/>
  <c r="H111" i="4"/>
  <c r="H113" i="4" s="1"/>
  <c r="H72" i="4"/>
  <c r="G72" i="4"/>
  <c r="H151" i="4"/>
  <c r="G151" i="4"/>
  <c r="H166" i="4"/>
  <c r="H170" i="4" s="1"/>
  <c r="G166" i="4"/>
  <c r="G118" i="4"/>
  <c r="G119" i="4" s="1"/>
  <c r="G31" i="4"/>
  <c r="G34" i="4" s="1"/>
  <c r="H31" i="4"/>
  <c r="H34" i="4" s="1"/>
  <c r="G55" i="4"/>
  <c r="H55" i="4"/>
  <c r="G88" i="4"/>
  <c r="G90" i="4" s="1"/>
  <c r="H88" i="4"/>
  <c r="H90" i="4" s="1"/>
  <c r="G44" i="4"/>
  <c r="H44" i="4"/>
  <c r="G22" i="4"/>
  <c r="G24" i="4" s="1"/>
  <c r="G27" i="4"/>
  <c r="G28" i="4" s="1"/>
  <c r="G82" i="4"/>
  <c r="G84" i="4" s="1"/>
  <c r="H82" i="4"/>
  <c r="H84" i="4" s="1"/>
  <c r="G77" i="4"/>
  <c r="G78" i="4" s="1"/>
  <c r="H77" i="4"/>
  <c r="H78" i="4" s="1"/>
  <c r="G47" i="4"/>
  <c r="H47" i="4"/>
  <c r="G39" i="4"/>
  <c r="G41" i="4" s="1"/>
  <c r="H39" i="4"/>
  <c r="H41" i="4" s="1"/>
  <c r="G69" i="4"/>
  <c r="H69" i="4"/>
  <c r="G100" i="4"/>
  <c r="G101" i="4" s="1"/>
  <c r="H100" i="4"/>
  <c r="H101" i="4" s="1"/>
  <c r="G167" i="4"/>
  <c r="H95" i="4"/>
  <c r="G95" i="4"/>
  <c r="H73" i="4"/>
  <c r="G73" i="4"/>
  <c r="H57" i="4"/>
  <c r="G57" i="4"/>
  <c r="H56" i="4"/>
  <c r="G56" i="4"/>
  <c r="J261" i="13" l="1"/>
  <c r="L170" i="13"/>
  <c r="L259" i="13"/>
  <c r="H141" i="4"/>
  <c r="G209" i="4"/>
  <c r="H126" i="4"/>
  <c r="G221" i="4"/>
  <c r="G126" i="4"/>
  <c r="G154" i="4"/>
  <c r="G252" i="4"/>
  <c r="G272" i="4"/>
  <c r="G170" i="4"/>
  <c r="G97" i="4"/>
  <c r="G141" i="4"/>
  <c r="H154" i="4"/>
  <c r="H257" i="4"/>
  <c r="G74" i="4"/>
  <c r="G48" i="4"/>
  <c r="H97" i="4"/>
  <c r="H214" i="4"/>
  <c r="H221" i="4"/>
  <c r="G257" i="4"/>
  <c r="G59" i="4"/>
  <c r="H74" i="4"/>
  <c r="H48" i="4"/>
  <c r="H59" i="4"/>
  <c r="H252" i="4"/>
  <c r="K10" i="4"/>
  <c r="G240" i="4"/>
  <c r="H240" i="4"/>
  <c r="J111" i="4"/>
  <c r="J112" i="4"/>
  <c r="K112" i="4" s="1"/>
  <c r="L112" i="4" s="1"/>
  <c r="O112" i="4" s="1"/>
  <c r="P112" i="4" s="1"/>
  <c r="J130" i="4"/>
  <c r="J132" i="4" s="1"/>
  <c r="J118" i="4"/>
  <c r="J119" i="4" s="1"/>
  <c r="J27" i="4"/>
  <c r="J28" i="4" s="1"/>
  <c r="M225" i="13"/>
  <c r="M226" i="13" s="1"/>
  <c r="M136" i="13"/>
  <c r="M141" i="13" s="1"/>
  <c r="M258" i="13"/>
  <c r="M43" i="13"/>
  <c r="M45" i="13" s="1"/>
  <c r="M35" i="13"/>
  <c r="M40" i="13" s="1"/>
  <c r="K340" i="4"/>
  <c r="J238" i="4"/>
  <c r="J45" i="4"/>
  <c r="K45" i="4" s="1"/>
  <c r="L45" i="4" s="1"/>
  <c r="J239" i="4"/>
  <c r="K239" i="4" s="1"/>
  <c r="J251" i="4"/>
  <c r="K251" i="4" s="1"/>
  <c r="J57" i="4"/>
  <c r="K57" i="4" s="1"/>
  <c r="L57" i="4" s="1"/>
  <c r="J93" i="4"/>
  <c r="J138" i="4"/>
  <c r="J256" i="4"/>
  <c r="K256" i="4" s="1"/>
  <c r="J73" i="4"/>
  <c r="K73" i="4" s="1"/>
  <c r="P178" i="4"/>
  <c r="J151" i="4"/>
  <c r="K151" i="4" s="1"/>
  <c r="J150" i="4"/>
  <c r="J122" i="4"/>
  <c r="J100" i="4"/>
  <c r="J101" i="4" s="1"/>
  <c r="J47" i="4"/>
  <c r="K47" i="4" s="1"/>
  <c r="L47" i="4" s="1"/>
  <c r="J44" i="4"/>
  <c r="J166" i="4"/>
  <c r="J124" i="4"/>
  <c r="K124" i="4" s="1"/>
  <c r="J190" i="4"/>
  <c r="J191" i="4" s="1"/>
  <c r="J182" i="4"/>
  <c r="J184" i="4" s="1"/>
  <c r="J220" i="4"/>
  <c r="K220" i="4" s="1"/>
  <c r="J271" i="4"/>
  <c r="J207" i="4"/>
  <c r="J224" i="4"/>
  <c r="J225" i="4" s="1"/>
  <c r="J243" i="4"/>
  <c r="J246" i="4" s="1"/>
  <c r="J270" i="4"/>
  <c r="J69" i="4"/>
  <c r="J88" i="4"/>
  <c r="J90" i="4" s="1"/>
  <c r="J213" i="4"/>
  <c r="K213" i="4" s="1"/>
  <c r="J255" i="4"/>
  <c r="J77" i="4"/>
  <c r="J78" i="4" s="1"/>
  <c r="J95" i="4"/>
  <c r="K95" i="4" s="1"/>
  <c r="J82" i="4"/>
  <c r="J84" i="4" s="1"/>
  <c r="J55" i="4"/>
  <c r="J72" i="4"/>
  <c r="K72" i="4" s="1"/>
  <c r="J139" i="4"/>
  <c r="K139" i="4" s="1"/>
  <c r="J211" i="4"/>
  <c r="J153" i="4"/>
  <c r="J250" i="4"/>
  <c r="J252" i="4" s="1"/>
  <c r="J56" i="4"/>
  <c r="K56" i="4" s="1"/>
  <c r="L56" i="4" s="1"/>
  <c r="J167" i="4"/>
  <c r="K167" i="4" s="1"/>
  <c r="J39" i="4"/>
  <c r="J41" i="4" s="1"/>
  <c r="J22" i="4"/>
  <c r="J24" i="4" s="1"/>
  <c r="J31" i="4"/>
  <c r="J34" i="4" s="1"/>
  <c r="J144" i="4"/>
  <c r="J146" i="4" s="1"/>
  <c r="J140" i="4"/>
  <c r="K140" i="4" s="1"/>
  <c r="J174" i="4"/>
  <c r="J175" i="4" s="1"/>
  <c r="J212" i="4"/>
  <c r="K212" i="4" s="1"/>
  <c r="J219" i="4"/>
  <c r="J221" i="4" s="1"/>
  <c r="J208" i="4"/>
  <c r="J14" i="4"/>
  <c r="J19" i="4" s="1"/>
  <c r="P277" i="4"/>
  <c r="P287" i="4"/>
  <c r="P288" i="4"/>
  <c r="P284" i="4"/>
  <c r="P278" i="4"/>
  <c r="P285" i="4"/>
  <c r="P283" i="4"/>
  <c r="P281" i="4"/>
  <c r="P282" i="4"/>
  <c r="P280" i="4"/>
  <c r="P279" i="4"/>
  <c r="P168" i="4"/>
  <c r="P169" i="4"/>
  <c r="P103" i="4"/>
  <c r="P366" i="4"/>
  <c r="P367" i="4"/>
  <c r="G11" i="14"/>
  <c r="H11" i="14"/>
  <c r="G8" i="14"/>
  <c r="P381" i="4" l="1"/>
  <c r="N11" i="14"/>
  <c r="J11" i="14"/>
  <c r="J8" i="14"/>
  <c r="M170" i="13"/>
  <c r="M259" i="13"/>
  <c r="J272" i="4"/>
  <c r="J59" i="4"/>
  <c r="J257" i="4"/>
  <c r="J214" i="4"/>
  <c r="J141" i="4"/>
  <c r="J170" i="4"/>
  <c r="J126" i="4"/>
  <c r="J97" i="4"/>
  <c r="J48" i="4"/>
  <c r="K111" i="4"/>
  <c r="K113" i="4" s="1"/>
  <c r="J113" i="4"/>
  <c r="L10" i="4"/>
  <c r="J74" i="4"/>
  <c r="J209" i="4"/>
  <c r="J154" i="4"/>
  <c r="J240" i="4"/>
  <c r="N8" i="14"/>
  <c r="K270" i="4"/>
  <c r="K150" i="4"/>
  <c r="L341" i="4"/>
  <c r="K341" i="4"/>
  <c r="K238" i="4"/>
  <c r="K240" i="4" s="1"/>
  <c r="K166" i="4"/>
  <c r="K170" i="4" s="1"/>
  <c r="L113" i="4"/>
  <c r="K138" i="4"/>
  <c r="K224" i="4"/>
  <c r="K225" i="4" s="1"/>
  <c r="K93" i="4"/>
  <c r="K97" i="4" s="1"/>
  <c r="N43" i="13"/>
  <c r="N45" i="13" s="1"/>
  <c r="K130" i="4"/>
  <c r="K132" i="4" s="1"/>
  <c r="K118" i="4"/>
  <c r="K119" i="4" s="1"/>
  <c r="K27" i="4"/>
  <c r="K28" i="4" s="1"/>
  <c r="N35" i="13"/>
  <c r="N40" i="13" s="1"/>
  <c r="K22" i="4"/>
  <c r="K24" i="4" s="1"/>
  <c r="N136" i="13"/>
  <c r="N141" i="13" s="1"/>
  <c r="N225" i="13"/>
  <c r="N226" i="13" s="1"/>
  <c r="O256" i="4"/>
  <c r="P256" i="4" s="1"/>
  <c r="O239" i="4"/>
  <c r="P239" i="4" s="1"/>
  <c r="L167" i="4"/>
  <c r="O213" i="4"/>
  <c r="P213" i="4" s="1"/>
  <c r="O212" i="4"/>
  <c r="P212" i="4" s="1"/>
  <c r="O220" i="4"/>
  <c r="P220" i="4" s="1"/>
  <c r="O251" i="4"/>
  <c r="P251" i="4" s="1"/>
  <c r="L151" i="4"/>
  <c r="O151" i="4" s="1"/>
  <c r="P151" i="4" s="1"/>
  <c r="L140" i="4"/>
  <c r="O140" i="4" s="1"/>
  <c r="L124" i="4"/>
  <c r="O124" i="4" s="1"/>
  <c r="P124" i="4" s="1"/>
  <c r="L72" i="4"/>
  <c r="O72" i="4" s="1"/>
  <c r="P72" i="4" s="1"/>
  <c r="O57" i="4"/>
  <c r="L95" i="4"/>
  <c r="O95" i="4" s="1"/>
  <c r="O73" i="4"/>
  <c r="P73" i="4" s="1"/>
  <c r="O56" i="4"/>
  <c r="O45" i="4"/>
  <c r="P45" i="4" s="1"/>
  <c r="O47" i="4"/>
  <c r="P47" i="4" s="1"/>
  <c r="K208" i="4"/>
  <c r="K271" i="4"/>
  <c r="K250" i="4"/>
  <c r="K252" i="4" s="1"/>
  <c r="K243" i="4"/>
  <c r="K246" i="4" s="1"/>
  <c r="K255" i="4"/>
  <c r="K257" i="4" s="1"/>
  <c r="K174" i="4"/>
  <c r="K175" i="4" s="1"/>
  <c r="K182" i="4"/>
  <c r="K184" i="4" s="1"/>
  <c r="K219" i="4"/>
  <c r="K221" i="4" s="1"/>
  <c r="K211" i="4"/>
  <c r="K214" i="4" s="1"/>
  <c r="K207" i="4"/>
  <c r="K190" i="4"/>
  <c r="K191" i="4" s="1"/>
  <c r="K153" i="4"/>
  <c r="K144" i="4"/>
  <c r="K146" i="4" s="1"/>
  <c r="K122" i="4"/>
  <c r="K126" i="4" s="1"/>
  <c r="K69" i="4"/>
  <c r="K74" i="4" s="1"/>
  <c r="K31" i="4"/>
  <c r="K34" i="4" s="1"/>
  <c r="K39" i="4"/>
  <c r="K41" i="4" s="1"/>
  <c r="K55" i="4"/>
  <c r="K59" i="4" s="1"/>
  <c r="K82" i="4"/>
  <c r="K84" i="4" s="1"/>
  <c r="K44" i="4"/>
  <c r="K48" i="4" s="1"/>
  <c r="K77" i="4"/>
  <c r="K78" i="4" s="1"/>
  <c r="K88" i="4"/>
  <c r="K90" i="4" s="1"/>
  <c r="K14" i="4"/>
  <c r="K19" i="4" s="1"/>
  <c r="K100" i="4"/>
  <c r="K101" i="4" s="1"/>
  <c r="O11" i="14"/>
  <c r="P76" i="4"/>
  <c r="P157" i="4"/>
  <c r="P291" i="4"/>
  <c r="P276" i="4"/>
  <c r="P58" i="4"/>
  <c r="P32" i="4"/>
  <c r="P136" i="4"/>
  <c r="P33" i="4"/>
  <c r="P149" i="4"/>
  <c r="P68" i="4"/>
  <c r="N170" i="13" l="1"/>
  <c r="N259" i="13"/>
  <c r="P140" i="4"/>
  <c r="P95" i="4"/>
  <c r="P56" i="4"/>
  <c r="K209" i="4"/>
  <c r="L141" i="4"/>
  <c r="K141" i="4"/>
  <c r="L154" i="4"/>
  <c r="K154" i="4"/>
  <c r="L270" i="4"/>
  <c r="L272" i="4" s="1"/>
  <c r="K272" i="4"/>
  <c r="O10" i="4"/>
  <c r="L225" i="4"/>
  <c r="L82" i="4"/>
  <c r="L84" i="4" s="1"/>
  <c r="L69" i="4"/>
  <c r="L74" i="4" s="1"/>
  <c r="L166" i="4"/>
  <c r="L170" i="4" s="1"/>
  <c r="L214" i="4"/>
  <c r="L257" i="4"/>
  <c r="L119" i="4"/>
  <c r="L27" i="4"/>
  <c r="L28" i="4" s="1"/>
  <c r="L88" i="4"/>
  <c r="L126" i="4"/>
  <c r="L219" i="4"/>
  <c r="L221" i="4" s="1"/>
  <c r="L246" i="4"/>
  <c r="L101" i="4"/>
  <c r="L78" i="4"/>
  <c r="L250" i="4"/>
  <c r="L252" i="4" s="1"/>
  <c r="L97" i="4"/>
  <c r="O150" i="4"/>
  <c r="O167" i="4"/>
  <c r="O139" i="4"/>
  <c r="L146" i="4"/>
  <c r="L130" i="4"/>
  <c r="L132" i="4" s="1"/>
  <c r="L59" i="4"/>
  <c r="P57" i="4"/>
  <c r="L31" i="4"/>
  <c r="L34" i="4" s="1"/>
  <c r="L48" i="4"/>
  <c r="L191" i="4"/>
  <c r="L39" i="4"/>
  <c r="L41" i="4" s="1"/>
  <c r="L174" i="4"/>
  <c r="L175" i="4" s="1"/>
  <c r="Q391" i="4"/>
  <c r="L182" i="4"/>
  <c r="L184" i="4" s="1"/>
  <c r="L22" i="4"/>
  <c r="L24" i="4" s="1"/>
  <c r="L14" i="4"/>
  <c r="L19" i="4" s="1"/>
  <c r="Q136" i="13"/>
  <c r="Q258" i="13"/>
  <c r="Q225" i="13"/>
  <c r="Q43" i="13"/>
  <c r="Q35" i="13"/>
  <c r="O340" i="4"/>
  <c r="L207" i="4"/>
  <c r="O111" i="4"/>
  <c r="O8" i="14"/>
  <c r="O270" i="4" l="1"/>
  <c r="O138" i="4"/>
  <c r="L90" i="4"/>
  <c r="O88" i="4"/>
  <c r="L209" i="4"/>
  <c r="P10" i="4"/>
  <c r="O238" i="4"/>
  <c r="L240" i="4"/>
  <c r="O93" i="4"/>
  <c r="P270" i="4"/>
  <c r="O27" i="4"/>
  <c r="O118" i="4"/>
  <c r="P167" i="4"/>
  <c r="P139" i="4"/>
  <c r="P150" i="4"/>
  <c r="O130" i="4"/>
  <c r="R258" i="13"/>
  <c r="R225" i="13"/>
  <c r="R136" i="13"/>
  <c r="R35" i="13"/>
  <c r="R43" i="13"/>
  <c r="P340" i="4"/>
  <c r="O208" i="4"/>
  <c r="O271" i="4"/>
  <c r="O250" i="4"/>
  <c r="O243" i="4"/>
  <c r="O255" i="4"/>
  <c r="O174" i="4"/>
  <c r="O182" i="4"/>
  <c r="O207" i="4"/>
  <c r="O211" i="4"/>
  <c r="O219" i="4"/>
  <c r="O224" i="4"/>
  <c r="O190" i="4"/>
  <c r="O166" i="4"/>
  <c r="O153" i="4"/>
  <c r="O144" i="4"/>
  <c r="O122" i="4"/>
  <c r="P138" i="4"/>
  <c r="P111" i="4"/>
  <c r="O55" i="4"/>
  <c r="O100" i="4"/>
  <c r="O44" i="4"/>
  <c r="O31" i="4"/>
  <c r="O77" i="4"/>
  <c r="O14" i="4"/>
  <c r="O82" i="4"/>
  <c r="O69" i="4"/>
  <c r="O39" i="4"/>
  <c r="O22" i="4"/>
  <c r="I9" i="13"/>
  <c r="I12" i="13" s="1"/>
  <c r="P88" i="4" l="1"/>
  <c r="P238" i="4"/>
  <c r="P93" i="4"/>
  <c r="I115" i="13"/>
  <c r="I261" i="13" s="1"/>
  <c r="P118" i="4"/>
  <c r="P27" i="4"/>
  <c r="P130" i="4"/>
  <c r="L9" i="13"/>
  <c r="L12" i="13" s="1"/>
  <c r="P208" i="4"/>
  <c r="P271" i="4"/>
  <c r="P243" i="4"/>
  <c r="P250" i="4"/>
  <c r="P255" i="4"/>
  <c r="P182" i="4"/>
  <c r="P174" i="4"/>
  <c r="P219" i="4"/>
  <c r="P211" i="4"/>
  <c r="P224" i="4"/>
  <c r="P207" i="4"/>
  <c r="P190" i="4"/>
  <c r="P166" i="4"/>
  <c r="P153" i="4"/>
  <c r="P144" i="4"/>
  <c r="P122" i="4"/>
  <c r="P31" i="4"/>
  <c r="P39" i="4"/>
  <c r="P77" i="4"/>
  <c r="P82" i="4"/>
  <c r="P14" i="4"/>
  <c r="P22" i="4"/>
  <c r="P44" i="4"/>
  <c r="P100" i="4"/>
  <c r="P69" i="4"/>
  <c r="P55" i="4"/>
  <c r="L115" i="13" l="1"/>
  <c r="L261" i="13" s="1"/>
  <c r="M9" i="13"/>
  <c r="M12" i="13" s="1"/>
  <c r="M115" i="13" l="1"/>
  <c r="M261" i="13" s="1"/>
  <c r="N9" i="13"/>
  <c r="N12" i="13" s="1"/>
  <c r="Q1048202" i="13"/>
  <c r="B64874" i="13"/>
  <c r="B64876" i="13" s="1"/>
  <c r="N115" i="13" l="1"/>
  <c r="N261" i="13" s="1"/>
  <c r="Q9" i="13"/>
  <c r="Q261" i="13" l="1"/>
  <c r="R9" i="13"/>
  <c r="R166" i="13"/>
  <c r="B16901" i="4"/>
  <c r="B16903" i="4" s="1"/>
  <c r="H233" i="4"/>
  <c r="G233" i="4"/>
  <c r="R261" i="13" l="1"/>
  <c r="G234" i="4"/>
  <c r="H234" i="4"/>
  <c r="J233" i="4"/>
  <c r="J234" i="4" s="1"/>
  <c r="K233" i="4" l="1"/>
  <c r="K234" i="4" s="1"/>
  <c r="L234" i="4" l="1"/>
  <c r="M877141" i="14"/>
  <c r="O233" i="4" l="1"/>
  <c r="P233" i="4" l="1"/>
  <c r="B48" i="16" l="1"/>
  <c r="B49" i="16" l="1"/>
  <c r="B52" i="16" s="1"/>
  <c r="B56" i="16" s="1"/>
  <c r="B57" i="16" s="1"/>
  <c r="B60" i="16" s="1"/>
  <c r="B64" i="16" l="1"/>
  <c r="B68" i="16" s="1"/>
  <c r="B72" i="16" s="1"/>
  <c r="B76" i="16" s="1"/>
  <c r="B77" i="16" l="1"/>
  <c r="B81" i="16" s="1"/>
  <c r="B82" i="16" s="1"/>
  <c r="B86" i="16" s="1"/>
  <c r="B87" i="16" s="1"/>
  <c r="B91" i="16" s="1"/>
  <c r="B109" i="16" l="1"/>
  <c r="B113" i="16" s="1"/>
  <c r="B117" i="16" s="1"/>
  <c r="B118" i="16" s="1"/>
  <c r="B122" i="16" s="1"/>
  <c r="B126" i="16" s="1"/>
  <c r="A38" i="4" l="1"/>
  <c r="A39" i="4" s="1"/>
  <c r="A40" i="4" s="1"/>
  <c r="A43" i="4" s="1"/>
  <c r="A44" i="4" l="1"/>
  <c r="A45" i="4" s="1"/>
  <c r="A46" i="4" s="1"/>
  <c r="A47" i="4" s="1"/>
  <c r="A51" i="4" s="1"/>
  <c r="A55" i="4" s="1"/>
  <c r="A56" i="4" s="1"/>
  <c r="A57" i="4" s="1"/>
  <c r="A58" i="4" s="1"/>
  <c r="A62" i="4" l="1"/>
  <c r="A63" i="4" s="1"/>
  <c r="A64" i="4" s="1"/>
  <c r="A68" i="4" s="1"/>
  <c r="A69" i="4" s="1"/>
  <c r="A70" i="4" s="1"/>
  <c r="A71" i="4" s="1"/>
  <c r="A72" i="4" s="1"/>
  <c r="A73" i="4" s="1"/>
  <c r="A76" i="4" s="1"/>
  <c r="A77" i="4" s="1"/>
  <c r="A81" i="4" l="1"/>
  <c r="A82" i="4" s="1"/>
  <c r="A83" i="4" s="1"/>
  <c r="A87" i="4" s="1"/>
  <c r="A88" i="4" s="1"/>
  <c r="A89" i="4" s="1"/>
  <c r="A93" i="4" s="1"/>
  <c r="A94" i="4" s="1"/>
  <c r="A95" i="4" s="1"/>
  <c r="A96" i="4" s="1"/>
  <c r="A100" i="4" s="1"/>
  <c r="A103" i="4" s="1"/>
  <c r="A104" i="4" s="1"/>
  <c r="A108" i="4" s="1"/>
  <c r="A109" i="4" s="1"/>
  <c r="A110" i="4" s="1"/>
  <c r="A111" i="4" s="1"/>
  <c r="A112" i="4" s="1"/>
  <c r="A116" i="4" s="1"/>
  <c r="A117" i="4" l="1"/>
  <c r="A118" i="4" s="1"/>
  <c r="A122" i="4" s="1"/>
  <c r="A123" i="4" s="1"/>
  <c r="A124" i="4" s="1"/>
  <c r="A125" i="4" s="1"/>
  <c r="A128" i="4" s="1"/>
  <c r="A129" i="4" l="1"/>
  <c r="A130" i="4" s="1"/>
  <c r="A131" i="4" s="1"/>
  <c r="A135" i="4" s="1"/>
  <c r="A136" i="4" s="1"/>
  <c r="A137" i="4" s="1"/>
  <c r="A138" i="4" s="1"/>
  <c r="A139" i="4" s="1"/>
  <c r="A140" i="4" s="1"/>
  <c r="A144" i="4" s="1"/>
  <c r="A145" i="4" s="1"/>
  <c r="A149" i="4" s="1"/>
  <c r="A150" i="4" s="1"/>
  <c r="A151" i="4" s="1"/>
  <c r="A152" i="4" s="1"/>
  <c r="A153" i="4" s="1"/>
  <c r="A157" i="4" s="1"/>
  <c r="A158" i="4" s="1"/>
  <c r="A162" i="4" s="1"/>
  <c r="A166" i="4" s="1"/>
  <c r="A167" i="4" s="1"/>
  <c r="A168" i="4" s="1"/>
  <c r="A169" i="4" s="1"/>
  <c r="A174" i="4" s="1"/>
  <c r="A178" i="4" l="1"/>
  <c r="A181" i="4" s="1"/>
  <c r="A182" i="4" s="1"/>
  <c r="A183" i="4" s="1"/>
  <c r="A187" i="4" s="1"/>
  <c r="A188" i="4" s="1"/>
  <c r="A189" i="4" s="1"/>
  <c r="A190" i="4" s="1"/>
  <c r="A194" i="4" s="1"/>
  <c r="A195" i="4" s="1"/>
  <c r="A196" i="4" s="1"/>
  <c r="A197" i="4" s="1"/>
  <c r="A198" i="4" s="1"/>
  <c r="A199" i="4" s="1"/>
  <c r="A203" i="4" s="1"/>
  <c r="A207" i="4" s="1"/>
  <c r="A208" i="4" s="1"/>
  <c r="A211" i="4" s="1"/>
  <c r="A212" i="4" s="1"/>
  <c r="A213" i="4" s="1"/>
  <c r="A219" i="4" s="1"/>
  <c r="A220" i="4" l="1"/>
  <c r="A224" i="4" s="1"/>
  <c r="A228" i="4" s="1"/>
  <c r="A229" i="4" s="1"/>
  <c r="A233" i="4" s="1"/>
  <c r="A237" i="4" l="1"/>
  <c r="A238" i="4" s="1"/>
  <c r="A239" i="4" s="1"/>
  <c r="A243" i="4" s="1"/>
  <c r="A244" i="4" s="1"/>
  <c r="O254" i="13"/>
  <c r="A245" i="4" l="1"/>
  <c r="O255" i="13"/>
  <c r="O261" i="13" s="1"/>
  <c r="A250" i="4" l="1"/>
  <c r="A251" i="4" s="1"/>
  <c r="A255" i="4" s="1"/>
  <c r="A256" i="4" s="1"/>
  <c r="A260" i="4" s="1"/>
  <c r="A261" i="4" s="1"/>
  <c r="A262" i="4" s="1"/>
  <c r="A266" i="4" s="1"/>
  <c r="A270" i="4" s="1"/>
  <c r="A271" i="4" s="1"/>
  <c r="A274" i="4" s="1"/>
  <c r="A275" i="4" s="1"/>
  <c r="P255" i="13"/>
  <c r="P261" i="13" s="1"/>
  <c r="A276" i="4" l="1"/>
  <c r="A277" i="4" s="1"/>
  <c r="A278" i="4" s="1"/>
  <c r="A279" i="4" s="1"/>
  <c r="A280" i="4" s="1"/>
  <c r="A281" i="4" s="1"/>
  <c r="A282" i="4" s="1"/>
  <c r="A283" i="4" s="1"/>
  <c r="A284" i="4" s="1"/>
  <c r="A285" i="4" s="1"/>
  <c r="A286" i="4" s="1"/>
  <c r="A287" i="4" s="1"/>
  <c r="A288" i="4" s="1"/>
  <c r="A289" i="4" s="1"/>
  <c r="A290" i="4" s="1"/>
  <c r="A291" i="4" s="1"/>
  <c r="A292" i="4" s="1"/>
  <c r="A293" i="4" s="1"/>
  <c r="A294" i="4" s="1"/>
  <c r="A295" i="4" s="1"/>
  <c r="A296" i="4" s="1"/>
  <c r="A297" i="4" s="1"/>
  <c r="A298" i="4" s="1"/>
  <c r="A299" i="4" s="1"/>
  <c r="A300" i="4" s="1"/>
  <c r="A301" i="4" s="1"/>
  <c r="A305" i="4" s="1"/>
  <c r="A306" i="4" s="1"/>
  <c r="A307" i="4" s="1"/>
  <c r="A309" i="4" s="1"/>
  <c r="A312" i="4" s="1"/>
  <c r="A313" i="4" s="1"/>
  <c r="A314" i="4" s="1"/>
  <c r="A315" i="4" s="1"/>
  <c r="A316" i="4" s="1"/>
  <c r="A317" i="4" s="1"/>
  <c r="A318" i="4" s="1"/>
  <c r="A319" i="4" s="1"/>
  <c r="A320" i="4" s="1"/>
  <c r="A321" i="4" s="1"/>
  <c r="A322" i="4" s="1"/>
  <c r="A323" i="4" s="1"/>
  <c r="A324" i="4" s="1"/>
  <c r="A325" i="4" s="1"/>
  <c r="A326" i="4" s="1"/>
  <c r="A327" i="4" s="1"/>
  <c r="A328" i="4" s="1"/>
  <c r="A329" i="4" s="1"/>
  <c r="A330" i="4" s="1"/>
  <c r="A331" i="4" s="1"/>
  <c r="A335" i="4" s="1"/>
  <c r="A336" i="4" s="1"/>
  <c r="A340" i="4" s="1"/>
  <c r="A344" i="4" s="1"/>
  <c r="A348" i="4" s="1"/>
  <c r="A352" i="4" s="1"/>
  <c r="A353" i="4" s="1"/>
  <c r="A354" i="4" s="1"/>
  <c r="A358" i="4" s="1"/>
  <c r="A359" i="4" s="1"/>
  <c r="A363" i="4" s="1"/>
  <c r="A364" i="4" s="1"/>
  <c r="A365" i="4" s="1"/>
  <c r="A366" i="4" s="1"/>
  <c r="A367" i="4" s="1"/>
  <c r="A368" i="4" s="1"/>
  <c r="A369" i="4" s="1"/>
  <c r="A370" i="4" s="1"/>
  <c r="A371" i="4" s="1"/>
  <c r="A372" i="4" s="1"/>
  <c r="A373" i="4" s="1"/>
  <c r="A374" i="4" s="1"/>
  <c r="A375" i="4" s="1"/>
  <c r="A376" i="4" s="1"/>
  <c r="A377" i="4" s="1"/>
  <c r="A378" i="4" s="1"/>
  <c r="A379" i="4" s="1"/>
  <c r="A380" i="4" s="1"/>
  <c r="L331" i="4"/>
  <c r="L332" i="4" l="1"/>
  <c r="O331" i="4"/>
  <c r="P331" i="4" l="1"/>
  <c r="A21" i="13" l="1"/>
  <c r="A25" i="13" l="1"/>
  <c r="A29" i="13" s="1"/>
  <c r="A30" i="13" s="1"/>
  <c r="A31" i="13" l="1"/>
  <c r="A35" i="13" s="1"/>
  <c r="A36" i="13" s="1"/>
  <c r="A37" i="13" s="1"/>
  <c r="A38" i="13" s="1"/>
  <c r="A39" i="13" s="1"/>
  <c r="A43" i="13" s="1"/>
  <c r="A44" i="13" s="1"/>
  <c r="A48" i="13" s="1"/>
  <c r="A49" i="13" s="1"/>
  <c r="A50" i="13" l="1"/>
  <c r="A55" i="13" s="1"/>
  <c r="A60" i="13" s="1"/>
  <c r="A64" i="13" s="1"/>
  <c r="A69" i="13" l="1"/>
  <c r="A70" i="13" s="1"/>
  <c r="A71" i="13" l="1"/>
  <c r="A75" i="13" s="1"/>
  <c r="A76" i="13" s="1"/>
  <c r="A81" i="13" s="1"/>
  <c r="A84" i="13" s="1"/>
  <c r="A89" i="13" s="1"/>
  <c r="A93" i="13" s="1"/>
  <c r="A94" i="13" s="1"/>
  <c r="A95" i="13" s="1"/>
  <c r="A98" i="13" s="1"/>
  <c r="A102" i="13" s="1"/>
  <c r="A103" i="13" s="1"/>
  <c r="A107" i="13" s="1"/>
  <c r="A112" i="13" s="1"/>
  <c r="A113" i="13" s="1"/>
  <c r="A114" i="13" s="1"/>
  <c r="A118" i="13" s="1"/>
  <c r="A119" i="13" s="1"/>
  <c r="A123" i="13" s="1"/>
  <c r="A127" i="13" s="1"/>
  <c r="A128" i="13" s="1"/>
  <c r="A132" i="13" s="1"/>
  <c r="A136" i="13" s="1"/>
  <c r="A144" i="13" l="1"/>
  <c r="A145" i="13" s="1"/>
  <c r="A149" i="13" s="1"/>
  <c r="A150" i="13" s="1"/>
  <c r="A154" i="13" s="1"/>
  <c r="A155" i="13" s="1"/>
  <c r="A159" i="13" s="1"/>
  <c r="A160" i="13" s="1"/>
  <c r="A161" i="13" s="1"/>
  <c r="A165" i="13" s="1"/>
  <c r="A166" i="13" s="1"/>
  <c r="A214" i="13" l="1"/>
  <c r="A215" i="13" s="1"/>
  <c r="A216" i="13" s="1"/>
  <c r="A217" i="13" s="1"/>
  <c r="A221" i="13" s="1"/>
  <c r="A225" i="13" s="1"/>
  <c r="A229" i="13" s="1"/>
  <c r="A233" i="13" s="1"/>
  <c r="A234" i="13" s="1"/>
  <c r="A235" i="13" s="1"/>
  <c r="A239" i="13" s="1"/>
  <c r="A240" i="13" s="1"/>
  <c r="A244" i="13" s="1"/>
  <c r="A245" i="13" s="1"/>
  <c r="A249" i="13" s="1"/>
  <c r="A253" i="13" s="1"/>
  <c r="A254" i="13" s="1"/>
  <c r="A258" i="13" s="1"/>
  <c r="A167" i="13"/>
  <c r="A168" i="13" s="1"/>
  <c r="A169" i="13" s="1"/>
  <c r="A173" i="13" s="1"/>
  <c r="A177" i="13" s="1"/>
  <c r="A178" i="13" s="1"/>
  <c r="A179" i="13" s="1"/>
  <c r="A183" i="13" s="1"/>
  <c r="A184" i="13" s="1"/>
  <c r="A188" i="13" s="1"/>
  <c r="A192" i="13" s="1"/>
  <c r="A193" i="13" s="1"/>
  <c r="A194" i="13" s="1"/>
  <c r="A195" i="13" s="1"/>
  <c r="A196" i="13" s="1"/>
  <c r="A197" i="13" s="1"/>
  <c r="A201" i="13" s="1"/>
  <c r="A202" i="13" s="1"/>
  <c r="A203" i="13" s="1"/>
</calcChain>
</file>

<file path=xl/sharedStrings.xml><?xml version="1.0" encoding="utf-8"?>
<sst xmlns="http://schemas.openxmlformats.org/spreadsheetml/2006/main" count="2020" uniqueCount="703">
  <si>
    <t>NO.</t>
  </si>
  <si>
    <t>AFP (2.87)</t>
  </si>
  <si>
    <t>SFS ( 3.04)</t>
  </si>
  <si>
    <t xml:space="preserve">Total de Descuentos </t>
  </si>
  <si>
    <t xml:space="preserve">MANUEL ANTONIO MARTE SUAZO </t>
  </si>
  <si>
    <t xml:space="preserve">ALTAGRACIA JIMENEZ DE CASIMIRO </t>
  </si>
  <si>
    <t xml:space="preserve">PERIODISTA </t>
  </si>
  <si>
    <t>MILADY ALTAGRACIA CONTRERAS INFANTE</t>
  </si>
  <si>
    <t xml:space="preserve">ARELIS JOSELIN FIGUEREO HERRERA </t>
  </si>
  <si>
    <t xml:space="preserve">DISEÑADOR GRAFICO </t>
  </si>
  <si>
    <t xml:space="preserve">SORIBEL MEDINA LAGRANGE </t>
  </si>
  <si>
    <t xml:space="preserve">PATRICIA MARIEL CASTILLO CEDEÑO </t>
  </si>
  <si>
    <t>KARLA MARIEL UREÑA GIL</t>
  </si>
  <si>
    <t>GELLMNS KEEMSIOLY GIL BISONO</t>
  </si>
  <si>
    <t>DAYANA ALEXANDRA CRESPO VARGAS</t>
  </si>
  <si>
    <t xml:space="preserve">MARIBEL DURAN SANTANA </t>
  </si>
  <si>
    <t xml:space="preserve">SKARLING HERRAND DE LA CRUZ </t>
  </si>
  <si>
    <t xml:space="preserve">ALBERTO MENDOZA MENA </t>
  </si>
  <si>
    <t xml:space="preserve">LEONARDO ANTONIO NUÑEZ FUNG </t>
  </si>
  <si>
    <t>SOPORTE TECNICO INFORMATICO</t>
  </si>
  <si>
    <t xml:space="preserve">DEPARTAMENTO ADMINISTRATIVO Y FINANCIERO </t>
  </si>
  <si>
    <t xml:space="preserve">AUXILIAR ADMINISTRATIVO </t>
  </si>
  <si>
    <t xml:space="preserve">MEIBY ESPERANZA GUILLEN BELTRE </t>
  </si>
  <si>
    <t xml:space="preserve">AQUILINA DEL SOCORRO RUIZ </t>
  </si>
  <si>
    <t xml:space="preserve">CRECENCIA BELLIARD MELENCIANO </t>
  </si>
  <si>
    <t>AUXILIAR ADMINISTRATIVO I</t>
  </si>
  <si>
    <t xml:space="preserve">ANTONIA ROA TAPIA </t>
  </si>
  <si>
    <t xml:space="preserve">TERESA HIDALGO DE PEQUERO </t>
  </si>
  <si>
    <t xml:space="preserve">DOMINGO ANTONIO RAMOS </t>
  </si>
  <si>
    <t>LIGIA SOBANI LUNA RAMIREZ</t>
  </si>
  <si>
    <t xml:space="preserve">YOSSE CASTILLO MINYETTY </t>
  </si>
  <si>
    <t xml:space="preserve">ROSAGNA ALTAGRACIA ADAMES CUELLO </t>
  </si>
  <si>
    <t>PATRICIO ROSARIO ADAMES</t>
  </si>
  <si>
    <t>CONSERJE</t>
  </si>
  <si>
    <t xml:space="preserve">ISIDRO FRUCTUOSO FROMETA </t>
  </si>
  <si>
    <t xml:space="preserve">BELKIS LUISA FIGUEROA BATISTA </t>
  </si>
  <si>
    <t xml:space="preserve">CHOFER II </t>
  </si>
  <si>
    <t xml:space="preserve">GUILLERMO ZAYAS BURGOS </t>
  </si>
  <si>
    <t xml:space="preserve">FRANCISCO ALBERTO BLANCO RAMOS </t>
  </si>
  <si>
    <t xml:space="preserve">YSAIAS MORILLO FERREIRA </t>
  </si>
  <si>
    <t>WENDY ALTAGRACIA MENDOZA SANTANA</t>
  </si>
  <si>
    <t xml:space="preserve">DELKIS ROSA TORIBIO </t>
  </si>
  <si>
    <t xml:space="preserve">NORMA MIGUELINA ESTRELLA PAULINO </t>
  </si>
  <si>
    <t xml:space="preserve">MERCEDES FLORENTINO </t>
  </si>
  <si>
    <t xml:space="preserve">ROBERTO SUERO </t>
  </si>
  <si>
    <t>ROSA YANIRIS MATEO MOJICA</t>
  </si>
  <si>
    <t xml:space="preserve">JULIO CESAR MORILLO </t>
  </si>
  <si>
    <t xml:space="preserve">NIURKA ALTAGRACIA TEJADA </t>
  </si>
  <si>
    <t xml:space="preserve">YDALISE MARMOLEJOS POLANCO </t>
  </si>
  <si>
    <t xml:space="preserve">JENNIFER DEL PILAR OVALLE SANTANA </t>
  </si>
  <si>
    <t xml:space="preserve">ANALISTA SECTORIAL DE PRESUPUESTO </t>
  </si>
  <si>
    <t xml:space="preserve">GILMA ALTAGRACIA OGANDO PAULINO </t>
  </si>
  <si>
    <t xml:space="preserve">ELIZABETH SOTO CORTORREAL </t>
  </si>
  <si>
    <t xml:space="preserve">ELISA MERCEDES DURAN JIMENEZ </t>
  </si>
  <si>
    <t xml:space="preserve">MERLIN REYES </t>
  </si>
  <si>
    <t xml:space="preserve">JHANNET TAVERAS BICHARA </t>
  </si>
  <si>
    <t xml:space="preserve">VANESSA YANET ALMONTE SANTOS </t>
  </si>
  <si>
    <t xml:space="preserve">ANDREA DOLORES CANDELARIO COLLADO </t>
  </si>
  <si>
    <t xml:space="preserve">ANGELICA ALMENGO ALMENGOT </t>
  </si>
  <si>
    <t xml:space="preserve">JOSE ISMAEL PEÑA PERALTA </t>
  </si>
  <si>
    <t xml:space="preserve">PATRICIA ACEVEDO ROSARIO </t>
  </si>
  <si>
    <t xml:space="preserve">LIDIA ALTAGRACIA CASTILLO ROJAS </t>
  </si>
  <si>
    <t xml:space="preserve">DANIEL ALBERTO BATISTA </t>
  </si>
  <si>
    <t xml:space="preserve">SAILEN QUIROZ </t>
  </si>
  <si>
    <t xml:space="preserve">ANA LUCIA BURGOS </t>
  </si>
  <si>
    <t>SECRETARIA</t>
  </si>
  <si>
    <t>MILDRED OVALLE RIVERA</t>
  </si>
  <si>
    <t xml:space="preserve">MARIANA VALDEZ </t>
  </si>
  <si>
    <t xml:space="preserve">WINDER REYES ARIAS </t>
  </si>
  <si>
    <t xml:space="preserve">MILAGROS PANIAGUA </t>
  </si>
  <si>
    <t xml:space="preserve">DELIO OMAR CESPEDES MEDINA </t>
  </si>
  <si>
    <t xml:space="preserve">JAQUELINE BELLO PUJOLS </t>
  </si>
  <si>
    <t>IRANNA LARITZA BRITO TAVAREZ</t>
  </si>
  <si>
    <t xml:space="preserve">ADRI HELEN MATEO BETANCES </t>
  </si>
  <si>
    <t xml:space="preserve">ALBERTO VILLANUEVA POLANCO </t>
  </si>
  <si>
    <t>SHEILA CAMILA TAVAREZ ESCAÑO</t>
  </si>
  <si>
    <t xml:space="preserve">SAMUEL ENRIQUE ESPINAL ALCANTARA </t>
  </si>
  <si>
    <t xml:space="preserve">LAURA VIRGINIA DE LA CRUZ DUVERGE </t>
  </si>
  <si>
    <t xml:space="preserve">GRISELDA COLLADO </t>
  </si>
  <si>
    <t>GILBERTO OLMEDO ACOSTA VICTORIO</t>
  </si>
  <si>
    <t xml:space="preserve">PASCUAL ALBERTO DE LOS SANTOS </t>
  </si>
  <si>
    <t xml:space="preserve">RAYNEL BRESNE SORIANO </t>
  </si>
  <si>
    <t>DESARROLLADOR DE SISTEMAS</t>
  </si>
  <si>
    <t xml:space="preserve">CARLOS PICHARDO </t>
  </si>
  <si>
    <t xml:space="preserve">DEPARTAMENTO DE COMUNICACIONES </t>
  </si>
  <si>
    <t xml:space="preserve">NICOLE MARIEL ESPAILLAT ACOSTA </t>
  </si>
  <si>
    <t xml:space="preserve">FRANCIS TOMAS PAULA LUNA </t>
  </si>
  <si>
    <t xml:space="preserve">RECEPCIONISTA </t>
  </si>
  <si>
    <t>DAMARIS SOLINDA MEDINA RAMIREZ</t>
  </si>
  <si>
    <t xml:space="preserve">DEPARTAMENTO DE  GESTIÓN FINANCIERA DE FORMULACIÓN Y EJECUCIÓN </t>
  </si>
  <si>
    <t xml:space="preserve">DIRECCIÓN DE CALIDAD Y EVALUACIÓN DE LA GESTIÓN PRESUPUESTARIA </t>
  </si>
  <si>
    <t>DEPARTAMENTO EVALUACIÓN DEL DESEMPEÑO PRESUPUESTARIO</t>
  </si>
  <si>
    <t>ANALISTA DE DESARROLLO INSTITUCIONAL II</t>
  </si>
  <si>
    <t xml:space="preserve">SECRETARIA </t>
  </si>
  <si>
    <t xml:space="preserve">ADMINISTRADOR DE BASE DE DATOS </t>
  </si>
  <si>
    <t xml:space="preserve">ADMINISTRADOR DE SISTEMAS </t>
  </si>
  <si>
    <t xml:space="preserve">CAMARERA </t>
  </si>
  <si>
    <t xml:space="preserve">PARQUEADOR </t>
  </si>
  <si>
    <t xml:space="preserve">MENSAJERO INTERNO </t>
  </si>
  <si>
    <t xml:space="preserve">ANALISTA DE SISTEMAS </t>
  </si>
  <si>
    <t xml:space="preserve">EDWIN ARMANDO COSS TERRERO </t>
  </si>
  <si>
    <t xml:space="preserve">JOHANNA FRANCHESCA SANTOS SANTOS </t>
  </si>
  <si>
    <t xml:space="preserve">JULISSA CASTILLO DE PERALTA </t>
  </si>
  <si>
    <t>COORDINADORA DE DESPACHO</t>
  </si>
  <si>
    <t xml:space="preserve">CONTADOR </t>
  </si>
  <si>
    <t xml:space="preserve">DIRECTORIA DE PRESUPUESTOS DE SERVICIOS GENERALES </t>
  </si>
  <si>
    <t>ENCARGADA</t>
  </si>
  <si>
    <t xml:space="preserve">ANALISTA </t>
  </si>
  <si>
    <t xml:space="preserve">GLENNY CONCEPCIÓN CRUZ </t>
  </si>
  <si>
    <t xml:space="preserve">ANALISTA DE NÓMINA </t>
  </si>
  <si>
    <t xml:space="preserve">ENCARGADA DEPARTAMENTO PLANIFICACIÓN Y DESARROLLO </t>
  </si>
  <si>
    <t xml:space="preserve">ENCARGADA DIVISIÓN DE FORMULACIÓN, MONITOREO Y EVALUACIÓN DE PLANES PROGRAMAS Y PROYECTOS </t>
  </si>
  <si>
    <t>ANALISTA DE PLANIFICACIÓN I</t>
  </si>
  <si>
    <t xml:space="preserve">Tipo Empleado </t>
  </si>
  <si>
    <t>Impuesto Sobre Renta ISR</t>
  </si>
  <si>
    <t>Sueldo Neto</t>
  </si>
  <si>
    <t xml:space="preserve">Otros Descuentos </t>
  </si>
  <si>
    <t>F. Inicio</t>
  </si>
  <si>
    <t>F. Final</t>
  </si>
  <si>
    <t>Seguridad Social</t>
  </si>
  <si>
    <t xml:space="preserve">FIJO </t>
  </si>
  <si>
    <t xml:space="preserve">CARRERA ADMINISTRATIVA </t>
  </si>
  <si>
    <t xml:space="preserve">ANALISTA CENTRAL DE PRESUPUESTO </t>
  </si>
  <si>
    <t>Ingreso Bruto</t>
  </si>
  <si>
    <t xml:space="preserve">SUBTOTAL </t>
  </si>
  <si>
    <t xml:space="preserve">Lugar de Trabajo </t>
  </si>
  <si>
    <t xml:space="preserve">Funciones </t>
  </si>
  <si>
    <t>OMAR ENRIQUE POLANCO MOLINA</t>
  </si>
  <si>
    <t>ENCARGADO DEPARTAMENTO JURÍDICO</t>
  </si>
  <si>
    <t>EDDY ROBERT JONES LUCIANO</t>
  </si>
  <si>
    <t>TÉCNICO ADMINISTRATIVO</t>
  </si>
  <si>
    <t>RAFAEL ONERIS NOVA</t>
  </si>
  <si>
    <t>NELSON ANTONIO TODD KERY</t>
  </si>
  <si>
    <t>SUPERVISOR DE TRANSPORTACIÓN</t>
  </si>
  <si>
    <t>CHOFER II</t>
  </si>
  <si>
    <t>YOHNNY MANUEL CIPRIAN CASTILLO</t>
  </si>
  <si>
    <t xml:space="preserve">ESTHER YINET LACHAPEL CRUZ </t>
  </si>
  <si>
    <t>JENNY DEL CARMEN BATISTA FLORES</t>
  </si>
  <si>
    <t xml:space="preserve">BIANCA CAROLINA ALCANTARA YNOA </t>
  </si>
  <si>
    <t xml:space="preserve">ROSSMERY ALTAGRACIA TORIBIO </t>
  </si>
  <si>
    <t xml:space="preserve">CHOFER </t>
  </si>
  <si>
    <t>ANALISTA DE GESTIÓN FINANCIERA Y EJECUCIÓN PRESUPUESTARIA I</t>
  </si>
  <si>
    <t xml:space="preserve">AYUDANTE MANTENIMIENTO </t>
  </si>
  <si>
    <t>ALICIA FELIZ OGANDO</t>
  </si>
  <si>
    <t>ANALISTA SECTORIAL DE PRESUPUESTO</t>
  </si>
  <si>
    <t>WENDY PATRICIA MONTERO FORTUNA </t>
  </si>
  <si>
    <t xml:space="preserve">COORDINADORA DE COMEDOR </t>
  </si>
  <si>
    <t>VLADIMIR RICHARD TEJEDA VILLAVICENCIO</t>
  </si>
  <si>
    <t>FAUSTO MIGUEL ESPAILLAT TAVAREZ</t>
  </si>
  <si>
    <t>DIRECCIÓN DE SERVICIOS PRESUPUESTARIOS</t>
  </si>
  <si>
    <t>DIVISIÓN DE MINISTERIOS DE EDUCACIÓN Y EDUCACIÓN SUPERIOR, CIENCIA Y TECNOLOGÍA</t>
  </si>
  <si>
    <t>DIVISIÓN DE MINISTERIOS DE SALUD PÚBLICA Y ASISTENCIA SOCIAL Y TRABAJO</t>
  </si>
  <si>
    <t>DIVISIÓN DE MINISTERIOS DE LA MUJER, JUVENTUD, CULTURA, DEPORTES Y RECREACIÓN</t>
  </si>
  <si>
    <t>DIVISIÓN DE MINISTERIOS DE MEDIO AMBIENTE, AGRICULTURA Y ENERGÍA Y MINAS</t>
  </si>
  <si>
    <t>DIVISIÓN DE MINISTERIOS DE OBRAS PÚBLICAS Y VIVIENDA</t>
  </si>
  <si>
    <t>DEPARTAMENTO DE SERVICIOS GENERALES</t>
  </si>
  <si>
    <t>DIVISIÓN DE PRESIDENCIA DE LA REPÚBLICA Y MINISTERIO DE RELACIONES EXTERIORES</t>
  </si>
  <si>
    <t>DIVISIÓN DE MINISTERIOS DE HACIENDA, ADMINISTRACIÓN PÚBLICA, ECONOMÍA, PLANIFICACIÓN Y DESARROLLO</t>
  </si>
  <si>
    <t xml:space="preserve">WENDY YOCASTA MERCEDES PEGUERO </t>
  </si>
  <si>
    <t>DIVISIÓN DE MINISTERIO DE DEFENSA</t>
  </si>
  <si>
    <t>DIVISIÓN DE PROCURADURÍA GENERAL DE LA REPÚBLICA Y MINISTERIO DE INTERIOR Y POLICÍA</t>
  </si>
  <si>
    <t>DEPARTAMENTO DE SERVICIOS A LAS EMPRESAS PÚBLICAS</t>
  </si>
  <si>
    <t>DIVISIÓN DE EMPRESAS PÚBLICAS FINANCIERAS</t>
  </si>
  <si>
    <t>DIVISIÓN DE EMPRESAS PÚBLICAS NO FINANCIERAS</t>
  </si>
  <si>
    <t xml:space="preserve">DEPARTAMENTO DE  DE SERVICIOS A LOS GOBIERNOS LOCALES </t>
  </si>
  <si>
    <t>DIVISIÓN DE REGIÓN CIBAO NOROESTE</t>
  </si>
  <si>
    <t>DIVISIÓN DE REGIÓN CIBAO NORDESTE</t>
  </si>
  <si>
    <t xml:space="preserve">DIVISIÓN DE REGIÓN SUR CENTRAL </t>
  </si>
  <si>
    <t>DIVISIÓN DE REGIÓN ESTE</t>
  </si>
  <si>
    <t xml:space="preserve">DIVISIÓN DE LA REGION SUROESTE </t>
  </si>
  <si>
    <t>DEPARTAMENTO DE SERVICIOS A PODERES Y ÓRGANOS CONSTITUCIONALES</t>
  </si>
  <si>
    <t>DIVISIÓN DE JUNTA CENTRAL ELECTORAL, CÁMARA DE CUENTAS, TRIBUNAL CONSTITUCIONAL, DEFENSOR DEL PUEBLO Y TRIBUNAL SUPERIOR ELECTORAL</t>
  </si>
  <si>
    <t>DIVISIÓN DE COMUNICACIÓN INSTITUCIONAL</t>
  </si>
  <si>
    <t>DIVISIÓN DE PRODUCCIÓN GRÁFICA Y DIGITAL</t>
  </si>
  <si>
    <t>SECCIÓN DE DOCUMENTACIÓN</t>
  </si>
  <si>
    <t xml:space="preserve">DEPARTAMENTO DE SERVICIOS SOCIALES </t>
  </si>
  <si>
    <t>ENCARGADA DIVISIÓN DE MINISTERIOS DE SALUD PÚBLICA Y ASISTENCIA SOCIAL Y TRABAJO</t>
  </si>
  <si>
    <t>ENCARGADA DEPARTAMENTO DE SERVICIOS ECONÓMICOS</t>
  </si>
  <si>
    <t xml:space="preserve">JULIANA GUILLERMINA MORERA VILLALONA </t>
  </si>
  <si>
    <t xml:space="preserve">ODILYS YANIRIS HIDALGO SANTANA </t>
  </si>
  <si>
    <t>EGLIS ESTHER CEBALLOS MARTICH</t>
  </si>
  <si>
    <t>DIVISIÓN  DE MINISTERIOS DE TURISMO E INDUSTRIA, COMERCIO Y MIPYMES</t>
  </si>
  <si>
    <t>ENCARGADA DEPARTAMENTO DE SERVICIOS GENERALES</t>
  </si>
  <si>
    <t>ENCARGADA DIVISIÓN DE MINISTERIO DE DEFENSA</t>
  </si>
  <si>
    <t>ENCARGADA DEPARTAMENTO DE SERVICIOS A LAS EMPRESAS PÚBLICAS</t>
  </si>
  <si>
    <t xml:space="preserve">FRANCIS ERNESTO JUSTO HORTON </t>
  </si>
  <si>
    <t xml:space="preserve">LAURA RHINA TERRERO MOQUETE </t>
  </si>
  <si>
    <t xml:space="preserve">ROBERTO LEANDRO LAMARCHE LEONARDO </t>
  </si>
  <si>
    <t xml:space="preserve">ENCARGADA </t>
  </si>
  <si>
    <t xml:space="preserve">LUZ MINERVA RAMIREZ MONTAÑO </t>
  </si>
  <si>
    <t xml:space="preserve">DIVISIÓN DE PRESIDENCIA DE LA REPÚBLICA Y MINISTERIO DE RELACIONES EXTERIORES </t>
  </si>
  <si>
    <t xml:space="preserve">WASCAR RHADAMES VENTURA GUEVARA </t>
  </si>
  <si>
    <t>REALIZADOR AUDIOVISUAL</t>
  </si>
  <si>
    <t>FIJO</t>
  </si>
  <si>
    <t>LUIS MIGUEL HERRERA LAUREANO</t>
  </si>
  <si>
    <t xml:space="preserve">MENSAJERO EXTERNO </t>
  </si>
  <si>
    <t>ENCARGADA DEPARTAMENTO DE SERVICIOS A PODERES Y ÓRGANOS CONSTITUCIONALES</t>
  </si>
  <si>
    <t>ENCARGADO DIVISIÓN DE REGIÓN ESTE</t>
  </si>
  <si>
    <t>LAURA ROSA MORILLO SOCIAS</t>
  </si>
  <si>
    <t>OFICINA DE LIBRE ACCESO A LA INFORMACIÓN</t>
  </si>
  <si>
    <t>DIVISIÓN DE BIENESTAR LABORAL</t>
  </si>
  <si>
    <t>SECCIÓN DE PRESUPUESTO Y TESORERÍA</t>
  </si>
  <si>
    <t>SECCIÓN DE ACTIVOS FIJOS Y CONTABILIDAD</t>
  </si>
  <si>
    <t>FERNANDO ALCÁNTARA CASTILLO</t>
  </si>
  <si>
    <t>SECCIÓN DE SEGURIDAD</t>
  </si>
  <si>
    <t xml:space="preserve">SEGURIDAD </t>
  </si>
  <si>
    <t>SANTA MARLENIS TIBURCIO</t>
  </si>
  <si>
    <t>NOHELIA ANAIS PÉREZ BATISTA</t>
  </si>
  <si>
    <t xml:space="preserve">NOMBRAMIENTO TEMPORAL </t>
  </si>
  <si>
    <t>BÉRGICA CORNELIO MENDOZA</t>
  </si>
  <si>
    <t>SHAMIR HASSAN BILLILO</t>
  </si>
  <si>
    <t xml:space="preserve">ANALISTA DE RECLUTAMIENTO </t>
  </si>
  <si>
    <t>DIVISIÓN DE ORGANIZACIÓN DEL TRABAJO Y COMPENSACIÓN</t>
  </si>
  <si>
    <t>ENCARGADA DIVISIÓN DE BIENESTAR LABORAL</t>
  </si>
  <si>
    <t>PAOLA IDALIA CHALJUB THEN</t>
  </si>
  <si>
    <t>MANEJADOR DE WEB Y REDES SOCIALES</t>
  </si>
  <si>
    <t>PABLO JOSÉ PÁEZ SOLANO</t>
  </si>
  <si>
    <t>DIVISIÓN DE SEGURIDAD Y MONITOREO TIC</t>
  </si>
  <si>
    <t>VICTOR ENMANUEL VARGAS ROSARIO</t>
  </si>
  <si>
    <t>ANALISTA COMPRAS Y CONTRATACIONES</t>
  </si>
  <si>
    <t>SECCIÓN DE CONTABILIDAD Y ACTIVOS FIJOS</t>
  </si>
  <si>
    <t xml:space="preserve">ANALISTA DE SERVICIOS Y BENEFICIOS </t>
  </si>
  <si>
    <t xml:space="preserve">ESTATUTO SIMPLIFICADO </t>
  </si>
  <si>
    <t>DIVISIÓN DE ADMINISTRACIÓN DE SERVICIOS TIC</t>
  </si>
  <si>
    <t>DOMINGO DE LOS SANTOS REYES</t>
  </si>
  <si>
    <t>ENCARGADO (A)</t>
  </si>
  <si>
    <t xml:space="preserve">SUBDIRECTOR GENERAL </t>
  </si>
  <si>
    <t>MARGARET YOVEIRI GARCÍA TAVERAZ</t>
  </si>
  <si>
    <t xml:space="preserve">SONIA ORTIZ REYES </t>
  </si>
  <si>
    <t xml:space="preserve">MARIANELA MONTILLA </t>
  </si>
  <si>
    <t>IVAN JOSÉ RAMIREZ VARGAS</t>
  </si>
  <si>
    <t>DIRECCIÓN GENERAL</t>
  </si>
  <si>
    <t>ISABEL MARTÍNEZ ALONZO</t>
  </si>
  <si>
    <t xml:space="preserve">MARIEL ALTAGRACIA MUÑOZ ÁLVAREZ </t>
  </si>
  <si>
    <t>ROSA IRIS PICHARDO PÉREZ</t>
  </si>
  <si>
    <t xml:space="preserve">TERESA MILAGROS DE LEÓN PÉREZ </t>
  </si>
  <si>
    <t xml:space="preserve">TAMAR ESTHER PEÑA RODRÍGUEZ </t>
  </si>
  <si>
    <t xml:space="preserve">DIRECCIÓN DE PRESUPUESTOS DE SERVICIOS ECONÓMICOS </t>
  </si>
  <si>
    <t xml:space="preserve">ANA MARÍA BIERD DE JESÚS </t>
  </si>
  <si>
    <t xml:space="preserve">PATRICIA ALTAGRACIA FERNÁNDEZ DEL ROSARIO  </t>
  </si>
  <si>
    <t>ANDOLI MARTÍNEZ DECENA</t>
  </si>
  <si>
    <t xml:space="preserve">MARCIA SUAREZ LÓPEZ </t>
  </si>
  <si>
    <t>ENCARGADA DIVISIÓN DE MINISTERIOS DE TURISMO E INDUSTRIA, COMERCIO Y MIPYMES</t>
  </si>
  <si>
    <t xml:space="preserve">YADEL CORNELIA ALICIA HERRERA DE JESÚS </t>
  </si>
  <si>
    <t>BELKIS ADALGISA MAÑÓN HIDALGO</t>
  </si>
  <si>
    <t xml:space="preserve">MARÍA VICTORIA ORTIZ SÁNCHEZ </t>
  </si>
  <si>
    <t>PATRICIA CAROLINA PERDOMO GARCÍA</t>
  </si>
  <si>
    <t xml:space="preserve">JOSEFINA GONZÁLEZ SILFA </t>
  </si>
  <si>
    <t xml:space="preserve">SANTA ROSA BAEZ RODRÍGUEZ </t>
  </si>
  <si>
    <t xml:space="preserve">CESAR FÉLIX BUENO RODRÍGUEZ </t>
  </si>
  <si>
    <t>ROSA LOURDES SÁNCHEZ</t>
  </si>
  <si>
    <t xml:space="preserve">PATRIA SENCIÓN SANTANA </t>
  </si>
  <si>
    <t xml:space="preserve">ENCARGADA DE DIVISIÓN PRESUPUESTOS EMPRESAS PÚBLICAS NO FINANCIERAS </t>
  </si>
  <si>
    <t>MARÍA SOLEDAD MIRANDA AHUMADA</t>
  </si>
  <si>
    <t>ANA MIGUELINA ALTAGRACIA TERRERO DE LEÓN</t>
  </si>
  <si>
    <t xml:space="preserve">YURIDYS ALTAGRACIA RODRÍGUEZ DILONE </t>
  </si>
  <si>
    <t xml:space="preserve">JOEL ANTONIO MARTÍNEZ BARREIRO </t>
  </si>
  <si>
    <t>ENCARGADO DIVISIÓN DE REGIÓN CIBAO NORDESTE</t>
  </si>
  <si>
    <t xml:space="preserve">JESÚS SANTANA PEPEN </t>
  </si>
  <si>
    <t xml:space="preserve">MARÍA MAGDALENA CABRERA FRANCO </t>
  </si>
  <si>
    <t xml:space="preserve">NIVIS LETICIA LEÓN VILLEGAS </t>
  </si>
  <si>
    <t>LUIS LEONARDO AMIAMA GÓMEZ</t>
  </si>
  <si>
    <t xml:space="preserve">ALEJANDRINA RODRÍGUEZ DUVAL </t>
  </si>
  <si>
    <t xml:space="preserve">LAURA CID SÁNCHEZ </t>
  </si>
  <si>
    <t>ARNOLD FRANCISCO ALMÁNZAR JOSEPH</t>
  </si>
  <si>
    <t xml:space="preserve">MANUEL DE JESÚS BURGOS </t>
  </si>
  <si>
    <t xml:space="preserve">ENCARGADO DIVISIÓN DE LA REGIÓN SUROESTE  </t>
  </si>
  <si>
    <t xml:space="preserve">ERELY MARTÍNEZ PÉREZ </t>
  </si>
  <si>
    <t xml:space="preserve">SAGRARIO ELENA DOMÍNGUEZ DOMÍNGUEZ </t>
  </si>
  <si>
    <t>ÁMBAR CHANEL PERALTA GEORGE</t>
  </si>
  <si>
    <t xml:space="preserve">CARMEN ROSAURA REGALADO </t>
  </si>
  <si>
    <t xml:space="preserve">FÉLIX ANTONIO FABIÁN MERCEDES </t>
  </si>
  <si>
    <t>KATHERINE MERCEDES PEGUERO FERMÍN</t>
  </si>
  <si>
    <t>GRISELDA GÓMEZ</t>
  </si>
  <si>
    <t xml:space="preserve">DIRECTORA DE CALIDAD Y EVALUACIÓN DE GESTIÓN PRESUPUESTARIA </t>
  </si>
  <si>
    <t>DANIA ALCANTARA GUTIÉRREZ</t>
  </si>
  <si>
    <t xml:space="preserve">BENNY GALÁN RODRÍGUEZ </t>
  </si>
  <si>
    <t xml:space="preserve">ANALISTA DE NORMAS Y METODOLOGÍAS PRESUPUESTARIAS </t>
  </si>
  <si>
    <t>SAMANDA MARIELY VELÁSQUEZ DÍAZ</t>
  </si>
  <si>
    <t>ANALISTA DE EVALUACIÓN DEL DESEMPEÑO DE GESTIÓN PRESUPUESTARIA I</t>
  </si>
  <si>
    <t>BETHANIA DEL CARMEN FERNÁNDEZ PICHARDO</t>
  </si>
  <si>
    <t xml:space="preserve">TÉCNICO DE ACCESO A LA INFORMACIÓN </t>
  </si>
  <si>
    <t>DEPARTAMENTO NORMAS Y METODOLOGÍAS</t>
  </si>
  <si>
    <t>DIRECCIÓN ESTUDIOS ECONÓMICOS Y SEGUIMIENTO FINANCIERO</t>
  </si>
  <si>
    <t>DEPARTAMENTO DE ANÁLISIS Y ESTUDIOS ECONÓMICOS</t>
  </si>
  <si>
    <t>DEPARTAMENTO DE PLANIFICACIÓN Y DESARROLLO</t>
  </si>
  <si>
    <t>DIVISIÓN FORMULACIÓN, MONITOREO Y EVALUACIÓN DE PLANES DE PROGRAMAS Y PROYECTOS</t>
  </si>
  <si>
    <t xml:space="preserve">JESÚS MANUEL PAYANO REYES </t>
  </si>
  <si>
    <t>DIVISIÓN DESARROLLO INSTITUCIONAL</t>
  </si>
  <si>
    <t>DEPARTAMENTO JURÍDICO</t>
  </si>
  <si>
    <t>DIVISIÓN DE EVALUACIÓN DEL DESEMPEÑO Y CAPACITACIÓN</t>
  </si>
  <si>
    <t>AWILDA POLANCO HERNÁNDEZ</t>
  </si>
  <si>
    <t xml:space="preserve">ENCARGADA DIVISIÓN EVALUACIÓN DEL DESEMPEÑO Y CAPACITACIÓN </t>
  </si>
  <si>
    <t xml:space="preserve">ANALISTA DE CAPACITACIÓN </t>
  </si>
  <si>
    <t>DIVISIÓN DE REGISTRO, CONTROL Y NÓMINA</t>
  </si>
  <si>
    <t>BIENVENIDO DÍAZ COLLADO</t>
  </si>
  <si>
    <t xml:space="preserve">JUAN JOSÉ SÁNCHEZ </t>
  </si>
  <si>
    <t>DEPARTAMENTO TECNOLOGÍA DE LA INFORMACIÓN Y COMUNICACIÓN</t>
  </si>
  <si>
    <t>DIVISIÓN DESARROLLO E IMPLEMENTACIÓN DE SISTEMAS</t>
  </si>
  <si>
    <t xml:space="preserve">WILKIN ALEXANDER VÁSQUEZ MATOS </t>
  </si>
  <si>
    <t>SOPORTE TÉCNICO DE PRUEBA Y DOCUMENTACIÓN</t>
  </si>
  <si>
    <t xml:space="preserve">RAMÓN ANTONIO TEJEDA LUGO </t>
  </si>
  <si>
    <t>DIVISIÓN OPERACIONES TIC</t>
  </si>
  <si>
    <t>DIVISIÓN SERVICIOS GENERALES</t>
  </si>
  <si>
    <t>SECCIÓN MAYORDOMÍA</t>
  </si>
  <si>
    <t>SUPERVISOR DE MAYORDOMÍA</t>
  </si>
  <si>
    <t>ROSA IVELISSE DURAN SÁNCHEZ</t>
  </si>
  <si>
    <t xml:space="preserve">MARÍA ALTAGRACIA POLANCO FLORENTINO </t>
  </si>
  <si>
    <t>JUANA RODRÍGUEZ DE LOS SANTOS</t>
  </si>
  <si>
    <t>VICTOR MANUEL DÍAZ CASTILLO</t>
  </si>
  <si>
    <t xml:space="preserve">ALAM DARWIN MARTÍNEZ GARCÍA </t>
  </si>
  <si>
    <t>ALEJANDRINA JIMENEZ ENCARNACIÓN</t>
  </si>
  <si>
    <t>WANNY ALTAGRACIA RODRÍGUEZ LIBERATO</t>
  </si>
  <si>
    <t>MARÍA ELIZABETH MEJIA</t>
  </si>
  <si>
    <t>SECCIÓN DE MANTENIMIENTO</t>
  </si>
  <si>
    <t xml:space="preserve">CARLOS JOSÉ HEREDIA MEDINA </t>
  </si>
  <si>
    <t xml:space="preserve">TÉCNICO ELECTRICISTA </t>
  </si>
  <si>
    <t>CLAUDIO RAMÓN MATEO MORA</t>
  </si>
  <si>
    <t>SECCIÓN TRANSPORTACIÓN</t>
  </si>
  <si>
    <t>DINO LÓPEZ MATEO</t>
  </si>
  <si>
    <t xml:space="preserve">RAMÓN ANTONIO FLORENTINO JIMÉNEZ </t>
  </si>
  <si>
    <t xml:space="preserve">ARIEL BENJAMÍN MARTÍNEZ ZABALA </t>
  </si>
  <si>
    <t>MIGUEL ÁNGEL MATOS DE LA PAZ</t>
  </si>
  <si>
    <t xml:space="preserve">CESAR AUGUSTO PÉREZ FELIZ </t>
  </si>
  <si>
    <t>JUAN CLEMENTE RAMÍREZ RINCÓN</t>
  </si>
  <si>
    <t>MANUEL EMILIO PION BERROA</t>
  </si>
  <si>
    <t xml:space="preserve">DOMINGO ANTONIO MOREL MARTÍNEZ </t>
  </si>
  <si>
    <t xml:space="preserve">MÁXIMO FLORIÁN MERCEDES CORDERO </t>
  </si>
  <si>
    <t xml:space="preserve">JOAQUÍN ENRIQUE DÍAZ FLORIÁN </t>
  </si>
  <si>
    <t>DIVISIÓN FINANCIERA</t>
  </si>
  <si>
    <t xml:space="preserve">MARÍA EUGENIA MONTERO SORIANO </t>
  </si>
  <si>
    <t xml:space="preserve">ENCARGADA DIVISIÓN FINANCIERA </t>
  </si>
  <si>
    <t xml:space="preserve">EDWIN AMADO MEJÍA </t>
  </si>
  <si>
    <t>SECCIÓN ALMACÉN Y SUMINISTRO</t>
  </si>
  <si>
    <t>AUXILIAR DE ALMACÉN Y SUMINISTRO</t>
  </si>
  <si>
    <t>RAFAEL JULIO MADERA MARTÍNEZ</t>
  </si>
  <si>
    <t>GERSON ANTONIO LIZARDO PÉREZ </t>
  </si>
  <si>
    <t xml:space="preserve">MARÍA LUISA MENDEZ FELIZ </t>
  </si>
  <si>
    <t>TAIRY IVENNY RAMÍREZ RAMÍREZ</t>
  </si>
  <si>
    <t xml:space="preserve">TÉCNICO ARCHIVISTA </t>
  </si>
  <si>
    <t xml:space="preserve">ÁNGEL MAGDIEL VILORIO ALBUERME </t>
  </si>
  <si>
    <t xml:space="preserve">TÉCNICO BIBLIOTECARIO </t>
  </si>
  <si>
    <t xml:space="preserve">CECILIO LÓPEZ </t>
  </si>
  <si>
    <t xml:space="preserve">AUXILIAR DE DOCUMENTACIÓN </t>
  </si>
  <si>
    <t>LUCRECIA SÁNCHEZ BIVIECA</t>
  </si>
  <si>
    <t xml:space="preserve">ANGELA BALENTINA PORTORREAL CAPELLÁN </t>
  </si>
  <si>
    <t xml:space="preserve">ANGELA ROSA SÁNCHEZ GONZÁLEZ </t>
  </si>
  <si>
    <t xml:space="preserve">ELENA AUDORA RAMÍREZ </t>
  </si>
  <si>
    <t>DANIRDA JACQUELINE PATRICIO RAMÍREZ</t>
  </si>
  <si>
    <t xml:space="preserve">FRANCISCO MORETA GARCÍA </t>
  </si>
  <si>
    <t xml:space="preserve">ZACARÍAS SANTANA </t>
  </si>
  <si>
    <t xml:space="preserve">Nombres y Apellidos </t>
  </si>
  <si>
    <t>YEIMI ELIZABETH BROWN MENDIETA</t>
  </si>
  <si>
    <t>MICHELLE NADIN TIBURCIO</t>
  </si>
  <si>
    <t xml:space="preserve"> SECCIÓN DE PRESUPUESTO Y TESORERIA</t>
  </si>
  <si>
    <t>ANALISTA FINANCIERO</t>
  </si>
  <si>
    <t>ENCARGADO SECCIÓN DE PRESUPUESTO Y TESORERIA</t>
  </si>
  <si>
    <t>DIRECCIÓN DE ESTUDIOS ECONÓMICOS Y SEGUIMIENTO FINANCIERO</t>
  </si>
  <si>
    <t xml:space="preserve">RAFAEL FRANCISCO JOVINE ZORRILLA </t>
  </si>
  <si>
    <t xml:space="preserve"> AIRÓN DE JESÚS FERNÁNDEZ GIL </t>
  </si>
  <si>
    <t xml:space="preserve"> JUAN ELÍAS PORTALATÍN GARCÍA  </t>
  </si>
  <si>
    <t xml:space="preserve">MELVIN MIGUEL RODRÍGUEZ JIMÉNEZ </t>
  </si>
  <si>
    <t xml:space="preserve"> LUIS ANTONIO RODRÍGUEZ GUTIÉRREZ </t>
  </si>
  <si>
    <t xml:space="preserve">DEPARTAMENTO NORMAS Y METODOLOGÍAS </t>
  </si>
  <si>
    <t xml:space="preserve">GISELLE LISELOTTE BERAS VÁSQUEZ </t>
  </si>
  <si>
    <t xml:space="preserve"> ALBA DOMINICANA REYES REYES </t>
  </si>
  <si>
    <t xml:space="preserve"> SASHA ESTEFANY SOTO SÁNCHEZ </t>
  </si>
  <si>
    <t xml:space="preserve">DIVISIÓN FORMULACIÓN, MONITOREO Y EVALUACIÓN DE PLANES, PROGRAMAS Y PROYECTOS </t>
  </si>
  <si>
    <t xml:space="preserve">JULIO CESAR GÓMEZ GARCÍA </t>
  </si>
  <si>
    <t xml:space="preserve">DIVISION REGISTRO, CONTROL Y NÓMINA </t>
  </si>
  <si>
    <t xml:space="preserve">NANCY JOSEFINA OVALLE GÓMEZ </t>
  </si>
  <si>
    <t xml:space="preserve"> SINAD DE LOS MILAGROS ESTEVEZ SANTANA </t>
  </si>
  <si>
    <t>IDALIA MARÍA MERCEDES ESCOTO</t>
  </si>
  <si>
    <t xml:space="preserve"> NIURVIS YALIZA ABREU JIMÉNEZ </t>
  </si>
  <si>
    <t xml:space="preserve"> CAROLINA MATEO TERRERO DE VIDAL </t>
  </si>
  <si>
    <t xml:space="preserve"> NICOL ISABEL BATISTA VALERA </t>
  </si>
  <si>
    <t xml:space="preserve">TÉCNICO DE SERVICIOS Y BENEFICIOS </t>
  </si>
  <si>
    <t>TÉCNICO DE COMUNICACIÓN INSTITUCIONAL</t>
  </si>
  <si>
    <t>FÉLIX ENRIQUE TERRERO REYES</t>
  </si>
  <si>
    <t>ENC. DEPTO. TECNOLOGÍA DE LA INFORMACIÓN Y COMUNICACIÓN</t>
  </si>
  <si>
    <t xml:space="preserve">DIVISIÓN DESARROLLO E IMPLEMENTACIÓN DE SISTEMAS </t>
  </si>
  <si>
    <t xml:space="preserve">SOPORTE TÉCNICO INFORMÁTICO </t>
  </si>
  <si>
    <t>DIVISIÓN DE SERVICIOS GENERALES</t>
  </si>
  <si>
    <t>VICTOR FRANCISCO JOSÉ RODRÍGUEZ GARCÍA</t>
  </si>
  <si>
    <t xml:space="preserve">DAMASO RAMÍREZ MATEO </t>
  </si>
  <si>
    <t xml:space="preserve"> LUIS MIGUEL SANTO CONTRERAS </t>
  </si>
  <si>
    <t xml:space="preserve"> LIOMAR DANIEL JON BREA </t>
  </si>
  <si>
    <t xml:space="preserve"> LIBER MORILLO MORILLO  </t>
  </si>
  <si>
    <t xml:space="preserve">JULIÁN JOSÉ ACOSTA ACOSTA </t>
  </si>
  <si>
    <t>BRIAN FRANCISCO ROSARIO QUIROZ</t>
  </si>
  <si>
    <t xml:space="preserve">VERENICE CAPELLÁN </t>
  </si>
  <si>
    <t xml:space="preserve"> TÉCNICO DE CONTABILIDAD </t>
  </si>
  <si>
    <t xml:space="preserve"> CHANAY CASTILLO CORCINO </t>
  </si>
  <si>
    <t xml:space="preserve">ENC. SECCIÓN ALMACÉN Y SUMINISTRO </t>
  </si>
  <si>
    <t>TOTAL GENERAL  NÓMINA PERSONAL TEMPORAL</t>
  </si>
  <si>
    <t>DIRECCIÓN GENERAL DE PRESUPUESTO</t>
  </si>
  <si>
    <t>NÓMINA DE SUELDOS: EMPLEADOS EN TRÁMITE DE PENSIÓN</t>
  </si>
  <si>
    <t>TOTAL GENERAL NÓMINA TRÁMITE DE PENSIÓN</t>
  </si>
  <si>
    <t>NÓMINA DE SUELDOS: PERSONAL TEMPORAL</t>
  </si>
  <si>
    <t xml:space="preserve">NÓMINA DE SUELDOS: EMPLEADOS FIJOS </t>
  </si>
  <si>
    <t xml:space="preserve">TOTAL GENERAL NÓMINA PERSONAL FIJO </t>
  </si>
  <si>
    <t xml:space="preserve">ESTANISLAO MERCEDES RODRÍGUEZ </t>
  </si>
  <si>
    <t xml:space="preserve">TÉCNICO DE COMPRAS </t>
  </si>
  <si>
    <t xml:space="preserve">BIBLIOTECA Y DOCUMENTACIÓN </t>
  </si>
  <si>
    <t>Nombres y Apellidos</t>
  </si>
  <si>
    <t>ESPECIALISTA DE ESTUDIOS ECONÓMICOS Y SEGUIMIENTO FINANCIERO</t>
  </si>
  <si>
    <t>M</t>
  </si>
  <si>
    <t>F</t>
  </si>
  <si>
    <t>Género</t>
  </si>
  <si>
    <t>JOSÉ ROBERTO MORETA DE LEÓN</t>
  </si>
  <si>
    <t>ENCARGADO SECCIÓN DE MAYORDOMÍA</t>
  </si>
  <si>
    <t xml:space="preserve">TÉCNICO DE CONTROL DE BIENES </t>
  </si>
  <si>
    <t>NÓMINA DE SUELDOS: TEMPORAL A PERSONAL FIJO EN CARGOS DE CARRERA</t>
  </si>
  <si>
    <t>TOTAL GENERAL NÓMINA TEMPORAL A PERSONAL FIJO EN CARGOS DE CARRERA</t>
  </si>
  <si>
    <t xml:space="preserve">DIVISIÓN DE COMPRAS  Y CONTRATACIONES  </t>
  </si>
  <si>
    <t>DIRECCIÓN DE CALIDAD Y EVALUACIÓN DE LA GESTIÓN PRESUPUESTARIA</t>
  </si>
  <si>
    <t>MARIA JOSÉ CASTRO SUERO</t>
  </si>
  <si>
    <t>ESPECIALISTA DE CALIDAD Y EVALUACIÓN DE LA GESTIÓN PRESUPUESTARIA</t>
  </si>
  <si>
    <t>KIMBERLY JANELIS BERTRAND ROSA</t>
  </si>
  <si>
    <t>MARLEN ROBLES CORTORREAL</t>
  </si>
  <si>
    <t>MARIEL YUDELKA SOLANO</t>
  </si>
  <si>
    <t>DISEÑADOR GRÁFICO</t>
  </si>
  <si>
    <t>DAIHAN FERNÁNDEZ DE LA CRUZ</t>
  </si>
  <si>
    <t>GELHPIZ RAMÓN HERNÁNDEZ REYES</t>
  </si>
  <si>
    <t>ANALISTA DE SEGURIDAD TIC I</t>
  </si>
  <si>
    <t>ERIC DAVID ACOSTA BADIA</t>
  </si>
  <si>
    <t>ENCARGADO SECCIÓN DE TRANSPORTACIÓN</t>
  </si>
  <si>
    <t>Funcion</t>
  </si>
  <si>
    <t>DE LIBRE NOMBRAMIENTO Y REMOCIÓN</t>
  </si>
  <si>
    <t>NELSON OREIBI MARTÍNEZ SOLER</t>
  </si>
  <si>
    <t xml:space="preserve">SECCIÓN DE TRANSPORTACIÓN </t>
  </si>
  <si>
    <t>DIVISIÓN DE COMPRAS Y CONTRATACIONES</t>
  </si>
  <si>
    <t>SECCIÓN DE ALMACÉN Y SUMINISTRO</t>
  </si>
  <si>
    <t xml:space="preserve">ENCARGADO </t>
  </si>
  <si>
    <t>NATALIA IRENE VÉLEZ MOLINA</t>
  </si>
  <si>
    <t>FRANCISCO ANTONIO GÓMEZ DE JESÚS</t>
  </si>
  <si>
    <t>COORDINADORA DE EVALUACION DEL DESEMPEÑO DE GESTION PRESUPUESTARIA I</t>
  </si>
  <si>
    <t>ERIC MANUEL PINALES CEPEDA</t>
  </si>
  <si>
    <t>ENCARGADO DIVISIÓN DE OPERACIONES TIC</t>
  </si>
  <si>
    <t>ANGEL EMILIO ORTEGA MATOS</t>
  </si>
  <si>
    <t>ENCARGADO DIVISIÓN DE SEGURIDAD Y MONITOREO DE TIC</t>
  </si>
  <si>
    <t xml:space="preserve">REYMUNDO SANTANA SAVIÑON </t>
  </si>
  <si>
    <t>ENCARGADA DIVISIÓN DE MINISTERIOS DE OBRAS PÚBLICAS Y VIVIENDA</t>
  </si>
  <si>
    <t>YUDERKIS SANTA MEDINA REYES</t>
  </si>
  <si>
    <t>YEURY RAMON ORTIZ PEÑA</t>
  </si>
  <si>
    <t xml:space="preserve">FEDERICO JONAS REYES VARGAS </t>
  </si>
  <si>
    <t>ENCARGADA DEPARTAMENTO DE SERVICIOS SOCIALES</t>
  </si>
  <si>
    <t>DEPARTAMENTO DE SERVICIOS ECONÓMICOS</t>
  </si>
  <si>
    <t xml:space="preserve">DIRECTORA DIRECCIÓN DE CALIDAD Y EVALUACIÓN DE LA GESTIÓN PRESUPUESTARIA </t>
  </si>
  <si>
    <t>DEPARTAMENTO DE COMUNICACIONES</t>
  </si>
  <si>
    <t>ENCARGADA DEPARTAMENTO DE COMUNICACIONES</t>
  </si>
  <si>
    <t xml:space="preserve">DIRECCION GENERAL </t>
  </si>
  <si>
    <t>COMITÉ CONSULTIVO Y PROYECTOS ESPECIALES</t>
  </si>
  <si>
    <t>CHEILA LEONOR CHIVILLI DE JESÚS</t>
  </si>
  <si>
    <t>ANALISTA DE CALIDAD EN LA GESTIÓN I</t>
  </si>
  <si>
    <t>MANUEL EMILIO LINARES GUERRERO</t>
  </si>
  <si>
    <t>ALEXANDER CASTILLO ASENCIO</t>
  </si>
  <si>
    <t>CHOFER I</t>
  </si>
  <si>
    <t>ADRIÁN DE FRIAS CARMONA</t>
  </si>
  <si>
    <t>ELIZABETH NICOLE TORRES DE LEÓN</t>
  </si>
  <si>
    <t>RAMÓN CECILIO MEREJO</t>
  </si>
  <si>
    <t>ARNOLD FRANCISCO ALMANZAR JOSEPH</t>
  </si>
  <si>
    <t>ENCARGADO DIVISIÓN DE REGIÓN CIBAO NOROESTE</t>
  </si>
  <si>
    <t>BIENVENIDO DIAZ COLLADO</t>
  </si>
  <si>
    <t xml:space="preserve">ENCARGADO DIVISIÓN DE PRODUCCIÓN GRÁFICA Y DIGITAL </t>
  </si>
  <si>
    <t>ANA MIGUELINA ALTAGRACIA TERRERO DE LEON</t>
  </si>
  <si>
    <t xml:space="preserve"> ENCARGADO DEPARTAMENTO EVALUACIÓN DEL DESEMPEÑO PRESUPUESTARIO</t>
  </si>
  <si>
    <t xml:space="preserve">FRANCISCO M. ABREU PÁEZ </t>
  </si>
  <si>
    <t>ENCARGADA DIVISION DE REGISTRO, CONTROL Y NÓMINA</t>
  </si>
  <si>
    <t xml:space="preserve">ENCARGADO DEPARTAMENTO DE RECURSOS HUMANOS </t>
  </si>
  <si>
    <t>ELVIS RAMÓN RICARDO DE JESÚS EUSEBIO ABREU</t>
  </si>
  <si>
    <t>MILOSSIS DEL MILAGRO LIRIANO RODRÍGUEZ</t>
  </si>
  <si>
    <t>ENCARGADA DIVISIÓN DE COMUNICACIÓN INSTITUCIONAL</t>
  </si>
  <si>
    <t>ENCARGADA DIVISIÓN DE MINISTERIOS DE EDUCACIÓN Y EDUCACIÓN SUPERIOR, CIENCIA Y TECNOLOGÍA</t>
  </si>
  <si>
    <t xml:space="preserve">ANGEL MAGDIEL VILORIO ALBUERME </t>
  </si>
  <si>
    <t>TAIRY IVENNY RAMIREZ RAMIREZ</t>
  </si>
  <si>
    <t xml:space="preserve">DIVISION FORMULACION, MONITOREO Y EVALUACION DE PLANES DE PROGRAMAS Y PROYECTOS </t>
  </si>
  <si>
    <t>JASMIN ALTAGRACIA MARMOLEJOS PAULINO</t>
  </si>
  <si>
    <t>DIVISIÓN DE MINISTERIOS DE TURISMO E INDUSTRIA, COMERCIO Y MIPYMES</t>
  </si>
  <si>
    <t>ANA ELY COMAS GALVÁ</t>
  </si>
  <si>
    <t xml:space="preserve">DIVISION DESARROLLO INSTITUCIONAL </t>
  </si>
  <si>
    <t>KARINA SUERO RUIZ</t>
  </si>
  <si>
    <t>FRANCISCO MANUEL ABREU PÁEZ</t>
  </si>
  <si>
    <t>ENCARGADO DEL DEPARTAMENTO DE RECURSOS HUMANOS</t>
  </si>
  <si>
    <t xml:space="preserve"> DEPARTAMENTO DE RECURSOS HUMANOS</t>
  </si>
  <si>
    <t>HÉCTOR PLINIO PÉREZ POLANCO</t>
  </si>
  <si>
    <t>ADMINISTRADOR DE SISTEMAS</t>
  </si>
  <si>
    <t>HECTOR JOSÉ MANCEBO RODRIGUEZ</t>
  </si>
  <si>
    <t xml:space="preserve">TÉCNICO </t>
  </si>
  <si>
    <t xml:space="preserve">COORDINADOR DE COMITÉ CONSULTIVO Y PROYECTOS ESPECIALES </t>
  </si>
  <si>
    <t>MICKEY JOEL COHÉN SIMÓ</t>
  </si>
  <si>
    <t>JOHNSY IRDEMARO BÁEZ MARTINEZ</t>
  </si>
  <si>
    <t>PATRIA TERESA CROUSSET MATA</t>
  </si>
  <si>
    <t>AMANDA HILARIO ABREU</t>
  </si>
  <si>
    <t>ESPECIALISTA DIRECCIÓN DE CALIDAD Y EVALUACIÓN DE LA GESTIÓN PRESUPUESTARIA</t>
  </si>
  <si>
    <t xml:space="preserve">ANA YISEL CUEVAS MATOS </t>
  </si>
  <si>
    <t>BRYAN ALEXIS THOMPSON PÉREZ</t>
  </si>
  <si>
    <t xml:space="preserve">HAMLET ALFONSO JIMÉNEZ RIVERA </t>
  </si>
  <si>
    <t xml:space="preserve">PARALEGAL </t>
  </si>
  <si>
    <t>ENCARGADA DIVISIÓN DE MINISTERIOS DE LA MUJER, JUVENTUD, CULTURA, DEPORTES Y RECREACIÓN</t>
  </si>
  <si>
    <t xml:space="preserve">MÉDICO </t>
  </si>
  <si>
    <t>IVÁN GÁLVEZ DE LA CRUZ</t>
  </si>
  <si>
    <t>SANTA DIGNA RIVERA DE ALEJO</t>
  </si>
  <si>
    <t xml:space="preserve">SOCORRO HERNANDEZ VALDEZ </t>
  </si>
  <si>
    <t>AMBAR CHANEL PERALTA GEORGE</t>
  </si>
  <si>
    <t>ENCARGADA DIVISIÓN DE PRESIDENCIA DE LA REPÚBLICA Y MINISTERIO DE RELACIONES EXTERIORES</t>
  </si>
  <si>
    <t>DIVISIÓN DE REGIÓN SUR CENTRAL</t>
  </si>
  <si>
    <t>ENCARGADA DIVISIÓN DE REGIÓN SUR CENTRAL</t>
  </si>
  <si>
    <t>DEPARTAMENTO DE  NORMAS Y METODOLOGÍAS</t>
  </si>
  <si>
    <t xml:space="preserve">MARÍA VICTORIA ORTÍZ SÁNCHEZ </t>
  </si>
  <si>
    <t xml:space="preserve"> ENCARGADA DEPARTAMENTO DE  NORMAS Y METODOLOGÍAS</t>
  </si>
  <si>
    <t>SECCIÓN DE TRANSPORTACIÓN</t>
  </si>
  <si>
    <t>COORDINADOR DE DESARROLLO DE CAPACIDADES PRESUPUESTARIA</t>
  </si>
  <si>
    <t>COORDINADOR DE ENLACE SIGEF</t>
  </si>
  <si>
    <t>ENCARGADO  DIVISIÓN DE MINISTERIOS DE HACIENDA, ADMINISTRACIÓN PÚBLICA, ECONOMÍA, PLANIFICACIÓN Y DESARROLLO</t>
  </si>
  <si>
    <t xml:space="preserve">ESPECIALISTA DE CALIDAD Y EVALUACIÓN DE LA GESTIÓN PRESUPUESTARIA </t>
  </si>
  <si>
    <t>FRANCIS ISRAEL SALDAÑA SANTANA</t>
  </si>
  <si>
    <t>PATRICIA CAROLINA PERDOMO GARCIA</t>
  </si>
  <si>
    <t>RICARDO JOSÉ SANTANA DÍAZ</t>
  </si>
  <si>
    <t>FERNANDO LUIS SAN MIGUEL ÁLVAREZ</t>
  </si>
  <si>
    <t>JOERAH EDMÉE ALFAU LARACUENTE</t>
  </si>
  <si>
    <t>ANALISTA SECTORIAL DE PRESUPUESTO I</t>
  </si>
  <si>
    <t>VIRMARYS ANDREINA CANELA TORRES</t>
  </si>
  <si>
    <t>ERICK RAMÓN SANTANA REYES</t>
  </si>
  <si>
    <t>RAFAEL VITERBO DE LA ROSA CABA</t>
  </si>
  <si>
    <t>ANALISTA DE ANÁLISIS DE ESTUDIOS ECONÓMICOS I</t>
  </si>
  <si>
    <t xml:space="preserve">EDWIN AMADO MEJIA </t>
  </si>
  <si>
    <t>DANIA ALCANTARA GUTIERREZ</t>
  </si>
  <si>
    <t xml:space="preserve">ANALISTA DE NORMAS Y METODOLOGIA </t>
  </si>
  <si>
    <t>ANALISTA DE EVALUACION DEL DESEMPEÑO PRESUPUESTARIO</t>
  </si>
  <si>
    <t xml:space="preserve">ALINA RODRIGUEZ CORDERO </t>
  </si>
  <si>
    <t xml:space="preserve">FABIO MIGUEL CABRERA GOMEZ </t>
  </si>
  <si>
    <t xml:space="preserve">COORDINADOR SECTORIAL DE PRESUPUESTO </t>
  </si>
  <si>
    <t>COORDINADORA DE ANÁLISIS DE ESTUDIOS ECONÓMICOS II</t>
  </si>
  <si>
    <t xml:space="preserve">COORDINADOR DE GESTIÓN FINANCIERA DE FORMULACIÓN Y EJECUCIÓN </t>
  </si>
  <si>
    <t>COORDINADORA DE EVALUACIÓN DEL DESEMPEÑO DE GESTIÓN PRESUPUESTARIA I</t>
  </si>
  <si>
    <t xml:space="preserve"> </t>
  </si>
  <si>
    <t>DDIVISIÓN DE MINISTERIO DE DEFENSA</t>
  </si>
  <si>
    <t xml:space="preserve">PATRICIA CAROLINA DILONE GIL </t>
  </si>
  <si>
    <t xml:space="preserve">SORANGEL GONZALEZ DIAZ </t>
  </si>
  <si>
    <t>NICKOL RODRÍGUEZ FERNÁNDEZ</t>
  </si>
  <si>
    <t xml:space="preserve">RAYDAN DE JESUS DIA DE LA ROSA </t>
  </si>
  <si>
    <t xml:space="preserve">SFS DEPENDIENTES </t>
  </si>
  <si>
    <t>TOTAL TSS</t>
  </si>
  <si>
    <t>MONTO PARA ISR</t>
  </si>
  <si>
    <t xml:space="preserve">EDIGEN MANUEL FLORIAN FLORIAN </t>
  </si>
  <si>
    <t>SFS DEPENDIENTES</t>
  </si>
  <si>
    <t xml:space="preserve">LIANNY ROJAS DE AZA </t>
  </si>
  <si>
    <t xml:space="preserve">MARTA FELICIA DIAZ CASTILLO </t>
  </si>
  <si>
    <t xml:space="preserve">MARIA VENTURA BONILLA </t>
  </si>
  <si>
    <t>DEPARTAMENTO ADMINISTRATIVO Y FINANCIERO</t>
  </si>
  <si>
    <t xml:space="preserve">YONY AGUSTIN DEAZA </t>
  </si>
  <si>
    <t>JOHANDER NOLASCO MAGALLANES</t>
  </si>
  <si>
    <t xml:space="preserve">GENARO PASCASIO CANELA </t>
  </si>
  <si>
    <t xml:space="preserve">LUBEANA MONTERO MORILLO </t>
  </si>
  <si>
    <t xml:space="preserve">VERONICA VALDEZ </t>
  </si>
  <si>
    <t xml:space="preserve">JOSE MANUEL RODRIGUEZ ABREU </t>
  </si>
  <si>
    <t xml:space="preserve">JOSE FRANCISCO PLACENCIA </t>
  </si>
  <si>
    <t xml:space="preserve">Saldo a Fvaor </t>
  </si>
  <si>
    <t xml:space="preserve">ANGELLI FRANCHESKA ECHAVARRIA ZABALA </t>
  </si>
  <si>
    <t xml:space="preserve">CAMILA YAMEL GUZMAN RAPOZO </t>
  </si>
  <si>
    <t xml:space="preserve">LYANNA MICHELLE FERNANDEZ MARTINEZ </t>
  </si>
  <si>
    <t xml:space="preserve">YULISSA MILAGROS BURGOS MEDINA </t>
  </si>
  <si>
    <t>ANALISTA DE EVALUACION DESEMPEÑO Y CAPACITACION</t>
  </si>
  <si>
    <t xml:space="preserve">DIVISION DE EVALUACION DEL DESEMPEÑO Y CAPACITACION </t>
  </si>
  <si>
    <t xml:space="preserve">MIGUEL ELIAS SARRAF CARABALLO </t>
  </si>
  <si>
    <t>ROMA DELFINA TAVERAS PIÑA</t>
  </si>
  <si>
    <t>FRANCISCO ANTONIO MENDEZ VELAZQUEZ</t>
  </si>
  <si>
    <t>CRISTAL THALIA MARTES PAULINO</t>
  </si>
  <si>
    <t>NICOLE ARISLEYDI RODRIGUEZ SANTANA</t>
  </si>
  <si>
    <t>DIVISIÓN DE  DE PODER JUDICIAL, CÁMARA DE DIPUTADOS Y SENADO DE LA REPÚBLICA</t>
  </si>
  <si>
    <t xml:space="preserve">TECNICO ADMINISTRATIVO </t>
  </si>
  <si>
    <t xml:space="preserve">YAN LI SUAREZ </t>
  </si>
  <si>
    <t xml:space="preserve">VIRMANIA MANZUETA DE PEREZ </t>
  </si>
  <si>
    <t>ANALISTA DE CAPACITACION Y DESARROLLO</t>
  </si>
  <si>
    <t xml:space="preserve">WENDY ABREU DILONE </t>
  </si>
  <si>
    <t xml:space="preserve">GABRIEL BERNARDO PAREDES ABREU </t>
  </si>
  <si>
    <t xml:space="preserve">ADMINITRADOR DE BASE DE DATOS </t>
  </si>
  <si>
    <t>ALCY LOPEZ SEGURA</t>
  </si>
  <si>
    <t>SECCION DE DOCUMENTACION</t>
  </si>
  <si>
    <t xml:space="preserve">DIVISION DE PODER JUDICIAL, CAMARA DE DIPUTADOS Y SENADO DE LA REPUBLICA </t>
  </si>
  <si>
    <t>JENNIFER DEL PILAR OVALLE SANTANA</t>
  </si>
  <si>
    <t xml:space="preserve">ENC. DIVISION DE PODER JUDICIAL, CAMARA DE DIPUTADOS Y SENADO DE LA REPUBLICA </t>
  </si>
  <si>
    <t>FIJA</t>
  </si>
  <si>
    <t>ENCARGADO SECCIÓN DE MANTENIMIENTO</t>
  </si>
  <si>
    <t>SECCIÓN MANTENIMIENTO</t>
  </si>
  <si>
    <t xml:space="preserve">JOSE ROBERTO MORTEA DE LEON  </t>
  </si>
  <si>
    <t xml:space="preserve">NORVIN DARINEL BERGES SANCHEZ </t>
  </si>
  <si>
    <t xml:space="preserve">ENCARCADO SERVICIOS A LOS GOBIERNOS LOCALES </t>
  </si>
  <si>
    <t xml:space="preserve">JULIO JEREZ ADAMES </t>
  </si>
  <si>
    <t>01 DE DICIEMBRE DEL 2023</t>
  </si>
  <si>
    <t>04 DE DICIEMBRE DEL 2023</t>
  </si>
  <si>
    <t>JULIANA GILLERMINA MORERA VILLALON</t>
  </si>
  <si>
    <t>DIVISIÓN DE MINISTERIOS DE MEDIO AMBIENTE, AGRICULTURA, ENERGIA Y MINAS</t>
  </si>
  <si>
    <t xml:space="preserve">JHOSELYN POLANCO BRITO </t>
  </si>
  <si>
    <t>JOALDO ERNESTO LOPEZ ESPINOSA</t>
  </si>
  <si>
    <t>AUXILIAR ADMINISTRATIVO</t>
  </si>
  <si>
    <t>CARRERA ADMINISTRATIVA</t>
  </si>
  <si>
    <t>JOSE JAVIER SANTANA UREÑA</t>
  </si>
  <si>
    <t>PAOLA GELMANIA SIDO DIAZ</t>
  </si>
  <si>
    <t xml:space="preserve">LORENNA YISSEL DOMINGUEZ AYBAR </t>
  </si>
  <si>
    <t>LOWENSKI TEUDIS MATOS BENCOSME</t>
  </si>
  <si>
    <t xml:space="preserve">JUAN EDILVER ROSARIO MOTA </t>
  </si>
  <si>
    <t xml:space="preserve">ENCARGADO DE DIVISION DESARROLLO EIMPLEMENTACION DE SISTEMAS </t>
  </si>
  <si>
    <t>NURY DE LA ALTAGRACIA MADURO ISAGUEZ DE GONZALEZ</t>
  </si>
  <si>
    <t xml:space="preserve">VIRGINIA MASSIEL BETANCOURT MOJICA </t>
  </si>
  <si>
    <t>MARIA ERCILIA JIMENEZ MARTINEZ</t>
  </si>
  <si>
    <t>MILDRED STERLING SANTANA</t>
  </si>
  <si>
    <t xml:space="preserve">AUXILIAR DE ENFERMERIA </t>
  </si>
  <si>
    <t>EMILY ROSEILY MONTERO OGANDO</t>
  </si>
  <si>
    <t>TÉCNICO REGISTRO, CONTROL Y NÓMINA</t>
  </si>
  <si>
    <t>01 DE FEBRERO DEL 2024</t>
  </si>
  <si>
    <t xml:space="preserve">GLENNY CONCEPCION CRUZ  </t>
  </si>
  <si>
    <t xml:space="preserve">ANALISTA DE NORMAS Y METODOLOGÍAS </t>
  </si>
  <si>
    <t xml:space="preserve"> TÉCNICO DE PRESUPUESTO </t>
  </si>
  <si>
    <t xml:space="preserve">ENCARGADA DE DOCUMENTACIÓN </t>
  </si>
  <si>
    <t>02 DE FEBRERO DEL 2024</t>
  </si>
  <si>
    <t>02 DE ENERO DEL 2024</t>
  </si>
  <si>
    <t>03 DE ENERO DEL 2024</t>
  </si>
  <si>
    <t xml:space="preserve">TÉCNICO EN PRESUPUESTO Y TESORERIA </t>
  </si>
  <si>
    <t>26 DE ENERO DEL 2024</t>
  </si>
  <si>
    <t>01 DE ENERO DEL 2024</t>
  </si>
  <si>
    <t>21 DE FEBRERO DEL 2024</t>
  </si>
  <si>
    <t>25 DE FEBRERO DEL 2024</t>
  </si>
  <si>
    <t>25 DE FEBRERO  DEL 2024</t>
  </si>
  <si>
    <t>18 DE FEBRERO DEL 2024</t>
  </si>
  <si>
    <t>14 DE FEBRERO DEL 2024</t>
  </si>
  <si>
    <t>10 DE FEBRERO DEL 2024</t>
  </si>
  <si>
    <t>22 DE FEBRERO DEL 2024</t>
  </si>
  <si>
    <t>DESARROLLADOR DE SISTEMA</t>
  </si>
  <si>
    <t xml:space="preserve">ANALISTA DE CLASIFICACIÓN, VALORACIÓN Y REMUNERACIÓN DE CARGOS </t>
  </si>
  <si>
    <t>SANDRA CAROLINA REYES CRUZ</t>
  </si>
  <si>
    <t>LEWIS KAROLINE ROSA VILLAR</t>
  </si>
  <si>
    <t>01 DE MARZO DEL 2024</t>
  </si>
  <si>
    <t>04 DE MARZO DEL 2024</t>
  </si>
  <si>
    <t>LUIS ANDRÉS HILARIO SALAS</t>
  </si>
  <si>
    <t>AUXILIAR DE DOCUMENTACIÓN</t>
  </si>
  <si>
    <t>LUDOVINO CEBALLOS JIMÉNEZ</t>
  </si>
  <si>
    <t>15 DE MARZO DEL 2024</t>
  </si>
  <si>
    <t>02 DE MARZO DEL 2024</t>
  </si>
  <si>
    <t>02 DE  MARZO DEL 2024</t>
  </si>
  <si>
    <t>21 DE MARZO DEL 2024</t>
  </si>
  <si>
    <t>03 DE MARZO DEL 2024</t>
  </si>
  <si>
    <t>DIRECTOR DIRECCIÓN DE ESTUDIOS ECONOMICOS Y SEGUIMIENTO FINANCIERO</t>
  </si>
  <si>
    <t>ELISON BIENVENIDO ARIAS GARCIA</t>
  </si>
  <si>
    <t>11 DE MARZO DEL 2024</t>
  </si>
  <si>
    <t>15 DE ABRIL DEL 2024</t>
  </si>
  <si>
    <t>18 DE ABRIL DEL 2024</t>
  </si>
  <si>
    <t>01 DE ABRIL DEL 2024</t>
  </si>
  <si>
    <t>05 DE ABRIL DEL 2024</t>
  </si>
  <si>
    <t>01 DE MAYO DEL 2024</t>
  </si>
  <si>
    <t>01 DE NOVIEMBRE DEL 2023</t>
  </si>
  <si>
    <t>ENCARGADO DIVISIÓN DE REGISTRO, CONTROL Y NÓMINA</t>
  </si>
  <si>
    <t>01  DE DICIEMBRE DEL 2023</t>
  </si>
  <si>
    <t>01 DE JUNIO DEL 2024</t>
  </si>
  <si>
    <t>CARLOS EDUARDO TERRERO DE JESÚS</t>
  </si>
  <si>
    <t>ANALISTA LEGAL</t>
  </si>
  <si>
    <t xml:space="preserve">ENCARGADA DIVISIÓN DE ORGANIZACIÓN DEL TRABAJO Y COMPENSACIÓN </t>
  </si>
  <si>
    <t>JULIO FRANCISCO NUÑEZ SÁNCHEZ</t>
  </si>
  <si>
    <t>TÉCNICO DE REDES Y TELECOMUNICACIONES</t>
  </si>
  <si>
    <t>JUAN FRANCISCO DE LOS SANTOS DECENA</t>
  </si>
  <si>
    <t>ENCARGADO DIVISIÓN DE COMPRAS Y CONTRATACIONES</t>
  </si>
  <si>
    <t>04 DE JUNIO DEL 2024</t>
  </si>
  <si>
    <t>ADRIANA LOPEZ CASTILLO</t>
  </si>
  <si>
    <t>02 DE JULIO DEL 2024</t>
  </si>
  <si>
    <t>03 DE JULIO DEL 2024</t>
  </si>
  <si>
    <t>26 DE JULIO DEL 2024</t>
  </si>
  <si>
    <t>01 DE JULIO DEL 2024</t>
  </si>
  <si>
    <t xml:space="preserve">01 DE ENERO DEL 2024 </t>
  </si>
  <si>
    <t>JOSÉ ALEJANDRO GUTIÉRREZ LORENZO</t>
  </si>
  <si>
    <t>ANALISTA DE NORMAS Y METODOLOGÍAS PRESUPUESTARIAS</t>
  </si>
  <si>
    <t>01  DE FEBRERO DEL 2024</t>
  </si>
  <si>
    <t>01 DE AGOSTO DEL 2024</t>
  </si>
  <si>
    <t xml:space="preserve">RESPONSABLE DE OFICINA DE LIBRE ACCESO </t>
  </si>
  <si>
    <t xml:space="preserve"> 25 DE AGOSTO DEL 2024</t>
  </si>
  <si>
    <t xml:space="preserve">02 DE AGOSTO DEL 2024 </t>
  </si>
  <si>
    <t>21 DE AGOSTO DEL 2024</t>
  </si>
  <si>
    <t xml:space="preserve">01 DE AGOSTO DEL 2024 </t>
  </si>
  <si>
    <t>25 DE AGOSTO DEL 2024</t>
  </si>
  <si>
    <t>18 DE AGOSTO DEL 2024</t>
  </si>
  <si>
    <t>14 DE AGOSTO DEL 2024</t>
  </si>
  <si>
    <t xml:space="preserve">10 DE AGOSTO DEL 2024 </t>
  </si>
  <si>
    <t>22 DE AGOSTO DEL 2024</t>
  </si>
  <si>
    <t xml:space="preserve">   </t>
  </si>
  <si>
    <t>ASISTENTE  ADMINISTRATIVA I</t>
  </si>
  <si>
    <t>01 DE SEPTIEMBRE DEL 2024</t>
  </si>
  <si>
    <t>15 DE SEPTIEMBRE DEL 2024</t>
  </si>
  <si>
    <t>02 DE SEPTIEMBRE DEL 2024</t>
  </si>
  <si>
    <t>11 DE SEPTIEMBRE DEL 2024</t>
  </si>
  <si>
    <t>04 DE SEPTIEMBRE DEL 2024</t>
  </si>
  <si>
    <t>21 DE SEPTIEMBRE DEL 2024</t>
  </si>
  <si>
    <t>03 DE SEPTIEMBRE DEL 2024</t>
  </si>
  <si>
    <t>Correspondiente al mes de abril del año 2024</t>
  </si>
  <si>
    <t>ENCARGADO DE SECCIÓN DE ACTIVOS FIJOS Y CONTABILIDAD</t>
  </si>
  <si>
    <t>05 DE OCTUBRE DEL 2024</t>
  </si>
  <si>
    <t>01 DE OCTUBRE DEL 2024</t>
  </si>
  <si>
    <t>18 DE OCTUBRE DEL 2024</t>
  </si>
  <si>
    <t>15 DE OCTUBRE DEL 2024</t>
  </si>
  <si>
    <t xml:space="preserve">ESPECIALISTA DE PROYECTOS ESPECIALES </t>
  </si>
  <si>
    <t xml:space="preserve">ENCARGADO DEL DEPARTAMENTO DE  GESTIÓN FINANCIERA DE FORMULACIÓN Y EJECUCIÓN </t>
  </si>
  <si>
    <t>ENCARGADA DEL DEPARTAMENTO DE ANÁLISIS Y ESTUDIOS ECONÓMICOS</t>
  </si>
  <si>
    <t xml:space="preserve">ENCARGADO DEL DEPARTAMENTO ADMINISTRATIVO Y FINANCIERO  </t>
  </si>
  <si>
    <t xml:space="preserve">ENCARGADO DE LA  DIVISIÓN DE SERVICIOS GENERALES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</si>
</sst>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43" formatCode="_(* #,##0.00_);_(* \(#,##0.00\);_(* &quot;-&quot;??_);_(@_)"/>
    <numFmt numFmtId="164" formatCode="_-* #,##0.00_-;\-* #,##0.00_-;_-* &quot;-&quot;??_-;_-@_-"/>
    <numFmt numFmtId="165" formatCode="000\-0000000\-0"/>
  </numFmts>
  <fonts count="26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b/>
      <sz val="14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sz val="12"/>
      <color indexed="8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sz val="12"/>
      <color indexed="8"/>
      <name val="Calibri"/>
      <family val="2"/>
      <scheme val="minor"/>
    </font>
    <font>
      <sz val="8"/>
      <name val="Arial"/>
      <family val="2"/>
    </font>
    <font>
      <sz val="10"/>
      <name val="Calibri"/>
      <family val="2"/>
    </font>
    <font>
      <sz val="10"/>
      <color theme="1"/>
      <name val="Century Gothic"/>
      <family val="2"/>
    </font>
    <font>
      <b/>
      <sz val="16"/>
      <name val="Calibri"/>
      <family val="2"/>
      <scheme val="minor"/>
    </font>
    <font>
      <b/>
      <sz val="18"/>
      <name val="Calibri"/>
      <family val="2"/>
      <scheme val="minor"/>
    </font>
    <font>
      <b/>
      <sz val="10"/>
      <name val="Arial"/>
      <family val="2"/>
    </font>
    <font>
      <b/>
      <sz val="10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31">
    <xf numFmtId="0" fontId="0" fillId="0" borderId="0"/>
    <xf numFmtId="43" fontId="3" fillId="0" borderId="0" applyFont="0" applyFill="0" applyBorder="0" applyAlignment="0" applyProtection="0"/>
    <xf numFmtId="0" fontId="2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3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</cellStyleXfs>
  <cellXfs count="340">
    <xf numFmtId="0" fontId="0" fillId="0" borderId="0" xfId="0"/>
    <xf numFmtId="0" fontId="4" fillId="2" borderId="0" xfId="0" applyFont="1" applyFill="1"/>
    <xf numFmtId="43" fontId="4" fillId="2" borderId="0" xfId="1" applyFont="1" applyFill="1" applyBorder="1"/>
    <xf numFmtId="0" fontId="7" fillId="2" borderId="0" xfId="0" applyFont="1" applyFill="1"/>
    <xf numFmtId="0" fontId="4" fillId="2" borderId="0" xfId="0" applyFont="1" applyFill="1" applyAlignment="1">
      <alignment horizontal="center"/>
    </xf>
    <xf numFmtId="43" fontId="4" fillId="2" borderId="1" xfId="1" applyFont="1" applyFill="1" applyBorder="1"/>
    <xf numFmtId="43" fontId="7" fillId="2" borderId="0" xfId="1" applyFont="1" applyFill="1" applyBorder="1"/>
    <xf numFmtId="43" fontId="4" fillId="2" borderId="0" xfId="0" applyNumberFormat="1" applyFont="1" applyFill="1"/>
    <xf numFmtId="43" fontId="4" fillId="2" borderId="2" xfId="1" applyFont="1" applyFill="1" applyBorder="1"/>
    <xf numFmtId="43" fontId="4" fillId="2" borderId="2" xfId="0" applyNumberFormat="1" applyFont="1" applyFill="1" applyBorder="1"/>
    <xf numFmtId="164" fontId="4" fillId="2" borderId="1" xfId="0" applyNumberFormat="1" applyFont="1" applyFill="1" applyBorder="1"/>
    <xf numFmtId="164" fontId="4" fillId="2" borderId="0" xfId="0" applyNumberFormat="1" applyFont="1" applyFill="1"/>
    <xf numFmtId="0" fontId="4" fillId="2" borderId="2" xfId="0" applyFont="1" applyFill="1" applyBorder="1" applyAlignment="1">
      <alignment horizontal="center"/>
    </xf>
    <xf numFmtId="43" fontId="7" fillId="3" borderId="6" xfId="0" applyNumberFormat="1" applyFont="1" applyFill="1" applyBorder="1"/>
    <xf numFmtId="43" fontId="7" fillId="4" borderId="1" xfId="1" applyFont="1" applyFill="1" applyBorder="1"/>
    <xf numFmtId="0" fontId="5" fillId="2" borderId="0" xfId="0" applyFont="1" applyFill="1" applyAlignment="1">
      <alignment horizontal="center"/>
    </xf>
    <xf numFmtId="43" fontId="11" fillId="2" borderId="0" xfId="1" applyFont="1" applyFill="1" applyBorder="1"/>
    <xf numFmtId="0" fontId="11" fillId="2" borderId="0" xfId="0" applyFont="1" applyFill="1"/>
    <xf numFmtId="0" fontId="12" fillId="0" borderId="0" xfId="0" applyFont="1" applyAlignment="1">
      <alignment horizontal="right"/>
    </xf>
    <xf numFmtId="0" fontId="13" fillId="0" borderId="13" xfId="0" applyFont="1" applyBorder="1"/>
    <xf numFmtId="0" fontId="13" fillId="0" borderId="0" xfId="0" applyFont="1"/>
    <xf numFmtId="0" fontId="12" fillId="0" borderId="0" xfId="0" applyFont="1"/>
    <xf numFmtId="0" fontId="0" fillId="0" borderId="0" xfId="0" applyAlignment="1">
      <alignment horizontal="left"/>
    </xf>
    <xf numFmtId="0" fontId="4" fillId="2" borderId="0" xfId="0" applyFont="1" applyFill="1" applyAlignment="1">
      <alignment horizontal="left"/>
    </xf>
    <xf numFmtId="0" fontId="4" fillId="2" borderId="2" xfId="0" applyFont="1" applyFill="1" applyBorder="1" applyAlignment="1">
      <alignment horizontal="left"/>
    </xf>
    <xf numFmtId="165" fontId="9" fillId="2" borderId="0" xfId="0" applyNumberFormat="1" applyFont="1" applyFill="1" applyAlignment="1">
      <alignment horizontal="left" wrapText="1"/>
    </xf>
    <xf numFmtId="43" fontId="4" fillId="2" borderId="0" xfId="1" applyFont="1" applyFill="1" applyBorder="1" applyAlignment="1">
      <alignment horizontal="left"/>
    </xf>
    <xf numFmtId="0" fontId="11" fillId="2" borderId="0" xfId="0" applyFont="1" applyFill="1" applyAlignment="1">
      <alignment horizontal="left"/>
    </xf>
    <xf numFmtId="0" fontId="11" fillId="2" borderId="0" xfId="0" applyFont="1" applyFill="1" applyAlignment="1">
      <alignment horizontal="center"/>
    </xf>
    <xf numFmtId="0" fontId="14" fillId="0" borderId="0" xfId="0" applyFont="1" applyAlignment="1">
      <alignment horizontal="center"/>
    </xf>
    <xf numFmtId="0" fontId="14" fillId="0" borderId="0" xfId="0" applyFont="1" applyAlignment="1">
      <alignment horizontal="left"/>
    </xf>
    <xf numFmtId="0" fontId="14" fillId="0" borderId="0" xfId="0" applyFont="1"/>
    <xf numFmtId="0" fontId="16" fillId="2" borderId="0" xfId="0" applyFont="1" applyFill="1"/>
    <xf numFmtId="0" fontId="15" fillId="3" borderId="8" xfId="0" applyFont="1" applyFill="1" applyBorder="1" applyAlignment="1">
      <alignment horizontal="center" vertical="center"/>
    </xf>
    <xf numFmtId="0" fontId="15" fillId="3" borderId="9" xfId="0" applyFont="1" applyFill="1" applyBorder="1" applyAlignment="1">
      <alignment horizontal="center" vertical="center"/>
    </xf>
    <xf numFmtId="0" fontId="15" fillId="3" borderId="8" xfId="0" applyFont="1" applyFill="1" applyBorder="1" applyAlignment="1">
      <alignment horizontal="center" vertical="center" wrapText="1"/>
    </xf>
    <xf numFmtId="0" fontId="16" fillId="2" borderId="1" xfId="0" applyFont="1" applyFill="1" applyBorder="1" applyAlignment="1">
      <alignment horizontal="center"/>
    </xf>
    <xf numFmtId="43" fontId="17" fillId="4" borderId="1" xfId="1" applyFont="1" applyFill="1" applyBorder="1"/>
    <xf numFmtId="43" fontId="16" fillId="2" borderId="0" xfId="0" applyNumberFormat="1" applyFont="1" applyFill="1"/>
    <xf numFmtId="43" fontId="16" fillId="2" borderId="0" xfId="1" applyFont="1" applyFill="1" applyBorder="1"/>
    <xf numFmtId="43" fontId="17" fillId="2" borderId="0" xfId="1" applyFont="1" applyFill="1" applyBorder="1"/>
    <xf numFmtId="43" fontId="16" fillId="2" borderId="0" xfId="1" applyFont="1" applyFill="1" applyBorder="1" applyAlignment="1">
      <alignment horizontal="center"/>
    </xf>
    <xf numFmtId="0" fontId="16" fillId="2" borderId="0" xfId="0" applyFont="1" applyFill="1" applyAlignment="1">
      <alignment horizontal="left"/>
    </xf>
    <xf numFmtId="165" fontId="13" fillId="2" borderId="0" xfId="0" applyNumberFormat="1" applyFont="1" applyFill="1" applyAlignment="1">
      <alignment horizontal="left" wrapText="1"/>
    </xf>
    <xf numFmtId="0" fontId="16" fillId="2" borderId="0" xfId="0" applyFont="1" applyFill="1" applyAlignment="1">
      <alignment horizontal="center"/>
    </xf>
    <xf numFmtId="0" fontId="17" fillId="2" borderId="0" xfId="0" applyFont="1" applyFill="1" applyAlignment="1">
      <alignment horizontal="left"/>
    </xf>
    <xf numFmtId="0" fontId="15" fillId="2" borderId="1" xfId="0" applyFont="1" applyFill="1" applyBorder="1" applyAlignment="1">
      <alignment horizontal="left"/>
    </xf>
    <xf numFmtId="43" fontId="16" fillId="2" borderId="0" xfId="1" applyFont="1" applyFill="1" applyBorder="1" applyAlignment="1">
      <alignment horizontal="left"/>
    </xf>
    <xf numFmtId="0" fontId="15" fillId="2" borderId="0" xfId="0" applyFont="1" applyFill="1" applyAlignment="1">
      <alignment horizontal="left"/>
    </xf>
    <xf numFmtId="43" fontId="15" fillId="2" borderId="0" xfId="1" applyFont="1" applyFill="1" applyBorder="1" applyAlignment="1">
      <alignment horizontal="center"/>
    </xf>
    <xf numFmtId="0" fontId="17" fillId="2" borderId="0" xfId="0" applyFont="1" applyFill="1" applyAlignment="1">
      <alignment horizontal="center"/>
    </xf>
    <xf numFmtId="43" fontId="17" fillId="2" borderId="0" xfId="1" applyFont="1" applyFill="1" applyBorder="1" applyAlignment="1">
      <alignment horizontal="center"/>
    </xf>
    <xf numFmtId="165" fontId="12" fillId="2" borderId="0" xfId="0" applyNumberFormat="1" applyFont="1" applyFill="1" applyAlignment="1">
      <alignment horizontal="left" wrapText="1"/>
    </xf>
    <xf numFmtId="43" fontId="16" fillId="0" borderId="0" xfId="1" applyFont="1" applyFill="1" applyBorder="1"/>
    <xf numFmtId="43" fontId="16" fillId="0" borderId="0" xfId="1" applyFont="1" applyFill="1" applyBorder="1" applyAlignment="1">
      <alignment horizontal="center"/>
    </xf>
    <xf numFmtId="0" fontId="17" fillId="0" borderId="4" xfId="0" applyFont="1" applyBorder="1" applyAlignment="1">
      <alignment horizontal="left"/>
    </xf>
    <xf numFmtId="0" fontId="17" fillId="0" borderId="3" xfId="0" applyFont="1" applyBorder="1" applyAlignment="1">
      <alignment horizontal="left"/>
    </xf>
    <xf numFmtId="0" fontId="17" fillId="0" borderId="5" xfId="0" applyFont="1" applyBorder="1" applyAlignment="1">
      <alignment horizontal="left"/>
    </xf>
    <xf numFmtId="43" fontId="17" fillId="3" borderId="6" xfId="0" applyNumberFormat="1" applyFont="1" applyFill="1" applyBorder="1"/>
    <xf numFmtId="43" fontId="4" fillId="2" borderId="2" xfId="1" applyFont="1" applyFill="1" applyBorder="1" applyAlignment="1">
      <alignment horizontal="left"/>
    </xf>
    <xf numFmtId="0" fontId="4" fillId="2" borderId="3" xfId="0" applyFont="1" applyFill="1" applyBorder="1" applyAlignment="1">
      <alignment horizontal="left"/>
    </xf>
    <xf numFmtId="43" fontId="4" fillId="0" borderId="1" xfId="1" applyFont="1" applyFill="1" applyBorder="1"/>
    <xf numFmtId="0" fontId="7" fillId="2" borderId="0" xfId="0" applyFont="1" applyFill="1" applyAlignment="1">
      <alignment horizontal="center" wrapText="1"/>
    </xf>
    <xf numFmtId="43" fontId="0" fillId="0" borderId="0" xfId="0" applyNumberFormat="1"/>
    <xf numFmtId="43" fontId="4" fillId="0" borderId="0" xfId="0" applyNumberFormat="1" applyFont="1"/>
    <xf numFmtId="0" fontId="4" fillId="0" borderId="1" xfId="0" applyFont="1" applyBorder="1" applyAlignment="1">
      <alignment horizontal="center"/>
    </xf>
    <xf numFmtId="43" fontId="4" fillId="0" borderId="1" xfId="0" applyNumberFormat="1" applyFont="1" applyBorder="1"/>
    <xf numFmtId="43" fontId="4" fillId="0" borderId="0" xfId="1" applyFont="1" applyFill="1" applyBorder="1"/>
    <xf numFmtId="0" fontId="15" fillId="2" borderId="0" xfId="0" applyFont="1" applyFill="1" applyAlignment="1">
      <alignment horizontal="left" wrapText="1"/>
    </xf>
    <xf numFmtId="0" fontId="14" fillId="2" borderId="0" xfId="0" applyFont="1" applyFill="1" applyAlignment="1">
      <alignment horizontal="left"/>
    </xf>
    <xf numFmtId="43" fontId="7" fillId="2" borderId="3" xfId="1" applyFont="1" applyFill="1" applyBorder="1"/>
    <xf numFmtId="43" fontId="7" fillId="4" borderId="15" xfId="1" applyFont="1" applyFill="1" applyBorder="1"/>
    <xf numFmtId="43" fontId="4" fillId="0" borderId="0" xfId="1" applyFont="1" applyFill="1" applyBorder="1" applyAlignment="1">
      <alignment horizontal="left"/>
    </xf>
    <xf numFmtId="43" fontId="7" fillId="0" borderId="0" xfId="1" applyFont="1" applyFill="1" applyBorder="1"/>
    <xf numFmtId="0" fontId="16" fillId="0" borderId="2" xfId="0" applyFont="1" applyBorder="1" applyAlignment="1">
      <alignment horizontal="center"/>
    </xf>
    <xf numFmtId="0" fontId="16" fillId="0" borderId="2" xfId="0" applyFont="1" applyBorder="1" applyAlignment="1">
      <alignment horizontal="left"/>
    </xf>
    <xf numFmtId="43" fontId="16" fillId="0" borderId="2" xfId="1" applyFont="1" applyFill="1" applyBorder="1"/>
    <xf numFmtId="43" fontId="16" fillId="0" borderId="2" xfId="0" applyNumberFormat="1" applyFont="1" applyBorder="1"/>
    <xf numFmtId="0" fontId="16" fillId="0" borderId="0" xfId="0" applyFont="1"/>
    <xf numFmtId="0" fontId="16" fillId="0" borderId="1" xfId="0" applyFont="1" applyBorder="1" applyAlignment="1">
      <alignment horizontal="center"/>
    </xf>
    <xf numFmtId="0" fontId="16" fillId="0" borderId="1" xfId="0" applyFont="1" applyBorder="1" applyAlignment="1">
      <alignment horizontal="left"/>
    </xf>
    <xf numFmtId="43" fontId="16" fillId="0" borderId="1" xfId="1" applyFont="1" applyFill="1" applyBorder="1"/>
    <xf numFmtId="165" fontId="13" fillId="0" borderId="2" xfId="0" applyNumberFormat="1" applyFont="1" applyBorder="1" applyAlignment="1">
      <alignment horizontal="left" wrapText="1"/>
    </xf>
    <xf numFmtId="43" fontId="16" fillId="0" borderId="1" xfId="0" applyNumberFormat="1" applyFont="1" applyBorder="1"/>
    <xf numFmtId="165" fontId="13" fillId="0" borderId="1" xfId="0" applyNumberFormat="1" applyFont="1" applyBorder="1" applyAlignment="1">
      <alignment horizontal="left" wrapText="1"/>
    </xf>
    <xf numFmtId="43" fontId="17" fillId="0" borderId="0" xfId="1" applyFont="1" applyFill="1" applyBorder="1"/>
    <xf numFmtId="43" fontId="16" fillId="0" borderId="0" xfId="1" applyFont="1" applyFill="1" applyBorder="1" applyAlignment="1">
      <alignment horizontal="left"/>
    </xf>
    <xf numFmtId="165" fontId="13" fillId="0" borderId="1" xfId="0" applyNumberFormat="1" applyFont="1" applyBorder="1" applyAlignment="1">
      <alignment wrapText="1"/>
    </xf>
    <xf numFmtId="43" fontId="16" fillId="0" borderId="2" xfId="1" applyFont="1" applyFill="1" applyBorder="1" applyAlignment="1"/>
    <xf numFmtId="43" fontId="16" fillId="0" borderId="0" xfId="1" applyFont="1" applyFill="1" applyBorder="1" applyAlignment="1"/>
    <xf numFmtId="43" fontId="17" fillId="0" borderId="0" xfId="1" applyFont="1" applyFill="1" applyBorder="1" applyAlignment="1">
      <alignment horizontal="left"/>
    </xf>
    <xf numFmtId="43" fontId="6" fillId="0" borderId="0" xfId="1" applyFont="1" applyFill="1" applyBorder="1"/>
    <xf numFmtId="0" fontId="4" fillId="0" borderId="2" xfId="0" applyFont="1" applyBorder="1" applyAlignment="1">
      <alignment horizontal="center"/>
    </xf>
    <xf numFmtId="0" fontId="4" fillId="0" borderId="2" xfId="0" applyFont="1" applyBorder="1" applyAlignment="1">
      <alignment horizontal="left" wrapText="1"/>
    </xf>
    <xf numFmtId="0" fontId="4" fillId="0" borderId="2" xfId="0" applyFont="1" applyBorder="1" applyAlignment="1">
      <alignment horizontal="left"/>
    </xf>
    <xf numFmtId="43" fontId="4" fillId="0" borderId="2" xfId="0" applyNumberFormat="1" applyFont="1" applyBorder="1"/>
    <xf numFmtId="43" fontId="4" fillId="0" borderId="2" xfId="1" applyFont="1" applyFill="1" applyBorder="1"/>
    <xf numFmtId="0" fontId="4" fillId="0" borderId="14" xfId="0" applyFont="1" applyBorder="1" applyAlignment="1">
      <alignment horizontal="center"/>
    </xf>
    <xf numFmtId="0" fontId="4" fillId="0" borderId="0" xfId="0" applyFont="1"/>
    <xf numFmtId="0" fontId="4" fillId="0" borderId="1" xfId="0" applyFont="1" applyBorder="1" applyAlignment="1">
      <alignment horizontal="left" wrapText="1"/>
    </xf>
    <xf numFmtId="164" fontId="4" fillId="0" borderId="1" xfId="0" applyNumberFormat="1" applyFont="1" applyBorder="1"/>
    <xf numFmtId="0" fontId="4" fillId="0" borderId="1" xfId="0" applyFont="1" applyBorder="1" applyAlignment="1">
      <alignment horizontal="center" wrapText="1"/>
    </xf>
    <xf numFmtId="43" fontId="16" fillId="2" borderId="2" xfId="1" applyFont="1" applyFill="1" applyBorder="1"/>
    <xf numFmtId="0" fontId="16" fillId="2" borderId="1" xfId="0" applyFont="1" applyFill="1" applyBorder="1" applyAlignment="1">
      <alignment horizontal="left"/>
    </xf>
    <xf numFmtId="165" fontId="13" fillId="2" borderId="1" xfId="0" applyNumberFormat="1" applyFont="1" applyFill="1" applyBorder="1" applyAlignment="1">
      <alignment horizontal="left" wrapText="1"/>
    </xf>
    <xf numFmtId="43" fontId="16" fillId="2" borderId="1" xfId="1" applyFont="1" applyFill="1" applyBorder="1"/>
    <xf numFmtId="43" fontId="16" fillId="2" borderId="2" xfId="0" applyNumberFormat="1" applyFont="1" applyFill="1" applyBorder="1"/>
    <xf numFmtId="0" fontId="16" fillId="2" borderId="2" xfId="0" applyFont="1" applyFill="1" applyBorder="1" applyAlignment="1">
      <alignment horizontal="left"/>
    </xf>
    <xf numFmtId="0" fontId="16" fillId="2" borderId="12" xfId="0" applyFont="1" applyFill="1" applyBorder="1" applyAlignment="1">
      <alignment horizontal="left"/>
    </xf>
    <xf numFmtId="43" fontId="4" fillId="2" borderId="1" xfId="0" applyNumberFormat="1" applyFont="1" applyFill="1" applyBorder="1"/>
    <xf numFmtId="0" fontId="4" fillId="2" borderId="2" xfId="0" applyFont="1" applyFill="1" applyBorder="1" applyAlignment="1">
      <alignment horizontal="left" wrapText="1"/>
    </xf>
    <xf numFmtId="0" fontId="4" fillId="2" borderId="1" xfId="0" applyFont="1" applyFill="1" applyBorder="1" applyAlignment="1">
      <alignment wrapText="1"/>
    </xf>
    <xf numFmtId="0" fontId="4" fillId="2" borderId="1" xfId="0" applyFont="1" applyFill="1" applyBorder="1"/>
    <xf numFmtId="0" fontId="4" fillId="2" borderId="1" xfId="0" applyFont="1" applyFill="1" applyBorder="1" applyAlignment="1">
      <alignment horizontal="left" wrapText="1"/>
    </xf>
    <xf numFmtId="0" fontId="4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left"/>
    </xf>
    <xf numFmtId="0" fontId="7" fillId="2" borderId="3" xfId="0" applyFont="1" applyFill="1" applyBorder="1" applyAlignment="1">
      <alignment horizontal="center"/>
    </xf>
    <xf numFmtId="0" fontId="16" fillId="2" borderId="2" xfId="0" applyFont="1" applyFill="1" applyBorder="1" applyAlignment="1">
      <alignment horizontal="center"/>
    </xf>
    <xf numFmtId="165" fontId="13" fillId="2" borderId="2" xfId="0" applyNumberFormat="1" applyFont="1" applyFill="1" applyBorder="1" applyAlignment="1">
      <alignment horizontal="left" wrapText="1"/>
    </xf>
    <xf numFmtId="0" fontId="14" fillId="2" borderId="0" xfId="0" applyFont="1" applyFill="1"/>
    <xf numFmtId="0" fontId="16" fillId="2" borderId="1" xfId="0" applyFont="1" applyFill="1" applyBorder="1" applyAlignment="1">
      <alignment horizontal="left" wrapText="1"/>
    </xf>
    <xf numFmtId="43" fontId="16" fillId="2" borderId="1" xfId="1" applyFont="1" applyFill="1" applyBorder="1" applyAlignment="1"/>
    <xf numFmtId="0" fontId="4" fillId="0" borderId="0" xfId="0" applyFont="1" applyAlignment="1">
      <alignment horizontal="center"/>
    </xf>
    <xf numFmtId="0" fontId="4" fillId="2" borderId="0" xfId="0" applyFont="1" applyFill="1" applyAlignment="1">
      <alignment wrapText="1"/>
    </xf>
    <xf numFmtId="0" fontId="4" fillId="0" borderId="0" xfId="0" applyFont="1" applyAlignment="1">
      <alignment horizontal="left" wrapText="1"/>
    </xf>
    <xf numFmtId="164" fontId="4" fillId="0" borderId="0" xfId="0" applyNumberFormat="1" applyFont="1"/>
    <xf numFmtId="43" fontId="7" fillId="2" borderId="19" xfId="1" applyFont="1" applyFill="1" applyBorder="1"/>
    <xf numFmtId="0" fontId="4" fillId="2" borderId="2" xfId="0" applyFont="1" applyFill="1" applyBorder="1"/>
    <xf numFmtId="43" fontId="16" fillId="2" borderId="14" xfId="1" applyFont="1" applyFill="1" applyBorder="1"/>
    <xf numFmtId="43" fontId="16" fillId="0" borderId="14" xfId="1" applyFont="1" applyFill="1" applyBorder="1"/>
    <xf numFmtId="0" fontId="0" fillId="0" borderId="0" xfId="0" applyAlignment="1">
      <alignment horizontal="center"/>
    </xf>
    <xf numFmtId="0" fontId="15" fillId="2" borderId="0" xfId="0" applyFont="1" applyFill="1" applyAlignment="1">
      <alignment horizontal="center" wrapText="1"/>
    </xf>
    <xf numFmtId="0" fontId="15" fillId="2" borderId="10" xfId="0" applyFont="1" applyFill="1" applyBorder="1" applyAlignment="1">
      <alignment horizontal="center"/>
    </xf>
    <xf numFmtId="0" fontId="15" fillId="2" borderId="0" xfId="0" applyFont="1" applyFill="1" applyAlignment="1">
      <alignment horizontal="center"/>
    </xf>
    <xf numFmtId="0" fontId="17" fillId="0" borderId="3" xfId="0" applyFont="1" applyBorder="1" applyAlignment="1">
      <alignment horizontal="center"/>
    </xf>
    <xf numFmtId="0" fontId="13" fillId="0" borderId="0" xfId="0" applyFont="1" applyAlignment="1">
      <alignment horizontal="center"/>
    </xf>
    <xf numFmtId="0" fontId="12" fillId="0" borderId="0" xfId="0" applyFont="1" applyAlignment="1">
      <alignment horizontal="center"/>
    </xf>
    <xf numFmtId="0" fontId="7" fillId="2" borderId="0" xfId="0" applyFont="1" applyFill="1" applyAlignment="1">
      <alignment horizontal="center"/>
    </xf>
    <xf numFmtId="43" fontId="4" fillId="2" borderId="1" xfId="1" applyFont="1" applyFill="1" applyBorder="1" applyAlignment="1">
      <alignment horizontal="center"/>
    </xf>
    <xf numFmtId="43" fontId="4" fillId="2" borderId="2" xfId="1" applyFont="1" applyFill="1" applyBorder="1" applyAlignment="1">
      <alignment horizontal="center"/>
    </xf>
    <xf numFmtId="43" fontId="4" fillId="2" borderId="0" xfId="1" applyFont="1" applyFill="1" applyBorder="1" applyAlignment="1">
      <alignment horizontal="center"/>
    </xf>
    <xf numFmtId="0" fontId="16" fillId="2" borderId="2" xfId="0" applyFont="1" applyFill="1" applyBorder="1" applyAlignment="1">
      <alignment horizontal="left" wrapText="1"/>
    </xf>
    <xf numFmtId="0" fontId="4" fillId="0" borderId="20" xfId="0" applyFont="1" applyBorder="1" applyAlignment="1">
      <alignment horizontal="center"/>
    </xf>
    <xf numFmtId="0" fontId="20" fillId="0" borderId="2" xfId="0" applyFont="1" applyBorder="1" applyAlignment="1">
      <alignment vertical="center" wrapText="1"/>
    </xf>
    <xf numFmtId="0" fontId="20" fillId="0" borderId="2" xfId="0" applyFont="1" applyBorder="1" applyAlignment="1">
      <alignment horizontal="center" vertical="center" wrapText="1"/>
    </xf>
    <xf numFmtId="43" fontId="16" fillId="2" borderId="1" xfId="1" applyFont="1" applyFill="1" applyBorder="1" applyAlignment="1">
      <alignment horizontal="center"/>
    </xf>
    <xf numFmtId="0" fontId="16" fillId="2" borderId="1" xfId="0" applyFont="1" applyFill="1" applyBorder="1"/>
    <xf numFmtId="43" fontId="16" fillId="0" borderId="1" xfId="1" applyFont="1" applyFill="1" applyBorder="1" applyAlignment="1">
      <alignment vertical="center"/>
    </xf>
    <xf numFmtId="43" fontId="16" fillId="0" borderId="2" xfId="1" applyFont="1" applyFill="1" applyBorder="1" applyAlignment="1">
      <alignment vertical="center"/>
    </xf>
    <xf numFmtId="43" fontId="7" fillId="2" borderId="0" xfId="0" applyNumberFormat="1" applyFont="1" applyFill="1"/>
    <xf numFmtId="0" fontId="16" fillId="0" borderId="10" xfId="0" applyFont="1" applyBorder="1" applyAlignment="1">
      <alignment horizontal="center"/>
    </xf>
    <xf numFmtId="43" fontId="21" fillId="2" borderId="1" xfId="1" applyFont="1" applyFill="1" applyBorder="1"/>
    <xf numFmtId="43" fontId="21" fillId="2" borderId="2" xfId="1" applyFont="1" applyFill="1" applyBorder="1"/>
    <xf numFmtId="0" fontId="18" fillId="2" borderId="2" xfId="0" applyFont="1" applyFill="1" applyBorder="1" applyAlignment="1">
      <alignment horizontal="left"/>
    </xf>
    <xf numFmtId="0" fontId="18" fillId="2" borderId="2" xfId="0" applyFont="1" applyFill="1" applyBorder="1" applyAlignment="1">
      <alignment horizontal="center"/>
    </xf>
    <xf numFmtId="0" fontId="18" fillId="2" borderId="2" xfId="0" applyFont="1" applyFill="1" applyBorder="1" applyAlignment="1">
      <alignment horizontal="left" wrapText="1"/>
    </xf>
    <xf numFmtId="164" fontId="4" fillId="2" borderId="2" xfId="0" applyNumberFormat="1" applyFont="1" applyFill="1" applyBorder="1"/>
    <xf numFmtId="0" fontId="18" fillId="2" borderId="1" xfId="0" applyFont="1" applyFill="1" applyBorder="1" applyAlignment="1">
      <alignment horizontal="left"/>
    </xf>
    <xf numFmtId="0" fontId="18" fillId="2" borderId="1" xfId="0" applyFont="1" applyFill="1" applyBorder="1" applyAlignment="1">
      <alignment horizontal="center"/>
    </xf>
    <xf numFmtId="43" fontId="18" fillId="2" borderId="1" xfId="1" applyFont="1" applyFill="1" applyBorder="1" applyAlignment="1">
      <alignment horizontal="center"/>
    </xf>
    <xf numFmtId="0" fontId="13" fillId="2" borderId="1" xfId="0" applyFont="1" applyFill="1" applyBorder="1" applyAlignment="1">
      <alignment horizontal="left"/>
    </xf>
    <xf numFmtId="0" fontId="13" fillId="2" borderId="1" xfId="0" applyFont="1" applyFill="1" applyBorder="1" applyAlignment="1">
      <alignment horizontal="center"/>
    </xf>
    <xf numFmtId="0" fontId="13" fillId="2" borderId="12" xfId="0" applyFont="1" applyFill="1" applyBorder="1" applyAlignment="1">
      <alignment horizontal="center"/>
    </xf>
    <xf numFmtId="0" fontId="16" fillId="2" borderId="11" xfId="0" applyFont="1" applyFill="1" applyBorder="1" applyAlignment="1">
      <alignment horizontal="left"/>
    </xf>
    <xf numFmtId="43" fontId="16" fillId="2" borderId="2" xfId="1" applyFont="1" applyFill="1" applyBorder="1" applyAlignment="1"/>
    <xf numFmtId="0" fontId="16" fillId="2" borderId="12" xfId="0" applyFont="1" applyFill="1" applyBorder="1" applyAlignment="1">
      <alignment horizontal="center"/>
    </xf>
    <xf numFmtId="0" fontId="16" fillId="2" borderId="10" xfId="0" applyFont="1" applyFill="1" applyBorder="1" applyAlignment="1">
      <alignment horizontal="center"/>
    </xf>
    <xf numFmtId="0" fontId="16" fillId="2" borderId="1" xfId="0" applyFont="1" applyFill="1" applyBorder="1" applyAlignment="1">
      <alignment horizontal="left" vertical="center"/>
    </xf>
    <xf numFmtId="0" fontId="16" fillId="2" borderId="1" xfId="0" applyFont="1" applyFill="1" applyBorder="1" applyAlignment="1">
      <alignment horizontal="center" vertical="center"/>
    </xf>
    <xf numFmtId="165" fontId="13" fillId="2" borderId="1" xfId="0" applyNumberFormat="1" applyFont="1" applyFill="1" applyBorder="1" applyAlignment="1">
      <alignment wrapText="1"/>
    </xf>
    <xf numFmtId="0" fontId="4" fillId="2" borderId="14" xfId="0" applyFont="1" applyFill="1" applyBorder="1" applyAlignment="1">
      <alignment horizontal="left"/>
    </xf>
    <xf numFmtId="0" fontId="4" fillId="2" borderId="14" xfId="0" applyFont="1" applyFill="1" applyBorder="1" applyAlignment="1">
      <alignment horizontal="center"/>
    </xf>
    <xf numFmtId="0" fontId="4" fillId="2" borderId="14" xfId="0" applyFont="1" applyFill="1" applyBorder="1" applyAlignment="1">
      <alignment horizontal="left" wrapText="1"/>
    </xf>
    <xf numFmtId="43" fontId="10" fillId="2" borderId="1" xfId="1" applyFont="1" applyFill="1" applyBorder="1" applyAlignment="1">
      <alignment horizontal="center"/>
    </xf>
    <xf numFmtId="0" fontId="16" fillId="0" borderId="1" xfId="0" applyFont="1" applyBorder="1" applyAlignment="1">
      <alignment horizontal="left" wrapText="1"/>
    </xf>
    <xf numFmtId="0" fontId="4" fillId="0" borderId="1" xfId="0" applyFont="1" applyBorder="1"/>
    <xf numFmtId="0" fontId="4" fillId="0" borderId="1" xfId="0" applyFont="1" applyBorder="1" applyAlignment="1">
      <alignment horizontal="left"/>
    </xf>
    <xf numFmtId="43" fontId="4" fillId="0" borderId="2" xfId="1" applyFont="1" applyFill="1" applyBorder="1" applyAlignment="1">
      <alignment horizontal="center"/>
    </xf>
    <xf numFmtId="43" fontId="4" fillId="2" borderId="1" xfId="1" applyFont="1" applyFill="1" applyBorder="1" applyAlignment="1">
      <alignment horizontal="left"/>
    </xf>
    <xf numFmtId="43" fontId="13" fillId="2" borderId="1" xfId="1" applyFont="1" applyFill="1" applyBorder="1"/>
    <xf numFmtId="0" fontId="7" fillId="2" borderId="22" xfId="0" applyFont="1" applyFill="1" applyBorder="1" applyAlignment="1">
      <alignment horizontal="center" wrapText="1"/>
    </xf>
    <xf numFmtId="0" fontId="4" fillId="0" borderId="2" xfId="0" applyFont="1" applyBorder="1"/>
    <xf numFmtId="43" fontId="4" fillId="2" borderId="14" xfId="1" applyFont="1" applyFill="1" applyBorder="1" applyAlignment="1">
      <alignment horizontal="center"/>
    </xf>
    <xf numFmtId="43" fontId="4" fillId="0" borderId="14" xfId="1" applyFont="1" applyFill="1" applyBorder="1"/>
    <xf numFmtId="43" fontId="4" fillId="0" borderId="14" xfId="0" applyNumberFormat="1" applyFont="1" applyBorder="1"/>
    <xf numFmtId="43" fontId="4" fillId="2" borderId="14" xfId="1" applyFont="1" applyFill="1" applyBorder="1"/>
    <xf numFmtId="0" fontId="7" fillId="0" borderId="0" xfId="0" applyFont="1" applyAlignment="1">
      <alignment horizontal="center" wrapText="1"/>
    </xf>
    <xf numFmtId="43" fontId="7" fillId="0" borderId="19" xfId="1" applyFont="1" applyFill="1" applyBorder="1"/>
    <xf numFmtId="0" fontId="5" fillId="0" borderId="0" xfId="0" applyFont="1"/>
    <xf numFmtId="0" fontId="5" fillId="2" borderId="0" xfId="0" applyFont="1" applyFill="1"/>
    <xf numFmtId="0" fontId="0" fillId="2" borderId="0" xfId="0" applyFill="1"/>
    <xf numFmtId="43" fontId="7" fillId="2" borderId="4" xfId="1" applyFont="1" applyFill="1" applyBorder="1" applyAlignment="1"/>
    <xf numFmtId="43" fontId="7" fillId="2" borderId="3" xfId="1" applyFont="1" applyFill="1" applyBorder="1" applyAlignment="1"/>
    <xf numFmtId="0" fontId="15" fillId="3" borderId="16" xfId="0" applyFont="1" applyFill="1" applyBorder="1" applyAlignment="1">
      <alignment horizontal="center" vertical="center"/>
    </xf>
    <xf numFmtId="0" fontId="15" fillId="3" borderId="23" xfId="0" applyFont="1" applyFill="1" applyBorder="1" applyAlignment="1">
      <alignment horizontal="center" vertical="center"/>
    </xf>
    <xf numFmtId="0" fontId="15" fillId="3" borderId="24" xfId="0" applyFont="1" applyFill="1" applyBorder="1" applyAlignment="1">
      <alignment horizontal="center" vertical="center"/>
    </xf>
    <xf numFmtId="0" fontId="17" fillId="2" borderId="10" xfId="0" applyFont="1" applyFill="1" applyBorder="1"/>
    <xf numFmtId="0" fontId="17" fillId="2" borderId="12" xfId="0" applyFont="1" applyFill="1" applyBorder="1"/>
    <xf numFmtId="0" fontId="17" fillId="2" borderId="11" xfId="0" applyFont="1" applyFill="1" applyBorder="1"/>
    <xf numFmtId="0" fontId="15" fillId="2" borderId="4" xfId="0" applyFont="1" applyFill="1" applyBorder="1"/>
    <xf numFmtId="0" fontId="15" fillId="2" borderId="3" xfId="0" applyFont="1" applyFill="1" applyBorder="1"/>
    <xf numFmtId="0" fontId="15" fillId="2" borderId="5" xfId="0" applyFont="1" applyFill="1" applyBorder="1"/>
    <xf numFmtId="0" fontId="15" fillId="2" borderId="3" xfId="0" applyFont="1" applyFill="1" applyBorder="1" applyAlignment="1">
      <alignment wrapText="1"/>
    </xf>
    <xf numFmtId="0" fontId="15" fillId="2" borderId="5" xfId="0" applyFont="1" applyFill="1" applyBorder="1" applyAlignment="1">
      <alignment wrapText="1"/>
    </xf>
    <xf numFmtId="0" fontId="17" fillId="2" borderId="4" xfId="0" applyFont="1" applyFill="1" applyBorder="1"/>
    <xf numFmtId="0" fontId="17" fillId="2" borderId="3" xfId="0" applyFont="1" applyFill="1" applyBorder="1"/>
    <xf numFmtId="0" fontId="17" fillId="2" borderId="5" xfId="0" applyFont="1" applyFill="1" applyBorder="1"/>
    <xf numFmtId="0" fontId="17" fillId="2" borderId="19" xfId="0" applyFont="1" applyFill="1" applyBorder="1"/>
    <xf numFmtId="0" fontId="15" fillId="2" borderId="17" xfId="0" applyFont="1" applyFill="1" applyBorder="1"/>
    <xf numFmtId="0" fontId="15" fillId="2" borderId="18" xfId="0" applyFont="1" applyFill="1" applyBorder="1"/>
    <xf numFmtId="0" fontId="17" fillId="2" borderId="0" xfId="0" applyFont="1" applyFill="1"/>
    <xf numFmtId="0" fontId="7" fillId="2" borderId="4" xfId="0" applyFont="1" applyFill="1" applyBorder="1"/>
    <xf numFmtId="0" fontId="7" fillId="2" borderId="3" xfId="0" applyFont="1" applyFill="1" applyBorder="1"/>
    <xf numFmtId="0" fontId="7" fillId="2" borderId="1" xfId="0" applyFont="1" applyFill="1" applyBorder="1" applyAlignment="1">
      <alignment wrapText="1"/>
    </xf>
    <xf numFmtId="0" fontId="7" fillId="2" borderId="2" xfId="0" applyFont="1" applyFill="1" applyBorder="1" applyAlignment="1">
      <alignment wrapText="1"/>
    </xf>
    <xf numFmtId="0" fontId="7" fillId="2" borderId="10" xfId="0" applyFont="1" applyFill="1" applyBorder="1" applyAlignment="1">
      <alignment wrapText="1"/>
    </xf>
    <xf numFmtId="0" fontId="7" fillId="2" borderId="12" xfId="0" applyFont="1" applyFill="1" applyBorder="1" applyAlignment="1">
      <alignment wrapText="1"/>
    </xf>
    <xf numFmtId="0" fontId="7" fillId="2" borderId="11" xfId="0" applyFont="1" applyFill="1" applyBorder="1" applyAlignment="1">
      <alignment wrapText="1"/>
    </xf>
    <xf numFmtId="0" fontId="7" fillId="2" borderId="20" xfId="0" applyFont="1" applyFill="1" applyBorder="1" applyAlignment="1">
      <alignment wrapText="1"/>
    </xf>
    <xf numFmtId="0" fontId="8" fillId="2" borderId="4" xfId="0" applyFont="1" applyFill="1" applyBorder="1"/>
    <xf numFmtId="0" fontId="8" fillId="2" borderId="3" xfId="0" applyFont="1" applyFill="1" applyBorder="1"/>
    <xf numFmtId="0" fontId="7" fillId="2" borderId="16" xfId="0" applyFont="1" applyFill="1" applyBorder="1"/>
    <xf numFmtId="0" fontId="7" fillId="2" borderId="21" xfId="0" applyFont="1" applyFill="1" applyBorder="1"/>
    <xf numFmtId="0" fontId="7" fillId="2" borderId="0" xfId="0" applyFont="1" applyFill="1" applyAlignment="1">
      <alignment wrapText="1"/>
    </xf>
    <xf numFmtId="0" fontId="15" fillId="3" borderId="5" xfId="0" applyFont="1" applyFill="1" applyBorder="1" applyAlignment="1">
      <alignment horizontal="center" vertical="center"/>
    </xf>
    <xf numFmtId="43" fontId="11" fillId="2" borderId="0" xfId="0" applyNumberFormat="1" applyFont="1" applyFill="1"/>
    <xf numFmtId="0" fontId="15" fillId="3" borderId="25" xfId="0" applyFont="1" applyFill="1" applyBorder="1" applyAlignment="1">
      <alignment horizontal="center" vertical="center" wrapText="1"/>
    </xf>
    <xf numFmtId="0" fontId="15" fillId="3" borderId="27" xfId="0" applyFont="1" applyFill="1" applyBorder="1" applyAlignment="1">
      <alignment horizontal="center" vertical="center"/>
    </xf>
    <xf numFmtId="0" fontId="24" fillId="2" borderId="0" xfId="0" applyFont="1" applyFill="1"/>
    <xf numFmtId="43" fontId="16" fillId="2" borderId="0" xfId="1" applyFont="1" applyFill="1" applyBorder="1" applyAlignment="1"/>
    <xf numFmtId="43" fontId="17" fillId="2" borderId="0" xfId="1" applyFont="1" applyFill="1" applyBorder="1" applyAlignment="1">
      <alignment horizontal="left"/>
    </xf>
    <xf numFmtId="0" fontId="4" fillId="0" borderId="10" xfId="0" applyFont="1" applyBorder="1" applyAlignment="1">
      <alignment horizontal="center"/>
    </xf>
    <xf numFmtId="43" fontId="16" fillId="2" borderId="1" xfId="0" applyNumberFormat="1" applyFont="1" applyFill="1" applyBorder="1"/>
    <xf numFmtId="0" fontId="13" fillId="2" borderId="12" xfId="0" applyFont="1" applyFill="1" applyBorder="1" applyAlignment="1">
      <alignment horizontal="left"/>
    </xf>
    <xf numFmtId="0" fontId="15" fillId="0" borderId="3" xfId="0" applyFont="1" applyBorder="1" applyAlignment="1">
      <alignment wrapText="1"/>
    </xf>
    <xf numFmtId="0" fontId="4" fillId="2" borderId="1" xfId="0" applyFont="1" applyFill="1" applyBorder="1" applyAlignment="1">
      <alignment horizontal="center" wrapText="1"/>
    </xf>
    <xf numFmtId="43" fontId="6" fillId="3" borderId="6" xfId="0" applyNumberFormat="1" applyFont="1" applyFill="1" applyBorder="1"/>
    <xf numFmtId="0" fontId="8" fillId="3" borderId="27" xfId="0" applyFont="1" applyFill="1" applyBorder="1" applyAlignment="1">
      <alignment horizontal="center" vertical="center" wrapText="1"/>
    </xf>
    <xf numFmtId="43" fontId="16" fillId="0" borderId="2" xfId="0" applyNumberFormat="1" applyFont="1" applyBorder="1" applyAlignment="1">
      <alignment vertical="center"/>
    </xf>
    <xf numFmtId="0" fontId="4" fillId="0" borderId="1" xfId="0" applyFont="1" applyBorder="1" applyAlignment="1">
      <alignment wrapText="1"/>
    </xf>
    <xf numFmtId="0" fontId="0" fillId="0" borderId="0" xfId="0" applyAlignment="1">
      <alignment horizontal="left" wrapText="1"/>
    </xf>
    <xf numFmtId="0" fontId="14" fillId="0" borderId="0" xfId="0" applyFont="1" applyAlignment="1">
      <alignment horizontal="left" wrapText="1"/>
    </xf>
    <xf numFmtId="0" fontId="16" fillId="2" borderId="0" xfId="0" applyFont="1" applyFill="1" applyAlignment="1">
      <alignment horizontal="left" wrapText="1"/>
    </xf>
    <xf numFmtId="0" fontId="16" fillId="2" borderId="1" xfId="0" applyFont="1" applyFill="1" applyBorder="1" applyAlignment="1">
      <alignment horizontal="left" vertical="center" wrapText="1"/>
    </xf>
    <xf numFmtId="0" fontId="4" fillId="2" borderId="0" xfId="0" applyFont="1" applyFill="1" applyAlignment="1">
      <alignment horizontal="left" wrapText="1"/>
    </xf>
    <xf numFmtId="0" fontId="17" fillId="0" borderId="5" xfId="0" applyFont="1" applyBorder="1" applyAlignment="1">
      <alignment horizontal="left" wrapText="1"/>
    </xf>
    <xf numFmtId="0" fontId="11" fillId="2" borderId="0" xfId="0" applyFont="1" applyFill="1" applyAlignment="1">
      <alignment horizontal="left" wrapText="1"/>
    </xf>
    <xf numFmtId="0" fontId="15" fillId="3" borderId="8" xfId="0" applyFont="1" applyFill="1" applyBorder="1" applyAlignment="1">
      <alignment horizontal="left" vertical="center" wrapText="1"/>
    </xf>
    <xf numFmtId="0" fontId="17" fillId="2" borderId="0" xfId="0" applyFont="1" applyFill="1" applyAlignment="1">
      <alignment horizontal="left" wrapText="1"/>
    </xf>
    <xf numFmtId="0" fontId="12" fillId="0" borderId="0" xfId="0" applyFont="1" applyAlignment="1">
      <alignment horizontal="left" wrapText="1"/>
    </xf>
    <xf numFmtId="0" fontId="13" fillId="0" borderId="13" xfId="0" applyFont="1" applyBorder="1" applyAlignment="1">
      <alignment horizontal="left" wrapText="1"/>
    </xf>
    <xf numFmtId="0" fontId="15" fillId="0" borderId="0" xfId="0" applyFont="1" applyAlignment="1">
      <alignment horizontal="center" vertical="center"/>
    </xf>
    <xf numFmtId="43" fontId="17" fillId="2" borderId="0" xfId="0" applyNumberFormat="1" applyFont="1" applyFill="1"/>
    <xf numFmtId="0" fontId="16" fillId="0" borderId="0" xfId="0" applyFont="1" applyAlignment="1">
      <alignment horizontal="left"/>
    </xf>
    <xf numFmtId="0" fontId="16" fillId="0" borderId="0" xfId="0" applyFont="1" applyAlignment="1">
      <alignment horizontal="center"/>
    </xf>
    <xf numFmtId="43" fontId="16" fillId="0" borderId="0" xfId="0" applyNumberFormat="1" applyFont="1"/>
    <xf numFmtId="0" fontId="25" fillId="0" borderId="0" xfId="0" applyFont="1"/>
    <xf numFmtId="0" fontId="25" fillId="0" borderId="0" xfId="0" applyFont="1" applyAlignment="1">
      <alignment horizontal="center"/>
    </xf>
    <xf numFmtId="0" fontId="9" fillId="0" borderId="0" xfId="0" applyFont="1"/>
    <xf numFmtId="0" fontId="4" fillId="2" borderId="11" xfId="0" applyFont="1" applyFill="1" applyBorder="1" applyAlignment="1">
      <alignment horizontal="left" wrapText="1"/>
    </xf>
    <xf numFmtId="43" fontId="4" fillId="0" borderId="31" xfId="1" applyFont="1" applyFill="1" applyBorder="1"/>
    <xf numFmtId="0" fontId="6" fillId="0" borderId="0" xfId="0" applyFont="1" applyAlignment="1">
      <alignment horizontal="center"/>
    </xf>
    <xf numFmtId="0" fontId="6" fillId="0" borderId="0" xfId="0" applyFont="1"/>
    <xf numFmtId="164" fontId="4" fillId="0" borderId="2" xfId="0" applyNumberFormat="1" applyFont="1" applyBorder="1"/>
    <xf numFmtId="43" fontId="10" fillId="0" borderId="1" xfId="1" applyFont="1" applyFill="1" applyBorder="1" applyAlignment="1">
      <alignment horizontal="center"/>
    </xf>
    <xf numFmtId="0" fontId="8" fillId="0" borderId="0" xfId="0" applyFont="1" applyAlignment="1">
      <alignment horizontal="center" vertical="center"/>
    </xf>
    <xf numFmtId="0" fontId="4" fillId="0" borderId="32" xfId="0" applyFont="1" applyBorder="1" applyAlignment="1">
      <alignment horizontal="center"/>
    </xf>
    <xf numFmtId="0" fontId="4" fillId="0" borderId="31" xfId="0" applyFont="1" applyBorder="1" applyAlignment="1">
      <alignment horizontal="left" wrapText="1"/>
    </xf>
    <xf numFmtId="0" fontId="4" fillId="2" borderId="31" xfId="0" applyFont="1" applyFill="1" applyBorder="1" applyAlignment="1">
      <alignment horizontal="center"/>
    </xf>
    <xf numFmtId="165" fontId="9" fillId="2" borderId="31" xfId="0" applyNumberFormat="1" applyFont="1" applyFill="1" applyBorder="1" applyAlignment="1">
      <alignment horizontal="left" wrapText="1"/>
    </xf>
    <xf numFmtId="0" fontId="4" fillId="2" borderId="31" xfId="0" applyFont="1" applyFill="1" applyBorder="1" applyAlignment="1">
      <alignment horizontal="left"/>
    </xf>
    <xf numFmtId="43" fontId="4" fillId="0" borderId="30" xfId="0" applyNumberFormat="1" applyFont="1" applyBorder="1"/>
    <xf numFmtId="0" fontId="4" fillId="0" borderId="29" xfId="0" applyFont="1" applyBorder="1" applyAlignment="1">
      <alignment horizontal="center"/>
    </xf>
    <xf numFmtId="165" fontId="9" fillId="2" borderId="1" xfId="0" applyNumberFormat="1" applyFont="1" applyFill="1" applyBorder="1" applyAlignment="1">
      <alignment horizontal="left" wrapText="1"/>
    </xf>
    <xf numFmtId="43" fontId="4" fillId="0" borderId="1" xfId="1" applyFont="1" applyFill="1" applyBorder="1" applyAlignment="1">
      <alignment vertical="center"/>
    </xf>
    <xf numFmtId="0" fontId="0" fillId="0" borderId="0" xfId="0" applyAlignment="1">
      <alignment vertical="center"/>
    </xf>
    <xf numFmtId="0" fontId="4" fillId="0" borderId="0" xfId="0" applyFont="1" applyAlignment="1">
      <alignment vertical="center"/>
    </xf>
    <xf numFmtId="0" fontId="17" fillId="0" borderId="27" xfId="0" applyFont="1" applyBorder="1"/>
    <xf numFmtId="0" fontId="16" fillId="0" borderId="20" xfId="0" applyFont="1" applyBorder="1" applyAlignment="1">
      <alignment horizontal="center"/>
    </xf>
    <xf numFmtId="0" fontId="16" fillId="0" borderId="13" xfId="0" applyFont="1" applyBorder="1" applyAlignment="1">
      <alignment horizontal="center"/>
    </xf>
    <xf numFmtId="0" fontId="7" fillId="0" borderId="3" xfId="0" applyFont="1" applyBorder="1"/>
    <xf numFmtId="0" fontId="7" fillId="2" borderId="1" xfId="0" applyFont="1" applyFill="1" applyBorder="1" applyAlignment="1">
      <alignment vertical="center" wrapText="1"/>
    </xf>
    <xf numFmtId="43" fontId="7" fillId="4" borderId="1" xfId="1" applyFont="1" applyFill="1" applyBorder="1" applyAlignment="1">
      <alignment vertical="center"/>
    </xf>
    <xf numFmtId="0" fontId="16" fillId="0" borderId="11" xfId="0" applyFont="1" applyBorder="1" applyAlignment="1">
      <alignment horizontal="left"/>
    </xf>
    <xf numFmtId="0" fontId="16" fillId="0" borderId="12" xfId="0" applyFont="1" applyBorder="1" applyAlignment="1">
      <alignment horizontal="left"/>
    </xf>
    <xf numFmtId="43" fontId="4" fillId="0" borderId="1" xfId="1" applyFont="1" applyFill="1" applyBorder="1" applyAlignment="1">
      <alignment horizontal="center"/>
    </xf>
    <xf numFmtId="43" fontId="4" fillId="0" borderId="1" xfId="1" applyFont="1" applyFill="1" applyBorder="1" applyAlignment="1">
      <alignment horizontal="left"/>
    </xf>
    <xf numFmtId="43" fontId="4" fillId="2" borderId="2" xfId="1" applyFont="1" applyFill="1" applyBorder="1" applyAlignment="1">
      <alignment vertical="center"/>
    </xf>
    <xf numFmtId="0" fontId="4" fillId="0" borderId="29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43" fontId="4" fillId="2" borderId="1" xfId="1" applyFont="1" applyFill="1" applyBorder="1" applyAlignment="1">
      <alignment vertical="center"/>
    </xf>
    <xf numFmtId="0" fontId="4" fillId="2" borderId="34" xfId="0" applyFont="1" applyFill="1" applyBorder="1"/>
    <xf numFmtId="0" fontId="4" fillId="2" borderId="35" xfId="0" applyFont="1" applyFill="1" applyBorder="1" applyAlignment="1">
      <alignment horizontal="center"/>
    </xf>
    <xf numFmtId="43" fontId="16" fillId="2" borderId="7" xfId="1" applyFont="1" applyFill="1" applyBorder="1"/>
    <xf numFmtId="0" fontId="4" fillId="2" borderId="11" xfId="0" applyFont="1" applyFill="1" applyBorder="1"/>
    <xf numFmtId="43" fontId="4" fillId="2" borderId="2" xfId="1" applyFont="1" applyFill="1" applyBorder="1" applyAlignment="1">
      <alignment wrapText="1"/>
    </xf>
    <xf numFmtId="0" fontId="4" fillId="2" borderId="15" xfId="0" applyFont="1" applyFill="1" applyBorder="1" applyAlignment="1">
      <alignment horizontal="center" vertical="center"/>
    </xf>
    <xf numFmtId="0" fontId="4" fillId="2" borderId="33" xfId="0" applyFont="1" applyFill="1" applyBorder="1" applyAlignment="1">
      <alignment horizontal="left" vertical="center" wrapText="1"/>
    </xf>
    <xf numFmtId="0" fontId="4" fillId="2" borderId="33" xfId="0" applyFont="1" applyFill="1" applyBorder="1" applyAlignment="1">
      <alignment horizontal="center" vertical="center"/>
    </xf>
    <xf numFmtId="0" fontId="4" fillId="2" borderId="33" xfId="0" applyFont="1" applyFill="1" applyBorder="1" applyAlignment="1">
      <alignment horizontal="left" vertical="center"/>
    </xf>
    <xf numFmtId="43" fontId="6" fillId="2" borderId="0" xfId="1" applyFont="1" applyFill="1" applyBorder="1"/>
    <xf numFmtId="0" fontId="15" fillId="2" borderId="4" xfId="0" applyFont="1" applyFill="1" applyBorder="1" applyAlignment="1">
      <alignment horizontal="center" wrapText="1"/>
    </xf>
    <xf numFmtId="0" fontId="15" fillId="2" borderId="3" xfId="0" applyFont="1" applyFill="1" applyBorder="1" applyAlignment="1">
      <alignment horizontal="center" wrapText="1"/>
    </xf>
    <xf numFmtId="0" fontId="23" fillId="2" borderId="0" xfId="0" applyFont="1" applyFill="1" applyAlignment="1">
      <alignment horizontal="center"/>
    </xf>
    <xf numFmtId="0" fontId="22" fillId="2" borderId="0" xfId="0" applyFont="1" applyFill="1" applyAlignment="1">
      <alignment horizontal="center"/>
    </xf>
    <xf numFmtId="0" fontId="5" fillId="2" borderId="0" xfId="0" applyFont="1" applyFill="1" applyAlignment="1">
      <alignment horizontal="center" vertical="center"/>
    </xf>
    <xf numFmtId="0" fontId="15" fillId="3" borderId="17" xfId="0" applyFont="1" applyFill="1" applyBorder="1" applyAlignment="1">
      <alignment horizontal="center" vertical="center"/>
    </xf>
    <xf numFmtId="0" fontId="15" fillId="3" borderId="18" xfId="0" applyFont="1" applyFill="1" applyBorder="1" applyAlignment="1">
      <alignment horizontal="center" vertical="center"/>
    </xf>
    <xf numFmtId="0" fontId="15" fillId="3" borderId="28" xfId="0" applyFont="1" applyFill="1" applyBorder="1" applyAlignment="1">
      <alignment horizontal="center" vertical="center"/>
    </xf>
    <xf numFmtId="0" fontId="7" fillId="2" borderId="10" xfId="0" applyFont="1" applyFill="1" applyBorder="1" applyAlignment="1">
      <alignment horizontal="center" wrapText="1"/>
    </xf>
    <xf numFmtId="0" fontId="7" fillId="2" borderId="11" xfId="0" applyFont="1" applyFill="1" applyBorder="1" applyAlignment="1">
      <alignment horizontal="center" wrapText="1"/>
    </xf>
    <xf numFmtId="0" fontId="7" fillId="2" borderId="25" xfId="0" applyFont="1" applyFill="1" applyBorder="1" applyAlignment="1">
      <alignment horizontal="center" wrapText="1"/>
    </xf>
    <xf numFmtId="0" fontId="7" fillId="2" borderId="26" xfId="0" applyFont="1" applyFill="1" applyBorder="1" applyAlignment="1">
      <alignment horizontal="center" wrapText="1"/>
    </xf>
    <xf numFmtId="0" fontId="5" fillId="0" borderId="0" xfId="0" applyFont="1" applyAlignment="1">
      <alignment horizontal="center"/>
    </xf>
    <xf numFmtId="0" fontId="15" fillId="3" borderId="4" xfId="0" applyFont="1" applyFill="1" applyBorder="1" applyAlignment="1">
      <alignment horizontal="center" vertical="center"/>
    </xf>
    <xf numFmtId="0" fontId="15" fillId="3" borderId="3" xfId="0" applyFont="1" applyFill="1" applyBorder="1" applyAlignment="1">
      <alignment horizontal="center" vertical="center"/>
    </xf>
    <xf numFmtId="0" fontId="15" fillId="3" borderId="5" xfId="0" applyFont="1" applyFill="1" applyBorder="1" applyAlignment="1">
      <alignment horizontal="center" vertical="center"/>
    </xf>
    <xf numFmtId="0" fontId="7" fillId="2" borderId="10" xfId="0" applyFont="1" applyFill="1" applyBorder="1" applyAlignment="1">
      <alignment horizontal="center" vertical="center" wrapText="1"/>
    </xf>
    <xf numFmtId="0" fontId="7" fillId="2" borderId="11" xfId="0" applyFont="1" applyFill="1" applyBorder="1" applyAlignment="1">
      <alignment horizontal="center" vertical="center" wrapText="1"/>
    </xf>
    <xf numFmtId="0" fontId="7" fillId="2" borderId="12" xfId="0" applyFont="1" applyFill="1" applyBorder="1" applyAlignment="1">
      <alignment horizontal="center" wrapText="1"/>
    </xf>
    <xf numFmtId="0" fontId="15" fillId="0" borderId="4" xfId="0" applyFont="1" applyBorder="1" applyAlignment="1">
      <alignment horizontal="left"/>
    </xf>
    <xf numFmtId="0" fontId="15" fillId="0" borderId="3" xfId="0" applyFont="1" applyBorder="1" applyAlignment="1">
      <alignment horizontal="left"/>
    </xf>
    <xf numFmtId="0" fontId="15" fillId="0" borderId="5" xfId="0" applyFont="1" applyBorder="1" applyAlignment="1">
      <alignment horizontal="left"/>
    </xf>
    <xf numFmtId="0" fontId="17" fillId="2" borderId="10" xfId="0" applyFont="1" applyFill="1" applyBorder="1" applyAlignment="1">
      <alignment horizontal="center"/>
    </xf>
    <xf numFmtId="0" fontId="17" fillId="2" borderId="12" xfId="0" applyFont="1" applyFill="1" applyBorder="1" applyAlignment="1">
      <alignment horizontal="center"/>
    </xf>
    <xf numFmtId="0" fontId="17" fillId="2" borderId="11" xfId="0" applyFont="1" applyFill="1" applyBorder="1" applyAlignment="1">
      <alignment horizontal="center"/>
    </xf>
    <xf numFmtId="0" fontId="15" fillId="2" borderId="4" xfId="0" applyFont="1" applyFill="1" applyBorder="1" applyAlignment="1">
      <alignment horizontal="left" wrapText="1"/>
    </xf>
    <xf numFmtId="0" fontId="15" fillId="2" borderId="3" xfId="0" applyFont="1" applyFill="1" applyBorder="1" applyAlignment="1">
      <alignment horizontal="left" wrapText="1"/>
    </xf>
    <xf numFmtId="0" fontId="15" fillId="2" borderId="5" xfId="0" applyFont="1" applyFill="1" applyBorder="1" applyAlignment="1">
      <alignment horizontal="left" wrapText="1"/>
    </xf>
    <xf numFmtId="0" fontId="15" fillId="2" borderId="4" xfId="0" applyFont="1" applyFill="1" applyBorder="1" applyAlignment="1">
      <alignment horizontal="left"/>
    </xf>
    <xf numFmtId="0" fontId="15" fillId="2" borderId="3" xfId="0" applyFont="1" applyFill="1" applyBorder="1" applyAlignment="1">
      <alignment horizontal="left"/>
    </xf>
    <xf numFmtId="0" fontId="15" fillId="2" borderId="5" xfId="0" applyFont="1" applyFill="1" applyBorder="1" applyAlignment="1">
      <alignment horizontal="left"/>
    </xf>
    <xf numFmtId="0" fontId="17" fillId="2" borderId="4" xfId="0" applyFont="1" applyFill="1" applyBorder="1" applyAlignment="1">
      <alignment horizontal="left"/>
    </xf>
    <xf numFmtId="0" fontId="17" fillId="2" borderId="3" xfId="0" applyFont="1" applyFill="1" applyBorder="1" applyAlignment="1">
      <alignment horizontal="left"/>
    </xf>
    <xf numFmtId="0" fontId="17" fillId="2" borderId="5" xfId="0" applyFont="1" applyFill="1" applyBorder="1" applyAlignment="1">
      <alignment horizontal="left"/>
    </xf>
    <xf numFmtId="0" fontId="5" fillId="2" borderId="0" xfId="0" applyFont="1" applyFill="1" applyAlignment="1">
      <alignment horizontal="center"/>
    </xf>
    <xf numFmtId="0" fontId="8" fillId="3" borderId="4" xfId="0" applyFont="1" applyFill="1" applyBorder="1" applyAlignment="1">
      <alignment horizontal="center" vertical="center"/>
    </xf>
    <xf numFmtId="0" fontId="8" fillId="3" borderId="5" xfId="0" applyFont="1" applyFill="1" applyBorder="1" applyAlignment="1">
      <alignment horizontal="center" vertical="center"/>
    </xf>
  </cellXfs>
  <cellStyles count="31">
    <cellStyle name="Millares 10" xfId="28" xr:uid="{A1812EB1-099C-489F-BD4B-9331174850D3}"/>
    <cellStyle name="Millares 11" xfId="30" xr:uid="{88F5A490-33E3-4A80-AE0D-3501E7C5C4BB}"/>
    <cellStyle name="Millares 2" xfId="1" xr:uid="{00000000-0005-0000-0000-000000000000}"/>
    <cellStyle name="Millares 3" xfId="11" xr:uid="{1BDAD391-44FC-4964-B27B-A5515593D34A}"/>
    <cellStyle name="Millares 4" xfId="8" xr:uid="{5A81BC19-F01F-445B-B575-807984D75921}"/>
    <cellStyle name="Millares 5" xfId="13" xr:uid="{16FC1B75-CD4C-490E-84A7-8342D2158C6F}"/>
    <cellStyle name="Millares 5 2" xfId="16" xr:uid="{2F73F8E3-B082-4DA0-8FA3-B55F13BB6471}"/>
    <cellStyle name="Millares 6" xfId="19" xr:uid="{1116D646-CFE8-4986-BBFE-64E57CB9F20E}"/>
    <cellStyle name="Millares 7" xfId="21" xr:uid="{20837FE3-AA14-4EA1-ACD4-34B18081A379}"/>
    <cellStyle name="Millares 8" xfId="24" xr:uid="{429BCF8A-9451-4AC4-BEE5-9B79D326D47F}"/>
    <cellStyle name="Millares 9" xfId="26" xr:uid="{E3F93CF0-C688-4E40-91CC-7CEAB7D6212E}"/>
    <cellStyle name="Normal" xfId="0" builtinId="0"/>
    <cellStyle name="Normal 10" xfId="25" xr:uid="{A986ACD0-4919-4E76-B287-9DC1636B4AC6}"/>
    <cellStyle name="Normal 11" xfId="27" xr:uid="{A0A5454F-E5B6-4470-A4BE-66E01B2937CC}"/>
    <cellStyle name="Normal 12" xfId="29" xr:uid="{46109871-8CB9-4BCE-B093-BBF2C9065398}"/>
    <cellStyle name="Normal 2" xfId="2" xr:uid="{00000000-0005-0000-0000-000002000000}"/>
    <cellStyle name="Normal 2 2" xfId="5" xr:uid="{355A2DC8-FDAF-475D-A151-371C4C35D1FE}"/>
    <cellStyle name="Normal 2 2 2" xfId="7" xr:uid="{3F33EDD5-9E72-45A2-A7F5-1036D312FACB}"/>
    <cellStyle name="Normal 2 3" xfId="6" xr:uid="{21AB0A06-95D1-48DC-BF56-46F9FE9D9067}"/>
    <cellStyle name="Normal 2 4" xfId="3" xr:uid="{49F575B4-BF73-497E-8529-01B56A6E4F85}"/>
    <cellStyle name="Normal 2 5" xfId="4" xr:uid="{2BA7B32C-4C0B-406E-99D7-EAFD96E51590}"/>
    <cellStyle name="Normal 3" xfId="10" xr:uid="{07DED5AB-F986-4854-8208-5CC92AA045D4}"/>
    <cellStyle name="Normal 3 2" xfId="14" xr:uid="{84117EFB-0886-44B8-803E-3CD6EDB11B62}"/>
    <cellStyle name="Normal 3 2 2" xfId="17" xr:uid="{23DBD80E-92B1-412B-BE6E-EBCDCFBEA908}"/>
    <cellStyle name="Normal 4" xfId="9" xr:uid="{5C654990-97D3-452C-BBCA-23C67D22AAA4}"/>
    <cellStyle name="Normal 5" xfId="12" xr:uid="{3417A255-E8DE-41D2-B6BB-61E050158AC4}"/>
    <cellStyle name="Normal 5 2" xfId="15" xr:uid="{1B339846-3A99-4CD1-9CFC-5B7BCE2D483C}"/>
    <cellStyle name="Normal 6" xfId="18" xr:uid="{8156C610-5D69-4FDE-BF57-2C0AD3398769}"/>
    <cellStyle name="Normal 7" xfId="20" xr:uid="{663E8CD3-97DD-4DD2-B2A4-58CB9167116C}"/>
    <cellStyle name="Normal 8" xfId="22" xr:uid="{72E57060-E750-4048-859E-9FF84F3029A5}"/>
    <cellStyle name="Normal 9" xfId="23" xr:uid="{D9CDADF9-F41E-4735-915D-72B12F08C5A6}"/>
  </cellStyles>
  <dxfs count="0"/>
  <tableStyles count="1" defaultTableStyle="TableStyleMedium2" defaultPivotStyle="PivotStyleLight16">
    <tableStyle name="Estilo de tabla 1" pivot="0" count="0" xr9:uid="{031CC914-DB70-4736-842E-A824026707CB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305237</xdr:colOff>
      <xdr:row>0</xdr:row>
      <xdr:rowOff>0</xdr:rowOff>
    </xdr:from>
    <xdr:to>
      <xdr:col>1</xdr:col>
      <xdr:colOff>1896718</xdr:colOff>
      <xdr:row>2</xdr:row>
      <xdr:rowOff>299671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05237" y="0"/>
          <a:ext cx="2047024" cy="105220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102578</xdr:colOff>
      <xdr:row>0</xdr:row>
      <xdr:rowOff>21982</xdr:rowOff>
    </xdr:from>
    <xdr:to>
      <xdr:col>1</xdr:col>
      <xdr:colOff>2039631</xdr:colOff>
      <xdr:row>2</xdr:row>
      <xdr:rowOff>282174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34866" y="21982"/>
          <a:ext cx="1937053" cy="1017613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316442</xdr:colOff>
      <xdr:row>0</xdr:row>
      <xdr:rowOff>0</xdr:rowOff>
    </xdr:from>
    <xdr:to>
      <xdr:col>2</xdr:col>
      <xdr:colOff>1698585</xdr:colOff>
      <xdr:row>3</xdr:row>
      <xdr:rowOff>1058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DFF8435-D002-4DC5-8F87-B78B272B75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16442" y="0"/>
          <a:ext cx="1814578" cy="1122891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632990</xdr:colOff>
      <xdr:row>0</xdr:row>
      <xdr:rowOff>152400</xdr:rowOff>
    </xdr:from>
    <xdr:to>
      <xdr:col>1</xdr:col>
      <xdr:colOff>2516861</xdr:colOff>
      <xdr:row>5</xdr:row>
      <xdr:rowOff>75181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80030" y="152400"/>
          <a:ext cx="1883871" cy="112166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BH1000226"/>
  <sheetViews>
    <sheetView showGridLines="0" zoomScale="70" zoomScaleNormal="70" zoomScaleSheetLayoutView="40" workbookViewId="0">
      <pane xSplit="2" ySplit="7" topLeftCell="C360" activePane="bottomRight" state="frozen"/>
      <selection pane="topRight" activeCell="C1" sqref="C1"/>
      <selection pane="bottomLeft" activeCell="A9" sqref="A9"/>
      <selection pane="bottomRight" activeCell="A391" sqref="A391"/>
    </sheetView>
  </sheetViews>
  <sheetFormatPr baseColWidth="10" defaultColWidth="11.42578125" defaultRowHeight="30" customHeight="1" x14ac:dyDescent="0.2"/>
  <cols>
    <col min="1" max="1" width="6.85546875" style="4" customWidth="1"/>
    <col min="2" max="2" width="41.140625" style="23" customWidth="1"/>
    <col min="3" max="3" width="9.140625" style="4" customWidth="1"/>
    <col min="4" max="4" width="37.7109375" style="23" customWidth="1"/>
    <col min="5" max="5" width="29.28515625" style="23" customWidth="1"/>
    <col min="6" max="6" width="22.7109375" style="2" bestFit="1" customWidth="1"/>
    <col min="7" max="7" width="20.28515625" style="1" customWidth="1"/>
    <col min="8" max="8" width="24" style="1" customWidth="1"/>
    <col min="9" max="9" width="29.85546875" style="1" bestFit="1" customWidth="1"/>
    <col min="10" max="10" width="21.5703125" style="1" bestFit="1" customWidth="1"/>
    <col min="11" max="11" width="24" style="1" customWidth="1"/>
    <col min="12" max="12" width="22.28515625" style="1" customWidth="1"/>
    <col min="13" max="13" width="22.28515625" style="1" hidden="1" customWidth="1"/>
    <col min="14" max="14" width="19" style="1" customWidth="1"/>
    <col min="15" max="16" width="22.85546875" style="1" customWidth="1"/>
    <col min="17" max="17" width="17" style="1" customWidth="1"/>
    <col min="18" max="16384" width="11.42578125" style="1"/>
  </cols>
  <sheetData>
    <row r="1" spans="1:60" ht="30" customHeight="1" x14ac:dyDescent="0.35">
      <c r="A1" s="305" t="s">
        <v>395</v>
      </c>
      <c r="B1" s="305"/>
      <c r="C1" s="305"/>
      <c r="D1" s="305"/>
      <c r="E1" s="305"/>
      <c r="F1" s="305"/>
      <c r="G1" s="305"/>
      <c r="H1" s="305"/>
      <c r="I1" s="305"/>
      <c r="J1" s="305"/>
      <c r="K1" s="305"/>
      <c r="L1" s="305"/>
      <c r="M1" s="305"/>
      <c r="N1" s="305"/>
      <c r="O1" s="305"/>
      <c r="P1" s="305"/>
    </row>
    <row r="2" spans="1:60" ht="30" customHeight="1" x14ac:dyDescent="0.35">
      <c r="A2" s="306" t="s">
        <v>399</v>
      </c>
      <c r="B2" s="306"/>
      <c r="C2" s="306"/>
      <c r="D2" s="306"/>
      <c r="E2" s="306"/>
      <c r="F2" s="306"/>
      <c r="G2" s="306"/>
      <c r="H2" s="306"/>
      <c r="I2" s="306"/>
      <c r="J2" s="306"/>
      <c r="K2" s="306"/>
      <c r="L2" s="306"/>
      <c r="M2" s="306"/>
      <c r="N2" s="306"/>
      <c r="O2" s="306"/>
      <c r="P2" s="306"/>
    </row>
    <row r="3" spans="1:60" ht="30" customHeight="1" x14ac:dyDescent="0.2">
      <c r="A3" s="307" t="s">
        <v>692</v>
      </c>
      <c r="B3" s="307"/>
      <c r="C3" s="307"/>
      <c r="D3" s="307"/>
      <c r="E3" s="307"/>
      <c r="F3" s="307"/>
      <c r="G3" s="307"/>
      <c r="H3" s="307"/>
      <c r="I3" s="307"/>
      <c r="J3" s="307"/>
      <c r="K3" s="307"/>
      <c r="L3" s="307"/>
      <c r="M3" s="307"/>
      <c r="N3" s="307"/>
      <c r="O3" s="307"/>
      <c r="P3" s="307"/>
    </row>
    <row r="4" spans="1:60" ht="30" customHeight="1" thickBot="1" x14ac:dyDescent="0.35">
      <c r="A4" s="189"/>
      <c r="B4" s="189"/>
      <c r="C4" s="15"/>
      <c r="D4" s="22"/>
      <c r="E4" s="22"/>
      <c r="F4" s="15"/>
    </row>
    <row r="5" spans="1:60" ht="30" customHeight="1" thickBot="1" x14ac:dyDescent="0.3">
      <c r="A5" s="29" t="s">
        <v>536</v>
      </c>
      <c r="B5" s="30"/>
      <c r="C5" s="29"/>
      <c r="D5" s="30"/>
      <c r="E5" s="30"/>
      <c r="F5" s="31"/>
      <c r="G5" s="308" t="s">
        <v>119</v>
      </c>
      <c r="H5" s="309"/>
      <c r="I5" s="309"/>
      <c r="J5" s="310"/>
      <c r="K5" s="251"/>
      <c r="L5" s="32"/>
      <c r="M5" s="32"/>
      <c r="N5" s="32"/>
      <c r="O5" s="32"/>
      <c r="P5" s="32"/>
    </row>
    <row r="6" spans="1:60" s="16" customFormat="1" ht="30" customHeight="1" thickBot="1" x14ac:dyDescent="0.3">
      <c r="A6" s="33" t="s">
        <v>0</v>
      </c>
      <c r="B6" s="33" t="s">
        <v>351</v>
      </c>
      <c r="C6" s="33" t="s">
        <v>408</v>
      </c>
      <c r="D6" s="33" t="s">
        <v>427</v>
      </c>
      <c r="E6" s="33" t="s">
        <v>113</v>
      </c>
      <c r="F6" s="193" t="s">
        <v>123</v>
      </c>
      <c r="G6" s="194" t="s">
        <v>1</v>
      </c>
      <c r="H6" s="195" t="s">
        <v>2</v>
      </c>
      <c r="I6" s="226" t="s">
        <v>542</v>
      </c>
      <c r="J6" s="227" t="s">
        <v>543</v>
      </c>
      <c r="K6" s="224" t="s">
        <v>544</v>
      </c>
      <c r="L6" s="35" t="s">
        <v>114</v>
      </c>
      <c r="M6" s="35"/>
      <c r="N6" s="35" t="s">
        <v>116</v>
      </c>
      <c r="O6" s="35" t="s">
        <v>3</v>
      </c>
      <c r="P6" s="35" t="s">
        <v>115</v>
      </c>
    </row>
    <row r="7" spans="1:60" s="30" customFormat="1" ht="30" customHeight="1" thickBot="1" x14ac:dyDescent="0.3">
      <c r="A7" s="204" t="s">
        <v>231</v>
      </c>
      <c r="B7" s="205"/>
      <c r="C7" s="205"/>
      <c r="D7" s="205"/>
      <c r="E7" s="205"/>
      <c r="F7" s="205"/>
      <c r="G7" s="207"/>
      <c r="H7" s="207"/>
      <c r="I7" s="207"/>
      <c r="J7" s="207"/>
      <c r="K7" s="205"/>
      <c r="L7" s="205"/>
      <c r="M7" s="205"/>
      <c r="N7" s="205"/>
      <c r="O7" s="205"/>
      <c r="P7" s="206"/>
      <c r="Q7" s="42"/>
      <c r="R7" s="253"/>
      <c r="S7" s="253"/>
      <c r="T7" s="253"/>
      <c r="U7" s="253"/>
      <c r="V7" s="253"/>
      <c r="W7" s="253"/>
      <c r="X7" s="253"/>
      <c r="Y7" s="253"/>
      <c r="Z7" s="253"/>
      <c r="AA7" s="253"/>
      <c r="AB7" s="253"/>
      <c r="AC7" s="253"/>
      <c r="AD7" s="253"/>
      <c r="AE7" s="253"/>
      <c r="AF7" s="253"/>
      <c r="AG7" s="253"/>
      <c r="AH7" s="253"/>
      <c r="AI7" s="253"/>
      <c r="AJ7" s="253"/>
      <c r="AK7" s="253"/>
      <c r="AL7" s="253"/>
      <c r="AM7" s="253"/>
      <c r="AN7" s="253"/>
      <c r="AO7" s="253"/>
      <c r="AP7" s="253"/>
      <c r="AQ7" s="253"/>
      <c r="AR7" s="253"/>
      <c r="AS7" s="253"/>
      <c r="AT7" s="253"/>
      <c r="AU7" s="253"/>
      <c r="AV7" s="253"/>
      <c r="AW7" s="253"/>
      <c r="AX7" s="253"/>
      <c r="AY7" s="253"/>
      <c r="AZ7" s="253"/>
      <c r="BA7" s="253"/>
      <c r="BB7" s="253"/>
      <c r="BC7" s="253"/>
      <c r="BD7" s="253"/>
      <c r="BE7" s="253"/>
      <c r="BF7" s="253"/>
      <c r="BG7" s="253"/>
      <c r="BH7" s="253"/>
    </row>
    <row r="8" spans="1:60" s="78" customFormat="1" ht="30" customHeight="1" x14ac:dyDescent="0.25">
      <c r="A8" s="117">
        <v>1</v>
      </c>
      <c r="B8" s="107" t="s">
        <v>230</v>
      </c>
      <c r="C8" s="117" t="s">
        <v>406</v>
      </c>
      <c r="D8" s="107" t="s">
        <v>226</v>
      </c>
      <c r="E8" s="120" t="s">
        <v>428</v>
      </c>
      <c r="F8" s="102">
        <v>245000</v>
      </c>
      <c r="G8" s="102">
        <f t="shared" ref="G8:G18" si="0">F8*2.87%</f>
        <v>7031.5</v>
      </c>
      <c r="H8" s="105">
        <v>5883.16</v>
      </c>
      <c r="I8" s="102"/>
      <c r="J8" s="102">
        <f t="shared" ref="J8:J18" si="1">+G8+H8+I8</f>
        <v>12914.66</v>
      </c>
      <c r="K8" s="102">
        <f t="shared" ref="K8:K18" si="2">+F8-J8</f>
        <v>232085.34</v>
      </c>
      <c r="L8" s="102">
        <f t="shared" ref="L8:L18" si="3">+IF(K8*12&lt;=416220.01,0,IF(K8*12&lt;=624329.01,(((K8*12-416220.01)*0.15)/12),IF((K8*12&lt;=867123.01),(31216+0.2*(K8*12-624329.01))/12,((79776+0.25*(K8*12-867123.01))/12))))</f>
        <v>46604.272291666675</v>
      </c>
      <c r="M8" s="102"/>
      <c r="N8" s="106">
        <v>25</v>
      </c>
      <c r="O8" s="102">
        <f t="shared" ref="O8:O18" si="4">+N8+I8+H8+G8+L8</f>
        <v>59543.932291666672</v>
      </c>
      <c r="P8" s="106">
        <f t="shared" ref="P8:P18" si="5">+F8-O8</f>
        <v>185456.06770833331</v>
      </c>
    </row>
    <row r="9" spans="1:60" s="53" customFormat="1" ht="30" customHeight="1" x14ac:dyDescent="0.25">
      <c r="A9" s="36">
        <v>2</v>
      </c>
      <c r="B9" s="103" t="s">
        <v>227</v>
      </c>
      <c r="C9" s="36" t="s">
        <v>407</v>
      </c>
      <c r="D9" s="103" t="s">
        <v>103</v>
      </c>
      <c r="E9" s="120" t="s">
        <v>121</v>
      </c>
      <c r="F9" s="105">
        <v>140000</v>
      </c>
      <c r="G9" s="105">
        <f t="shared" si="0"/>
        <v>4018</v>
      </c>
      <c r="H9" s="105">
        <f t="shared" ref="H9:H18" si="6">+F9*3.04%</f>
        <v>4256</v>
      </c>
      <c r="I9" s="105"/>
      <c r="J9" s="102">
        <f t="shared" si="1"/>
        <v>8274</v>
      </c>
      <c r="K9" s="102">
        <f t="shared" si="2"/>
        <v>131726</v>
      </c>
      <c r="L9" s="102">
        <f t="shared" si="3"/>
        <v>21514.437291666665</v>
      </c>
      <c r="M9" s="102"/>
      <c r="N9" s="106">
        <v>25</v>
      </c>
      <c r="O9" s="102">
        <f t="shared" si="4"/>
        <v>29813.437291666665</v>
      </c>
      <c r="P9" s="106">
        <f t="shared" si="5"/>
        <v>110186.56270833334</v>
      </c>
    </row>
    <row r="10" spans="1:60" s="53" customFormat="1" ht="33.75" customHeight="1" x14ac:dyDescent="0.25">
      <c r="A10" s="117">
        <v>3</v>
      </c>
      <c r="B10" s="107" t="s">
        <v>40</v>
      </c>
      <c r="C10" s="117" t="s">
        <v>407</v>
      </c>
      <c r="D10" s="141" t="s">
        <v>698</v>
      </c>
      <c r="E10" s="107" t="s">
        <v>120</v>
      </c>
      <c r="F10" s="102">
        <v>135000</v>
      </c>
      <c r="G10" s="102">
        <f>F10*2.87%</f>
        <v>3874.5</v>
      </c>
      <c r="H10" s="102">
        <f>+F10*3.04%</f>
        <v>4104</v>
      </c>
      <c r="I10" s="102"/>
      <c r="J10" s="102">
        <f>+G10+H10+I10</f>
        <v>7978.5</v>
      </c>
      <c r="K10" s="102">
        <f>+F10-J10</f>
        <v>127021.5</v>
      </c>
      <c r="L10" s="102">
        <f>+IF(K10*12&lt;=416220.01,0,IF(K10*12&lt;=624329.01,(((K10*12-416220.01)*0.15)/12),IF((K10*12&lt;=867123.01),(31216+0.2*(K10*12-624329.01))/12,((79776+0.25*(K10*12-867123.01))/12))))</f>
        <v>20338.312291666665</v>
      </c>
      <c r="M10" s="102"/>
      <c r="N10" s="232">
        <v>125</v>
      </c>
      <c r="O10" s="102">
        <f t="shared" si="4"/>
        <v>28441.812291666665</v>
      </c>
      <c r="P10" s="232">
        <f t="shared" si="5"/>
        <v>106558.18770833334</v>
      </c>
    </row>
    <row r="11" spans="1:60" s="53" customFormat="1" ht="30" customHeight="1" x14ac:dyDescent="0.25">
      <c r="A11" s="36">
        <v>4</v>
      </c>
      <c r="B11" s="107" t="s">
        <v>75</v>
      </c>
      <c r="C11" s="117" t="s">
        <v>407</v>
      </c>
      <c r="D11" s="141" t="s">
        <v>355</v>
      </c>
      <c r="E11" s="107" t="s">
        <v>120</v>
      </c>
      <c r="F11" s="102">
        <v>90000</v>
      </c>
      <c r="G11" s="102">
        <f>F11*2.87%</f>
        <v>2583</v>
      </c>
      <c r="H11" s="102">
        <f>+F11*3.04%</f>
        <v>2736</v>
      </c>
      <c r="I11" s="102"/>
      <c r="J11" s="102">
        <f>+G11+H11+I11</f>
        <v>5319</v>
      </c>
      <c r="K11" s="102">
        <f>+F11-J11</f>
        <v>84681</v>
      </c>
      <c r="L11" s="102">
        <f>+IF(K11*12&lt;=416220.01,0,IF(K11*12&lt;=624329.01,(((K11*12-416220.01)*0.15)/12),IF((K11*12&lt;=867123.01),(31216+0.2*(K11*12-624329.01))/12,((79776+0.25*(K11*12-867123.01))/12))))</f>
        <v>9753.1872916666671</v>
      </c>
      <c r="M11" s="102"/>
      <c r="N11" s="232">
        <v>25</v>
      </c>
      <c r="O11" s="102">
        <f t="shared" si="4"/>
        <v>15097.187291666667</v>
      </c>
      <c r="P11" s="232">
        <f t="shared" si="5"/>
        <v>74902.812708333338</v>
      </c>
    </row>
    <row r="12" spans="1:60" s="53" customFormat="1" ht="30" customHeight="1" x14ac:dyDescent="0.25">
      <c r="A12" s="117">
        <v>5</v>
      </c>
      <c r="B12" s="107" t="s">
        <v>530</v>
      </c>
      <c r="C12" s="117" t="s">
        <v>407</v>
      </c>
      <c r="D12" s="118" t="s">
        <v>103</v>
      </c>
      <c r="E12" s="103" t="s">
        <v>120</v>
      </c>
      <c r="F12" s="102">
        <v>80000</v>
      </c>
      <c r="G12" s="102">
        <f>F12*2.87%</f>
        <v>2296</v>
      </c>
      <c r="H12" s="102">
        <f>+F12*3.04%</f>
        <v>2432</v>
      </c>
      <c r="I12" s="102"/>
      <c r="J12" s="102">
        <f>+G12+H12+I12</f>
        <v>4728</v>
      </c>
      <c r="K12" s="102">
        <f>+F12-J12</f>
        <v>75272</v>
      </c>
      <c r="L12" s="102">
        <f>+IF(K12*12&lt;=416220.01,0,IF(K12*12&lt;=624329.01,(((K12*12-416220.01)*0.15)/12),IF((K12*12&lt;=867123.01),(31216+0.2*(K12*12-624329.01))/12,((79776+0.25*(K12*12-867123.01))/12))))</f>
        <v>7400.9372916666662</v>
      </c>
      <c r="M12" s="102"/>
      <c r="N12" s="232">
        <v>25</v>
      </c>
      <c r="O12" s="102">
        <f t="shared" si="4"/>
        <v>12153.937291666665</v>
      </c>
      <c r="P12" s="106">
        <f t="shared" si="5"/>
        <v>67846.062708333338</v>
      </c>
    </row>
    <row r="13" spans="1:60" s="53" customFormat="1" ht="30" customHeight="1" x14ac:dyDescent="0.25">
      <c r="A13" s="36">
        <v>6</v>
      </c>
      <c r="B13" s="107" t="s">
        <v>569</v>
      </c>
      <c r="C13" s="117" t="s">
        <v>407</v>
      </c>
      <c r="D13" s="141" t="s">
        <v>684</v>
      </c>
      <c r="E13" s="107" t="s">
        <v>120</v>
      </c>
      <c r="F13" s="102">
        <v>40000</v>
      </c>
      <c r="G13" s="102">
        <f>F13*2.87%</f>
        <v>1148</v>
      </c>
      <c r="H13" s="102">
        <f>+F13*3.04%</f>
        <v>1216</v>
      </c>
      <c r="I13" s="102"/>
      <c r="J13" s="102">
        <f>+G13+H13+I13</f>
        <v>2364</v>
      </c>
      <c r="K13" s="102">
        <f>+F13-J13</f>
        <v>37636</v>
      </c>
      <c r="L13" s="102">
        <v>0</v>
      </c>
      <c r="M13" s="102"/>
      <c r="N13" s="232">
        <v>25</v>
      </c>
      <c r="O13" s="102">
        <f t="shared" si="4"/>
        <v>2389</v>
      </c>
      <c r="P13" s="232">
        <f t="shared" si="5"/>
        <v>37611</v>
      </c>
    </row>
    <row r="14" spans="1:60" s="53" customFormat="1" ht="30" customHeight="1" x14ac:dyDescent="0.25">
      <c r="A14" s="117">
        <v>7</v>
      </c>
      <c r="B14" s="103" t="s">
        <v>23</v>
      </c>
      <c r="C14" s="36" t="s">
        <v>407</v>
      </c>
      <c r="D14" s="103" t="s">
        <v>87</v>
      </c>
      <c r="E14" s="120" t="s">
        <v>121</v>
      </c>
      <c r="F14" s="105">
        <v>35000</v>
      </c>
      <c r="G14" s="105">
        <f t="shared" si="0"/>
        <v>1004.5</v>
      </c>
      <c r="H14" s="105">
        <f t="shared" si="6"/>
        <v>1064</v>
      </c>
      <c r="I14" s="105"/>
      <c r="J14" s="102">
        <f t="shared" si="1"/>
        <v>2068.5</v>
      </c>
      <c r="K14" s="102">
        <f t="shared" si="2"/>
        <v>32931.5</v>
      </c>
      <c r="L14" s="102">
        <f t="shared" si="3"/>
        <v>0</v>
      </c>
      <c r="M14" s="102"/>
      <c r="N14" s="106">
        <v>11533.65</v>
      </c>
      <c r="O14" s="102">
        <f t="shared" si="4"/>
        <v>13602.15</v>
      </c>
      <c r="P14" s="106">
        <f t="shared" si="5"/>
        <v>21397.85</v>
      </c>
    </row>
    <row r="15" spans="1:60" s="53" customFormat="1" ht="30" customHeight="1" x14ac:dyDescent="0.25">
      <c r="A15" s="36">
        <v>8</v>
      </c>
      <c r="B15" s="103" t="s">
        <v>228</v>
      </c>
      <c r="C15" s="36" t="s">
        <v>407</v>
      </c>
      <c r="D15" s="103" t="s">
        <v>87</v>
      </c>
      <c r="E15" s="120" t="s">
        <v>121</v>
      </c>
      <c r="F15" s="105">
        <v>35000</v>
      </c>
      <c r="G15" s="105">
        <f t="shared" si="0"/>
        <v>1004.5</v>
      </c>
      <c r="H15" s="105">
        <f t="shared" si="6"/>
        <v>1064</v>
      </c>
      <c r="I15" s="105"/>
      <c r="J15" s="102">
        <f t="shared" si="1"/>
        <v>2068.5</v>
      </c>
      <c r="K15" s="102">
        <f t="shared" si="2"/>
        <v>32931.5</v>
      </c>
      <c r="L15" s="102">
        <f t="shared" si="3"/>
        <v>0</v>
      </c>
      <c r="M15" s="102"/>
      <c r="N15" s="106">
        <v>5186.6099999999997</v>
      </c>
      <c r="O15" s="102">
        <f t="shared" si="4"/>
        <v>7255.11</v>
      </c>
      <c r="P15" s="106">
        <f t="shared" si="5"/>
        <v>27744.89</v>
      </c>
    </row>
    <row r="16" spans="1:60" s="53" customFormat="1" ht="30" customHeight="1" x14ac:dyDescent="0.25">
      <c r="A16" s="117">
        <v>9</v>
      </c>
      <c r="B16" s="103" t="s">
        <v>229</v>
      </c>
      <c r="C16" s="36" t="s">
        <v>407</v>
      </c>
      <c r="D16" s="103" t="s">
        <v>87</v>
      </c>
      <c r="E16" s="120" t="s">
        <v>121</v>
      </c>
      <c r="F16" s="105">
        <v>35000</v>
      </c>
      <c r="G16" s="105">
        <f t="shared" si="0"/>
        <v>1004.5</v>
      </c>
      <c r="H16" s="105">
        <f t="shared" si="6"/>
        <v>1064</v>
      </c>
      <c r="I16" s="105"/>
      <c r="J16" s="102">
        <f t="shared" si="1"/>
        <v>2068.5</v>
      </c>
      <c r="K16" s="102">
        <f t="shared" si="2"/>
        <v>32931.5</v>
      </c>
      <c r="L16" s="102">
        <f t="shared" si="3"/>
        <v>0</v>
      </c>
      <c r="M16" s="102"/>
      <c r="N16" s="106">
        <v>10548.86</v>
      </c>
      <c r="O16" s="102">
        <f t="shared" si="4"/>
        <v>12617.36</v>
      </c>
      <c r="P16" s="106">
        <f t="shared" si="5"/>
        <v>22382.639999999999</v>
      </c>
    </row>
    <row r="17" spans="1:60" s="53" customFormat="1" ht="30" customHeight="1" x14ac:dyDescent="0.25">
      <c r="A17" s="36">
        <v>10</v>
      </c>
      <c r="B17" s="107" t="s">
        <v>547</v>
      </c>
      <c r="C17" s="117" t="s">
        <v>407</v>
      </c>
      <c r="D17" s="141" t="s">
        <v>87</v>
      </c>
      <c r="E17" s="107" t="s">
        <v>120</v>
      </c>
      <c r="F17" s="102">
        <v>35000</v>
      </c>
      <c r="G17" s="102">
        <f t="shared" si="0"/>
        <v>1004.5</v>
      </c>
      <c r="H17" s="102">
        <f t="shared" si="6"/>
        <v>1064</v>
      </c>
      <c r="I17" s="102"/>
      <c r="J17" s="102">
        <f t="shared" si="1"/>
        <v>2068.5</v>
      </c>
      <c r="K17" s="102">
        <f t="shared" si="2"/>
        <v>32931.5</v>
      </c>
      <c r="L17" s="102">
        <f t="shared" si="3"/>
        <v>0</v>
      </c>
      <c r="M17" s="102"/>
      <c r="N17" s="232">
        <v>2125</v>
      </c>
      <c r="O17" s="102">
        <f t="shared" si="4"/>
        <v>4193.5</v>
      </c>
      <c r="P17" s="232">
        <f t="shared" si="5"/>
        <v>30806.5</v>
      </c>
    </row>
    <row r="18" spans="1:60" s="53" customFormat="1" ht="30" customHeight="1" x14ac:dyDescent="0.25">
      <c r="A18" s="117">
        <v>11</v>
      </c>
      <c r="B18" s="107" t="s">
        <v>606</v>
      </c>
      <c r="C18" s="117" t="s">
        <v>407</v>
      </c>
      <c r="D18" s="141" t="s">
        <v>87</v>
      </c>
      <c r="E18" s="107" t="s">
        <v>120</v>
      </c>
      <c r="F18" s="102">
        <v>35000</v>
      </c>
      <c r="G18" s="102">
        <f t="shared" si="0"/>
        <v>1004.5</v>
      </c>
      <c r="H18" s="102">
        <f t="shared" si="6"/>
        <v>1064</v>
      </c>
      <c r="I18" s="102"/>
      <c r="J18" s="102">
        <f t="shared" si="1"/>
        <v>2068.5</v>
      </c>
      <c r="K18" s="102">
        <f t="shared" si="2"/>
        <v>32931.5</v>
      </c>
      <c r="L18" s="102">
        <f t="shared" si="3"/>
        <v>0</v>
      </c>
      <c r="M18" s="102"/>
      <c r="N18" s="232">
        <v>25</v>
      </c>
      <c r="O18" s="102">
        <f t="shared" si="4"/>
        <v>2093.5</v>
      </c>
      <c r="P18" s="232">
        <f t="shared" si="5"/>
        <v>32906.5</v>
      </c>
    </row>
    <row r="19" spans="1:60" s="40" customFormat="1" ht="30" customHeight="1" x14ac:dyDescent="0.25">
      <c r="A19" s="196" t="s">
        <v>124</v>
      </c>
      <c r="B19" s="197"/>
      <c r="C19" s="197"/>
      <c r="D19" s="197"/>
      <c r="E19" s="197"/>
      <c r="F19" s="37">
        <f>SUM(F8:F18)</f>
        <v>905000</v>
      </c>
      <c r="G19" s="37">
        <f t="shared" ref="G19:L19" si="7">SUM(G8:G18)</f>
        <v>25973.5</v>
      </c>
      <c r="H19" s="37">
        <f t="shared" si="7"/>
        <v>25947.16</v>
      </c>
      <c r="I19" s="37">
        <f t="shared" si="7"/>
        <v>0</v>
      </c>
      <c r="J19" s="37">
        <f t="shared" si="7"/>
        <v>51920.66</v>
      </c>
      <c r="K19" s="37">
        <f t="shared" si="7"/>
        <v>853079.34</v>
      </c>
      <c r="L19" s="37">
        <f t="shared" si="7"/>
        <v>105611.14645833333</v>
      </c>
      <c r="M19" s="37"/>
      <c r="N19" s="37">
        <f>SUM(N8:N18)</f>
        <v>29669.119999999999</v>
      </c>
      <c r="O19" s="37">
        <f t="shared" ref="O19:P19" si="8">SUM(O8:O18)</f>
        <v>187200.92645833333</v>
      </c>
      <c r="P19" s="37">
        <f t="shared" si="8"/>
        <v>717799.07354166673</v>
      </c>
      <c r="Q19" s="39"/>
    </row>
    <row r="20" spans="1:60" s="31" customFormat="1" ht="30" customHeight="1" thickBot="1" x14ac:dyDescent="0.3">
      <c r="A20" s="41"/>
      <c r="B20" s="42"/>
      <c r="C20" s="44"/>
      <c r="D20" s="43"/>
      <c r="E20" s="43"/>
      <c r="F20" s="39"/>
      <c r="G20" s="39"/>
      <c r="H20" s="39"/>
      <c r="I20" s="39"/>
      <c r="J20" s="39"/>
      <c r="K20" s="39"/>
      <c r="L20" s="39"/>
      <c r="M20" s="39"/>
      <c r="N20" s="39"/>
      <c r="O20" s="39"/>
      <c r="P20" s="39"/>
      <c r="Q20" s="32"/>
      <c r="R20" s="78"/>
      <c r="S20" s="78"/>
      <c r="T20" s="78"/>
      <c r="U20" s="78"/>
      <c r="V20" s="78"/>
      <c r="W20" s="78"/>
      <c r="X20" s="78"/>
      <c r="Y20" s="78"/>
      <c r="Z20" s="78"/>
      <c r="AA20" s="78"/>
      <c r="AB20" s="78"/>
      <c r="AC20" s="78"/>
      <c r="AD20" s="78"/>
      <c r="AE20" s="78"/>
      <c r="AF20" s="78"/>
      <c r="AG20" s="78"/>
      <c r="AH20" s="78"/>
      <c r="AI20" s="78"/>
      <c r="AJ20" s="78"/>
      <c r="AK20" s="78"/>
      <c r="AL20" s="78"/>
      <c r="AM20" s="78"/>
      <c r="AN20" s="78"/>
      <c r="AO20" s="78"/>
      <c r="AP20" s="78"/>
      <c r="AQ20" s="78"/>
      <c r="AR20" s="78"/>
      <c r="AS20" s="78"/>
      <c r="AT20" s="78"/>
      <c r="AU20" s="78"/>
      <c r="AV20" s="78"/>
      <c r="AW20" s="78"/>
      <c r="AX20" s="78"/>
      <c r="AY20" s="78"/>
      <c r="AZ20" s="78"/>
      <c r="BA20" s="78"/>
      <c r="BB20" s="78"/>
      <c r="BC20" s="78"/>
      <c r="BD20" s="78"/>
      <c r="BE20" s="78"/>
      <c r="BF20" s="78"/>
      <c r="BG20" s="78"/>
      <c r="BH20" s="78"/>
    </row>
    <row r="21" spans="1:60" s="69" customFormat="1" ht="30" customHeight="1" thickBot="1" x14ac:dyDescent="0.3">
      <c r="A21" s="199" t="s">
        <v>149</v>
      </c>
      <c r="B21" s="200"/>
      <c r="C21" s="200"/>
      <c r="D21" s="200"/>
      <c r="E21" s="200"/>
      <c r="F21" s="200"/>
      <c r="G21" s="200"/>
      <c r="H21" s="200"/>
      <c r="I21" s="200"/>
      <c r="J21" s="200"/>
      <c r="K21" s="200"/>
      <c r="L21" s="200"/>
      <c r="M21" s="200"/>
      <c r="N21" s="200"/>
      <c r="O21" s="200"/>
      <c r="P21" s="201"/>
      <c r="Q21" s="42"/>
      <c r="R21" s="42"/>
      <c r="S21" s="42"/>
      <c r="T21" s="42"/>
      <c r="U21" s="42"/>
      <c r="V21" s="42"/>
      <c r="W21" s="42"/>
      <c r="X21" s="42"/>
      <c r="Y21" s="42"/>
      <c r="Z21" s="42"/>
      <c r="AA21" s="42"/>
      <c r="AB21" s="42"/>
      <c r="AC21" s="42"/>
      <c r="AD21" s="42"/>
      <c r="AE21" s="42"/>
      <c r="AF21" s="42"/>
      <c r="AG21" s="42"/>
      <c r="AH21" s="42"/>
      <c r="AI21" s="42"/>
      <c r="AJ21" s="42"/>
      <c r="AK21" s="42"/>
      <c r="AL21" s="42"/>
      <c r="AM21" s="42"/>
      <c r="AN21" s="42"/>
      <c r="AO21" s="42"/>
      <c r="AP21" s="42"/>
      <c r="AQ21" s="42"/>
      <c r="AR21" s="42"/>
      <c r="AS21" s="42"/>
      <c r="AT21" s="42"/>
      <c r="AU21" s="42"/>
      <c r="AV21" s="42"/>
      <c r="AW21" s="42"/>
      <c r="AX21" s="42"/>
      <c r="AY21" s="42"/>
      <c r="AZ21" s="42"/>
      <c r="BA21" s="42"/>
      <c r="BB21" s="42"/>
      <c r="BC21" s="42"/>
      <c r="BD21" s="42"/>
      <c r="BE21" s="42"/>
      <c r="BF21" s="42"/>
      <c r="BG21" s="42"/>
      <c r="BH21" s="42"/>
    </row>
    <row r="22" spans="1:60" s="39" customFormat="1" ht="30" customHeight="1" x14ac:dyDescent="0.25">
      <c r="A22" s="117">
        <f>+A18+1</f>
        <v>12</v>
      </c>
      <c r="B22" s="107" t="s">
        <v>179</v>
      </c>
      <c r="C22" s="117" t="s">
        <v>407</v>
      </c>
      <c r="D22" s="118" t="s">
        <v>105</v>
      </c>
      <c r="E22" s="103" t="s">
        <v>121</v>
      </c>
      <c r="F22" s="102">
        <v>200000</v>
      </c>
      <c r="G22" s="102">
        <f>F22*2.87%</f>
        <v>5740</v>
      </c>
      <c r="H22" s="76">
        <v>5883.16</v>
      </c>
      <c r="I22" s="76">
        <v>1715.46</v>
      </c>
      <c r="J22" s="76">
        <f>+G22+H22+I22</f>
        <v>13338.619999999999</v>
      </c>
      <c r="K22" s="76">
        <f>+F22-J22</f>
        <v>186661.38</v>
      </c>
      <c r="L22" s="76">
        <f>+IF(K22*12&lt;=416220.01,0,IF(K22*12&lt;=624329.01,(((K22*12-416220.01)*0.15)/12),IF((K22*12&lt;=867123.01),(31216+0.2*(K22*12-624329.01))/12,((79776+0.25*(K22*12-867123.01))/12))))</f>
        <v>35248.28229166667</v>
      </c>
      <c r="M22" s="76"/>
      <c r="N22" s="232">
        <v>25</v>
      </c>
      <c r="O22" s="102">
        <f>+N22+I22+H22+G22+L22</f>
        <v>48611.902291666673</v>
      </c>
      <c r="P22" s="106">
        <f>+F22-O22</f>
        <v>151388.09770833334</v>
      </c>
    </row>
    <row r="23" spans="1:60" s="39" customFormat="1" ht="30" customHeight="1" x14ac:dyDescent="0.25">
      <c r="A23" s="117">
        <f>+A22+1</f>
        <v>13</v>
      </c>
      <c r="B23" s="107" t="s">
        <v>503</v>
      </c>
      <c r="C23" s="117" t="s">
        <v>407</v>
      </c>
      <c r="D23" s="118" t="s">
        <v>122</v>
      </c>
      <c r="E23" s="103" t="s">
        <v>121</v>
      </c>
      <c r="F23" s="102">
        <v>90000</v>
      </c>
      <c r="G23" s="102">
        <f>F23*2.87%</f>
        <v>2583</v>
      </c>
      <c r="H23" s="102">
        <f>F23*3.04%</f>
        <v>2736</v>
      </c>
      <c r="I23" s="102"/>
      <c r="J23" s="76">
        <f>+G23+H23+I23</f>
        <v>5319</v>
      </c>
      <c r="K23" s="76">
        <f>+F23-J23</f>
        <v>84681</v>
      </c>
      <c r="L23" s="76">
        <f>+IF(K23*12&lt;=416220.01,0,IF(K23*12&lt;=624329.01,(((K23*12-416220.01)*0.15)/12),IF((K23*12&lt;=867123.01),(31216+0.2*(K23*12-624329.01))/12,((79776+0.25*(K23*12-867123.01))/12))))</f>
        <v>9753.1872916666671</v>
      </c>
      <c r="M23" s="76"/>
      <c r="N23" s="232">
        <v>25</v>
      </c>
      <c r="O23" s="102">
        <f>+N23+I23+H23+G23+L23</f>
        <v>15097.187291666667</v>
      </c>
      <c r="P23" s="106">
        <f>+F23-O23</f>
        <v>74902.812708333338</v>
      </c>
    </row>
    <row r="24" spans="1:60" s="40" customFormat="1" ht="30" customHeight="1" x14ac:dyDescent="0.25">
      <c r="A24" s="196" t="s">
        <v>124</v>
      </c>
      <c r="B24" s="197"/>
      <c r="C24" s="197"/>
      <c r="D24" s="197"/>
      <c r="E24" s="197"/>
      <c r="F24" s="37">
        <f>SUM(F22:F23)</f>
        <v>290000</v>
      </c>
      <c r="G24" s="37">
        <f t="shared" ref="G24:P24" si="9">SUM(G22:G23)</f>
        <v>8323</v>
      </c>
      <c r="H24" s="37">
        <f t="shared" si="9"/>
        <v>8619.16</v>
      </c>
      <c r="I24" s="37">
        <f t="shared" si="9"/>
        <v>1715.46</v>
      </c>
      <c r="J24" s="37">
        <f t="shared" si="9"/>
        <v>18657.62</v>
      </c>
      <c r="K24" s="37">
        <f t="shared" si="9"/>
        <v>271342.38</v>
      </c>
      <c r="L24" s="37">
        <f t="shared" si="9"/>
        <v>45001.469583333339</v>
      </c>
      <c r="M24" s="37"/>
      <c r="N24" s="37">
        <f t="shared" si="9"/>
        <v>50</v>
      </c>
      <c r="O24" s="37">
        <f t="shared" si="9"/>
        <v>63709.089583333342</v>
      </c>
      <c r="P24" s="37">
        <f t="shared" si="9"/>
        <v>226290.91041666668</v>
      </c>
    </row>
    <row r="25" spans="1:60" s="31" customFormat="1" ht="30" customHeight="1" thickBot="1" x14ac:dyDescent="0.3">
      <c r="A25" s="41"/>
      <c r="B25" s="42"/>
      <c r="C25" s="44"/>
      <c r="D25" s="43"/>
      <c r="E25" s="43"/>
      <c r="F25" s="39"/>
      <c r="G25" s="39"/>
      <c r="H25" s="39"/>
      <c r="I25" s="39"/>
      <c r="J25" s="39"/>
      <c r="K25" s="39"/>
      <c r="L25" s="39"/>
      <c r="M25" s="39"/>
      <c r="N25" s="39"/>
      <c r="O25" s="39"/>
      <c r="P25" s="39"/>
      <c r="Q25" s="32"/>
      <c r="R25" s="78"/>
      <c r="S25" s="78"/>
      <c r="T25" s="78"/>
      <c r="U25" s="78"/>
      <c r="V25" s="78"/>
      <c r="W25" s="78"/>
      <c r="X25" s="78"/>
      <c r="Y25" s="78"/>
      <c r="Z25" s="78"/>
      <c r="AA25" s="78"/>
      <c r="AB25" s="78"/>
      <c r="AC25" s="78"/>
      <c r="AD25" s="78"/>
      <c r="AE25" s="78"/>
      <c r="AF25" s="78"/>
      <c r="AG25" s="78"/>
      <c r="AH25" s="78"/>
      <c r="AI25" s="78"/>
      <c r="AJ25" s="78"/>
      <c r="AK25" s="78"/>
      <c r="AL25" s="78"/>
      <c r="AM25" s="78"/>
      <c r="AN25" s="78"/>
      <c r="AO25" s="78"/>
      <c r="AP25" s="78"/>
      <c r="AQ25" s="78"/>
      <c r="AR25" s="78"/>
      <c r="AS25" s="78"/>
      <c r="AT25" s="78"/>
      <c r="AU25" s="78"/>
      <c r="AV25" s="78"/>
      <c r="AW25" s="78"/>
      <c r="AX25" s="78"/>
      <c r="AY25" s="78"/>
      <c r="AZ25" s="78"/>
      <c r="BA25" s="78"/>
      <c r="BB25" s="78"/>
      <c r="BC25" s="78"/>
      <c r="BD25" s="78"/>
      <c r="BE25" s="78"/>
      <c r="BF25" s="78"/>
      <c r="BG25" s="78"/>
      <c r="BH25" s="78"/>
    </row>
    <row r="26" spans="1:60" s="30" customFormat="1" ht="30" customHeight="1" thickBot="1" x14ac:dyDescent="0.3">
      <c r="A26" s="199" t="s">
        <v>175</v>
      </c>
      <c r="B26" s="200"/>
      <c r="C26" s="200"/>
      <c r="D26" s="200"/>
      <c r="E26" s="200"/>
      <c r="F26" s="200"/>
      <c r="G26" s="200"/>
      <c r="H26" s="200"/>
      <c r="I26" s="200"/>
      <c r="J26" s="200"/>
      <c r="K26" s="200"/>
      <c r="L26" s="200"/>
      <c r="M26" s="200"/>
      <c r="N26" s="200"/>
      <c r="O26" s="200"/>
      <c r="P26" s="200"/>
      <c r="Q26" s="42"/>
      <c r="R26" s="253"/>
      <c r="S26" s="253"/>
      <c r="T26" s="253"/>
      <c r="U26" s="253"/>
      <c r="V26" s="253"/>
      <c r="W26" s="253"/>
      <c r="X26" s="253"/>
      <c r="Y26" s="253"/>
      <c r="Z26" s="253"/>
      <c r="AA26" s="253"/>
      <c r="AB26" s="253"/>
      <c r="AC26" s="253"/>
      <c r="AD26" s="253"/>
      <c r="AE26" s="253"/>
      <c r="AF26" s="253"/>
      <c r="AG26" s="253"/>
      <c r="AH26" s="253"/>
      <c r="AI26" s="253"/>
      <c r="AJ26" s="253"/>
      <c r="AK26" s="253"/>
      <c r="AL26" s="253"/>
      <c r="AM26" s="253"/>
      <c r="AN26" s="253"/>
      <c r="AO26" s="253"/>
      <c r="AP26" s="253"/>
      <c r="AQ26" s="253"/>
      <c r="AR26" s="253"/>
      <c r="AS26" s="253"/>
      <c r="AT26" s="253"/>
      <c r="AU26" s="253"/>
      <c r="AV26" s="253"/>
      <c r="AW26" s="253"/>
      <c r="AX26" s="253"/>
      <c r="AY26" s="253"/>
      <c r="AZ26" s="253"/>
      <c r="BA26" s="253"/>
      <c r="BB26" s="253"/>
      <c r="BC26" s="253"/>
      <c r="BD26" s="253"/>
      <c r="BE26" s="253"/>
      <c r="BF26" s="253"/>
      <c r="BG26" s="253"/>
      <c r="BH26" s="253"/>
    </row>
    <row r="27" spans="1:60" s="40" customFormat="1" ht="30" customHeight="1" x14ac:dyDescent="0.25">
      <c r="A27" s="36">
        <f>+A23+1</f>
        <v>14</v>
      </c>
      <c r="B27" s="103" t="s">
        <v>137</v>
      </c>
      <c r="C27" s="36" t="s">
        <v>407</v>
      </c>
      <c r="D27" s="104" t="s">
        <v>446</v>
      </c>
      <c r="E27" s="103" t="s">
        <v>120</v>
      </c>
      <c r="F27" s="105">
        <v>170500</v>
      </c>
      <c r="G27" s="105">
        <f>F27*2.87%</f>
        <v>4893.3500000000004</v>
      </c>
      <c r="H27" s="102">
        <f>+F27*3.04%</f>
        <v>5183.2</v>
      </c>
      <c r="I27" s="102"/>
      <c r="J27" s="76">
        <f>+G27+H27+I27</f>
        <v>10076.549999999999</v>
      </c>
      <c r="K27" s="76">
        <f>+F27-J27</f>
        <v>160423.45000000001</v>
      </c>
      <c r="L27" s="76">
        <f>+IF(K27*12&lt;=416220.01,0,IF(K27*12&lt;=624329.01,(((K27*12-416220.01)*0.15)/12),IF((K27*12&lt;=867123.01),(31216+0.2*(K27*12-624329.01))/12,((79776+0.25*(K27*12-867123.01))/12))))</f>
        <v>28688.799791666668</v>
      </c>
      <c r="M27" s="76"/>
      <c r="N27" s="83">
        <v>9778.73</v>
      </c>
      <c r="O27" s="102">
        <f>+N27+I27+H27+G27+L27</f>
        <v>48544.079791666663</v>
      </c>
      <c r="P27" s="106">
        <f>+F27-O27</f>
        <v>121955.92020833334</v>
      </c>
    </row>
    <row r="28" spans="1:60" s="40" customFormat="1" ht="30" customHeight="1" x14ac:dyDescent="0.25">
      <c r="A28" s="196" t="s">
        <v>124</v>
      </c>
      <c r="B28" s="197"/>
      <c r="C28" s="197"/>
      <c r="D28" s="197"/>
      <c r="E28" s="197"/>
      <c r="F28" s="37">
        <f>SUM(F27)</f>
        <v>170500</v>
      </c>
      <c r="G28" s="37">
        <f t="shared" ref="G28:P28" si="10">SUM(G27)</f>
        <v>4893.3500000000004</v>
      </c>
      <c r="H28" s="37">
        <f t="shared" si="10"/>
        <v>5183.2</v>
      </c>
      <c r="I28" s="37">
        <f t="shared" si="10"/>
        <v>0</v>
      </c>
      <c r="J28" s="37">
        <f t="shared" si="10"/>
        <v>10076.549999999999</v>
      </c>
      <c r="K28" s="37">
        <f t="shared" si="10"/>
        <v>160423.45000000001</v>
      </c>
      <c r="L28" s="37">
        <f t="shared" si="10"/>
        <v>28688.799791666668</v>
      </c>
      <c r="M28" s="37"/>
      <c r="N28" s="37">
        <f t="shared" si="10"/>
        <v>9778.73</v>
      </c>
      <c r="O28" s="37">
        <f t="shared" si="10"/>
        <v>48544.079791666663</v>
      </c>
      <c r="P28" s="37">
        <f t="shared" si="10"/>
        <v>121955.92020833334</v>
      </c>
    </row>
    <row r="29" spans="1:60" s="31" customFormat="1" ht="30" customHeight="1" thickBot="1" x14ac:dyDescent="0.3">
      <c r="A29" s="41"/>
      <c r="B29" s="42"/>
      <c r="C29" s="44"/>
      <c r="D29" s="43"/>
      <c r="E29" s="43"/>
      <c r="F29" s="39"/>
      <c r="G29" s="39"/>
      <c r="H29" s="39"/>
      <c r="I29" s="39"/>
      <c r="J29" s="39"/>
      <c r="K29" s="39"/>
      <c r="L29" s="39"/>
      <c r="M29" s="39"/>
      <c r="N29" s="39"/>
      <c r="O29" s="39"/>
      <c r="P29" s="39"/>
      <c r="Q29" s="32"/>
      <c r="R29" s="78"/>
      <c r="S29" s="78"/>
      <c r="T29" s="78"/>
      <c r="U29" s="78"/>
      <c r="V29" s="78"/>
      <c r="W29" s="78"/>
      <c r="X29" s="78"/>
      <c r="Y29" s="78"/>
      <c r="Z29" s="78"/>
      <c r="AA29" s="78"/>
      <c r="AB29" s="78"/>
      <c r="AC29" s="78"/>
      <c r="AD29" s="78"/>
      <c r="AE29" s="78"/>
      <c r="AF29" s="78"/>
      <c r="AG29" s="78"/>
      <c r="AH29" s="78"/>
      <c r="AI29" s="78"/>
      <c r="AJ29" s="78"/>
      <c r="AK29" s="78"/>
      <c r="AL29" s="78"/>
      <c r="AM29" s="78"/>
      <c r="AN29" s="78"/>
      <c r="AO29" s="78"/>
      <c r="AP29" s="78"/>
      <c r="AQ29" s="78"/>
      <c r="AR29" s="78"/>
      <c r="AS29" s="78"/>
      <c r="AT29" s="78"/>
      <c r="AU29" s="78"/>
      <c r="AV29" s="78"/>
      <c r="AW29" s="78"/>
      <c r="AX29" s="78"/>
      <c r="AY29" s="78"/>
      <c r="AZ29" s="78"/>
      <c r="BA29" s="78"/>
      <c r="BB29" s="78"/>
      <c r="BC29" s="78"/>
      <c r="BD29" s="78"/>
      <c r="BE29" s="78"/>
      <c r="BF29" s="78"/>
      <c r="BG29" s="78"/>
      <c r="BH29" s="78"/>
    </row>
    <row r="30" spans="1:60" s="69" customFormat="1" ht="30" customHeight="1" thickBot="1" x14ac:dyDescent="0.3">
      <c r="A30" s="199" t="s">
        <v>150</v>
      </c>
      <c r="B30" s="200"/>
      <c r="C30" s="200"/>
      <c r="D30" s="200"/>
      <c r="E30" s="200"/>
      <c r="F30" s="200"/>
      <c r="G30" s="200"/>
      <c r="H30" s="200"/>
      <c r="I30" s="200"/>
      <c r="J30" s="200"/>
      <c r="K30" s="200"/>
      <c r="L30" s="200"/>
      <c r="M30" s="200"/>
      <c r="N30" s="200"/>
      <c r="O30" s="200"/>
      <c r="P30" s="200"/>
      <c r="Q30" s="42"/>
      <c r="R30" s="42"/>
      <c r="S30" s="42"/>
      <c r="T30" s="42"/>
      <c r="U30" s="42"/>
      <c r="V30" s="42"/>
      <c r="W30" s="42"/>
      <c r="X30" s="42"/>
      <c r="Y30" s="42"/>
      <c r="Z30" s="42"/>
      <c r="AA30" s="42"/>
      <c r="AB30" s="42"/>
      <c r="AC30" s="42"/>
      <c r="AD30" s="42"/>
      <c r="AE30" s="42"/>
      <c r="AF30" s="42"/>
      <c r="AG30" s="42"/>
      <c r="AH30" s="42"/>
      <c r="AI30" s="42"/>
      <c r="AJ30" s="42"/>
      <c r="AK30" s="42"/>
      <c r="AL30" s="42"/>
      <c r="AM30" s="42"/>
      <c r="AN30" s="42"/>
      <c r="AO30" s="42"/>
      <c r="AP30" s="42"/>
      <c r="AQ30" s="42"/>
      <c r="AR30" s="42"/>
      <c r="AS30" s="42"/>
      <c r="AT30" s="42"/>
      <c r="AU30" s="42"/>
      <c r="AV30" s="42"/>
      <c r="AW30" s="42"/>
      <c r="AX30" s="42"/>
      <c r="AY30" s="42"/>
      <c r="AZ30" s="42"/>
      <c r="BA30" s="42"/>
      <c r="BB30" s="42"/>
      <c r="BC30" s="42"/>
      <c r="BD30" s="42"/>
      <c r="BE30" s="42"/>
      <c r="BF30" s="42"/>
      <c r="BG30" s="42"/>
      <c r="BH30" s="42"/>
    </row>
    <row r="31" spans="1:60" s="39" customFormat="1" ht="30" customHeight="1" x14ac:dyDescent="0.25">
      <c r="A31" s="79">
        <f>+A27+1</f>
        <v>15</v>
      </c>
      <c r="B31" s="103" t="s">
        <v>244</v>
      </c>
      <c r="C31" s="36" t="s">
        <v>407</v>
      </c>
      <c r="D31" s="104" t="s">
        <v>50</v>
      </c>
      <c r="E31" s="103" t="s">
        <v>121</v>
      </c>
      <c r="F31" s="105">
        <v>104000</v>
      </c>
      <c r="G31" s="81">
        <f>F31*2.87%</f>
        <v>2984.8</v>
      </c>
      <c r="H31" s="81">
        <f>+F31*3.04%</f>
        <v>3161.6</v>
      </c>
      <c r="I31" s="81">
        <v>3430.92</v>
      </c>
      <c r="J31" s="76">
        <f>+G31+H31+I31</f>
        <v>9577.32</v>
      </c>
      <c r="K31" s="76">
        <f>+F31-J31</f>
        <v>94422.68</v>
      </c>
      <c r="L31" s="76">
        <f>+IF(K31*12&lt;=416220.01,0,IF(K31*12&lt;=624329.01,(((K31*12-416220.01)*0.15)/12),IF((K31*12&lt;=867123.01),(31216+0.2*(K31*12-624329.01))/12,((79776+0.25*(K31*12-867123.01))/12))))</f>
        <v>12188.607291666665</v>
      </c>
      <c r="M31" s="76"/>
      <c r="N31" s="83">
        <v>11520.17</v>
      </c>
      <c r="O31" s="102">
        <f>+N31+I31+H31+G31+L31</f>
        <v>33286.097291666665</v>
      </c>
      <c r="P31" s="77">
        <f>+F31-O31</f>
        <v>70713.902708333335</v>
      </c>
    </row>
    <row r="32" spans="1:60" s="119" customFormat="1" ht="30" customHeight="1" x14ac:dyDescent="0.25">
      <c r="A32" s="117">
        <f>+A31+1</f>
        <v>16</v>
      </c>
      <c r="B32" s="103" t="s">
        <v>66</v>
      </c>
      <c r="C32" s="117" t="s">
        <v>407</v>
      </c>
      <c r="D32" s="120" t="s">
        <v>50</v>
      </c>
      <c r="E32" s="103" t="s">
        <v>120</v>
      </c>
      <c r="F32" s="105">
        <v>90000</v>
      </c>
      <c r="G32" s="105">
        <f>F32*2.87%</f>
        <v>2583</v>
      </c>
      <c r="H32" s="105">
        <f>+F32*3.04%</f>
        <v>2736</v>
      </c>
      <c r="I32" s="105"/>
      <c r="J32" s="76">
        <f>+G32+H32+I32</f>
        <v>5319</v>
      </c>
      <c r="K32" s="76">
        <f>+F32-J32</f>
        <v>84681</v>
      </c>
      <c r="L32" s="76">
        <v>0</v>
      </c>
      <c r="M32" s="76"/>
      <c r="N32" s="83">
        <v>165</v>
      </c>
      <c r="O32" s="102">
        <f>+N32+I32+H32+G32+L32</f>
        <v>5484</v>
      </c>
      <c r="P32" s="106">
        <f>+F32-O32</f>
        <v>84516</v>
      </c>
      <c r="Q32" s="32"/>
      <c r="R32" s="32"/>
      <c r="S32" s="32"/>
      <c r="T32" s="32"/>
      <c r="U32" s="32"/>
      <c r="V32" s="32"/>
      <c r="W32" s="32"/>
      <c r="X32" s="32"/>
      <c r="Y32" s="32"/>
      <c r="Z32" s="32"/>
      <c r="AA32" s="32"/>
      <c r="AB32" s="32"/>
      <c r="AC32" s="32"/>
      <c r="AD32" s="32"/>
      <c r="AE32" s="32"/>
      <c r="AF32" s="32"/>
      <c r="AG32" s="32"/>
      <c r="AH32" s="32"/>
      <c r="AI32" s="32"/>
      <c r="AJ32" s="32"/>
      <c r="AK32" s="32"/>
      <c r="AL32" s="32"/>
      <c r="AM32" s="32"/>
      <c r="AN32" s="32"/>
      <c r="AO32" s="32"/>
      <c r="AP32" s="32"/>
      <c r="AQ32" s="32"/>
      <c r="AR32" s="32"/>
      <c r="AS32" s="32"/>
      <c r="AT32" s="32"/>
      <c r="AU32" s="32"/>
      <c r="AV32" s="32"/>
      <c r="AW32" s="32"/>
      <c r="AX32" s="32"/>
      <c r="AY32" s="32"/>
      <c r="AZ32" s="32"/>
      <c r="BA32" s="32"/>
      <c r="BB32" s="32"/>
      <c r="BC32" s="32"/>
      <c r="BD32" s="32"/>
      <c r="BE32" s="32"/>
      <c r="BF32" s="32"/>
      <c r="BG32" s="32"/>
      <c r="BH32" s="32"/>
    </row>
    <row r="33" spans="1:60" s="39" customFormat="1" ht="30" customHeight="1" x14ac:dyDescent="0.25">
      <c r="A33" s="74">
        <f>+A32+1</f>
        <v>17</v>
      </c>
      <c r="B33" s="80" t="s">
        <v>48</v>
      </c>
      <c r="C33" s="79" t="s">
        <v>407</v>
      </c>
      <c r="D33" s="174" t="s">
        <v>50</v>
      </c>
      <c r="E33" s="80" t="s">
        <v>121</v>
      </c>
      <c r="F33" s="105">
        <v>90000</v>
      </c>
      <c r="G33" s="105">
        <f>F33*2.87%</f>
        <v>2583</v>
      </c>
      <c r="H33" s="81">
        <f>+F33*3.04%</f>
        <v>2736</v>
      </c>
      <c r="I33" s="81"/>
      <c r="J33" s="76">
        <f>+G33+H33+I33</f>
        <v>5319</v>
      </c>
      <c r="K33" s="76">
        <f>+F33-J33</f>
        <v>84681</v>
      </c>
      <c r="L33" s="76">
        <v>0</v>
      </c>
      <c r="M33" s="76"/>
      <c r="N33" s="83">
        <v>125</v>
      </c>
      <c r="O33" s="102">
        <f>+N33+I33+H33+G33+L33</f>
        <v>5444</v>
      </c>
      <c r="P33" s="77">
        <f>+F33-O33</f>
        <v>84556</v>
      </c>
    </row>
    <row r="34" spans="1:60" s="39" customFormat="1" ht="30" customHeight="1" x14ac:dyDescent="0.25">
      <c r="A34" s="196" t="s">
        <v>124</v>
      </c>
      <c r="B34" s="197"/>
      <c r="C34" s="197"/>
      <c r="D34" s="197"/>
      <c r="E34" s="198"/>
      <c r="F34" s="37">
        <f>SUM(F31:F33)</f>
        <v>284000</v>
      </c>
      <c r="G34" s="37">
        <f t="shared" ref="G34:P34" si="11">SUM(G31:G33)</f>
        <v>8150.8</v>
      </c>
      <c r="H34" s="37">
        <f t="shared" si="11"/>
        <v>8633.6</v>
      </c>
      <c r="I34" s="37">
        <f t="shared" si="11"/>
        <v>3430.92</v>
      </c>
      <c r="J34" s="37">
        <f t="shared" si="11"/>
        <v>20215.32</v>
      </c>
      <c r="K34" s="37">
        <f t="shared" si="11"/>
        <v>263784.68</v>
      </c>
      <c r="L34" s="37">
        <f t="shared" si="11"/>
        <v>12188.607291666665</v>
      </c>
      <c r="M34" s="37"/>
      <c r="N34" s="37">
        <f t="shared" si="11"/>
        <v>11810.17</v>
      </c>
      <c r="O34" s="37">
        <f t="shared" si="11"/>
        <v>44214.097291666665</v>
      </c>
      <c r="P34" s="37">
        <f t="shared" si="11"/>
        <v>239785.90270833333</v>
      </c>
    </row>
    <row r="35" spans="1:60" s="32" customFormat="1" ht="30" customHeight="1" thickBot="1" x14ac:dyDescent="0.3">
      <c r="A35" s="50"/>
      <c r="B35" s="50"/>
      <c r="C35" s="50"/>
      <c r="D35" s="50"/>
      <c r="E35" s="50"/>
      <c r="F35" s="40"/>
      <c r="G35" s="40"/>
      <c r="H35" s="40"/>
      <c r="I35"/>
      <c r="J35"/>
      <c r="K35"/>
      <c r="L35"/>
      <c r="M35"/>
      <c r="N35"/>
      <c r="O35"/>
      <c r="P35"/>
    </row>
    <row r="36" spans="1:60" s="39" customFormat="1" ht="30" customHeight="1" thickBot="1" x14ac:dyDescent="0.3">
      <c r="A36" s="199" t="s">
        <v>151</v>
      </c>
      <c r="B36" s="200"/>
      <c r="C36" s="200"/>
      <c r="D36" s="200"/>
      <c r="E36" s="200"/>
      <c r="F36" s="200"/>
      <c r="G36" s="200"/>
      <c r="H36" s="200"/>
      <c r="I36" s="200"/>
      <c r="J36" s="200"/>
      <c r="K36" s="200"/>
      <c r="L36" s="200"/>
      <c r="M36" s="200"/>
      <c r="N36" s="200"/>
      <c r="O36" s="200"/>
      <c r="P36" s="200"/>
    </row>
    <row r="37" spans="1:60" s="119" customFormat="1" ht="30" customHeight="1" x14ac:dyDescent="0.25">
      <c r="A37" s="117">
        <f>+A33+1</f>
        <v>18</v>
      </c>
      <c r="B37" s="107" t="s">
        <v>232</v>
      </c>
      <c r="C37" s="117" t="s">
        <v>407</v>
      </c>
      <c r="D37" s="141" t="s">
        <v>176</v>
      </c>
      <c r="E37" s="103" t="s">
        <v>121</v>
      </c>
      <c r="F37" s="102">
        <v>155000</v>
      </c>
      <c r="G37" s="105">
        <f>F37*2.87%</f>
        <v>4448.5</v>
      </c>
      <c r="H37" s="105">
        <f>F37*3.04%</f>
        <v>4712</v>
      </c>
      <c r="I37" s="102"/>
      <c r="J37" s="76">
        <f>+G37+H37+I37</f>
        <v>9160.5</v>
      </c>
      <c r="K37" s="76">
        <f>+F37-J37</f>
        <v>145839.5</v>
      </c>
      <c r="L37" s="76">
        <f>+IF(K37*12&lt;=416220.01,0,IF(K37*12&lt;=624329.01,(((K37*12-416220.01)*0.15)/12),IF((K37*12&lt;=867123.01),(31216+0.2*(K37*12-624329.01))/12,((79776+0.25*(K37*12-867123.01))/12))))</f>
        <v>25042.812291666665</v>
      </c>
      <c r="M37" s="76"/>
      <c r="N37" s="83">
        <v>6767.59</v>
      </c>
      <c r="O37" s="102">
        <f>+N37+I37+H37+G37+L37</f>
        <v>40970.902291666665</v>
      </c>
      <c r="P37" s="106">
        <f>+F37-O37</f>
        <v>114029.09770833334</v>
      </c>
      <c r="Q37" s="32"/>
      <c r="R37" s="32"/>
      <c r="S37" s="32"/>
      <c r="T37" s="32"/>
      <c r="U37" s="32"/>
      <c r="V37" s="32"/>
      <c r="W37" s="32"/>
      <c r="X37" s="32"/>
      <c r="Y37" s="32"/>
      <c r="Z37" s="32"/>
      <c r="AA37" s="32"/>
      <c r="AB37" s="32"/>
      <c r="AC37" s="32"/>
      <c r="AD37" s="32"/>
      <c r="AE37" s="32"/>
      <c r="AF37" s="32"/>
      <c r="AG37" s="32"/>
      <c r="AH37" s="32"/>
      <c r="AI37" s="32"/>
      <c r="AJ37" s="32"/>
      <c r="AK37" s="32"/>
      <c r="AL37" s="32"/>
      <c r="AM37" s="32"/>
      <c r="AN37" s="32"/>
      <c r="AO37" s="32"/>
      <c r="AP37" s="32"/>
      <c r="AQ37" s="32"/>
      <c r="AR37" s="32"/>
      <c r="AS37" s="32"/>
      <c r="AT37" s="32"/>
      <c r="AU37" s="32"/>
      <c r="AV37" s="32"/>
      <c r="AW37" s="32"/>
      <c r="AX37" s="32"/>
      <c r="AY37" s="32"/>
      <c r="AZ37" s="32"/>
      <c r="BA37" s="32"/>
      <c r="BB37" s="32"/>
      <c r="BC37" s="32"/>
      <c r="BD37" s="32"/>
      <c r="BE37" s="32"/>
      <c r="BF37" s="32"/>
      <c r="BG37" s="32"/>
      <c r="BH37" s="32"/>
    </row>
    <row r="38" spans="1:60" s="47" customFormat="1" ht="30" customHeight="1" x14ac:dyDescent="0.25">
      <c r="A38" s="117">
        <f>+A37+1</f>
        <v>19</v>
      </c>
      <c r="B38" s="103" t="s">
        <v>52</v>
      </c>
      <c r="C38" s="117" t="s">
        <v>407</v>
      </c>
      <c r="D38" s="103" t="s">
        <v>50</v>
      </c>
      <c r="E38" s="103" t="s">
        <v>121</v>
      </c>
      <c r="F38" s="105">
        <v>100000</v>
      </c>
      <c r="G38" s="105">
        <f>F38*2.87%</f>
        <v>2870</v>
      </c>
      <c r="H38" s="105">
        <f>+F38*3.04%</f>
        <v>3040</v>
      </c>
      <c r="I38" s="105"/>
      <c r="J38" s="76">
        <f>+G38+H38+I38</f>
        <v>5910</v>
      </c>
      <c r="K38" s="76">
        <f>+F38-J38</f>
        <v>94090</v>
      </c>
      <c r="L38" s="76">
        <v>0</v>
      </c>
      <c r="M38" s="76"/>
      <c r="N38" s="83">
        <v>65</v>
      </c>
      <c r="O38" s="102">
        <f>+N38+I38+H38+G38+L38</f>
        <v>5975</v>
      </c>
      <c r="P38" s="106">
        <f>+F38-O38</f>
        <v>94025</v>
      </c>
    </row>
    <row r="39" spans="1:60" s="47" customFormat="1" ht="30" customHeight="1" x14ac:dyDescent="0.25">
      <c r="A39" s="117">
        <f>+A38+1</f>
        <v>20</v>
      </c>
      <c r="B39" s="103" t="s">
        <v>233</v>
      </c>
      <c r="C39" s="117" t="s">
        <v>407</v>
      </c>
      <c r="D39" s="104" t="s">
        <v>50</v>
      </c>
      <c r="E39" s="103" t="s">
        <v>120</v>
      </c>
      <c r="F39" s="105">
        <v>80000</v>
      </c>
      <c r="G39" s="105">
        <f>F39*2.87%</f>
        <v>2296</v>
      </c>
      <c r="H39" s="105">
        <f>+F39*3.04%</f>
        <v>2432</v>
      </c>
      <c r="I39" s="105"/>
      <c r="J39" s="76">
        <f>+G39+H39+I39</f>
        <v>4728</v>
      </c>
      <c r="K39" s="76">
        <f>+F39-J39</f>
        <v>75272</v>
      </c>
      <c r="L39" s="76">
        <f>+IF(K39*12&lt;=416220.01,0,IF(K39*12&lt;=624329.01,(((K39*12-416220.01)*0.15)/12),IF((K39*12&lt;=867123.01),(31216+0.2*(K39*12-624329.01))/12,((79776+0.25*(K39*12-867123.01))/12))))</f>
        <v>7400.9372916666662</v>
      </c>
      <c r="M39" s="76"/>
      <c r="N39" s="83">
        <v>125</v>
      </c>
      <c r="O39" s="102">
        <f>+N39+I39+H39+G39+L39</f>
        <v>12253.937291666665</v>
      </c>
      <c r="P39" s="106">
        <f>+F39-O39</f>
        <v>67746.062708333338</v>
      </c>
    </row>
    <row r="40" spans="1:60" s="39" customFormat="1" ht="30" customHeight="1" x14ac:dyDescent="0.25">
      <c r="A40" s="117">
        <f>+A39+1</f>
        <v>21</v>
      </c>
      <c r="B40" s="146" t="s">
        <v>445</v>
      </c>
      <c r="C40" s="36" t="s">
        <v>406</v>
      </c>
      <c r="D40" s="120" t="s">
        <v>144</v>
      </c>
      <c r="E40" s="103" t="s">
        <v>121</v>
      </c>
      <c r="F40" s="105">
        <v>70000</v>
      </c>
      <c r="G40" s="105">
        <f>F40*2.87%</f>
        <v>2009</v>
      </c>
      <c r="H40" s="105">
        <f>+F40*3.04%</f>
        <v>2128</v>
      </c>
      <c r="I40" s="105"/>
      <c r="J40" s="76">
        <f>+G40+H40+I40</f>
        <v>4137</v>
      </c>
      <c r="K40" s="76">
        <f>+F40-J40</f>
        <v>65863</v>
      </c>
      <c r="L40" s="76">
        <v>2490.58</v>
      </c>
      <c r="M40" s="76"/>
      <c r="N40" s="83">
        <v>9259.5300000000007</v>
      </c>
      <c r="O40" s="102">
        <f>+N40+I40+H40+G40+L40</f>
        <v>15887.11</v>
      </c>
      <c r="P40" s="106">
        <f>F40-O40</f>
        <v>54112.89</v>
      </c>
    </row>
    <row r="41" spans="1:60" s="32" customFormat="1" ht="30" customHeight="1" thickBot="1" x14ac:dyDescent="0.3">
      <c r="A41" s="196" t="s">
        <v>124</v>
      </c>
      <c r="B41" s="197"/>
      <c r="C41" s="197"/>
      <c r="D41" s="197"/>
      <c r="E41" s="198"/>
      <c r="F41" s="37">
        <f>SUM(F37:F40)</f>
        <v>405000</v>
      </c>
      <c r="G41" s="37">
        <f t="shared" ref="G41:P41" si="12">SUM(G37:G40)</f>
        <v>11623.5</v>
      </c>
      <c r="H41" s="37">
        <f t="shared" si="12"/>
        <v>12312</v>
      </c>
      <c r="I41" s="37">
        <f t="shared" si="12"/>
        <v>0</v>
      </c>
      <c r="J41" s="37">
        <f t="shared" si="12"/>
        <v>23935.5</v>
      </c>
      <c r="K41" s="37">
        <f t="shared" si="12"/>
        <v>381064.5</v>
      </c>
      <c r="L41" s="37">
        <f t="shared" si="12"/>
        <v>34934.329583333332</v>
      </c>
      <c r="M41" s="37"/>
      <c r="N41" s="37">
        <f t="shared" si="12"/>
        <v>16217.12</v>
      </c>
      <c r="O41" s="37">
        <f t="shared" si="12"/>
        <v>75086.949583333335</v>
      </c>
      <c r="P41" s="37">
        <f t="shared" si="12"/>
        <v>329913.05041666667</v>
      </c>
    </row>
    <row r="42" spans="1:60" s="85" customFormat="1" ht="30" customHeight="1" thickBot="1" x14ac:dyDescent="0.3">
      <c r="A42" s="199" t="s">
        <v>152</v>
      </c>
      <c r="B42" s="200"/>
      <c r="C42" s="200"/>
      <c r="D42" s="200"/>
      <c r="E42" s="200"/>
      <c r="F42" s="200"/>
      <c r="G42" s="200"/>
      <c r="H42" s="200"/>
      <c r="I42" s="200"/>
      <c r="J42" s="200"/>
      <c r="K42" s="200"/>
      <c r="L42" s="200"/>
      <c r="M42" s="200"/>
      <c r="N42" s="200"/>
      <c r="O42" s="200"/>
      <c r="P42" s="200"/>
      <c r="Q42" s="40"/>
    </row>
    <row r="43" spans="1:60" s="85" customFormat="1" ht="30" customHeight="1" x14ac:dyDescent="0.25">
      <c r="A43" s="117">
        <f>A40+1</f>
        <v>22</v>
      </c>
      <c r="B43" s="107" t="s">
        <v>247</v>
      </c>
      <c r="C43" s="117" t="s">
        <v>407</v>
      </c>
      <c r="D43" s="118" t="s">
        <v>183</v>
      </c>
      <c r="E43" s="103" t="s">
        <v>121</v>
      </c>
      <c r="F43" s="102">
        <v>130000</v>
      </c>
      <c r="G43" s="105">
        <v>3731</v>
      </c>
      <c r="H43" s="105">
        <v>3952</v>
      </c>
      <c r="I43" s="105">
        <v>1715.46</v>
      </c>
      <c r="J43" s="102">
        <f t="shared" ref="J43:J47" si="13">+G43+H43+I43</f>
        <v>9398.4599999999991</v>
      </c>
      <c r="K43" s="102">
        <f t="shared" ref="K43:K47" si="14">+F43-J43</f>
        <v>120601.54000000001</v>
      </c>
      <c r="L43" s="102">
        <f t="shared" ref="L43:L47" si="15">+IF(K43*12&lt;=416220.01,0,IF(K43*12&lt;=624329.01,(((K43*12-416220.01)*0.15)/12),IF((K43*12&lt;=867123.01),(31216+0.2*(K43*12-624329.01))/12,((79776+0.25*(K43*12-867123.01))/12))))</f>
        <v>18733.322291666667</v>
      </c>
      <c r="M43" s="102"/>
      <c r="N43" s="232">
        <v>25</v>
      </c>
      <c r="O43" s="102">
        <f>+N43+I43+H43+G43+L43</f>
        <v>28156.782291666666</v>
      </c>
      <c r="P43" s="106">
        <f>+F43-O43</f>
        <v>101843.21770833334</v>
      </c>
      <c r="Q43" s="40"/>
    </row>
    <row r="44" spans="1:60" s="53" customFormat="1" ht="30" customHeight="1" x14ac:dyDescent="0.25">
      <c r="A44" s="117">
        <f>+A43+1</f>
        <v>23</v>
      </c>
      <c r="B44" s="103" t="s">
        <v>234</v>
      </c>
      <c r="C44" s="36" t="s">
        <v>407</v>
      </c>
      <c r="D44" s="104" t="s">
        <v>50</v>
      </c>
      <c r="E44" s="103" t="s">
        <v>120</v>
      </c>
      <c r="F44" s="105">
        <v>90000</v>
      </c>
      <c r="G44" s="102">
        <f>F44*2.87%</f>
        <v>2583</v>
      </c>
      <c r="H44" s="102">
        <f>+F44*3.04%</f>
        <v>2736</v>
      </c>
      <c r="I44" s="105">
        <v>1715.46</v>
      </c>
      <c r="J44" s="102">
        <f t="shared" si="13"/>
        <v>7034.46</v>
      </c>
      <c r="K44" s="102">
        <f t="shared" si="14"/>
        <v>82965.539999999994</v>
      </c>
      <c r="L44" s="102">
        <v>0</v>
      </c>
      <c r="M44" s="102"/>
      <c r="N44" s="232">
        <v>12267.85</v>
      </c>
      <c r="O44" s="102">
        <f>+N44+I44+H44+G44+L44</f>
        <v>19302.310000000001</v>
      </c>
      <c r="P44" s="106">
        <f>+F44-O44</f>
        <v>70697.69</v>
      </c>
      <c r="Q44" s="39"/>
    </row>
    <row r="45" spans="1:60" s="39" customFormat="1" ht="30" customHeight="1" x14ac:dyDescent="0.25">
      <c r="A45" s="117">
        <f>A44+1</f>
        <v>24</v>
      </c>
      <c r="B45" s="103" t="s">
        <v>235</v>
      </c>
      <c r="C45" s="36" t="s">
        <v>407</v>
      </c>
      <c r="D45" s="104" t="s">
        <v>50</v>
      </c>
      <c r="E45" s="103" t="s">
        <v>121</v>
      </c>
      <c r="F45" s="105">
        <v>90000</v>
      </c>
      <c r="G45" s="105">
        <f>F45*2.87%</f>
        <v>2583</v>
      </c>
      <c r="H45" s="105">
        <f>+F45*3.04%</f>
        <v>2736</v>
      </c>
      <c r="I45" s="105"/>
      <c r="J45" s="102">
        <f t="shared" si="13"/>
        <v>5319</v>
      </c>
      <c r="K45" s="102">
        <f t="shared" si="14"/>
        <v>84681</v>
      </c>
      <c r="L45" s="102">
        <f t="shared" si="15"/>
        <v>9753.1872916666671</v>
      </c>
      <c r="M45" s="102"/>
      <c r="N45" s="232">
        <v>7064.51</v>
      </c>
      <c r="O45" s="102">
        <f>+N45+I45+H45+G45+L45</f>
        <v>22136.697291666667</v>
      </c>
      <c r="P45" s="106">
        <f>+F45-O45</f>
        <v>67863.302708333329</v>
      </c>
    </row>
    <row r="46" spans="1:60" s="39" customFormat="1" ht="30" customHeight="1" x14ac:dyDescent="0.25">
      <c r="A46" s="117">
        <f>A45+1</f>
        <v>25</v>
      </c>
      <c r="B46" s="107" t="s">
        <v>236</v>
      </c>
      <c r="C46" s="36" t="s">
        <v>407</v>
      </c>
      <c r="D46" s="141" t="s">
        <v>50</v>
      </c>
      <c r="E46" s="107" t="s">
        <v>121</v>
      </c>
      <c r="F46" s="102">
        <v>80000</v>
      </c>
      <c r="G46" s="102">
        <f>F46*2.87%</f>
        <v>2296</v>
      </c>
      <c r="H46" s="102">
        <f>+F46*3.04%</f>
        <v>2432</v>
      </c>
      <c r="I46" s="105">
        <v>1715.46</v>
      </c>
      <c r="J46" s="102">
        <f t="shared" si="13"/>
        <v>6443.46</v>
      </c>
      <c r="K46" s="102">
        <f t="shared" si="14"/>
        <v>73556.539999999994</v>
      </c>
      <c r="L46" s="102">
        <f t="shared" si="15"/>
        <v>6972.0722916666664</v>
      </c>
      <c r="M46" s="102"/>
      <c r="N46" s="106">
        <v>11750.55</v>
      </c>
      <c r="O46" s="102">
        <f>+N46+I46+H46+G46+L46</f>
        <v>25166.082291666666</v>
      </c>
      <c r="P46" s="106">
        <f>+F46-O46</f>
        <v>54833.917708333334</v>
      </c>
    </row>
    <row r="47" spans="1:60" s="47" customFormat="1" ht="30" customHeight="1" x14ac:dyDescent="0.25">
      <c r="A47" s="117">
        <f>+A46+1</f>
        <v>26</v>
      </c>
      <c r="B47" s="103" t="s">
        <v>56</v>
      </c>
      <c r="C47" s="117" t="s">
        <v>407</v>
      </c>
      <c r="D47" s="104" t="s">
        <v>50</v>
      </c>
      <c r="E47" s="103" t="s">
        <v>120</v>
      </c>
      <c r="F47" s="105">
        <v>80000</v>
      </c>
      <c r="G47" s="105">
        <f>F47*2.87%</f>
        <v>2296</v>
      </c>
      <c r="H47" s="105">
        <f>+F47*3.04%</f>
        <v>2432</v>
      </c>
      <c r="I47" s="105"/>
      <c r="J47" s="102">
        <f t="shared" si="13"/>
        <v>4728</v>
      </c>
      <c r="K47" s="102">
        <f t="shared" si="14"/>
        <v>75272</v>
      </c>
      <c r="L47" s="102">
        <f t="shared" si="15"/>
        <v>7400.9372916666662</v>
      </c>
      <c r="M47" s="102"/>
      <c r="N47" s="232">
        <v>2205</v>
      </c>
      <c r="O47" s="102">
        <f>+N47+I47+H47+G47+L47</f>
        <v>14333.937291666665</v>
      </c>
      <c r="P47" s="106">
        <f>+F47-O47</f>
        <v>65666.062708333338</v>
      </c>
    </row>
    <row r="48" spans="1:60" s="39" customFormat="1" ht="30" customHeight="1" x14ac:dyDescent="0.25">
      <c r="A48" s="196" t="s">
        <v>124</v>
      </c>
      <c r="B48" s="197"/>
      <c r="C48" s="197"/>
      <c r="D48" s="197"/>
      <c r="E48" s="198"/>
      <c r="F48" s="37">
        <f t="shared" ref="F48:P48" si="16">SUM(F43:F47)</f>
        <v>470000</v>
      </c>
      <c r="G48" s="37">
        <f t="shared" si="16"/>
        <v>13489</v>
      </c>
      <c r="H48" s="37">
        <f t="shared" si="16"/>
        <v>14288</v>
      </c>
      <c r="I48" s="37">
        <f t="shared" si="16"/>
        <v>5146.38</v>
      </c>
      <c r="J48" s="37">
        <f t="shared" si="16"/>
        <v>32923.379999999997</v>
      </c>
      <c r="K48" s="37">
        <f t="shared" si="16"/>
        <v>437076.62</v>
      </c>
      <c r="L48" s="37">
        <f t="shared" si="16"/>
        <v>42859.519166666665</v>
      </c>
      <c r="M48" s="37"/>
      <c r="N48" s="37">
        <f t="shared" si="16"/>
        <v>33312.910000000003</v>
      </c>
      <c r="O48" s="37">
        <f t="shared" si="16"/>
        <v>109095.80916666666</v>
      </c>
      <c r="P48" s="37">
        <f t="shared" si="16"/>
        <v>360904.1908333333</v>
      </c>
    </row>
    <row r="49" spans="1:60" s="39" customFormat="1" ht="30" customHeight="1" thickBot="1" x14ac:dyDescent="0.3">
      <c r="A49" s="78"/>
      <c r="B49" s="78"/>
      <c r="C49" s="254"/>
      <c r="D49" s="78"/>
      <c r="E49" s="78"/>
      <c r="F49" s="78"/>
      <c r="G49" s="78"/>
      <c r="H49" s="78"/>
      <c r="I49" s="78"/>
      <c r="J49" s="78"/>
      <c r="K49" s="78"/>
      <c r="L49" s="78"/>
      <c r="M49" s="78"/>
      <c r="N49" s="78"/>
      <c r="O49" s="78"/>
      <c r="P49" s="78"/>
    </row>
    <row r="50" spans="1:60" s="85" customFormat="1" ht="30" customHeight="1" thickBot="1" x14ac:dyDescent="0.3">
      <c r="A50" s="199" t="s">
        <v>447</v>
      </c>
      <c r="B50" s="200"/>
      <c r="C50" s="200"/>
      <c r="D50" s="200"/>
      <c r="E50" s="200"/>
      <c r="F50" s="200"/>
      <c r="G50" s="200"/>
      <c r="H50" s="200"/>
      <c r="I50" s="200"/>
      <c r="J50" s="200"/>
      <c r="K50" s="200"/>
      <c r="L50" s="200"/>
      <c r="M50" s="200"/>
      <c r="N50" s="200"/>
      <c r="O50" s="200"/>
      <c r="P50" s="200"/>
      <c r="Q50" s="40"/>
    </row>
    <row r="51" spans="1:60" s="85" customFormat="1" ht="30" customHeight="1" x14ac:dyDescent="0.25">
      <c r="A51" s="74">
        <f>+A47+1</f>
        <v>27</v>
      </c>
      <c r="B51" s="75" t="s">
        <v>55</v>
      </c>
      <c r="C51" s="74" t="s">
        <v>407</v>
      </c>
      <c r="D51" s="82" t="s">
        <v>177</v>
      </c>
      <c r="E51" s="80" t="s">
        <v>121</v>
      </c>
      <c r="F51" s="76">
        <v>126500</v>
      </c>
      <c r="G51" s="76">
        <v>3630.55</v>
      </c>
      <c r="H51" s="76">
        <v>3845.6</v>
      </c>
      <c r="I51" s="81">
        <v>1715.46</v>
      </c>
      <c r="J51" s="76">
        <f>+G51+H51+I51</f>
        <v>9191.61</v>
      </c>
      <c r="K51" s="76">
        <f>+F51-J51</f>
        <v>117308.39</v>
      </c>
      <c r="L51" s="76">
        <f>+IF(K51*12&lt;=416220.01,0,IF(K51*12&lt;=624329.01,(((K51*12-416220.01)*0.15)/12),IF((K51*12&lt;=867123.01),(31216+0.2*(K51*12-624329.01))/12,((79776+0.25*(K51*12-867123.01))/12))))</f>
        <v>17910.034791666665</v>
      </c>
      <c r="M51" s="76"/>
      <c r="N51" s="76">
        <v>3875</v>
      </c>
      <c r="O51" s="102">
        <f>+N51+I51+H51+G51+L51</f>
        <v>30976.644791666666</v>
      </c>
      <c r="P51" s="106">
        <f>+F51-O51</f>
        <v>95523.355208333334</v>
      </c>
      <c r="Q51" s="40"/>
    </row>
    <row r="52" spans="1:60" s="39" customFormat="1" ht="30" customHeight="1" x14ac:dyDescent="0.25">
      <c r="A52" s="196" t="s">
        <v>124</v>
      </c>
      <c r="B52" s="197"/>
      <c r="C52" s="197"/>
      <c r="D52" s="197"/>
      <c r="E52" s="198"/>
      <c r="F52" s="37">
        <f>SUM(F51)</f>
        <v>126500</v>
      </c>
      <c r="G52" s="37">
        <f t="shared" ref="G52:P52" si="17">SUM(G51)</f>
        <v>3630.55</v>
      </c>
      <c r="H52" s="37">
        <f t="shared" si="17"/>
        <v>3845.6</v>
      </c>
      <c r="I52" s="37">
        <f t="shared" si="17"/>
        <v>1715.46</v>
      </c>
      <c r="J52" s="37">
        <f t="shared" si="17"/>
        <v>9191.61</v>
      </c>
      <c r="K52" s="37">
        <f t="shared" si="17"/>
        <v>117308.39</v>
      </c>
      <c r="L52" s="37">
        <f t="shared" si="17"/>
        <v>17910.034791666665</v>
      </c>
      <c r="M52" s="37"/>
      <c r="N52" s="37">
        <f t="shared" si="17"/>
        <v>3875</v>
      </c>
      <c r="O52" s="37">
        <f t="shared" si="17"/>
        <v>30976.644791666666</v>
      </c>
      <c r="P52" s="37">
        <f t="shared" si="17"/>
        <v>95523.355208333334</v>
      </c>
    </row>
    <row r="53" spans="1:60" s="39" customFormat="1" ht="30" customHeight="1" thickBot="1" x14ac:dyDescent="0.3">
      <c r="A53" s="50"/>
      <c r="B53" s="50"/>
      <c r="C53" s="50"/>
      <c r="D53" s="50"/>
      <c r="E53" s="50"/>
      <c r="F53" s="78"/>
      <c r="G53" s="78"/>
      <c r="H53" s="78"/>
      <c r="I53" s="78"/>
      <c r="J53" s="78"/>
      <c r="K53" s="78"/>
      <c r="L53" s="78"/>
      <c r="M53" s="78"/>
      <c r="N53" s="78"/>
      <c r="O53" s="78"/>
      <c r="P53" s="78"/>
    </row>
    <row r="54" spans="1:60" s="53" customFormat="1" ht="30" customHeight="1" thickBot="1" x14ac:dyDescent="0.3">
      <c r="A54" s="303" t="s">
        <v>153</v>
      </c>
      <c r="B54" s="304"/>
      <c r="C54" s="202"/>
      <c r="D54" s="202"/>
      <c r="E54" s="202"/>
      <c r="F54" s="202"/>
      <c r="G54" s="202"/>
      <c r="H54" s="202"/>
      <c r="I54" s="202"/>
      <c r="J54" s="202"/>
      <c r="K54" s="202"/>
      <c r="L54" s="202"/>
      <c r="M54" s="202"/>
      <c r="N54" s="202"/>
      <c r="O54" s="202"/>
      <c r="P54" s="202"/>
      <c r="Q54" s="39"/>
    </row>
    <row r="55" spans="1:60" s="53" customFormat="1" ht="30" customHeight="1" x14ac:dyDescent="0.25">
      <c r="A55" s="79">
        <f>+A51+1</f>
        <v>28</v>
      </c>
      <c r="B55" s="103" t="s">
        <v>238</v>
      </c>
      <c r="C55" s="36" t="s">
        <v>407</v>
      </c>
      <c r="D55" s="104" t="s">
        <v>50</v>
      </c>
      <c r="E55" s="103" t="s">
        <v>121</v>
      </c>
      <c r="F55" s="105">
        <v>104000</v>
      </c>
      <c r="G55" s="81">
        <f>F55*2.87%</f>
        <v>2984.8</v>
      </c>
      <c r="H55" s="81">
        <f>+F55*3.04%</f>
        <v>3161.6</v>
      </c>
      <c r="I55" s="76">
        <v>3430.92</v>
      </c>
      <c r="J55" s="76">
        <f>+G55+H55+I55</f>
        <v>9577.32</v>
      </c>
      <c r="K55" s="76">
        <f>+F55-J55</f>
        <v>94422.68</v>
      </c>
      <c r="L55" s="76">
        <v>1582.73</v>
      </c>
      <c r="M55" s="76"/>
      <c r="N55" s="232">
        <v>4605.74</v>
      </c>
      <c r="O55" s="102">
        <f>+N55+I55+H55+G55+L55</f>
        <v>15765.79</v>
      </c>
      <c r="P55" s="77">
        <f>+F55-O55</f>
        <v>88234.209999999992</v>
      </c>
      <c r="Q55" s="39"/>
    </row>
    <row r="56" spans="1:60" s="31" customFormat="1" ht="30" customHeight="1" x14ac:dyDescent="0.25">
      <c r="A56" s="79">
        <f>+A55+1</f>
        <v>29</v>
      </c>
      <c r="B56" s="103" t="s">
        <v>239</v>
      </c>
      <c r="C56" s="36" t="s">
        <v>407</v>
      </c>
      <c r="D56" s="104" t="s">
        <v>50</v>
      </c>
      <c r="E56" s="103" t="s">
        <v>121</v>
      </c>
      <c r="F56" s="105">
        <v>95000</v>
      </c>
      <c r="G56" s="81">
        <f>F56*2.87%</f>
        <v>2726.5</v>
      </c>
      <c r="H56" s="81">
        <f>+F56*3.04%</f>
        <v>2888</v>
      </c>
      <c r="I56" s="81"/>
      <c r="J56" s="76">
        <f>+G56+H56+I56</f>
        <v>5614.5</v>
      </c>
      <c r="K56" s="76">
        <f>+F56-J56</f>
        <v>89385.5</v>
      </c>
      <c r="L56" s="76">
        <f>+IF(K56*12&lt;=416220.01,0,IF(K56*12&lt;=624329.01,(((K56*12-416220.01)*0.15)/12),IF((K56*12&lt;=867123.01),(31216+0.2*(K56*12-624329.01))/12,((79776+0.25*(K56*12-867123.01))/12))))</f>
        <v>10929.312291666667</v>
      </c>
      <c r="M56" s="76"/>
      <c r="N56" s="232">
        <v>10791.34</v>
      </c>
      <c r="O56" s="102">
        <f>+N56+I56+H56+G56+L56</f>
        <v>27335.152291666665</v>
      </c>
      <c r="P56" s="77">
        <f>+F56-O56</f>
        <v>67664.847708333342</v>
      </c>
      <c r="Q56" s="32"/>
      <c r="R56" s="78"/>
      <c r="S56" s="78"/>
      <c r="T56" s="78"/>
      <c r="U56" s="78"/>
      <c r="V56" s="78"/>
      <c r="W56" s="78"/>
      <c r="X56" s="78"/>
      <c r="Y56" s="78"/>
      <c r="Z56" s="78"/>
      <c r="AA56" s="78"/>
      <c r="AB56" s="78"/>
      <c r="AC56" s="78"/>
      <c r="AD56" s="78"/>
      <c r="AE56" s="78"/>
      <c r="AF56" s="78"/>
      <c r="AG56" s="78"/>
      <c r="AH56" s="78"/>
      <c r="AI56" s="78"/>
      <c r="AJ56" s="78"/>
      <c r="AK56" s="78"/>
      <c r="AL56" s="78"/>
      <c r="AM56" s="78"/>
      <c r="AN56" s="78"/>
      <c r="AO56" s="78"/>
      <c r="AP56" s="78"/>
      <c r="AQ56" s="78"/>
      <c r="AR56" s="78"/>
      <c r="AS56" s="78"/>
      <c r="AT56" s="78"/>
      <c r="AU56" s="78"/>
      <c r="AV56" s="78"/>
      <c r="AW56" s="78"/>
      <c r="AX56" s="78"/>
      <c r="AY56" s="78"/>
      <c r="AZ56" s="78"/>
      <c r="BA56" s="78"/>
      <c r="BB56" s="78"/>
      <c r="BC56" s="78"/>
      <c r="BD56" s="78"/>
      <c r="BE56" s="78"/>
      <c r="BF56" s="78"/>
      <c r="BG56" s="78"/>
      <c r="BH56" s="78"/>
    </row>
    <row r="57" spans="1:60" s="39" customFormat="1" ht="30" customHeight="1" x14ac:dyDescent="0.25">
      <c r="A57" s="79">
        <f>+A56+1</f>
        <v>30</v>
      </c>
      <c r="B57" s="103" t="s">
        <v>240</v>
      </c>
      <c r="C57" s="36" t="s">
        <v>407</v>
      </c>
      <c r="D57" s="104" t="s">
        <v>50</v>
      </c>
      <c r="E57" s="103" t="s">
        <v>120</v>
      </c>
      <c r="F57" s="105">
        <v>90000</v>
      </c>
      <c r="G57" s="81">
        <f>F57*2.87%</f>
        <v>2583</v>
      </c>
      <c r="H57" s="81">
        <f>+F57*3.04%</f>
        <v>2736</v>
      </c>
      <c r="I57" s="81"/>
      <c r="J57" s="76">
        <f>+G57+H57+I57</f>
        <v>5319</v>
      </c>
      <c r="K57" s="76">
        <f>+F57-J57</f>
        <v>84681</v>
      </c>
      <c r="L57" s="76">
        <f>+IF(K57*12&lt;=416220.01,0,IF(K57*12&lt;=624329.01,(((K57*12-416220.01)*0.15)/12),IF((K57*12&lt;=867123.01),(31216+0.2*(K57*12-624329.01))/12,((79776+0.25*(K57*12-867123.01))/12))))</f>
        <v>9753.1872916666671</v>
      </c>
      <c r="M57" s="76"/>
      <c r="N57" s="232">
        <v>1205</v>
      </c>
      <c r="O57" s="102">
        <f>+N57+I57+H57+G57+L57</f>
        <v>16277.187291666667</v>
      </c>
      <c r="P57" s="77">
        <f>+F57-O57</f>
        <v>73722.812708333338</v>
      </c>
    </row>
    <row r="58" spans="1:60" s="39" customFormat="1" ht="30" customHeight="1" x14ac:dyDescent="0.25">
      <c r="A58" s="79">
        <f>+A57+1</f>
        <v>31</v>
      </c>
      <c r="B58" s="103" t="s">
        <v>178</v>
      </c>
      <c r="C58" s="36" t="s">
        <v>407</v>
      </c>
      <c r="D58" s="104" t="s">
        <v>93</v>
      </c>
      <c r="E58" s="103" t="s">
        <v>121</v>
      </c>
      <c r="F58" s="105">
        <v>60000</v>
      </c>
      <c r="G58" s="81">
        <f>F58*2.87%</f>
        <v>1722</v>
      </c>
      <c r="H58" s="81">
        <f>+F58*3.04%</f>
        <v>1824</v>
      </c>
      <c r="I58" s="81">
        <v>1715.46</v>
      </c>
      <c r="J58" s="76">
        <f>+G58+H58+I58</f>
        <v>5261.46</v>
      </c>
      <c r="K58" s="76">
        <f>+F58-J58</f>
        <v>54738.54</v>
      </c>
      <c r="L58" s="76">
        <v>0</v>
      </c>
      <c r="M58" s="76"/>
      <c r="N58" s="81">
        <v>825</v>
      </c>
      <c r="O58" s="102">
        <f>+N58+I58+H58+G58+L58</f>
        <v>6086.46</v>
      </c>
      <c r="P58" s="77">
        <f>+F58-O58</f>
        <v>53913.54</v>
      </c>
    </row>
    <row r="59" spans="1:60" s="39" customFormat="1" ht="30" customHeight="1" x14ac:dyDescent="0.25">
      <c r="A59" s="196" t="s">
        <v>124</v>
      </c>
      <c r="B59" s="197"/>
      <c r="C59" s="197"/>
      <c r="D59" s="197"/>
      <c r="E59" s="198"/>
      <c r="F59" s="37">
        <f t="shared" ref="F59:P59" si="18">SUM(F55:F58)</f>
        <v>349000</v>
      </c>
      <c r="G59" s="37">
        <f t="shared" si="18"/>
        <v>10016.299999999999</v>
      </c>
      <c r="H59" s="37">
        <f t="shared" si="18"/>
        <v>10609.6</v>
      </c>
      <c r="I59" s="37">
        <f t="shared" si="18"/>
        <v>5146.38</v>
      </c>
      <c r="J59" s="37">
        <f t="shared" si="18"/>
        <v>25772.28</v>
      </c>
      <c r="K59" s="37">
        <f t="shared" si="18"/>
        <v>323227.71999999997</v>
      </c>
      <c r="L59" s="37">
        <f t="shared" si="18"/>
        <v>22265.229583333334</v>
      </c>
      <c r="M59" s="37"/>
      <c r="N59" s="37">
        <f t="shared" si="18"/>
        <v>17427.080000000002</v>
      </c>
      <c r="O59" s="37">
        <f t="shared" si="18"/>
        <v>65464.589583333334</v>
      </c>
      <c r="P59" s="37">
        <f t="shared" si="18"/>
        <v>283535.41041666665</v>
      </c>
    </row>
    <row r="60" spans="1:60" s="39" customFormat="1" ht="30" customHeight="1" thickBot="1" x14ac:dyDescent="0.3">
      <c r="A60" s="68"/>
      <c r="B60" s="68"/>
      <c r="C60" s="131"/>
      <c r="D60" s="68"/>
      <c r="E60" s="68"/>
      <c r="F60" s="68"/>
      <c r="G60" s="68"/>
      <c r="H60" s="68"/>
      <c r="I60" s="68"/>
      <c r="J60" s="68"/>
      <c r="K60" s="68"/>
      <c r="L60" s="68"/>
      <c r="M60" s="68"/>
      <c r="N60" s="68"/>
      <c r="O60" s="68"/>
      <c r="P60" s="68"/>
    </row>
    <row r="61" spans="1:60" s="39" customFormat="1" ht="30" customHeight="1" thickBot="1" x14ac:dyDescent="0.3">
      <c r="A61" s="303" t="s">
        <v>154</v>
      </c>
      <c r="B61" s="304"/>
      <c r="C61" s="202"/>
      <c r="D61" s="202"/>
      <c r="E61" s="202"/>
      <c r="F61" s="202"/>
      <c r="G61" s="202"/>
      <c r="H61" s="202"/>
      <c r="I61" s="202"/>
      <c r="J61" s="202"/>
      <c r="K61" s="202"/>
      <c r="L61" s="202"/>
      <c r="M61" s="202"/>
      <c r="N61" s="234"/>
      <c r="O61" s="202"/>
      <c r="P61" s="202"/>
    </row>
    <row r="62" spans="1:60" s="31" customFormat="1" ht="30" customHeight="1" x14ac:dyDescent="0.25">
      <c r="A62" s="117">
        <f>+A58+1</f>
        <v>32</v>
      </c>
      <c r="B62" s="107" t="s">
        <v>47</v>
      </c>
      <c r="C62" s="117" t="s">
        <v>407</v>
      </c>
      <c r="D62" s="84" t="s">
        <v>50</v>
      </c>
      <c r="E62" s="107" t="s">
        <v>121</v>
      </c>
      <c r="F62" s="76">
        <v>102000</v>
      </c>
      <c r="G62" s="81">
        <f>F62*2.87%</f>
        <v>2927.4</v>
      </c>
      <c r="H62" s="81">
        <f>+F62*3.04%</f>
        <v>3100.8</v>
      </c>
      <c r="I62" s="76"/>
      <c r="J62" s="76">
        <f>+G62+H62+I62</f>
        <v>6028.2000000000007</v>
      </c>
      <c r="K62" s="76">
        <f>+F62-J62</f>
        <v>95971.8</v>
      </c>
      <c r="L62" s="76">
        <f>+IF(K62*12&lt;=416220.01,0,IF(K62*12&lt;=624329.01,(((K62*12-416220.01)*0.15)/12),IF((K62*12&lt;=867123.01),(31216+0.2*(K62*12-624329.01))/12,((79776+0.25*(K62*12-867123.01))/12))))-M62</f>
        <v>12575.887291666668</v>
      </c>
      <c r="M62" s="76"/>
      <c r="N62" s="76">
        <v>3875</v>
      </c>
      <c r="O62" s="102">
        <f>+N62+I62+H62+G62+L62</f>
        <v>22479.08729166667</v>
      </c>
      <c r="P62" s="77">
        <f>+F62-O62</f>
        <v>79520.91270833333</v>
      </c>
      <c r="Q62" s="32"/>
      <c r="R62" s="78"/>
      <c r="S62" s="78"/>
      <c r="T62" s="78"/>
      <c r="U62" s="78"/>
      <c r="V62" s="78"/>
      <c r="W62" s="78"/>
      <c r="X62" s="78"/>
      <c r="Y62" s="78"/>
      <c r="Z62" s="78"/>
      <c r="AA62" s="78"/>
      <c r="AB62" s="78"/>
      <c r="AC62" s="78"/>
      <c r="AD62" s="78"/>
      <c r="AE62" s="78"/>
      <c r="AF62" s="78"/>
      <c r="AG62" s="78"/>
      <c r="AH62" s="78"/>
      <c r="AI62" s="78"/>
      <c r="AJ62" s="78"/>
      <c r="AK62" s="78"/>
      <c r="AL62" s="78"/>
      <c r="AM62" s="78"/>
      <c r="AN62" s="78"/>
      <c r="AO62" s="78"/>
      <c r="AP62" s="78"/>
      <c r="AQ62" s="78"/>
      <c r="AR62" s="78"/>
      <c r="AS62" s="78"/>
      <c r="AT62" s="78"/>
      <c r="AU62" s="78"/>
      <c r="AV62" s="78"/>
      <c r="AW62" s="78"/>
      <c r="AX62" s="78"/>
      <c r="AY62" s="78"/>
      <c r="AZ62" s="78"/>
      <c r="BA62" s="78"/>
      <c r="BB62" s="78"/>
      <c r="BC62" s="78"/>
      <c r="BD62" s="78"/>
      <c r="BE62" s="78"/>
      <c r="BF62" s="78"/>
      <c r="BG62" s="78"/>
      <c r="BH62" s="78"/>
    </row>
    <row r="63" spans="1:60" s="85" customFormat="1" ht="30" customHeight="1" x14ac:dyDescent="0.25">
      <c r="A63" s="36">
        <f>+A62+1</f>
        <v>33</v>
      </c>
      <c r="B63" s="103" t="s">
        <v>62</v>
      </c>
      <c r="C63" s="36" t="s">
        <v>406</v>
      </c>
      <c r="D63" s="104" t="s">
        <v>50</v>
      </c>
      <c r="E63" s="103" t="s">
        <v>121</v>
      </c>
      <c r="F63" s="105">
        <v>102000</v>
      </c>
      <c r="G63" s="105">
        <f>F63*2.87%</f>
        <v>2927.4</v>
      </c>
      <c r="H63" s="81">
        <f>+F63*3.04%</f>
        <v>3100.8</v>
      </c>
      <c r="I63" s="81"/>
      <c r="J63" s="76">
        <f>+G63+H63+I63</f>
        <v>6028.2000000000007</v>
      </c>
      <c r="K63" s="76">
        <f>+F63-J63</f>
        <v>95971.8</v>
      </c>
      <c r="L63" s="76">
        <v>0</v>
      </c>
      <c r="M63" s="76"/>
      <c r="N63" s="83">
        <v>65</v>
      </c>
      <c r="O63" s="102">
        <f>+N63+I63+H63+G63+L63</f>
        <v>6093.2000000000007</v>
      </c>
      <c r="P63" s="77">
        <f>+F63-O63</f>
        <v>95906.8</v>
      </c>
      <c r="Q63" s="40"/>
    </row>
    <row r="64" spans="1:60" s="85" customFormat="1" ht="30" customHeight="1" x14ac:dyDescent="0.25">
      <c r="A64" s="36">
        <f>+A63+1</f>
        <v>34</v>
      </c>
      <c r="B64" s="103" t="s">
        <v>280</v>
      </c>
      <c r="C64" s="36" t="s">
        <v>407</v>
      </c>
      <c r="D64" s="104" t="s">
        <v>50</v>
      </c>
      <c r="E64" s="103" t="s">
        <v>120</v>
      </c>
      <c r="F64" s="105">
        <v>80000</v>
      </c>
      <c r="G64" s="105">
        <f>F64*2.87%</f>
        <v>2296</v>
      </c>
      <c r="H64" s="81">
        <f>+F64*3.04%</f>
        <v>2432</v>
      </c>
      <c r="I64" s="81"/>
      <c r="J64" s="76">
        <f>+G64+H64+I64</f>
        <v>4728</v>
      </c>
      <c r="K64" s="76">
        <f>+F64-J64</f>
        <v>75272</v>
      </c>
      <c r="L64" s="76">
        <f>+IF(K64*12&lt;=416220.01,0,IF(K64*12&lt;=624329.01,(((K64*12-416220.01)*0.15)/12),IF((K64*12&lt;=867123.01),(31216+0.2*(K64*12-624329.01))/12,((79776+0.25*(K64*12-867123.01))/12))))-M64</f>
        <v>7400.9372916666662</v>
      </c>
      <c r="M64" s="76"/>
      <c r="N64" s="83">
        <v>9895.6</v>
      </c>
      <c r="O64" s="102">
        <f>+N64+I64+H64+G64+L64</f>
        <v>22024.537291666667</v>
      </c>
      <c r="P64" s="77">
        <f>+F64-O64</f>
        <v>57975.462708333333</v>
      </c>
      <c r="Q64" s="40"/>
    </row>
    <row r="65" spans="1:17" s="39" customFormat="1" ht="30" customHeight="1" x14ac:dyDescent="0.25">
      <c r="A65" s="196" t="s">
        <v>124</v>
      </c>
      <c r="B65" s="197"/>
      <c r="C65" s="197"/>
      <c r="D65" s="197"/>
      <c r="E65" s="198"/>
      <c r="F65" s="37">
        <f>SUM(F62:F64)</f>
        <v>284000</v>
      </c>
      <c r="G65" s="37">
        <f t="shared" ref="G65:L65" si="19">SUM(G62:G64)</f>
        <v>8150.8</v>
      </c>
      <c r="H65" s="37">
        <f t="shared" si="19"/>
        <v>8633.6</v>
      </c>
      <c r="I65" s="37">
        <f t="shared" si="19"/>
        <v>0</v>
      </c>
      <c r="J65" s="37">
        <f t="shared" si="19"/>
        <v>16784.400000000001</v>
      </c>
      <c r="K65" s="37">
        <f t="shared" si="19"/>
        <v>267215.59999999998</v>
      </c>
      <c r="L65" s="37">
        <f t="shared" si="19"/>
        <v>19976.824583333335</v>
      </c>
      <c r="M65" s="37"/>
      <c r="N65" s="37">
        <f>SUM(N62:N64)</f>
        <v>13835.6</v>
      </c>
      <c r="O65" s="37">
        <f t="shared" ref="O65:P65" si="20">SUM(O62:O64)</f>
        <v>50596.824583333335</v>
      </c>
      <c r="P65" s="37">
        <f t="shared" si="20"/>
        <v>233403.17541666667</v>
      </c>
    </row>
    <row r="66" spans="1:17" s="40" customFormat="1" ht="30" customHeight="1" thickBot="1" x14ac:dyDescent="0.3">
      <c r="A66" s="44"/>
      <c r="B66" s="42"/>
      <c r="C66" s="44"/>
      <c r="D66" s="43"/>
      <c r="E66" s="42"/>
      <c r="F66" s="39"/>
      <c r="G66" s="39"/>
      <c r="H66" s="39"/>
      <c r="I66" s="39"/>
      <c r="J66" s="39"/>
      <c r="K66" s="39"/>
      <c r="L66" s="39"/>
      <c r="M66" s="39"/>
      <c r="N66" s="39"/>
      <c r="O66" s="39"/>
      <c r="P66" s="39"/>
    </row>
    <row r="67" spans="1:17" s="39" customFormat="1" ht="30" customHeight="1" thickBot="1" x14ac:dyDescent="0.3">
      <c r="A67" s="303" t="s">
        <v>181</v>
      </c>
      <c r="B67" s="304"/>
      <c r="C67" s="202"/>
      <c r="D67" s="202"/>
      <c r="E67" s="202"/>
      <c r="F67" s="202"/>
      <c r="G67" s="202"/>
      <c r="H67" s="202"/>
      <c r="I67" s="202"/>
      <c r="J67" s="202"/>
      <c r="K67" s="202"/>
      <c r="L67" s="202"/>
      <c r="M67" s="202"/>
      <c r="N67" s="202"/>
      <c r="O67" s="202"/>
      <c r="P67" s="203"/>
    </row>
    <row r="68" spans="1:17" s="86" customFormat="1" ht="30" customHeight="1" x14ac:dyDescent="0.25">
      <c r="A68" s="74">
        <f>+A64+1</f>
        <v>35</v>
      </c>
      <c r="B68" s="107" t="s">
        <v>241</v>
      </c>
      <c r="C68" s="117" t="s">
        <v>407</v>
      </c>
      <c r="D68" s="104" t="s">
        <v>242</v>
      </c>
      <c r="E68" s="103" t="s">
        <v>121</v>
      </c>
      <c r="F68" s="102">
        <v>126500</v>
      </c>
      <c r="G68" s="81">
        <f t="shared" ref="G68:G73" si="21">F68*2.87%</f>
        <v>3630.55</v>
      </c>
      <c r="H68" s="81">
        <f t="shared" ref="H68:H73" si="22">+F68*3.04%</f>
        <v>3845.6</v>
      </c>
      <c r="I68" s="81"/>
      <c r="J68" s="76">
        <f t="shared" ref="J68:J73" si="23">+G68+H68+I68</f>
        <v>7476.15</v>
      </c>
      <c r="K68" s="76">
        <f t="shared" ref="K68:K73" si="24">+F68-J68</f>
        <v>119023.85</v>
      </c>
      <c r="L68" s="76">
        <v>0</v>
      </c>
      <c r="M68" s="76"/>
      <c r="N68" s="83">
        <v>25</v>
      </c>
      <c r="O68" s="102">
        <f t="shared" ref="O68:O73" si="25">+N68+I68+H68+G68+L68</f>
        <v>7501.15</v>
      </c>
      <c r="P68" s="77">
        <f t="shared" ref="P68:P73" si="26">+F68-O68</f>
        <v>118998.85</v>
      </c>
      <c r="Q68" s="47"/>
    </row>
    <row r="69" spans="1:17" s="53" customFormat="1" ht="30" customHeight="1" x14ac:dyDescent="0.25">
      <c r="A69" s="117">
        <f>+A68+1</f>
        <v>36</v>
      </c>
      <c r="B69" s="103" t="s">
        <v>59</v>
      </c>
      <c r="C69" s="36" t="s">
        <v>406</v>
      </c>
      <c r="D69" s="104" t="s">
        <v>50</v>
      </c>
      <c r="E69" s="103" t="s">
        <v>121</v>
      </c>
      <c r="F69" s="105">
        <v>102000</v>
      </c>
      <c r="G69" s="105">
        <f t="shared" si="21"/>
        <v>2927.4</v>
      </c>
      <c r="H69" s="105">
        <f t="shared" si="22"/>
        <v>3100.8</v>
      </c>
      <c r="I69" s="81"/>
      <c r="J69" s="76">
        <f t="shared" si="23"/>
        <v>6028.2000000000007</v>
      </c>
      <c r="K69" s="76">
        <f t="shared" si="24"/>
        <v>95971.8</v>
      </c>
      <c r="L69" s="76">
        <f>+IF(K69*12&lt;=416220.01,0,IF(K69*12&lt;=624329.01,(((K69*12-416220.01)*0.15)/12),IF((K69*12&lt;=867123.01),(31216+0.2*(K69*12-624329.01))/12,((79776+0.25*(K69*12-867123.01))/12))))-M69</f>
        <v>12575.887291666668</v>
      </c>
      <c r="M69" s="76"/>
      <c r="N69" s="83">
        <v>10125</v>
      </c>
      <c r="O69" s="102">
        <f t="shared" si="25"/>
        <v>28729.087291666667</v>
      </c>
      <c r="P69" s="77">
        <f t="shared" si="26"/>
        <v>73270.91270833333</v>
      </c>
      <c r="Q69" s="39"/>
    </row>
    <row r="70" spans="1:17" s="85" customFormat="1" ht="30" customHeight="1" x14ac:dyDescent="0.25">
      <c r="A70" s="117">
        <f>+A69+1</f>
        <v>37</v>
      </c>
      <c r="B70" s="103" t="s">
        <v>53</v>
      </c>
      <c r="C70" s="36" t="s">
        <v>407</v>
      </c>
      <c r="D70" s="103" t="s">
        <v>50</v>
      </c>
      <c r="E70" s="103" t="s">
        <v>121</v>
      </c>
      <c r="F70" s="105">
        <v>90000</v>
      </c>
      <c r="G70" s="105">
        <f t="shared" si="21"/>
        <v>2583</v>
      </c>
      <c r="H70" s="81">
        <f t="shared" si="22"/>
        <v>2736</v>
      </c>
      <c r="I70" s="81">
        <v>1715.46</v>
      </c>
      <c r="J70" s="76">
        <f t="shared" si="23"/>
        <v>7034.46</v>
      </c>
      <c r="K70" s="76">
        <f t="shared" si="24"/>
        <v>82965.539999999994</v>
      </c>
      <c r="L70" s="76">
        <v>0</v>
      </c>
      <c r="M70" s="76"/>
      <c r="N70" s="83">
        <v>725</v>
      </c>
      <c r="O70" s="102">
        <f t="shared" si="25"/>
        <v>7759.46</v>
      </c>
      <c r="P70" s="77">
        <f t="shared" si="26"/>
        <v>82240.539999999994</v>
      </c>
      <c r="Q70" s="40"/>
    </row>
    <row r="71" spans="1:17" s="78" customFormat="1" ht="30" customHeight="1" x14ac:dyDescent="0.25">
      <c r="A71" s="117">
        <f>+A70+1</f>
        <v>38</v>
      </c>
      <c r="B71" s="103" t="s">
        <v>54</v>
      </c>
      <c r="C71" s="36" t="s">
        <v>406</v>
      </c>
      <c r="D71" s="120" t="s">
        <v>50</v>
      </c>
      <c r="E71" s="103" t="s">
        <v>120</v>
      </c>
      <c r="F71" s="105">
        <v>90000</v>
      </c>
      <c r="G71" s="105">
        <f t="shared" si="21"/>
        <v>2583</v>
      </c>
      <c r="H71" s="81">
        <f t="shared" si="22"/>
        <v>2736</v>
      </c>
      <c r="I71" s="81">
        <v>1715.46</v>
      </c>
      <c r="J71" s="76">
        <f t="shared" si="23"/>
        <v>7034.46</v>
      </c>
      <c r="K71" s="76">
        <f t="shared" si="24"/>
        <v>82965.539999999994</v>
      </c>
      <c r="L71" s="76">
        <v>0</v>
      </c>
      <c r="M71" s="76"/>
      <c r="N71" s="83">
        <v>2125</v>
      </c>
      <c r="O71" s="102">
        <f t="shared" si="25"/>
        <v>9159.4599999999991</v>
      </c>
      <c r="P71" s="77">
        <f t="shared" si="26"/>
        <v>80840.540000000008</v>
      </c>
      <c r="Q71" s="32"/>
    </row>
    <row r="72" spans="1:17" s="85" customFormat="1" ht="30" customHeight="1" x14ac:dyDescent="0.25">
      <c r="A72" s="117">
        <f>+A71+1</f>
        <v>39</v>
      </c>
      <c r="B72" s="103" t="s">
        <v>67</v>
      </c>
      <c r="C72" s="36" t="s">
        <v>407</v>
      </c>
      <c r="D72" s="104" t="s">
        <v>50</v>
      </c>
      <c r="E72" s="103" t="s">
        <v>121</v>
      </c>
      <c r="F72" s="105">
        <v>90000</v>
      </c>
      <c r="G72" s="105">
        <f t="shared" si="21"/>
        <v>2583</v>
      </c>
      <c r="H72" s="81">
        <f t="shared" si="22"/>
        <v>2736</v>
      </c>
      <c r="I72" s="81"/>
      <c r="J72" s="76">
        <f t="shared" si="23"/>
        <v>5319</v>
      </c>
      <c r="K72" s="76">
        <f t="shared" si="24"/>
        <v>84681</v>
      </c>
      <c r="L72" s="76">
        <f>+IF(K72*12&lt;=416220.01,0,IF(K72*12&lt;=624329.01,(((K72*12-416220.01)*0.15)/12),IF((K72*12&lt;=867123.01),(31216+0.2*(K72*12-624329.01))/12,((79776+0.25*(K72*12-867123.01))/12))))-M72</f>
        <v>9753.1872916666671</v>
      </c>
      <c r="M72" s="76"/>
      <c r="N72" s="83">
        <v>1125</v>
      </c>
      <c r="O72" s="102">
        <f t="shared" si="25"/>
        <v>16197.187291666667</v>
      </c>
      <c r="P72" s="77">
        <f t="shared" si="26"/>
        <v>73802.812708333338</v>
      </c>
      <c r="Q72" s="40"/>
    </row>
    <row r="73" spans="1:17" s="53" customFormat="1" ht="30" customHeight="1" x14ac:dyDescent="0.25">
      <c r="A73" s="117">
        <f>+A72+1</f>
        <v>40</v>
      </c>
      <c r="B73" s="103" t="s">
        <v>243</v>
      </c>
      <c r="C73" s="36" t="s">
        <v>406</v>
      </c>
      <c r="D73" s="104" t="s">
        <v>50</v>
      </c>
      <c r="E73" s="103" t="s">
        <v>120</v>
      </c>
      <c r="F73" s="105">
        <v>80000</v>
      </c>
      <c r="G73" s="105">
        <f t="shared" si="21"/>
        <v>2296</v>
      </c>
      <c r="H73" s="81">
        <f t="shared" si="22"/>
        <v>2432</v>
      </c>
      <c r="I73" s="53">
        <v>3430.92</v>
      </c>
      <c r="J73" s="76">
        <f t="shared" si="23"/>
        <v>8158.92</v>
      </c>
      <c r="K73" s="76">
        <f t="shared" si="24"/>
        <v>71841.08</v>
      </c>
      <c r="L73" s="76">
        <v>0</v>
      </c>
      <c r="M73" s="76"/>
      <c r="N73" s="232">
        <v>2125</v>
      </c>
      <c r="O73" s="102">
        <f t="shared" si="25"/>
        <v>10283.92</v>
      </c>
      <c r="P73" s="77">
        <f t="shared" si="26"/>
        <v>69716.08</v>
      </c>
      <c r="Q73" s="39"/>
    </row>
    <row r="74" spans="1:17" s="39" customFormat="1" ht="30" customHeight="1" thickBot="1" x14ac:dyDescent="0.3">
      <c r="A74" s="196" t="s">
        <v>124</v>
      </c>
      <c r="B74" s="197"/>
      <c r="C74" s="197"/>
      <c r="D74" s="197"/>
      <c r="E74" s="198"/>
      <c r="F74" s="37">
        <f>SUM(F68:F73)</f>
        <v>578500</v>
      </c>
      <c r="G74" s="37">
        <f t="shared" ref="G74:P74" si="27">SUM(G68:G73)</f>
        <v>16602.95</v>
      </c>
      <c r="H74" s="37">
        <f t="shared" si="27"/>
        <v>17586.400000000001</v>
      </c>
      <c r="I74" s="37">
        <f>SUM(I68:I73)</f>
        <v>6861.84</v>
      </c>
      <c r="J74" s="37">
        <f t="shared" si="27"/>
        <v>41051.19</v>
      </c>
      <c r="K74" s="37">
        <f t="shared" si="27"/>
        <v>537448.80999999994</v>
      </c>
      <c r="L74" s="37">
        <f t="shared" si="27"/>
        <v>22329.074583333335</v>
      </c>
      <c r="M74" s="37"/>
      <c r="N74" s="37">
        <f t="shared" si="27"/>
        <v>16250</v>
      </c>
      <c r="O74" s="37">
        <f t="shared" si="27"/>
        <v>79630.264583333323</v>
      </c>
      <c r="P74" s="37">
        <f t="shared" si="27"/>
        <v>498869.73541666666</v>
      </c>
    </row>
    <row r="75" spans="1:17" s="39" customFormat="1" ht="30" customHeight="1" thickBot="1" x14ac:dyDescent="0.3">
      <c r="A75" s="303" t="s">
        <v>155</v>
      </c>
      <c r="B75" s="304"/>
      <c r="C75" s="304"/>
      <c r="D75" s="202"/>
      <c r="E75" s="202"/>
      <c r="F75" s="202"/>
      <c r="G75" s="202"/>
      <c r="H75" s="202"/>
      <c r="I75" s="202"/>
      <c r="J75" s="202"/>
      <c r="K75" s="202"/>
      <c r="L75" s="202"/>
      <c r="M75" s="202"/>
      <c r="N75" s="234"/>
      <c r="O75" s="202"/>
      <c r="P75" s="202"/>
    </row>
    <row r="76" spans="1:17" s="53" customFormat="1" ht="30" customHeight="1" x14ac:dyDescent="0.25">
      <c r="A76" s="74">
        <f>+A73+1</f>
        <v>41</v>
      </c>
      <c r="B76" s="75" t="s">
        <v>61</v>
      </c>
      <c r="C76" s="74" t="s">
        <v>407</v>
      </c>
      <c r="D76" s="84" t="s">
        <v>182</v>
      </c>
      <c r="E76" s="80" t="s">
        <v>121</v>
      </c>
      <c r="F76" s="76">
        <v>138000</v>
      </c>
      <c r="G76" s="81">
        <f>F76*2.87%</f>
        <v>3960.6</v>
      </c>
      <c r="H76" s="81">
        <f>+F76*3.04%</f>
        <v>4195.2</v>
      </c>
      <c r="I76" s="76"/>
      <c r="J76" s="76">
        <f>+G76+H76+I76</f>
        <v>8155.7999999999993</v>
      </c>
      <c r="K76" s="76">
        <f>+F76-J76</f>
        <v>129844.2</v>
      </c>
      <c r="L76" s="76">
        <f>+IF(K76*12&lt;=416220.01,0,IF(K76*12&lt;=624329.01,(((K76*12-416220.01)*0.15)/12),IF((K76*12&lt;=867123.01),(31216+0.2*(K76*12-624329.01))/12,((79776+0.25*(K76*12-867123.01))/12))))</f>
        <v>21043.987291666665</v>
      </c>
      <c r="M76" s="76"/>
      <c r="N76" s="76">
        <v>31573.65</v>
      </c>
      <c r="O76" s="102">
        <f>+N76+I76+H76+G76+L76</f>
        <v>60773.437291666662</v>
      </c>
      <c r="P76" s="106">
        <f>+F76-O76</f>
        <v>77226.562708333338</v>
      </c>
      <c r="Q76" s="39"/>
    </row>
    <row r="77" spans="1:17" s="53" customFormat="1" ht="30" customHeight="1" x14ac:dyDescent="0.25">
      <c r="A77" s="79">
        <f>+A76+1</f>
        <v>42</v>
      </c>
      <c r="B77" s="103" t="s">
        <v>60</v>
      </c>
      <c r="C77" s="36" t="s">
        <v>407</v>
      </c>
      <c r="D77" s="104" t="s">
        <v>93</v>
      </c>
      <c r="E77" s="103" t="s">
        <v>120</v>
      </c>
      <c r="F77" s="105">
        <v>60000</v>
      </c>
      <c r="G77" s="105">
        <f>F77*2.87%</f>
        <v>1722</v>
      </c>
      <c r="H77" s="81">
        <f>+F77*3.04%</f>
        <v>1824</v>
      </c>
      <c r="I77" s="81"/>
      <c r="J77" s="76">
        <f>+G77+H77+I77</f>
        <v>3546</v>
      </c>
      <c r="K77" s="76">
        <f>+F77-J77</f>
        <v>56454</v>
      </c>
      <c r="L77" s="76">
        <v>0</v>
      </c>
      <c r="M77" s="76"/>
      <c r="N77" s="77">
        <v>125</v>
      </c>
      <c r="O77" s="102">
        <f>+N77+I77+H77+G77+L77</f>
        <v>3671</v>
      </c>
      <c r="P77" s="77">
        <f>+F77-O77</f>
        <v>56329</v>
      </c>
      <c r="Q77" s="39"/>
    </row>
    <row r="78" spans="1:17" s="39" customFormat="1" ht="30" customHeight="1" x14ac:dyDescent="0.25">
      <c r="A78" s="196" t="s">
        <v>124</v>
      </c>
      <c r="B78" s="197"/>
      <c r="C78" s="197"/>
      <c r="D78" s="197"/>
      <c r="E78" s="198"/>
      <c r="F78" s="37">
        <f>SUM(F76:F77)</f>
        <v>198000</v>
      </c>
      <c r="G78" s="37">
        <f t="shared" ref="G78:P78" si="28">SUM(G76:G77)</f>
        <v>5682.6</v>
      </c>
      <c r="H78" s="37">
        <f t="shared" si="28"/>
        <v>6019.2</v>
      </c>
      <c r="I78" s="37">
        <f t="shared" si="28"/>
        <v>0</v>
      </c>
      <c r="J78" s="37">
        <f t="shared" si="28"/>
        <v>11701.8</v>
      </c>
      <c r="K78" s="37">
        <f t="shared" si="28"/>
        <v>186298.2</v>
      </c>
      <c r="L78" s="37">
        <f t="shared" si="28"/>
        <v>21043.987291666665</v>
      </c>
      <c r="M78" s="37"/>
      <c r="N78" s="37">
        <f t="shared" si="28"/>
        <v>31698.65</v>
      </c>
      <c r="O78" s="37">
        <f t="shared" si="28"/>
        <v>64444.437291666662</v>
      </c>
      <c r="P78" s="37">
        <f t="shared" si="28"/>
        <v>133555.56270833334</v>
      </c>
    </row>
    <row r="79" spans="1:17" s="40" customFormat="1" ht="30" customHeight="1" thickBot="1" x14ac:dyDescent="0.3">
      <c r="A79" s="44"/>
      <c r="B79" s="42"/>
      <c r="C79" s="44"/>
      <c r="D79" s="42"/>
      <c r="E79" s="42"/>
      <c r="F79" s="39"/>
      <c r="G79" s="39"/>
      <c r="H79" s="39"/>
      <c r="I79" s="39"/>
      <c r="J79" s="39"/>
      <c r="K79" s="39"/>
      <c r="L79" s="39"/>
      <c r="M79" s="39"/>
      <c r="N79" s="39"/>
      <c r="O79" s="39"/>
      <c r="P79" s="39"/>
    </row>
    <row r="80" spans="1:17" s="39" customFormat="1" ht="30" customHeight="1" thickBot="1" x14ac:dyDescent="0.3">
      <c r="A80" s="303" t="s">
        <v>156</v>
      </c>
      <c r="B80" s="304"/>
      <c r="C80" s="304"/>
      <c r="D80" s="304"/>
      <c r="E80" s="202"/>
      <c r="F80" s="202"/>
      <c r="G80" s="202"/>
      <c r="H80" s="202"/>
      <c r="I80" s="202"/>
      <c r="J80" s="202"/>
      <c r="K80" s="202"/>
      <c r="L80" s="202"/>
      <c r="M80" s="202"/>
      <c r="N80" s="202"/>
      <c r="O80" s="202"/>
      <c r="P80" s="202"/>
    </row>
    <row r="81" spans="1:60" s="39" customFormat="1" ht="30" customHeight="1" x14ac:dyDescent="0.25">
      <c r="A81" s="79">
        <f>+A77+1</f>
        <v>43</v>
      </c>
      <c r="B81" s="103" t="s">
        <v>538</v>
      </c>
      <c r="C81" s="36" t="s">
        <v>407</v>
      </c>
      <c r="D81" s="103" t="s">
        <v>50</v>
      </c>
      <c r="E81" s="103" t="s">
        <v>597</v>
      </c>
      <c r="F81" s="105">
        <v>102000</v>
      </c>
      <c r="G81" s="76">
        <f>F81*2.87%</f>
        <v>2927.4</v>
      </c>
      <c r="H81" s="76">
        <f>+F81*3.04%</f>
        <v>3100.8</v>
      </c>
      <c r="I81" s="81">
        <v>1715.46</v>
      </c>
      <c r="J81" s="76">
        <f>+G81+H81+I81</f>
        <v>7743.6600000000008</v>
      </c>
      <c r="K81" s="76">
        <f>+F81-J81</f>
        <v>94256.34</v>
      </c>
      <c r="L81" s="76">
        <v>0</v>
      </c>
      <c r="M81" s="76"/>
      <c r="N81" s="77">
        <v>25</v>
      </c>
      <c r="O81" s="102">
        <f>+N81+I81+H81+G81+L81</f>
        <v>7768.66</v>
      </c>
      <c r="P81" s="77">
        <f>+F81-O81</f>
        <v>94231.34</v>
      </c>
    </row>
    <row r="82" spans="1:60" s="39" customFormat="1" ht="30" customHeight="1" x14ac:dyDescent="0.25">
      <c r="A82" s="79">
        <f>+A81+1</f>
        <v>44</v>
      </c>
      <c r="B82" s="103" t="s">
        <v>269</v>
      </c>
      <c r="C82" s="36" t="s">
        <v>407</v>
      </c>
      <c r="D82" s="103" t="s">
        <v>50</v>
      </c>
      <c r="E82" s="103" t="s">
        <v>120</v>
      </c>
      <c r="F82" s="105">
        <v>90000</v>
      </c>
      <c r="G82" s="105">
        <f>F82*2.87%</f>
        <v>2583</v>
      </c>
      <c r="H82" s="81">
        <f>+F82*3.04%</f>
        <v>2736</v>
      </c>
      <c r="I82" s="81">
        <v>1715.46</v>
      </c>
      <c r="J82" s="76">
        <f>+G82+H82+I82</f>
        <v>7034.46</v>
      </c>
      <c r="K82" s="76">
        <f>+F82-J82</f>
        <v>82965.539999999994</v>
      </c>
      <c r="L82" s="76">
        <f>+IF(K82*12&lt;=416220.01,0,IF(K82*12&lt;=624329.01,(((K82*12-416220.01)*0.15)/12),IF((K82*12&lt;=867123.01),(31216+0.2*(K82*12-624329.01))/12,((79776+0.25*(K82*12-867123.01))/12))))-M82</f>
        <v>9324.3222916666655</v>
      </c>
      <c r="M82" s="76"/>
      <c r="N82" s="106">
        <v>6185</v>
      </c>
      <c r="O82" s="102">
        <f>+N82+I82+H82+G82+L82</f>
        <v>22543.782291666663</v>
      </c>
      <c r="P82" s="77">
        <f>+F82-O82</f>
        <v>67456.217708333337</v>
      </c>
    </row>
    <row r="83" spans="1:60" s="39" customFormat="1" ht="30" customHeight="1" x14ac:dyDescent="0.25">
      <c r="A83" s="79">
        <f>+A82+1</f>
        <v>45</v>
      </c>
      <c r="B83" s="103" t="s">
        <v>455</v>
      </c>
      <c r="C83" s="36" t="s">
        <v>406</v>
      </c>
      <c r="D83" s="103" t="s">
        <v>50</v>
      </c>
      <c r="E83" s="103" t="s">
        <v>597</v>
      </c>
      <c r="F83" s="105">
        <v>70000</v>
      </c>
      <c r="G83" s="76">
        <f>F83*2.87%</f>
        <v>2009</v>
      </c>
      <c r="H83" s="76">
        <f>+F83*3.04%</f>
        <v>2128</v>
      </c>
      <c r="I83" s="76"/>
      <c r="J83" s="76">
        <f>+G83+H83+I83</f>
        <v>4137</v>
      </c>
      <c r="K83" s="76">
        <f>+F83-J83</f>
        <v>65863</v>
      </c>
      <c r="L83" s="76">
        <v>0</v>
      </c>
      <c r="M83" s="76"/>
      <c r="N83" s="77">
        <v>125</v>
      </c>
      <c r="O83" s="102">
        <f>+N83+I83+H83+G83+L83</f>
        <v>4262</v>
      </c>
      <c r="P83" s="77">
        <f>+F83-O83</f>
        <v>65738</v>
      </c>
    </row>
    <row r="84" spans="1:60" s="39" customFormat="1" ht="30" customHeight="1" x14ac:dyDescent="0.25">
      <c r="A84" s="196" t="s">
        <v>124</v>
      </c>
      <c r="B84" s="197"/>
      <c r="C84" s="197"/>
      <c r="D84" s="197"/>
      <c r="E84" s="198"/>
      <c r="F84" s="37">
        <f>SUM(F81:F83)</f>
        <v>262000</v>
      </c>
      <c r="G84" s="37">
        <f t="shared" ref="G84:P84" si="29">SUM(G81:G83)</f>
        <v>7519.4</v>
      </c>
      <c r="H84" s="37">
        <f t="shared" si="29"/>
        <v>7964.8</v>
      </c>
      <c r="I84" s="37">
        <f t="shared" si="29"/>
        <v>3430.92</v>
      </c>
      <c r="J84" s="37">
        <f t="shared" si="29"/>
        <v>18915.120000000003</v>
      </c>
      <c r="K84" s="37">
        <f t="shared" si="29"/>
        <v>243084.88</v>
      </c>
      <c r="L84" s="37">
        <f t="shared" si="29"/>
        <v>9324.3222916666655</v>
      </c>
      <c r="M84" s="37"/>
      <c r="N84" s="37">
        <f t="shared" si="29"/>
        <v>6335</v>
      </c>
      <c r="O84" s="37">
        <f t="shared" si="29"/>
        <v>34574.442291666666</v>
      </c>
      <c r="P84" s="37">
        <f t="shared" si="29"/>
        <v>227425.55770833333</v>
      </c>
    </row>
    <row r="85" spans="1:60" s="39" customFormat="1" ht="30" customHeight="1" thickBot="1" x14ac:dyDescent="0.3">
      <c r="A85" s="44"/>
      <c r="B85" s="42"/>
      <c r="C85" s="44"/>
      <c r="D85" s="43"/>
      <c r="E85" s="42"/>
    </row>
    <row r="86" spans="1:60" s="39" customFormat="1" ht="30" customHeight="1" thickBot="1" x14ac:dyDescent="0.3">
      <c r="A86" s="303" t="s">
        <v>157</v>
      </c>
      <c r="B86" s="304"/>
      <c r="C86" s="304"/>
      <c r="D86" s="304"/>
      <c r="E86" s="202"/>
      <c r="F86" s="202"/>
      <c r="G86" s="202"/>
      <c r="H86" s="202"/>
      <c r="I86" s="202"/>
      <c r="J86" s="202"/>
      <c r="K86" s="202"/>
      <c r="L86" s="202"/>
      <c r="M86" s="202"/>
      <c r="N86" s="202"/>
      <c r="O86" s="202"/>
      <c r="P86" s="202"/>
    </row>
    <row r="87" spans="1:60" s="31" customFormat="1" ht="30" customHeight="1" x14ac:dyDescent="0.25">
      <c r="A87" s="117">
        <f>A83+1</f>
        <v>46</v>
      </c>
      <c r="B87" s="157" t="s">
        <v>77</v>
      </c>
      <c r="C87" s="158" t="s">
        <v>407</v>
      </c>
      <c r="D87" s="103" t="s">
        <v>50</v>
      </c>
      <c r="E87" s="103" t="s">
        <v>120</v>
      </c>
      <c r="F87" s="159">
        <v>90000</v>
      </c>
      <c r="G87" s="105">
        <f>F87*2.87%</f>
        <v>2583</v>
      </c>
      <c r="H87" s="105">
        <f>+F87*3.04%</f>
        <v>2736</v>
      </c>
      <c r="I87" s="105">
        <v>1715.46</v>
      </c>
      <c r="J87" s="102">
        <f>+G87+H87+I87</f>
        <v>7034.46</v>
      </c>
      <c r="K87" s="102">
        <f>+F87-J87</f>
        <v>82965.539999999994</v>
      </c>
      <c r="L87" s="102">
        <f>+IF(K87*12&lt;=416220.01,0,IF(K87*12&lt;=624329.01,(((K87*12-416220.01)*0.15)/12),IF((K87*12&lt;=867123.01),(31216+0.2*(K87*12-624329.01))/12,((79776+0.25*(K87*12-867123.01))/12))))-M87</f>
        <v>9324.3222916666655</v>
      </c>
      <c r="M87" s="102"/>
      <c r="N87" s="102">
        <v>3295</v>
      </c>
      <c r="O87" s="102">
        <f>+N87+I87+H87+G87+L87</f>
        <v>19653.782291666663</v>
      </c>
      <c r="P87" s="106">
        <f>+F87-O87</f>
        <v>70346.217708333337</v>
      </c>
      <c r="Q87" s="32"/>
      <c r="R87" s="78"/>
      <c r="S87" s="78"/>
      <c r="T87" s="78"/>
      <c r="U87" s="78"/>
      <c r="V87" s="78"/>
      <c r="W87" s="78"/>
      <c r="X87" s="78"/>
      <c r="Y87" s="78"/>
      <c r="Z87" s="78"/>
      <c r="AA87" s="78"/>
      <c r="AB87" s="78"/>
      <c r="AC87" s="78"/>
      <c r="AD87" s="78"/>
      <c r="AE87" s="78"/>
      <c r="AF87" s="78"/>
      <c r="AG87" s="78"/>
      <c r="AH87" s="78"/>
      <c r="AI87" s="78"/>
      <c r="AJ87" s="78"/>
      <c r="AK87" s="78"/>
      <c r="AL87" s="78"/>
      <c r="AM87" s="78"/>
      <c r="AN87" s="78"/>
      <c r="AO87" s="78"/>
      <c r="AP87" s="78"/>
      <c r="AQ87" s="78"/>
      <c r="AR87" s="78"/>
      <c r="AS87" s="78"/>
      <c r="AT87" s="78"/>
      <c r="AU87" s="78"/>
      <c r="AV87" s="78"/>
      <c r="AW87" s="78"/>
      <c r="AX87" s="78"/>
      <c r="AY87" s="78"/>
      <c r="AZ87" s="78"/>
      <c r="BA87" s="78"/>
      <c r="BB87" s="78"/>
      <c r="BC87" s="78"/>
      <c r="BD87" s="78"/>
      <c r="BE87" s="78"/>
      <c r="BF87" s="78"/>
      <c r="BG87" s="78"/>
      <c r="BH87" s="78"/>
    </row>
    <row r="88" spans="1:60" s="53" customFormat="1" ht="30" customHeight="1" x14ac:dyDescent="0.25">
      <c r="A88" s="36">
        <f>+A87+1</f>
        <v>47</v>
      </c>
      <c r="B88" s="103" t="s">
        <v>158</v>
      </c>
      <c r="C88" s="36" t="s">
        <v>407</v>
      </c>
      <c r="D88" s="104" t="s">
        <v>50</v>
      </c>
      <c r="E88" s="103" t="s">
        <v>121</v>
      </c>
      <c r="F88" s="105">
        <v>90000</v>
      </c>
      <c r="G88" s="105">
        <f>F88*2.87%</f>
        <v>2583</v>
      </c>
      <c r="H88" s="105">
        <f>+F88*3.04%</f>
        <v>2736</v>
      </c>
      <c r="I88" s="105">
        <v>1715.46</v>
      </c>
      <c r="J88" s="102">
        <f>+G88+H88+I88</f>
        <v>7034.46</v>
      </c>
      <c r="K88" s="102">
        <f>+F88-J88</f>
        <v>82965.539999999994</v>
      </c>
      <c r="L88" s="102">
        <f>+IF(K88*12&lt;=416220.01,0,IF(K88*12&lt;=624329.01,(((K88*12-416220.01)*0.15)/12),IF((K88*12&lt;=867123.01),(31216+0.2*(K88*12-624329.01))/12,((79776+0.25*(K88*12-867123.01))/12))))-M88</f>
        <v>9324.3222916666655</v>
      </c>
      <c r="M88" s="102"/>
      <c r="N88" s="232">
        <v>4478.07</v>
      </c>
      <c r="O88" s="102">
        <f>+N88+I88+H88+G88+L88</f>
        <v>20836.852291666662</v>
      </c>
      <c r="P88" s="106">
        <f>+F88-O88</f>
        <v>69163.14770833333</v>
      </c>
      <c r="Q88" s="39"/>
    </row>
    <row r="89" spans="1:60" s="53" customFormat="1" ht="30" customHeight="1" x14ac:dyDescent="0.25">
      <c r="A89" s="36">
        <f>A88+1</f>
        <v>48</v>
      </c>
      <c r="B89" s="103" t="s">
        <v>259</v>
      </c>
      <c r="C89" s="36" t="s">
        <v>407</v>
      </c>
      <c r="D89" s="104" t="s">
        <v>50</v>
      </c>
      <c r="E89" s="103" t="s">
        <v>120</v>
      </c>
      <c r="F89" s="105">
        <v>90000</v>
      </c>
      <c r="G89" s="105">
        <f>F89*2.87%</f>
        <v>2583</v>
      </c>
      <c r="H89" s="105">
        <f>+F89*3.04%</f>
        <v>2736</v>
      </c>
      <c r="I89" s="105">
        <v>0</v>
      </c>
      <c r="J89" s="102">
        <f>+G89+H89+I89</f>
        <v>5319</v>
      </c>
      <c r="K89" s="102">
        <f>+F89-J89</f>
        <v>84681</v>
      </c>
      <c r="L89" s="102">
        <v>0</v>
      </c>
      <c r="M89" s="102"/>
      <c r="N89" s="232">
        <v>20438.77</v>
      </c>
      <c r="O89" s="102">
        <f>+N89+I89+H89+G89+L89</f>
        <v>25757.77</v>
      </c>
      <c r="P89" s="106">
        <f>+F89-O89</f>
        <v>64242.229999999996</v>
      </c>
      <c r="Q89" s="39"/>
    </row>
    <row r="90" spans="1:60" s="39" customFormat="1" ht="30" customHeight="1" x14ac:dyDescent="0.25">
      <c r="A90" s="196" t="s">
        <v>124</v>
      </c>
      <c r="B90" s="197"/>
      <c r="C90" s="197"/>
      <c r="D90" s="197"/>
      <c r="E90" s="198"/>
      <c r="F90" s="37">
        <f>SUM(F87:F89)</f>
        <v>270000</v>
      </c>
      <c r="G90" s="37">
        <f t="shared" ref="G90:P90" si="30">SUM(G87:G89)</f>
        <v>7749</v>
      </c>
      <c r="H90" s="37">
        <f t="shared" si="30"/>
        <v>8208</v>
      </c>
      <c r="I90" s="37">
        <f t="shared" si="30"/>
        <v>3430.92</v>
      </c>
      <c r="J90" s="37">
        <f t="shared" si="30"/>
        <v>19387.919999999998</v>
      </c>
      <c r="K90" s="37">
        <f t="shared" si="30"/>
        <v>250612.08</v>
      </c>
      <c r="L90" s="37">
        <f t="shared" si="30"/>
        <v>18648.644583333331</v>
      </c>
      <c r="M90" s="37"/>
      <c r="N90" s="37">
        <f t="shared" si="30"/>
        <v>28211.84</v>
      </c>
      <c r="O90" s="37">
        <f t="shared" si="30"/>
        <v>66248.404583333322</v>
      </c>
      <c r="P90" s="37">
        <f t="shared" si="30"/>
        <v>203751.59541666665</v>
      </c>
    </row>
    <row r="91" spans="1:60" s="39" customFormat="1" ht="30" customHeight="1" thickBot="1" x14ac:dyDescent="0.3">
      <c r="A91" s="44"/>
      <c r="B91" s="42"/>
      <c r="C91" s="44"/>
      <c r="D91" s="43"/>
      <c r="E91" s="42"/>
    </row>
    <row r="92" spans="1:60" s="39" customFormat="1" ht="30" customHeight="1" thickBot="1" x14ac:dyDescent="0.3">
      <c r="A92" s="303" t="s">
        <v>159</v>
      </c>
      <c r="B92" s="304"/>
      <c r="C92" s="304"/>
      <c r="D92" s="304"/>
      <c r="E92" s="202"/>
      <c r="F92" s="202"/>
      <c r="G92" s="202"/>
      <c r="H92" s="202"/>
      <c r="I92" s="202"/>
      <c r="J92" s="202"/>
      <c r="K92" s="202"/>
      <c r="L92" s="202"/>
      <c r="M92" s="202"/>
      <c r="N92" s="202"/>
      <c r="O92" s="202"/>
      <c r="P92" s="202"/>
    </row>
    <row r="93" spans="1:60" s="86" customFormat="1" ht="30" customHeight="1" x14ac:dyDescent="0.25">
      <c r="A93" s="74">
        <f>+A89+1</f>
        <v>49</v>
      </c>
      <c r="B93" s="103" t="s">
        <v>248</v>
      </c>
      <c r="C93" s="36" t="s">
        <v>407</v>
      </c>
      <c r="D93" s="104" t="s">
        <v>50</v>
      </c>
      <c r="E93" s="103" t="s">
        <v>120</v>
      </c>
      <c r="F93" s="105">
        <v>90000</v>
      </c>
      <c r="G93" s="105">
        <f>F93*2.87%</f>
        <v>2583</v>
      </c>
      <c r="H93" s="105">
        <f>+F93*3.04%</f>
        <v>2736</v>
      </c>
      <c r="I93" s="105"/>
      <c r="J93" s="76">
        <f>+G93+H93+I93</f>
        <v>5319</v>
      </c>
      <c r="K93" s="76">
        <f>+F93-J93</f>
        <v>84681</v>
      </c>
      <c r="L93" s="76">
        <v>0</v>
      </c>
      <c r="M93" s="76"/>
      <c r="N93" s="83">
        <v>12650.66</v>
      </c>
      <c r="O93" s="102">
        <f>+N93+I93+H93+G93+L93</f>
        <v>17969.66</v>
      </c>
      <c r="P93" s="77">
        <f>+F93-O93</f>
        <v>72030.34</v>
      </c>
      <c r="Q93" s="47"/>
    </row>
    <row r="94" spans="1:60" s="53" customFormat="1" ht="30" customHeight="1" x14ac:dyDescent="0.25">
      <c r="A94" s="79">
        <f>+A93+1</f>
        <v>50</v>
      </c>
      <c r="B94" s="80" t="s">
        <v>246</v>
      </c>
      <c r="C94" s="79" t="s">
        <v>407</v>
      </c>
      <c r="D94" s="84" t="s">
        <v>50</v>
      </c>
      <c r="E94" s="80" t="s">
        <v>120</v>
      </c>
      <c r="F94" s="81">
        <v>85000</v>
      </c>
      <c r="G94" s="81">
        <v>2439.5</v>
      </c>
      <c r="H94" s="81">
        <v>2584</v>
      </c>
      <c r="I94" s="81"/>
      <c r="J94" s="76">
        <f>+G94+H94+I94</f>
        <v>5023.5</v>
      </c>
      <c r="K94" s="76">
        <f>+F94-J94</f>
        <v>79976.5</v>
      </c>
      <c r="L94" s="76">
        <f>+IF(K94*12&lt;=416220.01,0,IF(K94*12&lt;=624329.01,(((K94*12-416220.01)*0.15)/12),IF((K94*12&lt;=867123.01),(31216+0.2*(K94*12-624329.01))/12,((79776+0.25*(K94*12-867123.01))/12))))-M94</f>
        <v>8577.0622916666671</v>
      </c>
      <c r="M94" s="76"/>
      <c r="N94" s="83">
        <v>2044.96</v>
      </c>
      <c r="O94" s="102">
        <f>+N94+I94+H94+G94+L94</f>
        <v>15645.522291666668</v>
      </c>
      <c r="P94" s="77">
        <f>+F94-O94</f>
        <v>69354.477708333332</v>
      </c>
      <c r="Q94" s="39"/>
    </row>
    <row r="95" spans="1:60" s="85" customFormat="1" ht="30" customHeight="1" x14ac:dyDescent="0.25">
      <c r="A95" s="74">
        <f>+A94+1</f>
        <v>51</v>
      </c>
      <c r="B95" s="103" t="s">
        <v>79</v>
      </c>
      <c r="C95" s="36" t="s">
        <v>406</v>
      </c>
      <c r="D95" s="104" t="s">
        <v>50</v>
      </c>
      <c r="E95" s="103" t="s">
        <v>120</v>
      </c>
      <c r="F95" s="105">
        <v>80000</v>
      </c>
      <c r="G95" s="105">
        <f>F95*2.87%</f>
        <v>2296</v>
      </c>
      <c r="H95" s="105">
        <f>+F95*3.04%</f>
        <v>2432</v>
      </c>
      <c r="I95" s="105"/>
      <c r="J95" s="76">
        <f>+G95+H95+I95</f>
        <v>4728</v>
      </c>
      <c r="K95" s="76">
        <f>+F95-J95</f>
        <v>75272</v>
      </c>
      <c r="L95" s="76">
        <f>+IF(K95*12&lt;=416220.01,0,IF(K95*12&lt;=624329.01,(((K95*12-416220.01)*0.15)/12),IF((K95*12&lt;=867123.01),(31216+0.2*(K95*12-624329.01))/12,((79776+0.25*(K95*12-867123.01))/12))))-M95</f>
        <v>7400.9372916666662</v>
      </c>
      <c r="M95" s="76"/>
      <c r="N95" s="232">
        <v>6023</v>
      </c>
      <c r="O95" s="102">
        <f>+N95+I95+H95+G95+L95</f>
        <v>18151.937291666665</v>
      </c>
      <c r="P95" s="77">
        <f>+F95-O95</f>
        <v>61848.062708333338</v>
      </c>
      <c r="Q95" s="40"/>
    </row>
    <row r="96" spans="1:60" s="39" customFormat="1" ht="30" customHeight="1" x14ac:dyDescent="0.25">
      <c r="A96" s="74">
        <f>+A95+1</f>
        <v>52</v>
      </c>
      <c r="B96" s="103" t="s">
        <v>88</v>
      </c>
      <c r="C96" s="36" t="s">
        <v>407</v>
      </c>
      <c r="D96" s="104" t="s">
        <v>50</v>
      </c>
      <c r="E96" s="103" t="s">
        <v>121</v>
      </c>
      <c r="F96" s="159">
        <v>80000</v>
      </c>
      <c r="G96" s="105">
        <f>F96*2.87%</f>
        <v>2296</v>
      </c>
      <c r="H96" s="105">
        <f>+F96*3.04%</f>
        <v>2432</v>
      </c>
      <c r="I96" s="81">
        <v>1715.46</v>
      </c>
      <c r="J96" s="76">
        <f>+G96+H96+I96</f>
        <v>6443.46</v>
      </c>
      <c r="K96" s="76">
        <f>+F96-J96</f>
        <v>73556.539999999994</v>
      </c>
      <c r="L96" s="76">
        <f>+IF(K96*12&lt;=416220.01,0,IF(K96*12&lt;=624329.01,(((K96*12-416220.01)*0.15)/12),IF((K96*12&lt;=867123.01),(31216+0.2*(K96*12-624329.01))/12,((79776+0.25*(K96*12-867123.01))/12))))-M96</f>
        <v>6972.0722916666664</v>
      </c>
      <c r="M96" s="76"/>
      <c r="N96" s="83">
        <v>11784.45</v>
      </c>
      <c r="O96" s="102">
        <f>+N96+I96+H96+G96+L96</f>
        <v>25199.982291666667</v>
      </c>
      <c r="P96" s="77">
        <f>+F96-O96</f>
        <v>54800.017708333333</v>
      </c>
    </row>
    <row r="97" spans="1:60" ht="30" customHeight="1" x14ac:dyDescent="0.25">
      <c r="A97" s="196" t="s">
        <v>124</v>
      </c>
      <c r="B97" s="197"/>
      <c r="C97" s="197"/>
      <c r="D97" s="197"/>
      <c r="E97" s="198"/>
      <c r="F97" s="37">
        <f>SUM(F93:F96)</f>
        <v>335000</v>
      </c>
      <c r="G97" s="37">
        <f t="shared" ref="G97:P97" si="31">SUM(G93:G96)</f>
        <v>9614.5</v>
      </c>
      <c r="H97" s="37">
        <f t="shared" si="31"/>
        <v>10184</v>
      </c>
      <c r="I97" s="37">
        <f t="shared" si="31"/>
        <v>1715.46</v>
      </c>
      <c r="J97" s="37">
        <f t="shared" si="31"/>
        <v>21513.96</v>
      </c>
      <c r="K97" s="37">
        <f t="shared" si="31"/>
        <v>313486.03999999998</v>
      </c>
      <c r="L97" s="37">
        <f t="shared" si="31"/>
        <v>22950.071875000001</v>
      </c>
      <c r="M97" s="37"/>
      <c r="N97" s="37">
        <f t="shared" si="31"/>
        <v>32503.07</v>
      </c>
      <c r="O97" s="37">
        <f t="shared" si="31"/>
        <v>76967.101874999993</v>
      </c>
      <c r="P97" s="37">
        <f t="shared" si="31"/>
        <v>258032.89812499998</v>
      </c>
      <c r="Q97" s="32"/>
      <c r="R97" s="32"/>
      <c r="S97" s="32"/>
      <c r="T97" s="32"/>
      <c r="U97" s="32"/>
      <c r="V97" s="32"/>
      <c r="W97" s="32"/>
      <c r="X97" s="32"/>
      <c r="Y97" s="32"/>
      <c r="Z97" s="32"/>
      <c r="AA97" s="32"/>
      <c r="AB97" s="32"/>
      <c r="AC97" s="32"/>
      <c r="AD97" s="32"/>
      <c r="AE97" s="32"/>
      <c r="AF97" s="32"/>
      <c r="AG97" s="32"/>
      <c r="AH97" s="32"/>
      <c r="AI97" s="32"/>
      <c r="AJ97" s="32"/>
      <c r="AK97" s="32"/>
      <c r="AL97" s="32"/>
      <c r="AM97" s="32"/>
      <c r="AN97" s="32"/>
      <c r="AO97" s="32"/>
      <c r="AP97" s="32"/>
      <c r="AQ97" s="32"/>
      <c r="AR97" s="32"/>
      <c r="AS97" s="32"/>
      <c r="AT97" s="32"/>
      <c r="AU97" s="32"/>
      <c r="AV97" s="32"/>
      <c r="AW97" s="32"/>
      <c r="AX97" s="32"/>
      <c r="AY97" s="32"/>
      <c r="AZ97" s="32"/>
      <c r="BA97" s="32"/>
      <c r="BB97" s="32"/>
      <c r="BC97" s="32"/>
      <c r="BD97" s="32"/>
      <c r="BE97" s="32"/>
      <c r="BF97" s="32"/>
      <c r="BG97" s="32"/>
      <c r="BH97" s="32"/>
    </row>
    <row r="98" spans="1:60" s="39" customFormat="1" ht="30" customHeight="1" thickBot="1" x14ac:dyDescent="0.3">
      <c r="A98" s="44"/>
      <c r="B98" s="42"/>
      <c r="C98" s="44"/>
      <c r="D98" s="42"/>
      <c r="E98" s="42"/>
      <c r="G98" s="32"/>
      <c r="H98" s="32"/>
      <c r="I98" s="32"/>
      <c r="J98" s="32"/>
      <c r="K98" s="32"/>
      <c r="L98" s="32"/>
      <c r="M98" s="32"/>
      <c r="N98" s="32"/>
      <c r="O98" s="32"/>
      <c r="P98" s="32"/>
    </row>
    <row r="99" spans="1:60" s="53" customFormat="1" ht="30" customHeight="1" thickBot="1" x14ac:dyDescent="0.3">
      <c r="A99" s="303" t="s">
        <v>160</v>
      </c>
      <c r="B99" s="304"/>
      <c r="C99" s="304"/>
      <c r="D99" s="304"/>
      <c r="E99" s="304"/>
      <c r="F99" s="202"/>
      <c r="G99" s="202"/>
      <c r="H99" s="202"/>
      <c r="I99" s="202"/>
      <c r="J99" s="202"/>
      <c r="K99" s="202"/>
      <c r="L99" s="202"/>
      <c r="M99" s="202"/>
      <c r="N99" s="202"/>
      <c r="O99" s="202"/>
      <c r="P99" s="202"/>
      <c r="Q99" s="39"/>
    </row>
    <row r="100" spans="1:60" s="53" customFormat="1" ht="38.25" customHeight="1" x14ac:dyDescent="0.25">
      <c r="A100" s="79">
        <f>+A96+1</f>
        <v>53</v>
      </c>
      <c r="B100" s="80" t="s">
        <v>51</v>
      </c>
      <c r="C100" s="79" t="s">
        <v>407</v>
      </c>
      <c r="D100" s="84" t="s">
        <v>50</v>
      </c>
      <c r="E100" s="80" t="s">
        <v>121</v>
      </c>
      <c r="F100" s="81">
        <v>102000</v>
      </c>
      <c r="G100" s="81">
        <f>F100*2.87%</f>
        <v>2927.4</v>
      </c>
      <c r="H100" s="81">
        <f>+F100*3.04%</f>
        <v>3100.8</v>
      </c>
      <c r="I100" s="81"/>
      <c r="J100" s="76">
        <f>+G100+H100+I100</f>
        <v>6028.2000000000007</v>
      </c>
      <c r="K100" s="76">
        <f>+F100-J100</f>
        <v>95971.8</v>
      </c>
      <c r="L100" s="76">
        <v>0</v>
      </c>
      <c r="M100" s="76"/>
      <c r="N100" s="83">
        <v>2025</v>
      </c>
      <c r="O100" s="102">
        <f>+N100+I100+H100+G100+L100</f>
        <v>8053.2000000000007</v>
      </c>
      <c r="P100" s="77">
        <f>+F100-O100</f>
        <v>93946.8</v>
      </c>
      <c r="Q100" s="39"/>
    </row>
    <row r="101" spans="1:60" s="39" customFormat="1" ht="30" customHeight="1" thickBot="1" x14ac:dyDescent="0.3">
      <c r="A101" s="196" t="s">
        <v>124</v>
      </c>
      <c r="B101" s="197"/>
      <c r="C101" s="197"/>
      <c r="D101" s="197"/>
      <c r="E101" s="198"/>
      <c r="F101" s="37">
        <f>SUM(F100)</f>
        <v>102000</v>
      </c>
      <c r="G101" s="37">
        <f t="shared" ref="G101:P101" si="32">SUM(G100)</f>
        <v>2927.4</v>
      </c>
      <c r="H101" s="37">
        <f t="shared" si="32"/>
        <v>3100.8</v>
      </c>
      <c r="I101" s="37">
        <f t="shared" si="32"/>
        <v>0</v>
      </c>
      <c r="J101" s="37">
        <f t="shared" si="32"/>
        <v>6028.2000000000007</v>
      </c>
      <c r="K101" s="37">
        <f t="shared" si="32"/>
        <v>95971.8</v>
      </c>
      <c r="L101" s="37">
        <f t="shared" si="32"/>
        <v>0</v>
      </c>
      <c r="M101" s="37"/>
      <c r="N101" s="37">
        <f t="shared" si="32"/>
        <v>2025</v>
      </c>
      <c r="O101" s="37">
        <f t="shared" si="32"/>
        <v>8053.2000000000007</v>
      </c>
      <c r="P101" s="37">
        <f t="shared" si="32"/>
        <v>93946.8</v>
      </c>
    </row>
    <row r="102" spans="1:60" s="53" customFormat="1" ht="30" customHeight="1" thickBot="1" x14ac:dyDescent="0.3">
      <c r="A102" s="303" t="s">
        <v>161</v>
      </c>
      <c r="B102" s="304"/>
      <c r="C102" s="304"/>
      <c r="D102" s="304"/>
      <c r="E102" s="304"/>
      <c r="F102" s="202"/>
      <c r="G102" s="202"/>
      <c r="H102" s="202"/>
      <c r="I102" s="202"/>
      <c r="J102" s="202"/>
      <c r="K102" s="202"/>
      <c r="L102" s="202"/>
      <c r="M102" s="202"/>
      <c r="N102" s="202"/>
      <c r="O102" s="202"/>
      <c r="P102" s="202"/>
      <c r="Q102" s="39"/>
    </row>
    <row r="103" spans="1:60" s="53" customFormat="1" ht="30" customHeight="1" x14ac:dyDescent="0.25">
      <c r="A103" s="74">
        <f>A100+1</f>
        <v>54</v>
      </c>
      <c r="B103" s="75" t="s">
        <v>64</v>
      </c>
      <c r="C103" s="74" t="s">
        <v>407</v>
      </c>
      <c r="D103" s="87" t="s">
        <v>184</v>
      </c>
      <c r="E103" s="80" t="s">
        <v>121</v>
      </c>
      <c r="F103" s="76">
        <v>155250</v>
      </c>
      <c r="G103" s="76">
        <v>4455.6750000000002</v>
      </c>
      <c r="H103" s="81">
        <f>+F103*3.04%</f>
        <v>4719.6000000000004</v>
      </c>
      <c r="I103" s="81">
        <v>1715.46</v>
      </c>
      <c r="J103" s="76">
        <f>+G103+H103+I103</f>
        <v>10890.735000000001</v>
      </c>
      <c r="K103" s="76">
        <f>+F103-J103</f>
        <v>144359.26500000001</v>
      </c>
      <c r="L103" s="76">
        <v>3953.15</v>
      </c>
      <c r="M103" s="76"/>
      <c r="N103" s="83">
        <v>10125</v>
      </c>
      <c r="O103" s="102">
        <f>+N103+I103+H103+G103+L103</f>
        <v>24968.884999999998</v>
      </c>
      <c r="P103" s="77">
        <f>+F103-O103</f>
        <v>130281.11500000001</v>
      </c>
      <c r="Q103" s="39"/>
    </row>
    <row r="104" spans="1:60" s="39" customFormat="1" ht="30" customHeight="1" x14ac:dyDescent="0.25">
      <c r="A104" s="79">
        <f>A103+1</f>
        <v>55</v>
      </c>
      <c r="B104" s="103" t="s">
        <v>250</v>
      </c>
      <c r="C104" s="36" t="s">
        <v>407</v>
      </c>
      <c r="D104" s="103" t="s">
        <v>65</v>
      </c>
      <c r="E104" s="103" t="s">
        <v>121</v>
      </c>
      <c r="F104" s="105">
        <v>60000</v>
      </c>
      <c r="G104" s="81">
        <f>F104*2.87%</f>
        <v>1722</v>
      </c>
      <c r="H104" s="81">
        <f>+F104*3.04%</f>
        <v>1824</v>
      </c>
      <c r="I104" s="81"/>
      <c r="J104" s="76">
        <f>+G104+H104+I104</f>
        <v>3546</v>
      </c>
      <c r="K104" s="76">
        <f>+F104-J104</f>
        <v>56454</v>
      </c>
      <c r="L104" s="76">
        <v>0</v>
      </c>
      <c r="M104" s="76"/>
      <c r="N104" s="77">
        <v>125</v>
      </c>
      <c r="O104" s="102">
        <f>+N104+I104+H104+G104+L104</f>
        <v>3671</v>
      </c>
      <c r="P104" s="77">
        <f>+F104-O104</f>
        <v>56329</v>
      </c>
    </row>
    <row r="105" spans="1:60" customFormat="1" ht="30" customHeight="1" x14ac:dyDescent="0.25">
      <c r="A105" s="196" t="s">
        <v>124</v>
      </c>
      <c r="B105" s="197"/>
      <c r="C105" s="197"/>
      <c r="D105" s="197"/>
      <c r="E105" s="198"/>
      <c r="F105" s="37">
        <f>SUM(F103:F104)</f>
        <v>215250</v>
      </c>
      <c r="G105" s="37">
        <f t="shared" ref="G105:P105" si="33">SUM(G103:G104)</f>
        <v>6177.6750000000002</v>
      </c>
      <c r="H105" s="37">
        <f t="shared" si="33"/>
        <v>6543.6</v>
      </c>
      <c r="I105" s="37">
        <f t="shared" si="33"/>
        <v>1715.46</v>
      </c>
      <c r="J105" s="37">
        <f t="shared" si="33"/>
        <v>14436.735000000001</v>
      </c>
      <c r="K105" s="37">
        <f t="shared" si="33"/>
        <v>200813.26500000001</v>
      </c>
      <c r="L105" s="37">
        <f t="shared" si="33"/>
        <v>3953.15</v>
      </c>
      <c r="M105" s="37"/>
      <c r="N105" s="37">
        <f t="shared" si="33"/>
        <v>10250</v>
      </c>
      <c r="O105" s="37">
        <f t="shared" si="33"/>
        <v>28639.884999999998</v>
      </c>
      <c r="P105" s="37">
        <f t="shared" si="33"/>
        <v>186610.11499999999</v>
      </c>
      <c r="Q105" s="32"/>
      <c r="R105" s="78"/>
      <c r="S105" s="78"/>
      <c r="T105" s="78"/>
      <c r="U105" s="78"/>
      <c r="V105" s="78"/>
      <c r="W105" s="78"/>
      <c r="X105" s="78"/>
      <c r="Y105" s="78"/>
      <c r="Z105" s="78"/>
      <c r="AA105" s="78"/>
      <c r="AB105" s="78"/>
      <c r="AC105" s="78"/>
      <c r="AD105" s="78"/>
      <c r="AE105" s="78"/>
      <c r="AF105" s="78"/>
      <c r="AG105" s="78"/>
      <c r="AH105" s="78"/>
      <c r="AI105" s="78"/>
      <c r="AJ105" s="78"/>
      <c r="AK105" s="78"/>
      <c r="AL105" s="78"/>
      <c r="AM105" s="78"/>
      <c r="AN105" s="78"/>
      <c r="AO105" s="78"/>
      <c r="AP105" s="78"/>
      <c r="AQ105" s="78"/>
      <c r="AR105" s="78"/>
      <c r="AS105" s="78"/>
      <c r="AT105" s="78"/>
      <c r="AU105" s="78"/>
      <c r="AV105" s="78"/>
      <c r="AW105" s="78"/>
      <c r="AX105" s="78"/>
      <c r="AY105" s="78"/>
      <c r="AZ105" s="78"/>
      <c r="BA105" s="78"/>
      <c r="BB105" s="78"/>
      <c r="BC105" s="78"/>
      <c r="BD105" s="78"/>
      <c r="BE105" s="78"/>
      <c r="BF105" s="78"/>
      <c r="BG105" s="78"/>
      <c r="BH105" s="78"/>
    </row>
    <row r="106" spans="1:60" s="39" customFormat="1" ht="30" customHeight="1" thickBot="1" x14ac:dyDescent="0.3">
      <c r="A106" s="78"/>
      <c r="B106" s="78"/>
      <c r="C106" s="254"/>
      <c r="D106" s="78"/>
      <c r="E106" s="78"/>
      <c r="F106" s="78"/>
      <c r="G106" s="78"/>
      <c r="H106" s="78"/>
      <c r="I106" s="78"/>
      <c r="J106" s="78"/>
      <c r="K106" s="78"/>
      <c r="L106" s="78"/>
      <c r="M106" s="78"/>
      <c r="N106" s="78"/>
      <c r="O106" s="78"/>
      <c r="P106" s="78"/>
    </row>
    <row r="107" spans="1:60" s="85" customFormat="1" ht="30" customHeight="1" thickBot="1" x14ac:dyDescent="0.3">
      <c r="A107" s="303" t="s">
        <v>163</v>
      </c>
      <c r="B107" s="304"/>
      <c r="C107" s="304"/>
      <c r="D107" s="304"/>
      <c r="E107" s="304"/>
      <c r="F107" s="202"/>
      <c r="G107" s="202"/>
      <c r="H107" s="202"/>
      <c r="I107" s="202"/>
      <c r="J107" s="202"/>
      <c r="K107" s="202"/>
      <c r="L107" s="202"/>
      <c r="M107" s="202"/>
      <c r="N107" s="202"/>
      <c r="O107" s="202"/>
      <c r="P107" s="202"/>
      <c r="Q107" s="40"/>
    </row>
    <row r="108" spans="1:60" s="53" customFormat="1" ht="30" customHeight="1" x14ac:dyDescent="0.25">
      <c r="A108" s="117">
        <f>+A104+1</f>
        <v>56</v>
      </c>
      <c r="B108" s="107" t="s">
        <v>251</v>
      </c>
      <c r="C108" s="117" t="s">
        <v>407</v>
      </c>
      <c r="D108" s="118" t="s">
        <v>252</v>
      </c>
      <c r="E108" s="107" t="s">
        <v>120</v>
      </c>
      <c r="F108" s="102">
        <v>155000</v>
      </c>
      <c r="G108" s="105">
        <f>F108*2.87%</f>
        <v>4448.5</v>
      </c>
      <c r="H108" s="105">
        <f>+F108*3.04%</f>
        <v>4712</v>
      </c>
      <c r="I108" s="102"/>
      <c r="J108" s="102">
        <f>+G108+H108+I108</f>
        <v>9160.5</v>
      </c>
      <c r="K108" s="102">
        <f>+F108-J108</f>
        <v>145839.5</v>
      </c>
      <c r="L108" s="102">
        <f>+IF(K108*12&lt;=416220.01,0,IF(K108*12&lt;=624329.01,(((K108*12-416220.01)*0.15)/12),IF((K108*12&lt;=867123.01),(31216+0.2*(K108*12-624329.01))/12,((79776+0.25*(K108*12-867123.01))/12))))-M108</f>
        <v>25042.812291666665</v>
      </c>
      <c r="M108" s="102"/>
      <c r="N108" s="232">
        <v>1125</v>
      </c>
      <c r="O108" s="102">
        <f>+N108+I108+H108+G108+L108</f>
        <v>35328.312291666662</v>
      </c>
      <c r="P108" s="106">
        <f>+F108-O108</f>
        <v>119671.68770833334</v>
      </c>
      <c r="Q108" s="39"/>
    </row>
    <row r="109" spans="1:60" s="53" customFormat="1" ht="30" customHeight="1" x14ac:dyDescent="0.25">
      <c r="A109" s="117">
        <f>+A108+1</f>
        <v>57</v>
      </c>
      <c r="B109" s="103" t="s">
        <v>253</v>
      </c>
      <c r="C109" s="36" t="s">
        <v>407</v>
      </c>
      <c r="D109" s="104" t="s">
        <v>50</v>
      </c>
      <c r="E109" s="103" t="s">
        <v>120</v>
      </c>
      <c r="F109" s="105">
        <v>90000</v>
      </c>
      <c r="G109" s="105">
        <f>F109*2.87%</f>
        <v>2583</v>
      </c>
      <c r="H109" s="105">
        <f>+F109*3.04%</f>
        <v>2736</v>
      </c>
      <c r="I109" s="105"/>
      <c r="J109" s="102">
        <f>+G109+H109+I109</f>
        <v>5319</v>
      </c>
      <c r="K109" s="102">
        <f>+F109-J109</f>
        <v>84681</v>
      </c>
      <c r="L109" s="102">
        <f>+IF(K109*12&lt;=416220.01,0,IF(K109*12&lt;=624329.01,(((K109*12-416220.01)*0.15)/12),IF((K109*12&lt;=867123.01),(31216+0.2*(K109*12-624329.01))/12,((79776+0.25*(K109*12-867123.01))/12))))-M109</f>
        <v>9753.1872916666671</v>
      </c>
      <c r="M109" s="102"/>
      <c r="N109" s="232">
        <v>125</v>
      </c>
      <c r="O109" s="102">
        <f>+N109+I109+H109+G109+L109</f>
        <v>15197.187291666667</v>
      </c>
      <c r="P109" s="106">
        <f>+F109-O109</f>
        <v>74802.812708333338</v>
      </c>
      <c r="Q109" s="39"/>
    </row>
    <row r="110" spans="1:60" s="53" customFormat="1" ht="30" customHeight="1" x14ac:dyDescent="0.25">
      <c r="A110" s="36">
        <f>+A109+1</f>
        <v>58</v>
      </c>
      <c r="B110" s="103" t="s">
        <v>249</v>
      </c>
      <c r="C110" s="36" t="s">
        <v>406</v>
      </c>
      <c r="D110" s="104" t="s">
        <v>50</v>
      </c>
      <c r="E110" s="103" t="s">
        <v>120</v>
      </c>
      <c r="F110" s="105">
        <v>90000</v>
      </c>
      <c r="G110" s="105">
        <f>F110*2.87%</f>
        <v>2583</v>
      </c>
      <c r="H110" s="105">
        <f>+F110*3.04%</f>
        <v>2736</v>
      </c>
      <c r="I110" s="105"/>
      <c r="J110" s="102">
        <f>+G110+H110+I110</f>
        <v>5319</v>
      </c>
      <c r="K110" s="102">
        <f>+F110-J110</f>
        <v>84681</v>
      </c>
      <c r="L110" s="102">
        <v>0</v>
      </c>
      <c r="M110" s="102"/>
      <c r="N110" s="232">
        <v>11082.03</v>
      </c>
      <c r="O110" s="102">
        <f>+N110+I110+H110+G110+L110</f>
        <v>16401.03</v>
      </c>
      <c r="P110" s="106">
        <f>+F110-O110</f>
        <v>73598.97</v>
      </c>
      <c r="Q110" s="39"/>
    </row>
    <row r="111" spans="1:60" s="53" customFormat="1" ht="30" customHeight="1" x14ac:dyDescent="0.25">
      <c r="A111" s="117">
        <f>+A110+1</f>
        <v>59</v>
      </c>
      <c r="B111" s="103" t="s">
        <v>68</v>
      </c>
      <c r="C111" s="36" t="s">
        <v>406</v>
      </c>
      <c r="D111" s="104" t="s">
        <v>50</v>
      </c>
      <c r="E111" s="103" t="s">
        <v>120</v>
      </c>
      <c r="F111" s="105">
        <v>80000</v>
      </c>
      <c r="G111" s="105">
        <f>F111*2.87%</f>
        <v>2296</v>
      </c>
      <c r="H111" s="105">
        <f>+F111*3.04%</f>
        <v>2432</v>
      </c>
      <c r="I111" s="105">
        <v>1715.46</v>
      </c>
      <c r="J111" s="102">
        <f>+G111+H111+I111</f>
        <v>6443.46</v>
      </c>
      <c r="K111" s="102">
        <f>+F111-J111</f>
        <v>73556.539999999994</v>
      </c>
      <c r="L111" s="102">
        <v>0</v>
      </c>
      <c r="M111" s="102"/>
      <c r="N111" s="232">
        <v>15964.04</v>
      </c>
      <c r="O111" s="102">
        <f>+N111+I111+H111+G111+L111</f>
        <v>22407.5</v>
      </c>
      <c r="P111" s="106">
        <f>+F111-O111</f>
        <v>57592.5</v>
      </c>
      <c r="Q111" s="39"/>
    </row>
    <row r="112" spans="1:60" s="47" customFormat="1" ht="30" customHeight="1" x14ac:dyDescent="0.25">
      <c r="A112" s="36">
        <f>+A111+1</f>
        <v>60</v>
      </c>
      <c r="B112" s="103" t="s">
        <v>138</v>
      </c>
      <c r="C112" s="36" t="s">
        <v>407</v>
      </c>
      <c r="D112" s="104" t="s">
        <v>50</v>
      </c>
      <c r="E112" s="103" t="s">
        <v>120</v>
      </c>
      <c r="F112" s="105">
        <v>80000</v>
      </c>
      <c r="G112" s="105">
        <f>F112*2.87%</f>
        <v>2296</v>
      </c>
      <c r="H112" s="105">
        <f>+F112*3.04%</f>
        <v>2432</v>
      </c>
      <c r="I112" s="105"/>
      <c r="J112" s="102">
        <f>+G112+H112+I112</f>
        <v>4728</v>
      </c>
      <c r="K112" s="102">
        <f>+F112-J112</f>
        <v>75272</v>
      </c>
      <c r="L112" s="102">
        <f>+IF(K112*12&lt;=416220.01,0,IF(K112*12&lt;=624329.01,(((K112*12-416220.01)*0.15)/12),IF((K112*12&lt;=867123.01),(31216+0.2*(K112*12-624329.01))/12,((79776+0.25*(K112*12-867123.01))/12))))-M112</f>
        <v>7400.9372916666662</v>
      </c>
      <c r="M112" s="102"/>
      <c r="N112" s="232">
        <v>25</v>
      </c>
      <c r="O112" s="102">
        <f>+N112+I112+H112+G112+L112</f>
        <v>12153.937291666665</v>
      </c>
      <c r="P112" s="106">
        <f>+F112-O112</f>
        <v>67846.062708333338</v>
      </c>
    </row>
    <row r="113" spans="1:17" s="39" customFormat="1" ht="30" customHeight="1" x14ac:dyDescent="0.25">
      <c r="A113" s="36"/>
      <c r="B113" s="46"/>
      <c r="C113" s="132"/>
      <c r="D113" s="196" t="s">
        <v>124</v>
      </c>
      <c r="E113" s="198"/>
      <c r="F113" s="37">
        <f>SUM(F108:F112)</f>
        <v>495000</v>
      </c>
      <c r="G113" s="37">
        <f t="shared" ref="G113:P113" si="34">SUM(G108:G112)</f>
        <v>14206.5</v>
      </c>
      <c r="H113" s="37">
        <f t="shared" si="34"/>
        <v>15048</v>
      </c>
      <c r="I113" s="37">
        <f t="shared" si="34"/>
        <v>1715.46</v>
      </c>
      <c r="J113" s="37">
        <f t="shared" si="34"/>
        <v>30969.96</v>
      </c>
      <c r="K113" s="37">
        <f t="shared" si="34"/>
        <v>464030.04</v>
      </c>
      <c r="L113" s="37">
        <f t="shared" si="34"/>
        <v>42196.936874999999</v>
      </c>
      <c r="M113" s="37"/>
      <c r="N113" s="37">
        <f t="shared" si="34"/>
        <v>28321.07</v>
      </c>
      <c r="O113" s="37">
        <f t="shared" si="34"/>
        <v>101487.96687499998</v>
      </c>
      <c r="P113" s="37">
        <f t="shared" si="34"/>
        <v>393512.03312500007</v>
      </c>
    </row>
    <row r="114" spans="1:17" s="39" customFormat="1" ht="30" customHeight="1" thickBot="1" x14ac:dyDescent="0.3">
      <c r="A114" s="44"/>
      <c r="B114" s="42"/>
      <c r="C114" s="44"/>
      <c r="D114" s="43"/>
      <c r="E114" s="42"/>
    </row>
    <row r="115" spans="1:17" s="53" customFormat="1" ht="30" customHeight="1" thickBot="1" x14ac:dyDescent="0.3">
      <c r="A115" s="303" t="s">
        <v>164</v>
      </c>
      <c r="B115" s="304"/>
      <c r="C115" s="304"/>
      <c r="D115" s="304"/>
      <c r="E115" s="304"/>
      <c r="F115" s="202"/>
      <c r="G115" s="202"/>
      <c r="H115" s="202"/>
      <c r="I115" s="202"/>
      <c r="J115" s="202"/>
      <c r="K115" s="202"/>
      <c r="L115" s="202"/>
      <c r="M115" s="202"/>
      <c r="N115" s="202"/>
      <c r="O115" s="202"/>
      <c r="P115" s="202"/>
      <c r="Q115" s="39"/>
    </row>
    <row r="116" spans="1:17" s="47" customFormat="1" ht="30" customHeight="1" x14ac:dyDescent="0.25">
      <c r="A116" s="79">
        <f>+A112+1</f>
        <v>61</v>
      </c>
      <c r="B116" s="103" t="s">
        <v>587</v>
      </c>
      <c r="C116" s="36" t="s">
        <v>406</v>
      </c>
      <c r="D116" s="104" t="s">
        <v>588</v>
      </c>
      <c r="E116" s="80" t="s">
        <v>121</v>
      </c>
      <c r="F116" s="81">
        <v>190000</v>
      </c>
      <c r="G116" s="81">
        <f>F116*2.87%</f>
        <v>5453</v>
      </c>
      <c r="H116" s="81">
        <v>5776</v>
      </c>
      <c r="I116" s="81"/>
      <c r="J116" s="76">
        <f>+G116+H116+I116</f>
        <v>11229</v>
      </c>
      <c r="K116" s="76">
        <f>+F116-J116</f>
        <v>178771</v>
      </c>
      <c r="L116" s="76">
        <f>+IF(K116*12&lt;=416220.01,0,IF(K116*12&lt;=624329.01,(((K116*12-416220.01)*0.15)/12),IF((K116*12&lt;=867123.01),(31216+0.2*(K116*12-624329.01))/12,((79776+0.25*(K116*12-867123.01))/12))))-M116</f>
        <v>33275.687291666669</v>
      </c>
      <c r="M116" s="76"/>
      <c r="N116" s="83">
        <v>25</v>
      </c>
      <c r="O116" s="102">
        <f>+N116+I116+H116+G116+L116</f>
        <v>44529.687291666669</v>
      </c>
      <c r="P116" s="77">
        <f>+F116-O116</f>
        <v>145470.31270833334</v>
      </c>
    </row>
    <row r="117" spans="1:17" s="39" customFormat="1" ht="30" customHeight="1" x14ac:dyDescent="0.25">
      <c r="A117" s="79">
        <f>+A116+1</f>
        <v>62</v>
      </c>
      <c r="B117" s="108" t="s">
        <v>74</v>
      </c>
      <c r="C117" s="165" t="s">
        <v>406</v>
      </c>
      <c r="D117" s="104" t="s">
        <v>532</v>
      </c>
      <c r="E117" s="103" t="s">
        <v>121</v>
      </c>
      <c r="F117" s="105">
        <v>110000</v>
      </c>
      <c r="G117" s="105">
        <f>F117*2.87%</f>
        <v>3157</v>
      </c>
      <c r="H117" s="81">
        <f>+F117*3.04%</f>
        <v>3344</v>
      </c>
      <c r="I117" s="81">
        <v>1715.46</v>
      </c>
      <c r="J117" s="76">
        <f>+G117+H117+I117</f>
        <v>8216.4599999999991</v>
      </c>
      <c r="K117" s="76">
        <f>+F117-J117</f>
        <v>101783.54000000001</v>
      </c>
      <c r="L117" s="76">
        <f>+IF(K117*12&lt;=416220.01,0,IF(K117*12&lt;=624329.01,(((K117*12-416220.01)*0.15)/12),IF((K117*12&lt;=867123.01),(31216+0.2*(K117*12-624329.01))/12,((79776+0.25*(K117*12-867123.01))/12))))-M117</f>
        <v>14028.822291666665</v>
      </c>
      <c r="M117" s="76"/>
      <c r="N117" s="83">
        <v>5025</v>
      </c>
      <c r="O117" s="102">
        <f>+N117+I117+H117+G117+L117</f>
        <v>27270.282291666663</v>
      </c>
      <c r="P117" s="77">
        <f>+F117-O117</f>
        <v>82729.717708333337</v>
      </c>
    </row>
    <row r="118" spans="1:17" s="39" customFormat="1" ht="30" customHeight="1" x14ac:dyDescent="0.25">
      <c r="A118" s="79">
        <f>+A117+1</f>
        <v>63</v>
      </c>
      <c r="B118" s="103" t="s">
        <v>69</v>
      </c>
      <c r="C118" s="36" t="s">
        <v>407</v>
      </c>
      <c r="D118" s="104" t="s">
        <v>93</v>
      </c>
      <c r="E118" s="103" t="s">
        <v>121</v>
      </c>
      <c r="F118" s="105">
        <v>60000</v>
      </c>
      <c r="G118" s="105">
        <f>F118*2.87%</f>
        <v>1722</v>
      </c>
      <c r="H118" s="81">
        <f>+F118*3.04%</f>
        <v>1824</v>
      </c>
      <c r="I118" s="81">
        <v>3430.92</v>
      </c>
      <c r="J118" s="76">
        <f>+G118+H118+I118</f>
        <v>6976.92</v>
      </c>
      <c r="K118" s="76">
        <f>+F118-J118</f>
        <v>53023.08</v>
      </c>
      <c r="L118" s="76">
        <v>0</v>
      </c>
      <c r="M118" s="76"/>
      <c r="N118" s="83">
        <v>1025</v>
      </c>
      <c r="O118" s="102">
        <f>+N118+I118+H118+G118+L118</f>
        <v>8001.92</v>
      </c>
      <c r="P118" s="77">
        <f>+F118-O118</f>
        <v>51998.080000000002</v>
      </c>
    </row>
    <row r="119" spans="1:17" s="39" customFormat="1" ht="30" customHeight="1" x14ac:dyDescent="0.25">
      <c r="A119" s="196" t="s">
        <v>124</v>
      </c>
      <c r="B119" s="197"/>
      <c r="C119" s="197"/>
      <c r="D119" s="197"/>
      <c r="E119" s="198"/>
      <c r="F119" s="37">
        <f>SUM(F116:F118)</f>
        <v>360000</v>
      </c>
      <c r="G119" s="37">
        <f t="shared" ref="G119:P119" si="35">SUM(G116:G118)</f>
        <v>10332</v>
      </c>
      <c r="H119" s="37">
        <f t="shared" si="35"/>
        <v>10944</v>
      </c>
      <c r="I119" s="37">
        <f t="shared" si="35"/>
        <v>5146.38</v>
      </c>
      <c r="J119" s="37">
        <f t="shared" si="35"/>
        <v>26422.379999999997</v>
      </c>
      <c r="K119" s="37">
        <f t="shared" si="35"/>
        <v>333577.62000000005</v>
      </c>
      <c r="L119" s="37">
        <f t="shared" si="35"/>
        <v>47304.509583333333</v>
      </c>
      <c r="M119" s="37"/>
      <c r="N119" s="37">
        <f t="shared" si="35"/>
        <v>6075</v>
      </c>
      <c r="O119" s="37">
        <f t="shared" si="35"/>
        <v>79801.889583333323</v>
      </c>
      <c r="P119" s="37">
        <f t="shared" si="35"/>
        <v>280198.11041666666</v>
      </c>
    </row>
    <row r="120" spans="1:17" s="39" customFormat="1" ht="30" customHeight="1" thickBot="1" x14ac:dyDescent="0.3">
      <c r="A120" s="41"/>
      <c r="B120" s="48"/>
      <c r="C120" s="133"/>
      <c r="D120" s="48"/>
      <c r="E120" s="48"/>
      <c r="F120" s="49"/>
    </row>
    <row r="121" spans="1:17" s="53" customFormat="1" ht="30" customHeight="1" thickBot="1" x14ac:dyDescent="0.3">
      <c r="A121" s="303" t="s">
        <v>165</v>
      </c>
      <c r="B121" s="304"/>
      <c r="C121" s="304"/>
      <c r="D121" s="304"/>
      <c r="E121" s="304"/>
      <c r="F121" s="202"/>
      <c r="G121" s="202"/>
      <c r="H121" s="202"/>
      <c r="I121" s="202"/>
      <c r="J121" s="202"/>
      <c r="K121" s="202"/>
      <c r="L121" s="202"/>
      <c r="M121" s="202"/>
      <c r="N121" s="202"/>
      <c r="O121" s="202"/>
      <c r="P121" s="202"/>
      <c r="Q121" s="39"/>
    </row>
    <row r="122" spans="1:17" s="85" customFormat="1" ht="30" customHeight="1" x14ac:dyDescent="0.25">
      <c r="A122" s="36">
        <f>+A118+1</f>
        <v>64</v>
      </c>
      <c r="B122" s="103" t="s">
        <v>255</v>
      </c>
      <c r="C122" s="36" t="s">
        <v>407</v>
      </c>
      <c r="D122" s="104" t="s">
        <v>50</v>
      </c>
      <c r="E122" s="103" t="s">
        <v>121</v>
      </c>
      <c r="F122" s="105">
        <v>90000</v>
      </c>
      <c r="G122" s="105">
        <f>F122*2.87%</f>
        <v>2583</v>
      </c>
      <c r="H122" s="105">
        <f>+F122*3.04%</f>
        <v>2736</v>
      </c>
      <c r="I122" s="105"/>
      <c r="J122" s="102">
        <f>+G122+H122+I122</f>
        <v>5319</v>
      </c>
      <c r="K122" s="102">
        <f>+F122-J122</f>
        <v>84681</v>
      </c>
      <c r="L122" s="102">
        <v>0</v>
      </c>
      <c r="M122" s="102"/>
      <c r="N122" s="232">
        <v>8955.34</v>
      </c>
      <c r="O122" s="102">
        <f>+N122+I122+H122+G122+L122</f>
        <v>14274.34</v>
      </c>
      <c r="P122" s="106">
        <f>+F122-O122</f>
        <v>75725.66</v>
      </c>
      <c r="Q122" s="40"/>
    </row>
    <row r="123" spans="1:17" s="53" customFormat="1" ht="30" customHeight="1" x14ac:dyDescent="0.25">
      <c r="A123" s="36">
        <f>+A122+1</f>
        <v>65</v>
      </c>
      <c r="B123" s="107" t="s">
        <v>63</v>
      </c>
      <c r="C123" s="117" t="s">
        <v>407</v>
      </c>
      <c r="D123" s="104" t="s">
        <v>50</v>
      </c>
      <c r="E123" s="103" t="s">
        <v>120</v>
      </c>
      <c r="F123" s="102">
        <v>80000</v>
      </c>
      <c r="G123" s="102">
        <f>F123*2.87%</f>
        <v>2296</v>
      </c>
      <c r="H123" s="102">
        <f>+F123*3.04%</f>
        <v>2432</v>
      </c>
      <c r="I123" s="102"/>
      <c r="J123" s="102">
        <f>+G123+H123+I123</f>
        <v>4728</v>
      </c>
      <c r="K123" s="102">
        <f>+F123-J123</f>
        <v>75272</v>
      </c>
      <c r="L123" s="102">
        <f>+IF(K123*12&lt;=416220.01,0,IF(K123*12&lt;=624329.01,(((K123*12-416220.01)*0.15)/12),IF((K123*12&lt;=867123.01),(31216+0.2*(K123*12-624329.01))/12,((79776+0.25*(K123*12-867123.01))/12))))-M123</f>
        <v>7400.9372916666662</v>
      </c>
      <c r="M123" s="102"/>
      <c r="N123" s="232">
        <v>13576.19</v>
      </c>
      <c r="O123" s="102">
        <f>+N123+I123+H123+G123+L123</f>
        <v>25705.127291666668</v>
      </c>
      <c r="P123" s="106">
        <f>+F123-O123</f>
        <v>54294.872708333336</v>
      </c>
      <c r="Q123" s="39"/>
    </row>
    <row r="124" spans="1:17" s="39" customFormat="1" ht="30" customHeight="1" x14ac:dyDescent="0.25">
      <c r="A124" s="36">
        <f>+A123+1</f>
        <v>66</v>
      </c>
      <c r="B124" s="103" t="s">
        <v>256</v>
      </c>
      <c r="C124" s="36" t="s">
        <v>406</v>
      </c>
      <c r="D124" s="104" t="s">
        <v>50</v>
      </c>
      <c r="E124" s="103" t="s">
        <v>120</v>
      </c>
      <c r="F124" s="105">
        <v>80000</v>
      </c>
      <c r="G124" s="105">
        <f>F124*2.87%</f>
        <v>2296</v>
      </c>
      <c r="H124" s="105">
        <f>+F124*3.04%</f>
        <v>2432</v>
      </c>
      <c r="I124" s="105"/>
      <c r="J124" s="102">
        <f>+G124+H124+I124</f>
        <v>4728</v>
      </c>
      <c r="K124" s="102">
        <f>+F124-J124</f>
        <v>75272</v>
      </c>
      <c r="L124" s="102">
        <f>+IF(K124*12&lt;=416220.01,0,IF(K124*12&lt;=624329.01,(((K124*12-416220.01)*0.15)/12),IF((K124*12&lt;=867123.01),(31216+0.2*(K124*12-624329.01))/12,((79776+0.25*(K124*12-867123.01))/12))))-M124</f>
        <v>7400.9372916666662</v>
      </c>
      <c r="M124" s="102"/>
      <c r="N124" s="232">
        <v>25</v>
      </c>
      <c r="O124" s="102">
        <f>+N124+I124+H124+G124+L124</f>
        <v>12153.937291666665</v>
      </c>
      <c r="P124" s="106">
        <f>+F124-O124</f>
        <v>67846.062708333338</v>
      </c>
    </row>
    <row r="125" spans="1:17" s="47" customFormat="1" ht="30" customHeight="1" x14ac:dyDescent="0.25">
      <c r="A125" s="36">
        <f>+A124+1</f>
        <v>67</v>
      </c>
      <c r="B125" s="103" t="s">
        <v>264</v>
      </c>
      <c r="C125" s="36" t="s">
        <v>406</v>
      </c>
      <c r="D125" s="104" t="s">
        <v>50</v>
      </c>
      <c r="E125" s="103" t="s">
        <v>120</v>
      </c>
      <c r="F125" s="105">
        <v>80000</v>
      </c>
      <c r="G125" s="105">
        <f>F125*2.87%</f>
        <v>2296</v>
      </c>
      <c r="H125" s="105">
        <f>+F125*3.04%</f>
        <v>2432</v>
      </c>
      <c r="I125" s="105"/>
      <c r="J125" s="102">
        <f>+G125+H125+I125</f>
        <v>4728</v>
      </c>
      <c r="K125" s="102">
        <f>+F125-J125</f>
        <v>75272</v>
      </c>
      <c r="L125" s="102">
        <v>0</v>
      </c>
      <c r="M125" s="102"/>
      <c r="N125" s="232">
        <v>25</v>
      </c>
      <c r="O125" s="102">
        <f>+N125+I125+H125+G125+L125</f>
        <v>4753</v>
      </c>
      <c r="P125" s="106">
        <f>+F125-O125</f>
        <v>75247</v>
      </c>
    </row>
    <row r="126" spans="1:17" s="39" customFormat="1" ht="30" customHeight="1" thickBot="1" x14ac:dyDescent="0.3">
      <c r="A126" s="196" t="s">
        <v>124</v>
      </c>
      <c r="B126" s="197"/>
      <c r="C126" s="197"/>
      <c r="D126" s="197"/>
      <c r="E126" s="198"/>
      <c r="F126" s="37">
        <f>SUM(F122:F125)</f>
        <v>330000</v>
      </c>
      <c r="G126" s="37">
        <f t="shared" ref="G126:P126" si="36">SUM(G122:G125)</f>
        <v>9471</v>
      </c>
      <c r="H126" s="37">
        <f t="shared" si="36"/>
        <v>10032</v>
      </c>
      <c r="I126" s="37">
        <f t="shared" si="36"/>
        <v>0</v>
      </c>
      <c r="J126" s="37">
        <f t="shared" si="36"/>
        <v>19503</v>
      </c>
      <c r="K126" s="37">
        <f t="shared" si="36"/>
        <v>310497</v>
      </c>
      <c r="L126" s="37">
        <f t="shared" si="36"/>
        <v>14801.874583333332</v>
      </c>
      <c r="M126" s="37"/>
      <c r="N126" s="37">
        <f t="shared" si="36"/>
        <v>22581.53</v>
      </c>
      <c r="O126" s="37">
        <f t="shared" si="36"/>
        <v>56886.404583333337</v>
      </c>
      <c r="P126" s="37">
        <f t="shared" si="36"/>
        <v>273113.59541666671</v>
      </c>
    </row>
    <row r="127" spans="1:17" s="53" customFormat="1" ht="30" customHeight="1" thickBot="1" x14ac:dyDescent="0.3">
      <c r="A127" s="303" t="s">
        <v>166</v>
      </c>
      <c r="B127" s="304"/>
      <c r="C127" s="304"/>
      <c r="D127" s="304"/>
      <c r="E127" s="304"/>
      <c r="F127" s="202"/>
      <c r="G127" s="202"/>
      <c r="H127" s="202"/>
      <c r="I127" s="202"/>
      <c r="J127" s="202"/>
      <c r="K127" s="202"/>
      <c r="L127" s="202"/>
      <c r="M127" s="202"/>
      <c r="N127" s="202"/>
      <c r="O127" s="202"/>
      <c r="P127" s="202"/>
      <c r="Q127" s="39"/>
    </row>
    <row r="128" spans="1:17" s="53" customFormat="1" ht="30" customHeight="1" x14ac:dyDescent="0.25">
      <c r="A128" s="36">
        <f>+A125+1</f>
        <v>68</v>
      </c>
      <c r="B128" s="103" t="s">
        <v>487</v>
      </c>
      <c r="C128" s="36" t="s">
        <v>406</v>
      </c>
      <c r="D128" s="104" t="s">
        <v>50</v>
      </c>
      <c r="E128" s="103" t="s">
        <v>121</v>
      </c>
      <c r="F128" s="105">
        <v>90000</v>
      </c>
      <c r="G128" s="105">
        <f>F128*2.87%</f>
        <v>2583</v>
      </c>
      <c r="H128" s="81">
        <f>+F128*3.04%</f>
        <v>2736</v>
      </c>
      <c r="I128" s="81"/>
      <c r="J128" s="76">
        <f>+G128+H128+I128</f>
        <v>5319</v>
      </c>
      <c r="K128" s="76">
        <f>+F128-J128</f>
        <v>84681</v>
      </c>
      <c r="L128" s="76">
        <f>+IF(K128*12&lt;=416220.01,0,IF(K128*12&lt;=624329.01,(((K128*12-416220.01)*0.15)/12),IF((K128*12&lt;=867123.01),(31216+0.2*(K128*12-624329.01))/12,((79776+0.25*(K128*12-867123.01))/12))))-M128</f>
        <v>9753.1872916666671</v>
      </c>
      <c r="M128" s="76"/>
      <c r="N128" s="76">
        <v>18722.96</v>
      </c>
      <c r="O128" s="102">
        <f>+N128+I128+H128+G128+L128</f>
        <v>33795.147291666668</v>
      </c>
      <c r="P128" s="77">
        <f>+F128-O128</f>
        <v>56204.852708333332</v>
      </c>
      <c r="Q128" s="39"/>
    </row>
    <row r="129" spans="1:60" s="53" customFormat="1" ht="30" customHeight="1" x14ac:dyDescent="0.25">
      <c r="A129" s="166">
        <f>+A128+1</f>
        <v>69</v>
      </c>
      <c r="B129" s="103" t="s">
        <v>607</v>
      </c>
      <c r="C129" s="36" t="s">
        <v>407</v>
      </c>
      <c r="D129" s="104" t="s">
        <v>50</v>
      </c>
      <c r="E129" s="103" t="s">
        <v>121</v>
      </c>
      <c r="F129" s="105">
        <v>90000</v>
      </c>
      <c r="G129" s="105">
        <f>F129*2.87%</f>
        <v>2583</v>
      </c>
      <c r="H129" s="81">
        <f>+F129*3.04%</f>
        <v>2736</v>
      </c>
      <c r="I129" s="81"/>
      <c r="J129" s="76">
        <f t="shared" ref="J129" si="37">+G129+H129+I129</f>
        <v>5319</v>
      </c>
      <c r="K129" s="76">
        <f t="shared" ref="K129" si="38">+F129-J129</f>
        <v>84681</v>
      </c>
      <c r="L129" s="76">
        <v>0</v>
      </c>
      <c r="M129" s="76"/>
      <c r="N129" s="83">
        <v>10035.34</v>
      </c>
      <c r="O129" s="102">
        <v>15354.34</v>
      </c>
      <c r="P129" s="77">
        <v>74645.66</v>
      </c>
      <c r="Q129" s="39"/>
    </row>
    <row r="130" spans="1:60" s="39" customFormat="1" ht="30" customHeight="1" x14ac:dyDescent="0.25">
      <c r="A130" s="36">
        <f>+A129+1</f>
        <v>70</v>
      </c>
      <c r="B130" s="103" t="s">
        <v>258</v>
      </c>
      <c r="C130" s="36" t="s">
        <v>406</v>
      </c>
      <c r="D130" s="104" t="s">
        <v>50</v>
      </c>
      <c r="E130" s="103" t="s">
        <v>121</v>
      </c>
      <c r="F130" s="105">
        <v>85000</v>
      </c>
      <c r="G130" s="105">
        <f>F130*2.87%</f>
        <v>2439.5</v>
      </c>
      <c r="H130" s="81">
        <f>+F130*3.04%</f>
        <v>2584</v>
      </c>
      <c r="I130" s="81"/>
      <c r="J130" s="76">
        <f>+G130+H130+I130</f>
        <v>5023.5</v>
      </c>
      <c r="K130" s="76">
        <f>+F130-J130</f>
        <v>79976.5</v>
      </c>
      <c r="L130" s="76">
        <f>+IF(K130*12&lt;=416220.01,0,IF(K130*12&lt;=624329.01,(((K130*12-416220.01)*0.15)/12),IF((K130*12&lt;=867123.01),(31216+0.2*(K130*12-624329.01))/12,((79776+0.25*(K130*12-867123.01))/12))))-M130</f>
        <v>8577.0622916666671</v>
      </c>
      <c r="M130" s="76"/>
      <c r="N130" s="83">
        <v>1044</v>
      </c>
      <c r="O130" s="102">
        <f>+N130+I130+H130+G130+L130</f>
        <v>14644.562291666667</v>
      </c>
      <c r="P130" s="77">
        <f>+F130-O130</f>
        <v>70355.437708333338</v>
      </c>
    </row>
    <row r="131" spans="1:60" s="47" customFormat="1" ht="30" customHeight="1" x14ac:dyDescent="0.25">
      <c r="A131" s="36">
        <f>+A130+1</f>
        <v>71</v>
      </c>
      <c r="B131" s="103" t="s">
        <v>191</v>
      </c>
      <c r="C131" s="36" t="s">
        <v>406</v>
      </c>
      <c r="D131" s="104" t="s">
        <v>50</v>
      </c>
      <c r="E131" s="103" t="s">
        <v>121</v>
      </c>
      <c r="F131" s="105">
        <v>80000</v>
      </c>
      <c r="G131" s="81">
        <v>2296</v>
      </c>
      <c r="H131" s="81">
        <v>2432</v>
      </c>
      <c r="I131" s="81">
        <v>3430.92</v>
      </c>
      <c r="J131" s="76">
        <f>+G131+H131+I131</f>
        <v>8158.92</v>
      </c>
      <c r="K131" s="76">
        <f>+F131-J131</f>
        <v>71841.08</v>
      </c>
      <c r="L131" s="76">
        <v>0</v>
      </c>
      <c r="M131" s="76"/>
      <c r="N131" s="83">
        <v>41038.06</v>
      </c>
      <c r="O131" s="102">
        <f>+N131+I131+H131+G131+L131</f>
        <v>49196.979999999996</v>
      </c>
      <c r="P131" s="77">
        <f>+F131-O131</f>
        <v>30803.020000000004</v>
      </c>
    </row>
    <row r="132" spans="1:60" ht="30" customHeight="1" x14ac:dyDescent="0.25">
      <c r="A132" s="196" t="s">
        <v>124</v>
      </c>
      <c r="B132" s="197"/>
      <c r="C132" s="197"/>
      <c r="D132" s="197"/>
      <c r="E132" s="198"/>
      <c r="F132" s="37">
        <f>SUM(F128:F131)</f>
        <v>345000</v>
      </c>
      <c r="G132" s="37">
        <f t="shared" ref="G132:P132" si="39">SUM(G128:G131)</f>
        <v>9901.5</v>
      </c>
      <c r="H132" s="37">
        <f t="shared" si="39"/>
        <v>10488</v>
      </c>
      <c r="I132" s="37">
        <f t="shared" si="39"/>
        <v>3430.92</v>
      </c>
      <c r="J132" s="37">
        <f t="shared" si="39"/>
        <v>23820.42</v>
      </c>
      <c r="K132" s="37">
        <f t="shared" si="39"/>
        <v>321179.58</v>
      </c>
      <c r="L132" s="37">
        <f t="shared" si="39"/>
        <v>18330.249583333334</v>
      </c>
      <c r="M132" s="37"/>
      <c r="N132" s="37">
        <f t="shared" si="39"/>
        <v>70840.36</v>
      </c>
      <c r="O132" s="37">
        <f t="shared" si="39"/>
        <v>112991.02958333332</v>
      </c>
      <c r="P132" s="37">
        <f t="shared" si="39"/>
        <v>232008.97041666671</v>
      </c>
      <c r="Q132" s="32"/>
      <c r="R132" s="32"/>
      <c r="S132" s="32"/>
      <c r="T132" s="32"/>
      <c r="U132" s="32"/>
      <c r="V132" s="32"/>
      <c r="W132" s="32"/>
      <c r="X132" s="32"/>
      <c r="Y132" s="32"/>
      <c r="Z132" s="32"/>
      <c r="AA132" s="32"/>
      <c r="AB132" s="32"/>
      <c r="AC132" s="32"/>
      <c r="AD132" s="32"/>
      <c r="AE132" s="32"/>
      <c r="AF132" s="32"/>
      <c r="AG132" s="32"/>
      <c r="AH132" s="32"/>
      <c r="AI132" s="32"/>
      <c r="AJ132" s="32"/>
      <c r="AK132" s="32"/>
      <c r="AL132" s="32"/>
      <c r="AM132" s="32"/>
      <c r="AN132" s="32"/>
      <c r="AO132" s="32"/>
      <c r="AP132" s="32"/>
      <c r="AQ132" s="32"/>
      <c r="AR132" s="32"/>
      <c r="AS132" s="32"/>
      <c r="AT132" s="32"/>
      <c r="AU132" s="32"/>
      <c r="AV132" s="32"/>
      <c r="AW132" s="32"/>
      <c r="AX132" s="32"/>
      <c r="AY132" s="32"/>
      <c r="AZ132" s="32"/>
      <c r="BA132" s="32"/>
      <c r="BB132" s="32"/>
      <c r="BC132" s="32"/>
      <c r="BD132" s="32"/>
      <c r="BE132" s="32"/>
      <c r="BF132" s="32"/>
      <c r="BG132" s="32"/>
      <c r="BH132" s="32"/>
    </row>
    <row r="133" spans="1:60" s="39" customFormat="1" ht="30" customHeight="1" thickBot="1" x14ac:dyDescent="0.3">
      <c r="A133" s="44"/>
      <c r="B133" s="42"/>
      <c r="C133" s="44"/>
      <c r="D133" s="42"/>
      <c r="E133" s="42"/>
      <c r="G133" s="32"/>
      <c r="H133" s="32"/>
      <c r="I133" s="32"/>
      <c r="J133" s="32"/>
      <c r="K133" s="32"/>
      <c r="L133" s="32"/>
      <c r="M133" s="32"/>
      <c r="N133" s="32"/>
      <c r="O133" s="32"/>
      <c r="P133" s="32"/>
      <c r="Q133" s="78"/>
    </row>
    <row r="134" spans="1:60" s="53" customFormat="1" ht="30" customHeight="1" thickBot="1" x14ac:dyDescent="0.3">
      <c r="A134" s="303" t="s">
        <v>167</v>
      </c>
      <c r="B134" s="304"/>
      <c r="C134" s="304"/>
      <c r="D134" s="304"/>
      <c r="E134" s="304"/>
      <c r="F134" s="202"/>
      <c r="G134" s="202"/>
      <c r="H134" s="202"/>
      <c r="I134" s="202"/>
      <c r="J134" s="202"/>
      <c r="K134" s="202"/>
      <c r="L134" s="202"/>
      <c r="M134" s="202"/>
      <c r="N134" s="202"/>
      <c r="O134" s="202"/>
      <c r="P134" s="202"/>
      <c r="Q134" s="39"/>
    </row>
    <row r="135" spans="1:60" s="47" customFormat="1" ht="30" customHeight="1" x14ac:dyDescent="0.25">
      <c r="A135" s="36">
        <f>+A131+1</f>
        <v>72</v>
      </c>
      <c r="B135" s="103" t="s">
        <v>101</v>
      </c>
      <c r="C135" s="36" t="s">
        <v>407</v>
      </c>
      <c r="D135" s="104" t="s">
        <v>50</v>
      </c>
      <c r="E135" s="103" t="s">
        <v>120</v>
      </c>
      <c r="F135" s="105">
        <v>90000</v>
      </c>
      <c r="G135" s="105">
        <f t="shared" ref="G135:G140" si="40">F135*2.87%</f>
        <v>2583</v>
      </c>
      <c r="H135" s="105">
        <f t="shared" ref="H135:H140" si="41">+F135*3.04%</f>
        <v>2736</v>
      </c>
      <c r="I135" s="105"/>
      <c r="J135" s="102">
        <f t="shared" ref="J135:J199" si="42">+G135+H135+I135</f>
        <v>5319</v>
      </c>
      <c r="K135" s="102">
        <f>+F135-J135</f>
        <v>84681</v>
      </c>
      <c r="L135" s="102">
        <v>0</v>
      </c>
      <c r="M135" s="102"/>
      <c r="N135" s="232">
        <v>65</v>
      </c>
      <c r="O135" s="102">
        <f t="shared" ref="O135:O140" si="43">+N135+I135+H135+G135+L135</f>
        <v>5384</v>
      </c>
      <c r="P135" s="106">
        <f t="shared" ref="P135:P140" si="44">+F135-O135</f>
        <v>84616</v>
      </c>
    </row>
    <row r="136" spans="1:60" s="53" customFormat="1" ht="30" customHeight="1" x14ac:dyDescent="0.25">
      <c r="A136" s="36">
        <f>+A135+1</f>
        <v>73</v>
      </c>
      <c r="B136" s="103" t="s">
        <v>58</v>
      </c>
      <c r="C136" s="36" t="s">
        <v>407</v>
      </c>
      <c r="D136" s="104" t="s">
        <v>50</v>
      </c>
      <c r="E136" s="103" t="s">
        <v>121</v>
      </c>
      <c r="F136" s="105">
        <v>90000</v>
      </c>
      <c r="G136" s="105">
        <f t="shared" si="40"/>
        <v>2583</v>
      </c>
      <c r="H136" s="105">
        <f t="shared" si="41"/>
        <v>2736</v>
      </c>
      <c r="I136" s="105">
        <v>0</v>
      </c>
      <c r="J136" s="102">
        <f t="shared" si="42"/>
        <v>5319</v>
      </c>
      <c r="K136" s="102">
        <f>+F136-J136</f>
        <v>84681</v>
      </c>
      <c r="L136" s="102">
        <v>0</v>
      </c>
      <c r="M136" s="102"/>
      <c r="N136" s="232">
        <v>2125</v>
      </c>
      <c r="O136" s="102">
        <f t="shared" si="43"/>
        <v>7444</v>
      </c>
      <c r="P136" s="106">
        <f t="shared" si="44"/>
        <v>82556</v>
      </c>
      <c r="Q136" s="39"/>
    </row>
    <row r="137" spans="1:60" s="53" customFormat="1" ht="30" customHeight="1" x14ac:dyDescent="0.25">
      <c r="A137" s="36">
        <f>+A136+1</f>
        <v>74</v>
      </c>
      <c r="B137" s="103" t="s">
        <v>5</v>
      </c>
      <c r="C137" s="36" t="s">
        <v>407</v>
      </c>
      <c r="D137" s="104" t="s">
        <v>50</v>
      </c>
      <c r="E137" s="103" t="s">
        <v>121</v>
      </c>
      <c r="F137" s="105">
        <v>90000</v>
      </c>
      <c r="G137" s="105">
        <f t="shared" si="40"/>
        <v>2583</v>
      </c>
      <c r="H137" s="105">
        <f t="shared" si="41"/>
        <v>2736</v>
      </c>
      <c r="I137" s="105"/>
      <c r="J137" s="102">
        <f t="shared" si="42"/>
        <v>5319</v>
      </c>
      <c r="K137" s="102">
        <f>+F137-J137</f>
        <v>84681</v>
      </c>
      <c r="L137" s="102">
        <f>+IF(K137*12&lt;=416220.01,0,IF(K137*12&lt;=624329.01,(((K137*12-416220.01)*0.15)/12),IF((K137*12&lt;=867123.01),(31216+0.2*(K137*12-624329.01))/12,((79776+0.25*(K137*12-867123.01))/12))))-M137</f>
        <v>9753.1872916666671</v>
      </c>
      <c r="M137" s="102"/>
      <c r="N137" s="106">
        <v>20929.900000000001</v>
      </c>
      <c r="O137" s="102">
        <f t="shared" si="43"/>
        <v>36002.08729166667</v>
      </c>
      <c r="P137" s="106">
        <f t="shared" si="44"/>
        <v>53997.91270833333</v>
      </c>
      <c r="Q137" s="39"/>
    </row>
    <row r="138" spans="1:60" s="53" customFormat="1" ht="30" customHeight="1" x14ac:dyDescent="0.25">
      <c r="A138" s="36">
        <f>+A137+1</f>
        <v>75</v>
      </c>
      <c r="B138" s="103" t="s">
        <v>260</v>
      </c>
      <c r="C138" s="36" t="s">
        <v>407</v>
      </c>
      <c r="D138" s="104" t="s">
        <v>50</v>
      </c>
      <c r="E138" s="103" t="s">
        <v>120</v>
      </c>
      <c r="F138" s="105">
        <v>80000</v>
      </c>
      <c r="G138" s="105">
        <f t="shared" si="40"/>
        <v>2296</v>
      </c>
      <c r="H138" s="105">
        <f t="shared" si="41"/>
        <v>2432</v>
      </c>
      <c r="I138" s="105"/>
      <c r="J138" s="102">
        <f t="shared" si="42"/>
        <v>4728</v>
      </c>
      <c r="K138" s="102">
        <f>+F138-J138</f>
        <v>75272</v>
      </c>
      <c r="L138" s="102">
        <v>0</v>
      </c>
      <c r="M138" s="102"/>
      <c r="N138" s="232">
        <v>205</v>
      </c>
      <c r="O138" s="102">
        <f t="shared" si="43"/>
        <v>4933</v>
      </c>
      <c r="P138" s="106">
        <f t="shared" si="44"/>
        <v>75067</v>
      </c>
      <c r="Q138" s="39"/>
    </row>
    <row r="139" spans="1:60" ht="30" customHeight="1" x14ac:dyDescent="0.25">
      <c r="A139" s="36">
        <f>+A138+1</f>
        <v>76</v>
      </c>
      <c r="B139" s="103" t="s">
        <v>261</v>
      </c>
      <c r="C139" s="36" t="s">
        <v>406</v>
      </c>
      <c r="D139" s="104" t="s">
        <v>50</v>
      </c>
      <c r="E139" s="103" t="s">
        <v>120</v>
      </c>
      <c r="F139" s="105">
        <v>80000</v>
      </c>
      <c r="G139" s="105">
        <f t="shared" si="40"/>
        <v>2296</v>
      </c>
      <c r="H139" s="105">
        <f t="shared" si="41"/>
        <v>2432</v>
      </c>
      <c r="I139" s="105">
        <v>3430.92</v>
      </c>
      <c r="J139" s="102">
        <f t="shared" si="42"/>
        <v>8158.92</v>
      </c>
      <c r="K139" s="102">
        <f t="shared" ref="K139:K203" si="45">+F139-J139</f>
        <v>71841.08</v>
      </c>
      <c r="L139" s="102">
        <v>0</v>
      </c>
      <c r="M139" s="102"/>
      <c r="N139" s="232">
        <v>25</v>
      </c>
      <c r="O139" s="102">
        <f t="shared" si="43"/>
        <v>8183.92</v>
      </c>
      <c r="P139" s="106">
        <f t="shared" si="44"/>
        <v>71816.08</v>
      </c>
      <c r="Q139" s="32"/>
      <c r="R139" s="32"/>
      <c r="S139" s="32"/>
      <c r="T139" s="32"/>
      <c r="U139" s="32"/>
      <c r="V139" s="32"/>
      <c r="W139" s="32"/>
      <c r="X139" s="32"/>
      <c r="Y139" s="32"/>
      <c r="Z139" s="32"/>
      <c r="AA139" s="32"/>
      <c r="AB139" s="32"/>
      <c r="AC139" s="32"/>
      <c r="AD139" s="32"/>
      <c r="AE139" s="32"/>
      <c r="AF139" s="32"/>
      <c r="AG139" s="32"/>
      <c r="AH139" s="32"/>
      <c r="AI139" s="32"/>
      <c r="AJ139" s="32"/>
      <c r="AK139" s="32"/>
      <c r="AL139" s="32"/>
      <c r="AM139" s="32"/>
      <c r="AN139" s="32"/>
      <c r="AO139" s="32"/>
      <c r="AP139" s="32"/>
      <c r="AQ139" s="32"/>
      <c r="AR139" s="32"/>
      <c r="AS139" s="32"/>
      <c r="AT139" s="32"/>
      <c r="AU139" s="32"/>
      <c r="AV139" s="32"/>
      <c r="AW139" s="32"/>
      <c r="AX139" s="32"/>
      <c r="AY139" s="32"/>
      <c r="AZ139" s="32"/>
      <c r="BA139" s="32"/>
      <c r="BB139" s="32"/>
      <c r="BC139" s="32"/>
      <c r="BD139" s="32"/>
      <c r="BE139" s="32"/>
      <c r="BF139" s="32"/>
      <c r="BG139" s="32"/>
      <c r="BH139" s="32"/>
    </row>
    <row r="140" spans="1:60" s="39" customFormat="1" ht="30" customHeight="1" x14ac:dyDescent="0.25">
      <c r="A140" s="36">
        <f>+A139+1</f>
        <v>77</v>
      </c>
      <c r="B140" s="103" t="s">
        <v>262</v>
      </c>
      <c r="C140" s="36" t="s">
        <v>407</v>
      </c>
      <c r="D140" s="104" t="s">
        <v>50</v>
      </c>
      <c r="E140" s="103" t="s">
        <v>121</v>
      </c>
      <c r="F140" s="105">
        <v>80000</v>
      </c>
      <c r="G140" s="105">
        <f t="shared" si="40"/>
        <v>2296</v>
      </c>
      <c r="H140" s="105">
        <f t="shared" si="41"/>
        <v>2432</v>
      </c>
      <c r="I140" s="105">
        <v>0</v>
      </c>
      <c r="J140" s="102">
        <f t="shared" si="42"/>
        <v>4728</v>
      </c>
      <c r="K140" s="102">
        <f t="shared" si="45"/>
        <v>75272</v>
      </c>
      <c r="L140" s="102">
        <f>+IF(K140*12&lt;=416220.01,0,IF(K140*12&lt;=624329.01,(((K140*12-416220.01)*0.15)/12),IF((K140*12&lt;=867123.01),(31216+0.2*(K140*12-624329.01))/12,((79776+0.25*(K140*12-867123.01))/12))))-M140</f>
        <v>7400.9372916666662</v>
      </c>
      <c r="M140" s="102"/>
      <c r="N140" s="232">
        <v>3125</v>
      </c>
      <c r="O140" s="102">
        <f t="shared" si="43"/>
        <v>15253.937291666665</v>
      </c>
      <c r="P140" s="106">
        <f t="shared" si="44"/>
        <v>64746.062708333338</v>
      </c>
    </row>
    <row r="141" spans="1:60" s="53" customFormat="1" ht="30" customHeight="1" x14ac:dyDescent="0.25">
      <c r="A141" s="196" t="s">
        <v>124</v>
      </c>
      <c r="B141" s="197"/>
      <c r="C141" s="197"/>
      <c r="D141" s="197"/>
      <c r="E141" s="198"/>
      <c r="F141" s="37">
        <f>SUM(F135:F140)</f>
        <v>510000</v>
      </c>
      <c r="G141" s="37">
        <f t="shared" ref="G141:P141" si="46">SUM(G135:G140)</f>
        <v>14637</v>
      </c>
      <c r="H141" s="37">
        <f t="shared" si="46"/>
        <v>15504</v>
      </c>
      <c r="I141" s="37">
        <f t="shared" si="46"/>
        <v>3430.92</v>
      </c>
      <c r="J141" s="37">
        <f t="shared" si="46"/>
        <v>33571.919999999998</v>
      </c>
      <c r="K141" s="37">
        <f t="shared" si="46"/>
        <v>476428.08</v>
      </c>
      <c r="L141" s="37">
        <f t="shared" si="46"/>
        <v>17154.124583333334</v>
      </c>
      <c r="M141" s="37"/>
      <c r="N141" s="37">
        <f t="shared" si="46"/>
        <v>26474.9</v>
      </c>
      <c r="O141" s="37">
        <f t="shared" si="46"/>
        <v>77200.94458333333</v>
      </c>
      <c r="P141" s="37">
        <f t="shared" si="46"/>
        <v>432799.05541666667</v>
      </c>
      <c r="Q141" s="39"/>
    </row>
    <row r="142" spans="1:60" s="86" customFormat="1" ht="30" customHeight="1" thickBot="1" x14ac:dyDescent="0.3">
      <c r="A142" s="44"/>
      <c r="B142" s="42"/>
      <c r="C142" s="44"/>
      <c r="D142" s="42"/>
      <c r="E142" s="42"/>
      <c r="F142" s="39"/>
      <c r="G142" s="32"/>
      <c r="H142" s="32"/>
      <c r="I142" s="32"/>
      <c r="J142" s="32"/>
      <c r="K142" s="32"/>
      <c r="L142" s="32"/>
      <c r="M142" s="32"/>
      <c r="N142" s="32"/>
      <c r="O142" s="32"/>
      <c r="P142" s="32"/>
      <c r="Q142" s="47"/>
    </row>
    <row r="143" spans="1:60" s="47" customFormat="1" ht="30" customHeight="1" thickBot="1" x14ac:dyDescent="0.3">
      <c r="A143" s="303" t="s">
        <v>168</v>
      </c>
      <c r="B143" s="304"/>
      <c r="C143" s="304"/>
      <c r="D143" s="304"/>
      <c r="E143" s="304"/>
      <c r="F143" s="202"/>
      <c r="G143" s="202"/>
      <c r="H143" s="202"/>
      <c r="I143" s="202"/>
      <c r="J143" s="202"/>
      <c r="K143" s="202"/>
      <c r="L143" s="202"/>
      <c r="M143" s="202"/>
      <c r="N143" s="202"/>
      <c r="O143" s="202"/>
      <c r="P143" s="202"/>
    </row>
    <row r="144" spans="1:60" ht="30" customHeight="1" x14ac:dyDescent="0.25">
      <c r="A144" s="79">
        <f>+A140+1</f>
        <v>78</v>
      </c>
      <c r="B144" s="80" t="s">
        <v>263</v>
      </c>
      <c r="C144" s="79" t="s">
        <v>407</v>
      </c>
      <c r="D144" s="84" t="s">
        <v>50</v>
      </c>
      <c r="E144" s="80" t="s">
        <v>121</v>
      </c>
      <c r="F144" s="81">
        <v>90000</v>
      </c>
      <c r="G144" s="81">
        <f>F144*2.87%</f>
        <v>2583</v>
      </c>
      <c r="H144" s="81">
        <f>+F144*3.04%</f>
        <v>2736</v>
      </c>
      <c r="I144" s="81">
        <v>1715.46</v>
      </c>
      <c r="J144" s="76">
        <f t="shared" si="42"/>
        <v>7034.46</v>
      </c>
      <c r="K144" s="76">
        <f t="shared" si="45"/>
        <v>82965.539999999994</v>
      </c>
      <c r="L144" s="76">
        <v>0</v>
      </c>
      <c r="M144" s="76"/>
      <c r="N144" s="83">
        <v>25</v>
      </c>
      <c r="O144" s="102">
        <f>+N144+I144+H144+G144+L144</f>
        <v>7059.46</v>
      </c>
      <c r="P144" s="77">
        <f>+F144-O144</f>
        <v>82940.539999999994</v>
      </c>
      <c r="Q144" s="32"/>
      <c r="R144" s="32"/>
      <c r="S144" s="32"/>
      <c r="T144" s="32"/>
      <c r="U144" s="32"/>
      <c r="V144" s="32"/>
      <c r="W144" s="32"/>
      <c r="X144" s="32"/>
      <c r="Y144" s="32"/>
      <c r="Z144" s="32"/>
      <c r="AA144" s="32"/>
      <c r="AB144" s="32"/>
      <c r="AC144" s="32"/>
      <c r="AD144" s="32"/>
      <c r="AE144" s="32"/>
      <c r="AF144" s="32"/>
      <c r="AG144" s="32"/>
      <c r="AH144" s="32"/>
      <c r="AI144" s="32"/>
      <c r="AJ144" s="32"/>
      <c r="AK144" s="32"/>
      <c r="AL144" s="32"/>
      <c r="AM144" s="32"/>
      <c r="AN144" s="32"/>
      <c r="AO144" s="32"/>
      <c r="AP144" s="32"/>
      <c r="AQ144" s="32"/>
      <c r="AR144" s="32"/>
      <c r="AS144" s="32"/>
      <c r="AT144" s="32"/>
      <c r="AU144" s="32"/>
      <c r="AV144" s="32"/>
      <c r="AW144" s="32"/>
      <c r="AX144" s="32"/>
      <c r="AY144" s="32"/>
      <c r="AZ144" s="32"/>
      <c r="BA144" s="32"/>
      <c r="BB144" s="32"/>
      <c r="BC144" s="32"/>
      <c r="BD144" s="32"/>
      <c r="BE144" s="32"/>
      <c r="BF144" s="32"/>
      <c r="BG144" s="32"/>
      <c r="BH144" s="32"/>
    </row>
    <row r="145" spans="1:60" s="39" customFormat="1" ht="30" customHeight="1" x14ac:dyDescent="0.25">
      <c r="A145" s="79">
        <f>+A144+1</f>
        <v>79</v>
      </c>
      <c r="B145" s="103" t="s">
        <v>185</v>
      </c>
      <c r="C145" s="36" t="s">
        <v>406</v>
      </c>
      <c r="D145" s="103" t="s">
        <v>50</v>
      </c>
      <c r="E145" s="103" t="s">
        <v>120</v>
      </c>
      <c r="F145" s="105">
        <v>90000</v>
      </c>
      <c r="G145" s="81">
        <f>F145*2.87%</f>
        <v>2583</v>
      </c>
      <c r="H145" s="81">
        <f>+F145*3.04%</f>
        <v>2736</v>
      </c>
      <c r="I145" s="81"/>
      <c r="J145" s="76">
        <f t="shared" si="42"/>
        <v>5319</v>
      </c>
      <c r="K145" s="76">
        <f t="shared" si="45"/>
        <v>84681</v>
      </c>
      <c r="L145" s="76">
        <f>+IF(K145*12&lt;=416220.01,0,IF(K145*12&lt;=624329.01,(((K145*12-416220.01)*0.15)/12),IF((K145*12&lt;=867123.01),(31216+0.2*(K145*12-624329.01))/12,((79776+0.25*(K145*12-867123.01))/12))))-M145</f>
        <v>9753.1872916666671</v>
      </c>
      <c r="M145" s="76"/>
      <c r="N145" s="83">
        <v>25</v>
      </c>
      <c r="O145" s="102">
        <f>+N145+I145+H145+G145+L145</f>
        <v>15097.187291666667</v>
      </c>
      <c r="P145" s="77">
        <f>+F145-O145</f>
        <v>74902.812708333338</v>
      </c>
    </row>
    <row r="146" spans="1:60" s="53" customFormat="1" ht="30" customHeight="1" x14ac:dyDescent="0.25">
      <c r="A146" s="196" t="s">
        <v>124</v>
      </c>
      <c r="B146" s="197"/>
      <c r="C146" s="197"/>
      <c r="D146" s="197"/>
      <c r="E146" s="198"/>
      <c r="F146" s="37">
        <f>SUM(F144:F145)</f>
        <v>180000</v>
      </c>
      <c r="G146" s="37">
        <f t="shared" ref="G146:P146" si="47">SUM(G144:G145)</f>
        <v>5166</v>
      </c>
      <c r="H146" s="37">
        <f t="shared" si="47"/>
        <v>5472</v>
      </c>
      <c r="I146" s="37">
        <f t="shared" si="47"/>
        <v>1715.46</v>
      </c>
      <c r="J146" s="37">
        <f t="shared" si="47"/>
        <v>12353.46</v>
      </c>
      <c r="K146" s="37">
        <f t="shared" si="47"/>
        <v>167646.53999999998</v>
      </c>
      <c r="L146" s="37">
        <f t="shared" si="47"/>
        <v>9753.1872916666671</v>
      </c>
      <c r="M146" s="37"/>
      <c r="N146" s="37">
        <f t="shared" si="47"/>
        <v>50</v>
      </c>
      <c r="O146" s="37">
        <f t="shared" si="47"/>
        <v>22156.647291666668</v>
      </c>
      <c r="P146" s="37">
        <f t="shared" si="47"/>
        <v>157843.35270833335</v>
      </c>
      <c r="Q146" s="39"/>
    </row>
    <row r="147" spans="1:60" s="53" customFormat="1" ht="30" customHeight="1" thickBot="1" x14ac:dyDescent="0.3">
      <c r="A147" s="44"/>
      <c r="B147" s="42"/>
      <c r="C147" s="44"/>
      <c r="D147" s="42"/>
      <c r="E147" s="42"/>
      <c r="F147" s="39"/>
      <c r="G147" s="32"/>
      <c r="H147" s="32"/>
      <c r="I147" s="32"/>
      <c r="J147" s="32"/>
      <c r="K147" s="32"/>
      <c r="L147" s="32"/>
      <c r="M147" s="32"/>
      <c r="N147" s="32"/>
      <c r="O147" s="32"/>
      <c r="P147" s="32"/>
      <c r="Q147" s="39"/>
    </row>
    <row r="148" spans="1:60" s="53" customFormat="1" ht="30" customHeight="1" thickBot="1" x14ac:dyDescent="0.3">
      <c r="A148" s="303" t="s">
        <v>169</v>
      </c>
      <c r="B148" s="304"/>
      <c r="C148" s="304"/>
      <c r="D148" s="304"/>
      <c r="E148" s="304"/>
      <c r="F148" s="202"/>
      <c r="G148" s="202"/>
      <c r="H148" s="202"/>
      <c r="I148" s="202"/>
      <c r="J148" s="202"/>
      <c r="K148" s="202"/>
      <c r="L148" s="202"/>
      <c r="M148" s="202"/>
      <c r="N148" s="202"/>
      <c r="O148" s="202"/>
      <c r="P148" s="202"/>
      <c r="Q148" s="39"/>
    </row>
    <row r="149" spans="1:60" s="53" customFormat="1" ht="30" customHeight="1" x14ac:dyDescent="0.25">
      <c r="A149" s="74">
        <f>+A145+1</f>
        <v>80</v>
      </c>
      <c r="B149" s="107" t="s">
        <v>265</v>
      </c>
      <c r="C149" s="117" t="s">
        <v>406</v>
      </c>
      <c r="D149" s="118" t="s">
        <v>266</v>
      </c>
      <c r="E149" s="103" t="s">
        <v>121</v>
      </c>
      <c r="F149" s="102">
        <v>126500</v>
      </c>
      <c r="G149" s="81">
        <v>3630.55</v>
      </c>
      <c r="H149" s="81">
        <v>3845.6</v>
      </c>
      <c r="I149" s="81">
        <v>1715.46</v>
      </c>
      <c r="J149" s="76">
        <f t="shared" si="42"/>
        <v>9191.61</v>
      </c>
      <c r="K149" s="76">
        <f t="shared" si="45"/>
        <v>117308.39</v>
      </c>
      <c r="L149" s="76">
        <v>0</v>
      </c>
      <c r="M149" s="76"/>
      <c r="N149" s="83">
        <v>1125</v>
      </c>
      <c r="O149" s="102">
        <f>+N149+I149+H149+G149+L149</f>
        <v>10316.61</v>
      </c>
      <c r="P149" s="77">
        <f>+F149-O149</f>
        <v>116183.39</v>
      </c>
      <c r="Q149" s="39"/>
    </row>
    <row r="150" spans="1:60" s="53" customFormat="1" ht="30" customHeight="1" x14ac:dyDescent="0.25">
      <c r="A150" s="79">
        <f>A149+1</f>
        <v>81</v>
      </c>
      <c r="B150" s="103" t="s">
        <v>267</v>
      </c>
      <c r="C150" s="36" t="s">
        <v>407</v>
      </c>
      <c r="D150" s="104" t="s">
        <v>50</v>
      </c>
      <c r="E150" s="103" t="s">
        <v>121</v>
      </c>
      <c r="F150" s="105">
        <v>90000</v>
      </c>
      <c r="G150" s="105">
        <f>F150*2.87%</f>
        <v>2583</v>
      </c>
      <c r="H150" s="81">
        <f>+F150*3.04%</f>
        <v>2736</v>
      </c>
      <c r="I150" s="81"/>
      <c r="J150" s="76">
        <f t="shared" si="42"/>
        <v>5319</v>
      </c>
      <c r="K150" s="76">
        <f t="shared" si="45"/>
        <v>84681</v>
      </c>
      <c r="L150" s="76">
        <v>0</v>
      </c>
      <c r="M150" s="76"/>
      <c r="N150" s="83">
        <v>25</v>
      </c>
      <c r="O150" s="102">
        <f>+N150+I150+H150+G150+L150</f>
        <v>5344</v>
      </c>
      <c r="P150" s="77">
        <f>+F150-O150</f>
        <v>84656</v>
      </c>
      <c r="Q150" s="39"/>
    </row>
    <row r="151" spans="1:60" s="47" customFormat="1" ht="30" customHeight="1" x14ac:dyDescent="0.25">
      <c r="A151" s="79">
        <f>+A150+1</f>
        <v>82</v>
      </c>
      <c r="B151" s="103" t="s">
        <v>268</v>
      </c>
      <c r="C151" s="36" t="s">
        <v>407</v>
      </c>
      <c r="D151" s="104" t="s">
        <v>50</v>
      </c>
      <c r="E151" s="103" t="s">
        <v>121</v>
      </c>
      <c r="F151" s="105">
        <v>90000</v>
      </c>
      <c r="G151" s="105">
        <f>F151*2.87%</f>
        <v>2583</v>
      </c>
      <c r="H151" s="81">
        <f>+F151*3.04%</f>
        <v>2736</v>
      </c>
      <c r="I151" s="81"/>
      <c r="J151" s="76">
        <f t="shared" si="42"/>
        <v>5319</v>
      </c>
      <c r="K151" s="76">
        <f t="shared" si="45"/>
        <v>84681</v>
      </c>
      <c r="L151" s="76">
        <f>+IF(K151*12&lt;=416220.01,0,IF(K151*12&lt;=624329.01,(((K151*12-416220.01)*0.15)/12),IF((K151*12&lt;=867123.01),(31216+0.2*(K151*12-624329.01))/12,((79776+0.25*(K151*12-867123.01))/12))))-M151</f>
        <v>9753.1872916666671</v>
      </c>
      <c r="M151" s="76"/>
      <c r="N151" s="83">
        <v>1125</v>
      </c>
      <c r="O151" s="102">
        <f>+N151+I151+H151+G151+L151</f>
        <v>16197.187291666667</v>
      </c>
      <c r="P151" s="77">
        <f>+F151-O151</f>
        <v>73802.812708333338</v>
      </c>
    </row>
    <row r="152" spans="1:60" ht="30" customHeight="1" x14ac:dyDescent="0.25">
      <c r="A152" s="74">
        <f>+A151+1</f>
        <v>83</v>
      </c>
      <c r="B152" s="103" t="s">
        <v>139</v>
      </c>
      <c r="C152" s="36" t="s">
        <v>407</v>
      </c>
      <c r="D152" s="104" t="s">
        <v>50</v>
      </c>
      <c r="E152" s="103" t="s">
        <v>121</v>
      </c>
      <c r="F152" s="105">
        <v>80000</v>
      </c>
      <c r="G152" s="105">
        <f>F152*2.87%</f>
        <v>2296</v>
      </c>
      <c r="H152" s="81">
        <f>+F152*3.04%</f>
        <v>2432</v>
      </c>
      <c r="I152" s="81"/>
      <c r="J152" s="76">
        <f t="shared" si="42"/>
        <v>4728</v>
      </c>
      <c r="K152" s="76">
        <f t="shared" si="45"/>
        <v>75272</v>
      </c>
      <c r="L152" s="76">
        <f>+IF(K152*12&lt;=416220.01,0,IF(K152*12&lt;=624329.01,(((K152*12-416220.01)*0.15)/12),IF((K152*12&lt;=867123.01),(31216+0.2*(K152*12-624329.01))/12,((79776+0.25*(K152*12-867123.01))/12))))-M152</f>
        <v>7400.9372916666662</v>
      </c>
      <c r="M152" s="76"/>
      <c r="N152" s="83">
        <v>1025</v>
      </c>
      <c r="O152" s="102">
        <f>+N152+I152+H152+G152+L152</f>
        <v>13153.937291666665</v>
      </c>
      <c r="P152" s="77">
        <f>+F152-O152</f>
        <v>66846.062708333338</v>
      </c>
      <c r="Q152" s="32"/>
      <c r="R152" s="32"/>
      <c r="S152" s="32"/>
      <c r="T152" s="32"/>
      <c r="U152" s="32"/>
      <c r="V152" s="32"/>
      <c r="W152" s="32"/>
      <c r="X152" s="32"/>
      <c r="Y152" s="32"/>
      <c r="Z152" s="32"/>
      <c r="AA152" s="32"/>
      <c r="AB152" s="32"/>
      <c r="AC152" s="32"/>
      <c r="AD152" s="32"/>
      <c r="AE152" s="32"/>
      <c r="AF152" s="32"/>
      <c r="AG152" s="32"/>
      <c r="AH152" s="32"/>
      <c r="AI152" s="32"/>
      <c r="AJ152" s="32"/>
      <c r="AK152" s="32"/>
      <c r="AL152" s="32"/>
      <c r="AM152" s="32"/>
      <c r="AN152" s="32"/>
      <c r="AO152" s="32"/>
      <c r="AP152" s="32"/>
      <c r="AQ152" s="32"/>
      <c r="AR152" s="32"/>
      <c r="AS152" s="32"/>
      <c r="AT152" s="32"/>
      <c r="AU152" s="32"/>
      <c r="AV152" s="32"/>
      <c r="AW152" s="32"/>
      <c r="AX152" s="32"/>
      <c r="AY152" s="32"/>
      <c r="AZ152" s="32"/>
      <c r="BA152" s="32"/>
      <c r="BB152" s="32"/>
      <c r="BC152" s="32"/>
      <c r="BD152" s="32"/>
      <c r="BE152" s="32"/>
      <c r="BF152" s="32"/>
      <c r="BG152" s="32"/>
      <c r="BH152" s="32"/>
    </row>
    <row r="153" spans="1:60" ht="30" customHeight="1" x14ac:dyDescent="0.25">
      <c r="A153" s="79">
        <f>+A152+1</f>
        <v>84</v>
      </c>
      <c r="B153" s="103" t="s">
        <v>70</v>
      </c>
      <c r="C153" s="36" t="s">
        <v>406</v>
      </c>
      <c r="D153" s="104" t="s">
        <v>50</v>
      </c>
      <c r="E153" s="103" t="s">
        <v>121</v>
      </c>
      <c r="F153" s="105">
        <v>80000</v>
      </c>
      <c r="G153" s="105">
        <f>F153*2.87%</f>
        <v>2296</v>
      </c>
      <c r="H153" s="81">
        <f>+F153*3.04%</f>
        <v>2432</v>
      </c>
      <c r="I153" s="81">
        <v>0</v>
      </c>
      <c r="J153" s="76">
        <f t="shared" si="42"/>
        <v>4728</v>
      </c>
      <c r="K153" s="76">
        <f t="shared" si="45"/>
        <v>75272</v>
      </c>
      <c r="L153" s="76">
        <v>5025</v>
      </c>
      <c r="M153" s="76"/>
      <c r="N153" s="83">
        <v>1525</v>
      </c>
      <c r="O153" s="102">
        <f>+N153+I153+H153+G153+L153</f>
        <v>11278</v>
      </c>
      <c r="P153" s="77">
        <f>+F153-O153</f>
        <v>68722</v>
      </c>
      <c r="Q153" s="32"/>
      <c r="R153" s="32"/>
      <c r="S153" s="32"/>
      <c r="T153" s="32"/>
      <c r="U153" s="32"/>
      <c r="V153" s="32"/>
      <c r="W153" s="32"/>
      <c r="X153" s="32"/>
      <c r="Y153" s="32"/>
      <c r="Z153" s="32"/>
      <c r="AA153" s="32"/>
      <c r="AB153" s="32"/>
      <c r="AC153" s="32"/>
      <c r="AD153" s="32"/>
      <c r="AE153" s="32"/>
      <c r="AF153" s="32"/>
      <c r="AG153" s="32"/>
      <c r="AH153" s="32"/>
      <c r="AI153" s="32"/>
      <c r="AJ153" s="32"/>
      <c r="AK153" s="32"/>
      <c r="AL153" s="32"/>
      <c r="AM153" s="32"/>
      <c r="AN153" s="32"/>
      <c r="AO153" s="32"/>
      <c r="AP153" s="32"/>
      <c r="AQ153" s="32"/>
      <c r="AR153" s="32"/>
      <c r="AS153" s="32"/>
      <c r="AT153" s="32"/>
      <c r="AU153" s="32"/>
      <c r="AV153" s="32"/>
      <c r="AW153" s="32"/>
      <c r="AX153" s="32"/>
      <c r="AY153" s="32"/>
      <c r="AZ153" s="32"/>
      <c r="BA153" s="32"/>
      <c r="BB153" s="32"/>
      <c r="BC153" s="32"/>
      <c r="BD153" s="32"/>
      <c r="BE153" s="32"/>
      <c r="BF153" s="32"/>
      <c r="BG153" s="32"/>
      <c r="BH153" s="32"/>
    </row>
    <row r="154" spans="1:60" s="53" customFormat="1" ht="30" customHeight="1" x14ac:dyDescent="0.25">
      <c r="A154" s="196" t="s">
        <v>124</v>
      </c>
      <c r="B154" s="197"/>
      <c r="C154" s="197"/>
      <c r="D154" s="197"/>
      <c r="E154" s="198"/>
      <c r="F154" s="37">
        <f>SUM(F149:F153)</f>
        <v>466500</v>
      </c>
      <c r="G154" s="37">
        <f t="shared" ref="G154:P154" si="48">SUM(G149:G153)</f>
        <v>13388.55</v>
      </c>
      <c r="H154" s="37">
        <f t="shared" si="48"/>
        <v>14181.6</v>
      </c>
      <c r="I154" s="37">
        <f t="shared" si="48"/>
        <v>1715.46</v>
      </c>
      <c r="J154" s="37">
        <f t="shared" si="48"/>
        <v>29285.61</v>
      </c>
      <c r="K154" s="37">
        <f t="shared" si="48"/>
        <v>437214.39</v>
      </c>
      <c r="L154" s="37">
        <f t="shared" si="48"/>
        <v>22179.124583333334</v>
      </c>
      <c r="M154" s="37"/>
      <c r="N154" s="37">
        <f t="shared" si="48"/>
        <v>4825</v>
      </c>
      <c r="O154" s="37">
        <f t="shared" si="48"/>
        <v>56289.734583333338</v>
      </c>
      <c r="P154" s="37">
        <f t="shared" si="48"/>
        <v>410210.26541666675</v>
      </c>
      <c r="Q154" s="39"/>
    </row>
    <row r="155" spans="1:60" s="47" customFormat="1" ht="30" customHeight="1" thickBot="1" x14ac:dyDescent="0.3">
      <c r="A155" s="50"/>
      <c r="B155" s="50"/>
      <c r="C155" s="50"/>
      <c r="D155" s="50"/>
      <c r="E155" s="50"/>
      <c r="F155" s="40"/>
      <c r="G155" s="40"/>
      <c r="H155" s="40"/>
      <c r="I155" s="40"/>
      <c r="J155" s="40"/>
      <c r="K155" s="40"/>
      <c r="L155" s="40"/>
      <c r="M155" s="40"/>
      <c r="N155" s="40"/>
      <c r="O155" s="40"/>
      <c r="P155" s="40"/>
    </row>
    <row r="156" spans="1:60" s="47" customFormat="1" ht="30" customHeight="1" thickBot="1" x14ac:dyDescent="0.3">
      <c r="A156" s="199" t="s">
        <v>170</v>
      </c>
      <c r="B156" s="200"/>
      <c r="C156" s="200"/>
      <c r="D156" s="200"/>
      <c r="E156" s="200"/>
      <c r="F156" s="200"/>
      <c r="G156" s="200"/>
      <c r="H156" s="200"/>
      <c r="I156" s="200"/>
      <c r="J156" s="200"/>
      <c r="K156" s="200"/>
      <c r="L156" s="200"/>
      <c r="M156" s="200"/>
      <c r="N156" s="200"/>
      <c r="O156" s="200"/>
      <c r="P156" s="200"/>
    </row>
    <row r="157" spans="1:60" customFormat="1" ht="30" customHeight="1" x14ac:dyDescent="0.25">
      <c r="A157" s="79">
        <f>+A153+1</f>
        <v>85</v>
      </c>
      <c r="B157" s="103" t="s">
        <v>71</v>
      </c>
      <c r="C157" s="36" t="s">
        <v>407</v>
      </c>
      <c r="D157" s="104" t="s">
        <v>196</v>
      </c>
      <c r="E157" s="103" t="s">
        <v>121</v>
      </c>
      <c r="F157" s="105">
        <v>148500</v>
      </c>
      <c r="G157" s="81">
        <v>4261.95</v>
      </c>
      <c r="H157" s="81">
        <v>4514.3999999999996</v>
      </c>
      <c r="I157" s="81"/>
      <c r="J157" s="76">
        <f t="shared" si="42"/>
        <v>8776.3499999999985</v>
      </c>
      <c r="K157" s="76">
        <f t="shared" si="45"/>
        <v>139723.65</v>
      </c>
      <c r="L157" s="76">
        <f>+IF(K157*12&lt;=416220.01,0,IF(K157*12&lt;=624329.01,(((K157*12-416220.01)*0.15)/12),IF((K157*12&lt;=867123.01),(31216+0.2*(K157*12-624329.01))/12,((79776+0.25*(K157*12-867123.01))/12))))-M157</f>
        <v>23513.849791666664</v>
      </c>
      <c r="M157" s="76"/>
      <c r="N157" s="83">
        <v>9778.73</v>
      </c>
      <c r="O157" s="102">
        <f>+N157+I157+H157+G157+L157</f>
        <v>42068.929791666662</v>
      </c>
      <c r="P157" s="83">
        <f>+F157-O157</f>
        <v>106431.07020833335</v>
      </c>
      <c r="Q157" s="32"/>
      <c r="R157" s="78"/>
      <c r="S157" s="78"/>
      <c r="T157" s="78"/>
      <c r="U157" s="78"/>
      <c r="V157" s="78"/>
      <c r="W157" s="78"/>
      <c r="X157" s="78"/>
      <c r="Y157" s="78"/>
      <c r="Z157" s="78"/>
      <c r="AA157" s="78"/>
      <c r="AB157" s="78"/>
      <c r="AC157" s="78"/>
      <c r="AD157" s="78"/>
      <c r="AE157" s="78"/>
      <c r="AF157" s="78"/>
      <c r="AG157" s="78"/>
      <c r="AH157" s="78"/>
      <c r="AI157" s="78"/>
      <c r="AJ157" s="78"/>
      <c r="AK157" s="78"/>
      <c r="AL157" s="78"/>
      <c r="AM157" s="78"/>
      <c r="AN157" s="78"/>
      <c r="AO157" s="78"/>
      <c r="AP157" s="78"/>
      <c r="AQ157" s="78"/>
      <c r="AR157" s="78"/>
      <c r="AS157" s="78"/>
      <c r="AT157" s="78"/>
      <c r="AU157" s="78"/>
      <c r="AV157" s="78"/>
      <c r="AW157" s="78"/>
      <c r="AX157" s="78"/>
      <c r="AY157" s="78"/>
      <c r="AZ157" s="78"/>
      <c r="BA157" s="78"/>
      <c r="BB157" s="78"/>
      <c r="BC157" s="78"/>
      <c r="BD157" s="78"/>
      <c r="BE157" s="78"/>
      <c r="BF157" s="78"/>
      <c r="BG157" s="78"/>
      <c r="BH157" s="78"/>
    </row>
    <row r="158" spans="1:60" s="39" customFormat="1" ht="30" customHeight="1" x14ac:dyDescent="0.25">
      <c r="A158" s="36">
        <f>+A157+1</f>
        <v>86</v>
      </c>
      <c r="B158" s="103" t="s">
        <v>443</v>
      </c>
      <c r="C158" s="36" t="s">
        <v>407</v>
      </c>
      <c r="D158" s="104" t="s">
        <v>65</v>
      </c>
      <c r="E158" s="103" t="s">
        <v>222</v>
      </c>
      <c r="F158" s="105">
        <v>50000</v>
      </c>
      <c r="G158" s="81">
        <f>+F158*2.87%</f>
        <v>1435</v>
      </c>
      <c r="H158" s="81">
        <f>+F158*3.04%</f>
        <v>1520</v>
      </c>
      <c r="I158" s="81"/>
      <c r="J158" s="76">
        <f t="shared" si="42"/>
        <v>2955</v>
      </c>
      <c r="K158" s="76">
        <f t="shared" si="45"/>
        <v>47045</v>
      </c>
      <c r="L158" s="76">
        <v>0</v>
      </c>
      <c r="M158" s="76"/>
      <c r="N158" s="83">
        <v>25</v>
      </c>
      <c r="O158" s="102">
        <f>+N158+I158+H158+G158+L158</f>
        <v>2980</v>
      </c>
      <c r="P158" s="83">
        <f>+F158-O158</f>
        <v>47020</v>
      </c>
    </row>
    <row r="159" spans="1:60" s="53" customFormat="1" ht="30" customHeight="1" x14ac:dyDescent="0.25">
      <c r="A159" s="196" t="s">
        <v>124</v>
      </c>
      <c r="B159" s="197"/>
      <c r="C159" s="197"/>
      <c r="D159" s="197"/>
      <c r="E159" s="198"/>
      <c r="F159" s="37">
        <f>SUM(F157:F158)</f>
        <v>198500</v>
      </c>
      <c r="G159" s="37">
        <f t="shared" ref="G159:P159" si="49">SUM(G157:G158)</f>
        <v>5696.95</v>
      </c>
      <c r="H159" s="37">
        <f t="shared" si="49"/>
        <v>6034.4</v>
      </c>
      <c r="I159" s="37">
        <f t="shared" si="49"/>
        <v>0</v>
      </c>
      <c r="J159" s="37">
        <f t="shared" si="49"/>
        <v>11731.349999999999</v>
      </c>
      <c r="K159" s="37">
        <f t="shared" si="49"/>
        <v>186768.65</v>
      </c>
      <c r="L159" s="37">
        <f t="shared" si="49"/>
        <v>23513.849791666664</v>
      </c>
      <c r="M159" s="37"/>
      <c r="N159" s="37">
        <f t="shared" si="49"/>
        <v>9803.73</v>
      </c>
      <c r="O159" s="37">
        <f t="shared" si="49"/>
        <v>45048.929791666662</v>
      </c>
      <c r="P159" s="37">
        <f t="shared" si="49"/>
        <v>153451.07020833335</v>
      </c>
      <c r="Q159" s="39"/>
    </row>
    <row r="160" spans="1:60" s="53" customFormat="1" ht="30" customHeight="1" thickBot="1" x14ac:dyDescent="0.3">
      <c r="A160" s="210"/>
      <c r="B160" s="210"/>
      <c r="C160" s="210"/>
      <c r="D160" s="210"/>
      <c r="E160" s="210"/>
      <c r="F160" s="40"/>
      <c r="G160" s="40"/>
      <c r="H160" s="40"/>
      <c r="I160" s="40"/>
      <c r="J160" s="40"/>
      <c r="K160" s="40"/>
      <c r="L160" s="40"/>
      <c r="M160" s="40"/>
      <c r="N160" s="40"/>
      <c r="O160" s="40"/>
      <c r="P160" s="40"/>
      <c r="Q160" s="78"/>
    </row>
    <row r="161" spans="1:60" s="47" customFormat="1" ht="30" customHeight="1" thickBot="1" x14ac:dyDescent="0.3">
      <c r="A161" s="199" t="s">
        <v>570</v>
      </c>
      <c r="B161" s="200"/>
      <c r="C161" s="200"/>
      <c r="D161" s="200"/>
      <c r="E161" s="200"/>
      <c r="F161" s="200"/>
      <c r="G161" s="200"/>
      <c r="H161" s="200"/>
      <c r="I161" s="200"/>
      <c r="J161" s="200"/>
      <c r="K161" s="200"/>
      <c r="L161" s="200"/>
      <c r="M161" s="200"/>
      <c r="N161" s="200"/>
      <c r="O161" s="200"/>
      <c r="P161" s="200"/>
    </row>
    <row r="162" spans="1:60" customFormat="1" ht="30" customHeight="1" x14ac:dyDescent="0.25">
      <c r="A162" s="74">
        <f>+A158+1</f>
        <v>87</v>
      </c>
      <c r="B162" s="103" t="s">
        <v>49</v>
      </c>
      <c r="C162" s="36" t="s">
        <v>407</v>
      </c>
      <c r="D162" s="103" t="s">
        <v>50</v>
      </c>
      <c r="E162" s="103" t="s">
        <v>193</v>
      </c>
      <c r="F162" s="105">
        <v>90000</v>
      </c>
      <c r="G162" s="81">
        <f>+F162*2.87%</f>
        <v>2583</v>
      </c>
      <c r="H162" s="81">
        <f>+F162*3.04%</f>
        <v>2736</v>
      </c>
      <c r="I162" s="81"/>
      <c r="J162" s="76">
        <f t="shared" ref="J162" si="50">+G162+H162+I162</f>
        <v>5319</v>
      </c>
      <c r="K162" s="76">
        <f t="shared" ref="K162" si="51">+F162-J162</f>
        <v>84681</v>
      </c>
      <c r="L162" s="76">
        <f>+IF(K162*12&lt;=416220.01,0,IF(K162*12&lt;=624329.01,(((K162*12-416220.01)*0.15)/12),IF((K162*12&lt;=867123.01),(31216+0.2*(K162*12-624329.01))/12,((79776+0.25*(K162*12-867123.01))/12))))-M162</f>
        <v>9753.1872916666671</v>
      </c>
      <c r="M162" s="76"/>
      <c r="N162" s="83">
        <v>25</v>
      </c>
      <c r="O162" s="102">
        <f>+N162+I162+H162+G162+L162</f>
        <v>15097.187291666667</v>
      </c>
      <c r="P162" s="83">
        <f>+F162-O162</f>
        <v>74902.812708333338</v>
      </c>
      <c r="Q162" s="32"/>
      <c r="R162" s="78"/>
      <c r="S162" s="78"/>
      <c r="T162" s="78"/>
      <c r="U162" s="78"/>
      <c r="V162" s="78"/>
      <c r="W162" s="78"/>
      <c r="X162" s="78"/>
      <c r="Y162" s="78"/>
      <c r="Z162" s="78"/>
      <c r="AA162" s="78"/>
      <c r="AB162" s="78"/>
      <c r="AC162" s="78"/>
      <c r="AD162" s="78"/>
      <c r="AE162" s="78"/>
      <c r="AF162" s="78"/>
      <c r="AG162" s="78"/>
      <c r="AH162" s="78"/>
      <c r="AI162" s="78"/>
      <c r="AJ162" s="78"/>
      <c r="AK162" s="78"/>
      <c r="AL162" s="78"/>
      <c r="AM162" s="78"/>
      <c r="AN162" s="78"/>
      <c r="AO162" s="78"/>
      <c r="AP162" s="78"/>
      <c r="AQ162" s="78"/>
      <c r="AR162" s="78"/>
      <c r="AS162" s="78"/>
      <c r="AT162" s="78"/>
      <c r="AU162" s="78"/>
      <c r="AV162" s="78"/>
      <c r="AW162" s="78"/>
      <c r="AX162" s="78"/>
      <c r="AY162" s="78"/>
      <c r="AZ162" s="78"/>
      <c r="BA162" s="78"/>
      <c r="BB162" s="78"/>
      <c r="BC162" s="78"/>
      <c r="BD162" s="78"/>
      <c r="BE162" s="78"/>
      <c r="BF162" s="78"/>
      <c r="BG162" s="78"/>
      <c r="BH162" s="78"/>
    </row>
    <row r="163" spans="1:60" s="53" customFormat="1" ht="30" customHeight="1" x14ac:dyDescent="0.25">
      <c r="A163" s="196" t="s">
        <v>124</v>
      </c>
      <c r="B163" s="197"/>
      <c r="C163" s="197"/>
      <c r="D163" s="197"/>
      <c r="E163" s="198"/>
      <c r="F163" s="37">
        <f>SUM(F162)</f>
        <v>90000</v>
      </c>
      <c r="G163" s="37">
        <f t="shared" ref="G163:P163" si="52">SUM(G162)</f>
        <v>2583</v>
      </c>
      <c r="H163" s="37">
        <f t="shared" si="52"/>
        <v>2736</v>
      </c>
      <c r="I163" s="37">
        <f t="shared" si="52"/>
        <v>0</v>
      </c>
      <c r="J163" s="37">
        <f t="shared" si="52"/>
        <v>5319</v>
      </c>
      <c r="K163" s="37">
        <f t="shared" si="52"/>
        <v>84681</v>
      </c>
      <c r="L163" s="37">
        <f t="shared" si="52"/>
        <v>9753.1872916666671</v>
      </c>
      <c r="M163" s="37"/>
      <c r="N163" s="37">
        <f t="shared" si="52"/>
        <v>25</v>
      </c>
      <c r="O163" s="37">
        <f t="shared" si="52"/>
        <v>15097.187291666667</v>
      </c>
      <c r="P163" s="37">
        <f t="shared" si="52"/>
        <v>74902.812708333338</v>
      </c>
      <c r="Q163" s="39"/>
    </row>
    <row r="164" spans="1:60" s="53" customFormat="1" ht="30" customHeight="1" thickBot="1" x14ac:dyDescent="0.3">
      <c r="A164" s="78"/>
      <c r="B164" s="78"/>
      <c r="C164" s="254"/>
      <c r="D164" s="78"/>
      <c r="E164" s="78"/>
      <c r="F164" s="78"/>
      <c r="G164" s="78"/>
      <c r="H164" s="78"/>
      <c r="I164" s="78"/>
      <c r="J164" s="78"/>
      <c r="K164" s="78"/>
      <c r="L164" s="78"/>
      <c r="M164" s="78"/>
      <c r="N164" s="78"/>
      <c r="O164" s="78"/>
      <c r="P164" s="78"/>
      <c r="Q164" s="39"/>
    </row>
    <row r="165" spans="1:60" s="53" customFormat="1" ht="30" customHeight="1" thickBot="1" x14ac:dyDescent="0.3">
      <c r="A165" s="303" t="s">
        <v>171</v>
      </c>
      <c r="B165" s="304"/>
      <c r="C165" s="304"/>
      <c r="D165" s="304"/>
      <c r="E165" s="304"/>
      <c r="F165" s="202"/>
      <c r="G165" s="202"/>
      <c r="H165" s="202"/>
      <c r="I165" s="202"/>
      <c r="J165" s="202"/>
      <c r="K165" s="202"/>
      <c r="L165" s="202"/>
      <c r="M165" s="202"/>
      <c r="N165" s="202"/>
      <c r="O165" s="202"/>
      <c r="P165" s="202"/>
      <c r="Q165" s="39"/>
    </row>
    <row r="166" spans="1:60" s="31" customFormat="1" ht="30" customHeight="1" x14ac:dyDescent="0.25">
      <c r="A166" s="79">
        <f>+A162+1</f>
        <v>88</v>
      </c>
      <c r="B166" s="103" t="s">
        <v>186</v>
      </c>
      <c r="C166" s="36" t="s">
        <v>407</v>
      </c>
      <c r="D166" s="104" t="s">
        <v>50</v>
      </c>
      <c r="E166" s="103" t="s">
        <v>121</v>
      </c>
      <c r="F166" s="105">
        <v>100000</v>
      </c>
      <c r="G166" s="105">
        <f>F166*2.87%</f>
        <v>2870</v>
      </c>
      <c r="H166" s="81">
        <f>+F166*3.04%</f>
        <v>3040</v>
      </c>
      <c r="I166" s="81">
        <v>3430.92</v>
      </c>
      <c r="J166" s="76">
        <f t="shared" si="42"/>
        <v>9340.92</v>
      </c>
      <c r="K166" s="76">
        <f>+F166-J166</f>
        <v>90659.08</v>
      </c>
      <c r="L166" s="76">
        <f>+IF(K166*12&lt;=416220.01,0,IF(K166*12&lt;=624329.01,(((K166*12-416220.01)*0.15)/12),IF((K166*12&lt;=867123.01),(31216+0.2*(K166*12-624329.01))/12,((79776+0.25*(K166*12-867123.01))/12))))-M166</f>
        <v>11247.707291666666</v>
      </c>
      <c r="M166" s="76"/>
      <c r="N166" s="83">
        <v>25</v>
      </c>
      <c r="O166" s="102">
        <f>+N166+I166+H166+G166+L166</f>
        <v>20613.627291666664</v>
      </c>
      <c r="P166" s="77">
        <f>+F166-O166</f>
        <v>79386.372708333336</v>
      </c>
      <c r="Q166" s="32"/>
      <c r="R166" s="78"/>
      <c r="S166" s="78"/>
      <c r="T166" s="78"/>
      <c r="U166" s="78"/>
      <c r="V166" s="78"/>
      <c r="W166" s="78"/>
      <c r="X166" s="78"/>
      <c r="Y166" s="78"/>
      <c r="Z166" s="78"/>
      <c r="AA166" s="78"/>
      <c r="AB166" s="78"/>
      <c r="AC166" s="78"/>
      <c r="AD166" s="78"/>
      <c r="AE166" s="78"/>
      <c r="AF166" s="78"/>
      <c r="AG166" s="78"/>
      <c r="AH166" s="78"/>
      <c r="AI166" s="78"/>
      <c r="AJ166" s="78"/>
      <c r="AK166" s="78"/>
      <c r="AL166" s="78"/>
      <c r="AM166" s="78"/>
      <c r="AN166" s="78"/>
      <c r="AO166" s="78"/>
      <c r="AP166" s="78"/>
      <c r="AQ166" s="78"/>
      <c r="AR166" s="78"/>
      <c r="AS166" s="78"/>
      <c r="AT166" s="78"/>
      <c r="AU166" s="78"/>
      <c r="AV166" s="78"/>
      <c r="AW166" s="78"/>
      <c r="AX166" s="78"/>
      <c r="AY166" s="78"/>
      <c r="AZ166" s="78"/>
      <c r="BA166" s="78"/>
      <c r="BB166" s="78"/>
      <c r="BC166" s="78"/>
      <c r="BD166" s="78"/>
      <c r="BE166" s="78"/>
      <c r="BF166" s="78"/>
      <c r="BG166" s="78"/>
      <c r="BH166" s="78"/>
    </row>
    <row r="167" spans="1:60" s="39" customFormat="1" ht="30" customHeight="1" x14ac:dyDescent="0.25">
      <c r="A167" s="79">
        <f>+A166+1</f>
        <v>89</v>
      </c>
      <c r="B167" s="103" t="s">
        <v>270</v>
      </c>
      <c r="C167" s="36" t="s">
        <v>407</v>
      </c>
      <c r="D167" s="104" t="s">
        <v>50</v>
      </c>
      <c r="E167" s="103" t="s">
        <v>121</v>
      </c>
      <c r="F167" s="105">
        <v>95000</v>
      </c>
      <c r="G167" s="105">
        <f>F167*2.87%</f>
        <v>2726.5</v>
      </c>
      <c r="H167" s="81">
        <f>+F167*3.04%</f>
        <v>2888</v>
      </c>
      <c r="I167" s="81"/>
      <c r="J167" s="76">
        <f t="shared" si="42"/>
        <v>5614.5</v>
      </c>
      <c r="K167" s="76">
        <f t="shared" si="45"/>
        <v>89385.5</v>
      </c>
      <c r="L167" s="76">
        <f>+IF(K167*12&lt;=416220.01,0,IF(K167*12&lt;=624329.01,(((K167*12-416220.01)*0.15)/12),IF((K167*12&lt;=867123.01),(31216+0.2*(K167*12-624329.01))/12,((79776+0.25*(K167*12-867123.01))/12))))-M167</f>
        <v>10929.312291666667</v>
      </c>
      <c r="M167" s="76"/>
      <c r="N167" s="83">
        <v>105</v>
      </c>
      <c r="O167" s="102">
        <f>+N167+I167+H167+G167+L167</f>
        <v>16648.812291666669</v>
      </c>
      <c r="P167" s="77">
        <f>+F167-O167</f>
        <v>78351.187708333338</v>
      </c>
    </row>
    <row r="168" spans="1:60" s="39" customFormat="1" ht="30" customHeight="1" x14ac:dyDescent="0.25">
      <c r="A168" s="79">
        <f>+A167+1</f>
        <v>90</v>
      </c>
      <c r="B168" s="103" t="s">
        <v>271</v>
      </c>
      <c r="C168" s="36" t="s">
        <v>406</v>
      </c>
      <c r="D168" s="104" t="s">
        <v>50</v>
      </c>
      <c r="E168" s="103" t="s">
        <v>121</v>
      </c>
      <c r="F168" s="105">
        <v>90000</v>
      </c>
      <c r="G168" s="105">
        <f>F168*2.87%</f>
        <v>2583</v>
      </c>
      <c r="H168" s="81">
        <f>F168*3.04%</f>
        <v>2736</v>
      </c>
      <c r="I168" s="81"/>
      <c r="J168" s="76">
        <f t="shared" si="42"/>
        <v>5319</v>
      </c>
      <c r="K168" s="76">
        <f t="shared" si="45"/>
        <v>84681</v>
      </c>
      <c r="L168" s="76">
        <f>+IF(K168*12&lt;=416220.01,0,IF(K168*12&lt;=624329.01,(((K168*12-416220.01)*0.15)/12),IF((K168*12&lt;=867123.01),(31216+0.2*(K168*12-624329.01))/12,((79776+0.25*(K168*12-867123.01))/12))))-M168</f>
        <v>9753.1872916666671</v>
      </c>
      <c r="M168" s="76"/>
      <c r="N168" s="83">
        <v>65</v>
      </c>
      <c r="O168" s="102">
        <f>+N168+I168+H168+G168+L168</f>
        <v>15137.187291666667</v>
      </c>
      <c r="P168" s="77">
        <f>+F168-O168</f>
        <v>74862.812708333338</v>
      </c>
    </row>
    <row r="169" spans="1:60" s="39" customFormat="1" ht="30" customHeight="1" x14ac:dyDescent="0.25">
      <c r="A169" s="74">
        <f>+A168+1</f>
        <v>91</v>
      </c>
      <c r="B169" s="103" t="s">
        <v>46</v>
      </c>
      <c r="C169" s="36" t="s">
        <v>406</v>
      </c>
      <c r="D169" s="103" t="s">
        <v>50</v>
      </c>
      <c r="E169" s="103" t="s">
        <v>120</v>
      </c>
      <c r="F169" s="105">
        <v>80000</v>
      </c>
      <c r="G169" s="105">
        <f>F169*2.87%</f>
        <v>2296</v>
      </c>
      <c r="H169" s="81">
        <f>+F169*3.04%</f>
        <v>2432</v>
      </c>
      <c r="I169" s="81">
        <v>1715.46</v>
      </c>
      <c r="J169" s="76">
        <f t="shared" si="42"/>
        <v>6443.46</v>
      </c>
      <c r="K169" s="76">
        <f t="shared" si="45"/>
        <v>73556.539999999994</v>
      </c>
      <c r="L169" s="76">
        <f>+IF(K169*12&lt;=416220.01,0,IF(K169*12&lt;=624329.01,(((K169*12-416220.01)*0.15)/12),IF((K169*12&lt;=867123.01),(31216+0.2*(K169*12-624329.01))/12,((79776+0.25*(K169*12-867123.01))/12))))-M169</f>
        <v>6972.0722916666664</v>
      </c>
      <c r="M169" s="76"/>
      <c r="N169" s="83">
        <v>1205</v>
      </c>
      <c r="O169" s="102">
        <f>+N169+I169+H169+G169+L169</f>
        <v>14620.532291666666</v>
      </c>
      <c r="P169" s="77">
        <f>+F169-O169</f>
        <v>65379.467708333337</v>
      </c>
    </row>
    <row r="170" spans="1:60" s="39" customFormat="1" ht="30" customHeight="1" x14ac:dyDescent="0.25">
      <c r="A170" s="196" t="s">
        <v>124</v>
      </c>
      <c r="B170" s="197"/>
      <c r="C170" s="197"/>
      <c r="D170" s="197"/>
      <c r="E170" s="198"/>
      <c r="F170" s="37">
        <f>SUM(F166:F169)</f>
        <v>365000</v>
      </c>
      <c r="G170" s="37">
        <f t="shared" ref="G170:P170" si="53">SUM(G166:G169)</f>
        <v>10475.5</v>
      </c>
      <c r="H170" s="37">
        <f t="shared" si="53"/>
        <v>11096</v>
      </c>
      <c r="I170" s="37">
        <f t="shared" si="53"/>
        <v>5146.38</v>
      </c>
      <c r="J170" s="37">
        <f t="shared" si="53"/>
        <v>26717.879999999997</v>
      </c>
      <c r="K170" s="37">
        <f t="shared" si="53"/>
        <v>338282.12</v>
      </c>
      <c r="L170" s="37">
        <f t="shared" si="53"/>
        <v>38902.279166666667</v>
      </c>
      <c r="M170" s="37"/>
      <c r="N170" s="37">
        <f t="shared" si="53"/>
        <v>1400</v>
      </c>
      <c r="O170" s="37">
        <f t="shared" si="53"/>
        <v>67020.159166666665</v>
      </c>
      <c r="P170" s="37">
        <f t="shared" si="53"/>
        <v>297979.84083333332</v>
      </c>
    </row>
    <row r="171" spans="1:60" s="53" customFormat="1" ht="30" customHeight="1" thickBot="1" x14ac:dyDescent="0.3">
      <c r="A171" s="210"/>
      <c r="B171" s="210"/>
      <c r="C171" s="210"/>
      <c r="D171" s="210"/>
      <c r="E171" s="210"/>
      <c r="F171" s="40"/>
      <c r="G171" s="40"/>
      <c r="H171" s="40"/>
      <c r="I171" s="40"/>
      <c r="J171" s="40"/>
      <c r="K171" s="40"/>
      <c r="L171" s="40"/>
      <c r="M171" s="40"/>
      <c r="N171" s="40"/>
      <c r="O171" s="40"/>
      <c r="P171" s="40"/>
      <c r="Q171" s="39"/>
    </row>
    <row r="172" spans="1:60" s="39" customFormat="1" ht="30" customHeight="1" thickBot="1" x14ac:dyDescent="0.3">
      <c r="A172" s="199" t="s">
        <v>283</v>
      </c>
      <c r="B172" s="200"/>
      <c r="C172" s="200"/>
      <c r="D172" s="200"/>
      <c r="E172" s="200"/>
      <c r="F172" s="200"/>
      <c r="G172" s="200"/>
      <c r="H172" s="200"/>
      <c r="I172" s="200"/>
      <c r="J172" s="200"/>
      <c r="K172" s="200"/>
      <c r="L172" s="200"/>
      <c r="M172" s="200"/>
      <c r="N172" s="200"/>
      <c r="O172" s="200"/>
      <c r="P172" s="200"/>
    </row>
    <row r="173" spans="1:60" s="39" customFormat="1" ht="30" customHeight="1" thickBot="1" x14ac:dyDescent="0.3">
      <c r="A173" s="199" t="s">
        <v>284</v>
      </c>
      <c r="B173" s="200"/>
      <c r="C173" s="200"/>
      <c r="D173" s="200"/>
      <c r="E173" s="200"/>
      <c r="F173" s="200"/>
      <c r="G173" s="200"/>
      <c r="H173" s="200"/>
      <c r="I173" s="200"/>
      <c r="J173" s="200"/>
      <c r="K173" s="200"/>
      <c r="L173" s="200"/>
      <c r="M173" s="200"/>
      <c r="N173" s="200"/>
      <c r="O173" s="200"/>
      <c r="P173" s="200"/>
    </row>
    <row r="174" spans="1:60" s="47" customFormat="1" ht="30" customHeight="1" x14ac:dyDescent="0.25">
      <c r="A174" s="79">
        <f>+A169+1</f>
        <v>92</v>
      </c>
      <c r="B174" s="103" t="s">
        <v>272</v>
      </c>
      <c r="C174" s="36" t="s">
        <v>407</v>
      </c>
      <c r="D174" s="120" t="s">
        <v>533</v>
      </c>
      <c r="E174" s="103" t="s">
        <v>120</v>
      </c>
      <c r="F174" s="105">
        <v>120000</v>
      </c>
      <c r="G174" s="105">
        <f>F174*2.87%</f>
        <v>3444</v>
      </c>
      <c r="H174" s="81">
        <f>+F174*3.04%</f>
        <v>3648</v>
      </c>
      <c r="I174" s="81"/>
      <c r="J174" s="76">
        <f t="shared" si="42"/>
        <v>7092</v>
      </c>
      <c r="K174" s="76">
        <f t="shared" si="45"/>
        <v>112908</v>
      </c>
      <c r="L174" s="76">
        <f>+IF(K174*12&lt;=416220.01,0,IF(K174*12&lt;=624329.01,(((K174*12-416220.01)*0.15)/12),IF((K174*12&lt;=867123.01),(31216+0.2*(K174*12-624329.01))/12,((79776+0.25*(K174*12-867123.01))/12))))-M174</f>
        <v>16809.937291666665</v>
      </c>
      <c r="M174" s="76"/>
      <c r="N174" s="83">
        <v>25</v>
      </c>
      <c r="O174" s="102">
        <f>+N174+I174+H174+G174+L174</f>
        <v>23926.937291666665</v>
      </c>
      <c r="P174" s="83">
        <f>+F174-O174</f>
        <v>96073.062708333338</v>
      </c>
    </row>
    <row r="175" spans="1:60" s="47" customFormat="1" ht="30" customHeight="1" x14ac:dyDescent="0.25">
      <c r="A175" s="196" t="s">
        <v>124</v>
      </c>
      <c r="B175" s="197"/>
      <c r="C175" s="197"/>
      <c r="D175" s="197"/>
      <c r="E175" s="198"/>
      <c r="F175" s="37">
        <f t="shared" ref="F175:P175" si="54">SUM(F174:F174)</f>
        <v>120000</v>
      </c>
      <c r="G175" s="37">
        <f t="shared" si="54"/>
        <v>3444</v>
      </c>
      <c r="H175" s="37">
        <f t="shared" si="54"/>
        <v>3648</v>
      </c>
      <c r="I175" s="37">
        <f t="shared" si="54"/>
        <v>0</v>
      </c>
      <c r="J175" s="37">
        <f t="shared" si="54"/>
        <v>7092</v>
      </c>
      <c r="K175" s="37">
        <f t="shared" si="54"/>
        <v>112908</v>
      </c>
      <c r="L175" s="37">
        <f t="shared" si="54"/>
        <v>16809.937291666665</v>
      </c>
      <c r="M175" s="37"/>
      <c r="N175" s="37">
        <f t="shared" si="54"/>
        <v>25</v>
      </c>
      <c r="O175" s="37">
        <f t="shared" si="54"/>
        <v>23926.937291666665</v>
      </c>
      <c r="P175" s="37">
        <f t="shared" si="54"/>
        <v>96073.062708333338</v>
      </c>
    </row>
    <row r="176" spans="1:60" s="53" customFormat="1" ht="30" customHeight="1" thickBot="1" x14ac:dyDescent="0.3">
      <c r="A176" s="39"/>
      <c r="B176" s="39"/>
      <c r="C176" s="41"/>
      <c r="D176" s="39"/>
      <c r="E176" s="39"/>
      <c r="F176" s="39"/>
      <c r="G176" s="39"/>
      <c r="H176" s="39"/>
      <c r="I176" s="39"/>
      <c r="J176" s="39"/>
      <c r="K176" s="39"/>
      <c r="L176" s="39"/>
      <c r="M176" s="39"/>
      <c r="N176" s="39"/>
      <c r="O176" s="39"/>
      <c r="P176" s="39"/>
      <c r="Q176" s="39"/>
    </row>
    <row r="177" spans="1:17" s="39" customFormat="1" ht="30" customHeight="1" thickBot="1" x14ac:dyDescent="0.3">
      <c r="A177" s="199" t="s">
        <v>89</v>
      </c>
      <c r="B177" s="200"/>
      <c r="C177" s="200"/>
      <c r="D177" s="200"/>
      <c r="E177" s="200"/>
      <c r="F177" s="200"/>
      <c r="G177" s="200"/>
      <c r="H177" s="200"/>
      <c r="I177" s="200"/>
      <c r="J177" s="200"/>
      <c r="K177" s="200"/>
      <c r="L177" s="200"/>
      <c r="M177" s="200"/>
      <c r="N177" s="200"/>
      <c r="O177" s="200"/>
      <c r="P177" s="200"/>
    </row>
    <row r="178" spans="1:17" s="39" customFormat="1" ht="30" customHeight="1" x14ac:dyDescent="0.25">
      <c r="A178" s="79">
        <f>+A174+1</f>
        <v>93</v>
      </c>
      <c r="B178" s="103" t="s">
        <v>76</v>
      </c>
      <c r="C178" s="36" t="s">
        <v>406</v>
      </c>
      <c r="D178" s="120" t="s">
        <v>534</v>
      </c>
      <c r="E178" s="103" t="s">
        <v>120</v>
      </c>
      <c r="F178" s="102">
        <v>120000</v>
      </c>
      <c r="G178" s="76">
        <f>F178*2.87%</f>
        <v>3444</v>
      </c>
      <c r="H178" s="76">
        <f>+F178*3.04%</f>
        <v>3648</v>
      </c>
      <c r="I178" s="76"/>
      <c r="J178" s="76">
        <f t="shared" si="42"/>
        <v>7092</v>
      </c>
      <c r="K178" s="76">
        <f t="shared" si="45"/>
        <v>112908</v>
      </c>
      <c r="L178" s="76">
        <f>+IF(K178*12&lt;=416220.01,0,IF(K178*12&lt;=624329.01,(((K178*12-416220.01)*0.15)/12),IF((K178*12&lt;=867123.01),(31216+0.2*(K178*12-624329.01))/12,((79776+0.25*(K178*12-867123.01))/12))))-M178</f>
        <v>16809.937291666665</v>
      </c>
      <c r="M178" s="76"/>
      <c r="N178" s="83">
        <v>125</v>
      </c>
      <c r="O178" s="102">
        <f>+N178+I178+H178+G178+L178</f>
        <v>24026.937291666665</v>
      </c>
      <c r="P178" s="83">
        <f>+F178-O178</f>
        <v>95973.062708333338</v>
      </c>
    </row>
    <row r="179" spans="1:17" s="53" customFormat="1" ht="30" customHeight="1" thickBot="1" x14ac:dyDescent="0.3">
      <c r="A179" s="196" t="s">
        <v>124</v>
      </c>
      <c r="B179" s="197"/>
      <c r="C179" s="197"/>
      <c r="D179" s="197"/>
      <c r="E179" s="198"/>
      <c r="F179" s="37">
        <f>SUM(F178)</f>
        <v>120000</v>
      </c>
      <c r="G179" s="37">
        <f t="shared" ref="G179:P179" si="55">SUM(G178)</f>
        <v>3444</v>
      </c>
      <c r="H179" s="37">
        <f t="shared" si="55"/>
        <v>3648</v>
      </c>
      <c r="I179" s="37">
        <f t="shared" si="55"/>
        <v>0</v>
      </c>
      <c r="J179" s="37">
        <f t="shared" si="55"/>
        <v>7092</v>
      </c>
      <c r="K179" s="37">
        <f t="shared" si="55"/>
        <v>112908</v>
      </c>
      <c r="L179" s="37">
        <f t="shared" si="55"/>
        <v>16809.937291666665</v>
      </c>
      <c r="M179" s="37"/>
      <c r="N179" s="37">
        <f t="shared" si="55"/>
        <v>125</v>
      </c>
      <c r="O179" s="37">
        <f t="shared" si="55"/>
        <v>24026.937291666665</v>
      </c>
      <c r="P179" s="37">
        <f t="shared" si="55"/>
        <v>95973.062708333338</v>
      </c>
      <c r="Q179" s="39"/>
    </row>
    <row r="180" spans="1:17" s="53" customFormat="1" ht="30" customHeight="1" thickBot="1" x14ac:dyDescent="0.3">
      <c r="A180" s="199" t="s">
        <v>90</v>
      </c>
      <c r="B180" s="200"/>
      <c r="C180" s="200"/>
      <c r="D180" s="200"/>
      <c r="E180" s="200"/>
      <c r="F180" s="200"/>
      <c r="G180" s="200"/>
      <c r="H180" s="200"/>
      <c r="I180" s="200"/>
      <c r="J180" s="200"/>
      <c r="K180" s="200"/>
      <c r="L180" s="200"/>
      <c r="M180" s="200"/>
      <c r="N180" s="200"/>
      <c r="O180" s="200"/>
      <c r="P180" s="200"/>
      <c r="Q180" s="39"/>
    </row>
    <row r="181" spans="1:17" s="53" customFormat="1" ht="30" customHeight="1" x14ac:dyDescent="0.25">
      <c r="A181" s="74">
        <f>+A178+1</f>
        <v>94</v>
      </c>
      <c r="B181" s="107" t="s">
        <v>273</v>
      </c>
      <c r="C181" s="117" t="s">
        <v>407</v>
      </c>
      <c r="D181" s="118" t="s">
        <v>448</v>
      </c>
      <c r="E181" s="103" t="s">
        <v>121</v>
      </c>
      <c r="F181" s="102">
        <v>170500</v>
      </c>
      <c r="G181" s="81">
        <v>4893.3500000000004</v>
      </c>
      <c r="H181" s="102">
        <f>+F181*3.04%</f>
        <v>5183.2</v>
      </c>
      <c r="I181" s="81">
        <v>1715.46</v>
      </c>
      <c r="J181" s="76">
        <f t="shared" si="42"/>
        <v>11792.009999999998</v>
      </c>
      <c r="K181" s="76">
        <f>+F181-J181</f>
        <v>158707.99</v>
      </c>
      <c r="L181" s="76">
        <v>2245.33</v>
      </c>
      <c r="M181" s="76"/>
      <c r="N181" s="83">
        <v>25</v>
      </c>
      <c r="O181" s="102">
        <f>+N181+I181+H181+G181+L181</f>
        <v>14062.34</v>
      </c>
      <c r="P181" s="83">
        <f>+F181-O181</f>
        <v>156437.66</v>
      </c>
      <c r="Q181" s="39"/>
    </row>
    <row r="182" spans="1:17" s="39" customFormat="1" ht="30" customHeight="1" x14ac:dyDescent="0.25">
      <c r="A182" s="74">
        <f>+A181+1</f>
        <v>95</v>
      </c>
      <c r="B182" s="107" t="s">
        <v>13</v>
      </c>
      <c r="C182" s="117" t="s">
        <v>407</v>
      </c>
      <c r="D182" s="141" t="s">
        <v>106</v>
      </c>
      <c r="E182" s="107" t="s">
        <v>193</v>
      </c>
      <c r="F182" s="102">
        <v>135000</v>
      </c>
      <c r="G182" s="102">
        <f>F182*2.87%</f>
        <v>3874.5</v>
      </c>
      <c r="H182" s="102">
        <f>+F182*3.04%</f>
        <v>4104</v>
      </c>
      <c r="I182" s="102"/>
      <c r="J182" s="76">
        <f t="shared" si="42"/>
        <v>7978.5</v>
      </c>
      <c r="K182" s="76">
        <f>+F182-J182</f>
        <v>127021.5</v>
      </c>
      <c r="L182" s="76">
        <f>+IF(K182*12&lt;=416220.01,0,IF(K182*12&lt;=624329.01,(((K182*12-416220.01)*0.15)/12),IF((K182*12&lt;=867123.01),(31216+0.2*(K182*12-624329.01))/12,((79776+0.25*(K182*12-867123.01))/12))))-M182</f>
        <v>20338.312291666665</v>
      </c>
      <c r="M182" s="76"/>
      <c r="N182" s="77">
        <v>25</v>
      </c>
      <c r="O182" s="102">
        <f>+N182+I182+H182+G182+L182</f>
        <v>28341.812291666665</v>
      </c>
      <c r="P182" s="106">
        <f>+F182-O182</f>
        <v>106658.18770833334</v>
      </c>
    </row>
    <row r="183" spans="1:17" s="39" customFormat="1" ht="30" customHeight="1" x14ac:dyDescent="0.25">
      <c r="A183" s="74">
        <f>+A182+1</f>
        <v>96</v>
      </c>
      <c r="B183" s="103" t="s">
        <v>14</v>
      </c>
      <c r="C183" s="117" t="s">
        <v>407</v>
      </c>
      <c r="D183" s="118" t="s">
        <v>515</v>
      </c>
      <c r="E183" s="103" t="s">
        <v>120</v>
      </c>
      <c r="F183" s="105">
        <v>110000</v>
      </c>
      <c r="G183" s="105">
        <f>F183*2.87%</f>
        <v>3157</v>
      </c>
      <c r="H183" s="81">
        <f>+F183*3.04%</f>
        <v>3344</v>
      </c>
      <c r="I183" s="81"/>
      <c r="J183" s="76">
        <f>+G183+H183+I183</f>
        <v>6501</v>
      </c>
      <c r="K183" s="76">
        <f>+F183-J183</f>
        <v>103499</v>
      </c>
      <c r="L183" s="76">
        <f>+IF(K183*12&lt;=416220.01,0,IF(K183*12&lt;=624329.01,(((K183*12-416220.01)*0.15)/12),IF((K183*12&lt;=867123.01),(31216+0.2*(K183*12-624329.01))/12,((79776+0.25*(K183*12-867123.01))/12))))-M183</f>
        <v>14457.687291666667</v>
      </c>
      <c r="M183" s="76"/>
      <c r="N183" s="77">
        <v>3775</v>
      </c>
      <c r="O183" s="102">
        <f>+N183+I183+H183+G183+L183</f>
        <v>24733.687291666669</v>
      </c>
      <c r="P183" s="77">
        <f>+F183-O183</f>
        <v>85266.312708333338</v>
      </c>
    </row>
    <row r="184" spans="1:17" s="53" customFormat="1" ht="30" customHeight="1" x14ac:dyDescent="0.25">
      <c r="A184" s="196" t="s">
        <v>124</v>
      </c>
      <c r="B184" s="197"/>
      <c r="C184" s="197"/>
      <c r="D184" s="197"/>
      <c r="E184" s="198"/>
      <c r="F184" s="37">
        <f>SUM(F181:F183)</f>
        <v>415500</v>
      </c>
      <c r="G184" s="37">
        <f t="shared" ref="G184:P184" si="56">SUM(G181:G183)</f>
        <v>11924.85</v>
      </c>
      <c r="H184" s="37">
        <f t="shared" si="56"/>
        <v>12631.2</v>
      </c>
      <c r="I184" s="37">
        <f t="shared" si="56"/>
        <v>1715.46</v>
      </c>
      <c r="J184" s="37">
        <f t="shared" si="56"/>
        <v>26271.51</v>
      </c>
      <c r="K184" s="37">
        <f t="shared" si="56"/>
        <v>389228.49</v>
      </c>
      <c r="L184" s="37">
        <f t="shared" si="56"/>
        <v>37041.329583333332</v>
      </c>
      <c r="M184" s="37"/>
      <c r="N184" s="37">
        <f t="shared" si="56"/>
        <v>3825</v>
      </c>
      <c r="O184" s="37">
        <f t="shared" si="56"/>
        <v>67137.839583333334</v>
      </c>
      <c r="P184" s="37">
        <f t="shared" si="56"/>
        <v>348362.16041666665</v>
      </c>
      <c r="Q184" s="39"/>
    </row>
    <row r="185" spans="1:17" s="53" customFormat="1" ht="30" customHeight="1" thickBot="1" x14ac:dyDescent="0.3">
      <c r="A185" s="50"/>
      <c r="B185" s="50"/>
      <c r="C185" s="50"/>
      <c r="D185" s="50"/>
      <c r="E185" s="50"/>
      <c r="F185" s="78"/>
      <c r="G185" s="78"/>
      <c r="H185" s="78"/>
      <c r="I185" s="78"/>
      <c r="J185" s="78"/>
      <c r="K185" s="78"/>
      <c r="L185" s="78"/>
      <c r="M185" s="78"/>
      <c r="N185" s="78"/>
      <c r="O185" s="78"/>
      <c r="P185" s="78"/>
      <c r="Q185" s="39"/>
    </row>
    <row r="186" spans="1:17" s="53" customFormat="1" ht="30" customHeight="1" thickBot="1" x14ac:dyDescent="0.3">
      <c r="A186" s="199" t="s">
        <v>282</v>
      </c>
      <c r="B186" s="200"/>
      <c r="C186" s="200"/>
      <c r="D186" s="200"/>
      <c r="E186" s="200"/>
      <c r="F186" s="200"/>
      <c r="G186" s="200"/>
      <c r="H186" s="200"/>
      <c r="I186" s="200"/>
      <c r="J186" s="200"/>
      <c r="K186" s="200"/>
      <c r="L186" s="200"/>
      <c r="M186" s="200"/>
      <c r="N186" s="200"/>
      <c r="O186" s="200"/>
      <c r="P186" s="200"/>
      <c r="Q186" s="39"/>
    </row>
    <row r="187" spans="1:17" s="53" customFormat="1" ht="30" customHeight="1" x14ac:dyDescent="0.25">
      <c r="A187" s="74">
        <f>+A183+1</f>
        <v>97</v>
      </c>
      <c r="B187" s="80" t="s">
        <v>57</v>
      </c>
      <c r="C187" s="79" t="s">
        <v>407</v>
      </c>
      <c r="D187" s="84" t="s">
        <v>513</v>
      </c>
      <c r="E187" s="80" t="s">
        <v>120</v>
      </c>
      <c r="F187" s="81">
        <v>115000</v>
      </c>
      <c r="G187" s="81">
        <f>F187*2.87%</f>
        <v>3300.5</v>
      </c>
      <c r="H187" s="81">
        <f>+F187*3.04%</f>
        <v>3496</v>
      </c>
      <c r="I187" s="81">
        <v>1715.46</v>
      </c>
      <c r="J187" s="76">
        <f t="shared" si="42"/>
        <v>8511.9599999999991</v>
      </c>
      <c r="K187" s="76">
        <f>+F187-J187</f>
        <v>106488.04000000001</v>
      </c>
      <c r="L187" s="76">
        <v>0</v>
      </c>
      <c r="M187" s="76"/>
      <c r="N187" s="83">
        <v>25</v>
      </c>
      <c r="O187" s="102">
        <f>+N187+I187+H187+G187+L187</f>
        <v>8536.9599999999991</v>
      </c>
      <c r="P187" s="77">
        <f>+F187-O187</f>
        <v>106463.04000000001</v>
      </c>
      <c r="Q187" s="39"/>
    </row>
    <row r="188" spans="1:17" s="39" customFormat="1" ht="30" customHeight="1" x14ac:dyDescent="0.25">
      <c r="A188" s="74">
        <f>+A187+1</f>
        <v>98</v>
      </c>
      <c r="B188" s="233" t="s">
        <v>278</v>
      </c>
      <c r="C188" s="162" t="s">
        <v>407</v>
      </c>
      <c r="D188" s="104" t="s">
        <v>277</v>
      </c>
      <c r="E188" s="163" t="s">
        <v>121</v>
      </c>
      <c r="F188" s="105">
        <v>90000</v>
      </c>
      <c r="G188" s="105">
        <f>F188*2.87%</f>
        <v>2583</v>
      </c>
      <c r="H188" s="81">
        <f>+F188*3.04%</f>
        <v>2736</v>
      </c>
      <c r="I188" s="81"/>
      <c r="J188" s="76">
        <f>+G188+H188+I188</f>
        <v>5319</v>
      </c>
      <c r="K188" s="76">
        <f>+F188-J188</f>
        <v>84681</v>
      </c>
      <c r="L188" s="76">
        <f>+IF(K188*12&lt;=416220.01,0,IF(K188*12&lt;=624329.01,(((K188*12-416220.01)*0.15)/12),IF((K188*12&lt;=867123.01),(31216+0.2*(K188*12-624329.01))/12,((79776+0.25*(K188*12-867123.01))/12))))-M188</f>
        <v>9753.1872916666671</v>
      </c>
      <c r="M188" s="76"/>
      <c r="N188" s="83">
        <v>25</v>
      </c>
      <c r="O188" s="102">
        <f>+N188+I188+H188+G188+L188</f>
        <v>15097.187291666667</v>
      </c>
      <c r="P188" s="77">
        <f>+F188-O188</f>
        <v>74902.812708333338</v>
      </c>
    </row>
    <row r="189" spans="1:17" s="39" customFormat="1" ht="30" customHeight="1" x14ac:dyDescent="0.25">
      <c r="A189" s="74">
        <f>+A188+1</f>
        <v>99</v>
      </c>
      <c r="B189" s="80" t="s">
        <v>245</v>
      </c>
      <c r="C189" s="79" t="s">
        <v>407</v>
      </c>
      <c r="D189" s="104" t="s">
        <v>277</v>
      </c>
      <c r="E189" s="80" t="s">
        <v>120</v>
      </c>
      <c r="F189" s="81">
        <v>85000</v>
      </c>
      <c r="G189" s="81">
        <f>F189*2.87%</f>
        <v>2439.5</v>
      </c>
      <c r="H189" s="81">
        <f>+F189*3.04%</f>
        <v>2584</v>
      </c>
      <c r="I189" s="81"/>
      <c r="J189" s="76">
        <f t="shared" si="42"/>
        <v>5023.5</v>
      </c>
      <c r="K189" s="76">
        <f t="shared" si="45"/>
        <v>79976.5</v>
      </c>
      <c r="L189" s="76">
        <f>+IF(K189*12&lt;=416220.01,0,IF(K189*12&lt;=624329.01,(((K189*12-416220.01)*0.15)/12),IF((K189*12&lt;=867123.01),(31216+0.2*(K189*12-624329.01))/12,((79776+0.25*(K189*12-867123.01))/12))))-M189</f>
        <v>8577.0622916666671</v>
      </c>
      <c r="M189" s="76"/>
      <c r="N189" s="83">
        <v>7625</v>
      </c>
      <c r="O189" s="102">
        <f>+N189+I189+H189+G189+L189</f>
        <v>21225.562291666669</v>
      </c>
      <c r="P189" s="77">
        <f>+F189-O189</f>
        <v>63774.437708333331</v>
      </c>
    </row>
    <row r="190" spans="1:17" s="39" customFormat="1" ht="30" customHeight="1" x14ac:dyDescent="0.25">
      <c r="A190" s="74">
        <f>+A189+1</f>
        <v>100</v>
      </c>
      <c r="B190" s="103" t="s">
        <v>275</v>
      </c>
      <c r="C190" s="36" t="s">
        <v>407</v>
      </c>
      <c r="D190" s="103" t="s">
        <v>65</v>
      </c>
      <c r="E190" s="103" t="s">
        <v>121</v>
      </c>
      <c r="F190" s="105">
        <v>50000</v>
      </c>
      <c r="G190" s="81">
        <f>F190*2.87%</f>
        <v>1435</v>
      </c>
      <c r="H190" s="81">
        <f>+F190*3.04%</f>
        <v>1520</v>
      </c>
      <c r="I190" s="81">
        <v>1715.46</v>
      </c>
      <c r="J190" s="76">
        <f t="shared" si="42"/>
        <v>4670.46</v>
      </c>
      <c r="K190" s="76">
        <f t="shared" si="45"/>
        <v>45329.54</v>
      </c>
      <c r="L190" s="76">
        <v>0</v>
      </c>
      <c r="M190" s="76"/>
      <c r="N190" s="77">
        <v>17596.330000000002</v>
      </c>
      <c r="O190" s="102">
        <f>+N190+I190+H190+G190+L190</f>
        <v>22266.79</v>
      </c>
      <c r="P190" s="83">
        <f>+F190-O190</f>
        <v>27733.21</v>
      </c>
    </row>
    <row r="191" spans="1:17" s="53" customFormat="1" ht="30" customHeight="1" x14ac:dyDescent="0.25">
      <c r="A191" s="196" t="s">
        <v>124</v>
      </c>
      <c r="B191" s="197"/>
      <c r="C191" s="197"/>
      <c r="D191" s="197"/>
      <c r="E191" s="198"/>
      <c r="F191" s="37">
        <f>SUM(F187:F190)</f>
        <v>340000</v>
      </c>
      <c r="G191" s="37">
        <f t="shared" ref="G191:P191" si="57">SUM(G187:G190)</f>
        <v>9758</v>
      </c>
      <c r="H191" s="37">
        <f t="shared" si="57"/>
        <v>10336</v>
      </c>
      <c r="I191" s="37">
        <f t="shared" si="57"/>
        <v>3430.92</v>
      </c>
      <c r="J191" s="37">
        <f t="shared" si="57"/>
        <v>23524.92</v>
      </c>
      <c r="K191" s="37">
        <f t="shared" si="57"/>
        <v>316475.08</v>
      </c>
      <c r="L191" s="37">
        <f t="shared" si="57"/>
        <v>18330.249583333334</v>
      </c>
      <c r="M191" s="37"/>
      <c r="N191" s="37">
        <f t="shared" si="57"/>
        <v>25271.33</v>
      </c>
      <c r="O191" s="37">
        <f t="shared" si="57"/>
        <v>67126.499583333338</v>
      </c>
      <c r="P191" s="37">
        <f t="shared" si="57"/>
        <v>272873.50041666668</v>
      </c>
      <c r="Q191" s="39"/>
    </row>
    <row r="192" spans="1:17" s="53" customFormat="1" ht="30" customHeight="1" thickBot="1" x14ac:dyDescent="0.3">
      <c r="A192" s="41"/>
      <c r="B192" s="48"/>
      <c r="C192" s="133"/>
      <c r="D192" s="48"/>
      <c r="E192" s="48"/>
      <c r="F192" s="49"/>
      <c r="G192" s="39"/>
      <c r="H192" s="39"/>
      <c r="I192" s="39"/>
      <c r="J192" s="39"/>
      <c r="K192" s="39"/>
      <c r="L192" s="39"/>
      <c r="M192" s="39"/>
      <c r="N192" s="39"/>
      <c r="O192" s="39"/>
      <c r="P192" s="39"/>
      <c r="Q192" s="39"/>
    </row>
    <row r="193" spans="1:17" s="86" customFormat="1" ht="30" customHeight="1" thickBot="1" x14ac:dyDescent="0.3">
      <c r="A193" s="199" t="s">
        <v>91</v>
      </c>
      <c r="B193" s="200"/>
      <c r="C193" s="200"/>
      <c r="D193" s="200"/>
      <c r="E193" s="200"/>
      <c r="F193" s="200"/>
      <c r="G193" s="200"/>
      <c r="H193" s="200"/>
      <c r="I193" s="200"/>
      <c r="J193" s="200"/>
      <c r="K193" s="200"/>
      <c r="L193" s="200"/>
      <c r="M193" s="200"/>
      <c r="N193" s="200"/>
      <c r="O193" s="200"/>
      <c r="P193" s="200"/>
      <c r="Q193" s="47"/>
    </row>
    <row r="194" spans="1:17" s="53" customFormat="1" ht="30" customHeight="1" x14ac:dyDescent="0.25">
      <c r="A194" s="79">
        <f>+A190+1</f>
        <v>101</v>
      </c>
      <c r="B194" s="107" t="s">
        <v>73</v>
      </c>
      <c r="C194" s="117" t="s">
        <v>407</v>
      </c>
      <c r="D194" s="118" t="s">
        <v>535</v>
      </c>
      <c r="E194" s="107" t="s">
        <v>120</v>
      </c>
      <c r="F194" s="105">
        <v>110000</v>
      </c>
      <c r="G194" s="81">
        <f t="shared" ref="G194:G197" si="58">F194*2.87%</f>
        <v>3157</v>
      </c>
      <c r="H194" s="81">
        <f t="shared" ref="H194:H197" si="59">+F194*3.04%</f>
        <v>3344</v>
      </c>
      <c r="I194" s="81"/>
      <c r="J194" s="76">
        <f t="shared" si="42"/>
        <v>6501</v>
      </c>
      <c r="K194" s="76">
        <f t="shared" si="45"/>
        <v>103499</v>
      </c>
      <c r="L194" s="76">
        <f>+IF(K194*12&lt;=416220.01,0,IF(K194*12&lt;=624329.01,(((K194*12-416220.01)*0.15)/12),IF((K194*12&lt;=867123.01),(31216+0.2*(K194*12-624329.01))/12,((79776+0.25*(K194*12-867123.01))/12))))-M194</f>
        <v>14457.687291666667</v>
      </c>
      <c r="M194" s="76"/>
      <c r="N194" s="77">
        <v>10025</v>
      </c>
      <c r="O194" s="102">
        <f t="shared" ref="O194:O199" si="60">+N194+I194+H194+G194+L194</f>
        <v>30983.687291666669</v>
      </c>
      <c r="P194" s="77">
        <f t="shared" ref="P194:P199" si="61">+F194-O194</f>
        <v>79016.312708333338</v>
      </c>
      <c r="Q194" s="39"/>
    </row>
    <row r="195" spans="1:17" s="39" customFormat="1" ht="30" customHeight="1" x14ac:dyDescent="0.25">
      <c r="A195" s="79">
        <f>+A194+1</f>
        <v>102</v>
      </c>
      <c r="B195" s="103" t="s">
        <v>72</v>
      </c>
      <c r="C195" s="36" t="s">
        <v>407</v>
      </c>
      <c r="D195" s="104" t="s">
        <v>535</v>
      </c>
      <c r="E195" s="103" t="s">
        <v>120</v>
      </c>
      <c r="F195" s="105">
        <v>110000</v>
      </c>
      <c r="G195" s="81">
        <f>F195*2.87%</f>
        <v>3157</v>
      </c>
      <c r="H195" s="81">
        <f>+F195*3.04%</f>
        <v>3344</v>
      </c>
      <c r="I195" s="81"/>
      <c r="J195" s="76">
        <f>+G195+H195+I195</f>
        <v>6501</v>
      </c>
      <c r="K195" s="76">
        <f>+F195-J195</f>
        <v>103499</v>
      </c>
      <c r="L195" s="76">
        <f>+IF(K195*12&lt;=416220.01,0,IF(K195*12&lt;=624329.01,(((K195*12-416220.01)*0.15)/12),IF((K195*12&lt;=867123.01),(31216+0.2*(K195*12-624329.01))/12,((79776+0.25*(K195*12-867123.01))/12))))-M195</f>
        <v>14457.687291666667</v>
      </c>
      <c r="M195" s="76"/>
      <c r="N195" s="83">
        <v>5413.99</v>
      </c>
      <c r="O195" s="102">
        <f t="shared" si="60"/>
        <v>26372.677291666667</v>
      </c>
      <c r="P195" s="77">
        <f t="shared" si="61"/>
        <v>83627.322708333333</v>
      </c>
    </row>
    <row r="196" spans="1:17" s="53" customFormat="1" ht="30" customHeight="1" x14ac:dyDescent="0.25">
      <c r="A196" s="79">
        <f>+A195+1</f>
        <v>103</v>
      </c>
      <c r="B196" s="103" t="s">
        <v>85</v>
      </c>
      <c r="C196" s="36" t="s">
        <v>407</v>
      </c>
      <c r="D196" s="104" t="s">
        <v>279</v>
      </c>
      <c r="E196" s="103" t="s">
        <v>120</v>
      </c>
      <c r="F196" s="105">
        <v>90000</v>
      </c>
      <c r="G196" s="81">
        <f t="shared" si="58"/>
        <v>2583</v>
      </c>
      <c r="H196" s="81">
        <f t="shared" si="59"/>
        <v>2736</v>
      </c>
      <c r="I196" s="81">
        <v>3430.92</v>
      </c>
      <c r="J196" s="76">
        <f t="shared" si="42"/>
        <v>8749.92</v>
      </c>
      <c r="K196" s="76">
        <f t="shared" si="45"/>
        <v>81250.080000000002</v>
      </c>
      <c r="L196" s="76">
        <f>+IF(K196*12&lt;=416220.01,0,IF(K196*12&lt;=624329.01,(((K196*12-416220.01)*0.15)/12),IF((K196*12&lt;=867123.01),(31216+0.2*(K196*12-624329.01))/12,((79776+0.25*(K196*12-867123.01))/12))))-M196</f>
        <v>8895.4572916666657</v>
      </c>
      <c r="M196" s="76"/>
      <c r="N196" s="83">
        <v>25</v>
      </c>
      <c r="O196" s="102">
        <f t="shared" si="60"/>
        <v>17670.377291666664</v>
      </c>
      <c r="P196" s="77">
        <f t="shared" si="61"/>
        <v>72329.622708333336</v>
      </c>
      <c r="Q196" s="39"/>
    </row>
    <row r="197" spans="1:17" s="39" customFormat="1" ht="30" customHeight="1" x14ac:dyDescent="0.25">
      <c r="A197" s="79">
        <f>+A196+1</f>
        <v>104</v>
      </c>
      <c r="B197" s="103" t="s">
        <v>254</v>
      </c>
      <c r="C197" s="36" t="s">
        <v>407</v>
      </c>
      <c r="D197" s="104" t="s">
        <v>279</v>
      </c>
      <c r="E197" s="103" t="s">
        <v>120</v>
      </c>
      <c r="F197" s="105">
        <v>80000</v>
      </c>
      <c r="G197" s="81">
        <f t="shared" si="58"/>
        <v>2296</v>
      </c>
      <c r="H197" s="81">
        <f t="shared" si="59"/>
        <v>2432</v>
      </c>
      <c r="I197" s="81"/>
      <c r="J197" s="76">
        <f t="shared" si="42"/>
        <v>4728</v>
      </c>
      <c r="K197" s="76">
        <f t="shared" si="45"/>
        <v>75272</v>
      </c>
      <c r="L197" s="76">
        <f>+IF(K197*12&lt;=416220.01,0,IF(K197*12&lt;=624329.01,(((K197*12-416220.01)*0.15)/12),IF((K197*12&lt;=867123.01),(31216+0.2*(K197*12-624329.01))/12,((79776+0.25*(K197*12-867123.01))/12))))-M197</f>
        <v>7400.9372916666662</v>
      </c>
      <c r="M197" s="76"/>
      <c r="N197" s="83">
        <v>25</v>
      </c>
      <c r="O197" s="102">
        <f t="shared" si="60"/>
        <v>12153.937291666665</v>
      </c>
      <c r="P197" s="77">
        <f t="shared" si="61"/>
        <v>67846.062708333338</v>
      </c>
    </row>
    <row r="198" spans="1:17" s="39" customFormat="1" ht="30" customHeight="1" x14ac:dyDescent="0.25">
      <c r="A198" s="74">
        <f t="shared" ref="A198" si="62">+A197+1</f>
        <v>105</v>
      </c>
      <c r="B198" s="160" t="s">
        <v>276</v>
      </c>
      <c r="C198" s="161" t="s">
        <v>407</v>
      </c>
      <c r="D198" s="104" t="s">
        <v>279</v>
      </c>
      <c r="E198" s="103" t="s">
        <v>120</v>
      </c>
      <c r="F198" s="105">
        <v>80000</v>
      </c>
      <c r="G198" s="105">
        <f>F198*2.87%</f>
        <v>2296</v>
      </c>
      <c r="H198" s="81">
        <f>+F198*3.04%</f>
        <v>2432</v>
      </c>
      <c r="I198" s="81">
        <v>3430.92</v>
      </c>
      <c r="J198" s="76">
        <f t="shared" si="42"/>
        <v>8158.92</v>
      </c>
      <c r="K198" s="76">
        <f t="shared" si="45"/>
        <v>71841.08</v>
      </c>
      <c r="L198" s="76">
        <v>6510.56</v>
      </c>
      <c r="M198" s="76"/>
      <c r="N198" s="83">
        <v>25</v>
      </c>
      <c r="O198" s="102">
        <f t="shared" si="60"/>
        <v>14694.48</v>
      </c>
      <c r="P198" s="77">
        <f t="shared" si="61"/>
        <v>65305.520000000004</v>
      </c>
    </row>
    <row r="199" spans="1:17" s="53" customFormat="1" ht="30" customHeight="1" x14ac:dyDescent="0.25">
      <c r="A199" s="117">
        <f>+A198+1</f>
        <v>106</v>
      </c>
      <c r="B199" s="103" t="s">
        <v>136</v>
      </c>
      <c r="C199" s="36" t="s">
        <v>407</v>
      </c>
      <c r="D199" s="103" t="s">
        <v>65</v>
      </c>
      <c r="E199" s="103" t="s">
        <v>222</v>
      </c>
      <c r="F199" s="105">
        <v>45000</v>
      </c>
      <c r="G199" s="105">
        <f>F199*2.87%</f>
        <v>1291.5</v>
      </c>
      <c r="H199" s="105">
        <f>+F199*3.04%</f>
        <v>1368</v>
      </c>
      <c r="I199" s="81"/>
      <c r="J199" s="76">
        <f t="shared" si="42"/>
        <v>2659.5</v>
      </c>
      <c r="K199" s="76">
        <f t="shared" si="45"/>
        <v>42340.5</v>
      </c>
      <c r="L199" s="76">
        <v>0</v>
      </c>
      <c r="M199" s="76"/>
      <c r="N199" s="83">
        <v>2681.59</v>
      </c>
      <c r="O199" s="102">
        <f t="shared" si="60"/>
        <v>5341.09</v>
      </c>
      <c r="P199" s="106">
        <f t="shared" si="61"/>
        <v>39658.910000000003</v>
      </c>
      <c r="Q199" s="39"/>
    </row>
    <row r="200" spans="1:17" s="39" customFormat="1" ht="30" customHeight="1" x14ac:dyDescent="0.25">
      <c r="A200" s="196" t="s">
        <v>124</v>
      </c>
      <c r="B200" s="197"/>
      <c r="C200" s="197"/>
      <c r="D200" s="197"/>
      <c r="E200" s="198"/>
      <c r="F200" s="37">
        <f>SUM(F194:F199)</f>
        <v>515000</v>
      </c>
      <c r="G200" s="37">
        <f t="shared" ref="G200:P200" si="63">SUM(G194:G199)</f>
        <v>14780.5</v>
      </c>
      <c r="H200" s="37">
        <f t="shared" si="63"/>
        <v>15656</v>
      </c>
      <c r="I200" s="37">
        <f t="shared" si="63"/>
        <v>6861.84</v>
      </c>
      <c r="J200" s="37">
        <f t="shared" si="63"/>
        <v>37298.339999999997</v>
      </c>
      <c r="K200" s="37">
        <f t="shared" si="63"/>
        <v>477701.66000000003</v>
      </c>
      <c r="L200" s="37">
        <f t="shared" si="63"/>
        <v>51722.32916666667</v>
      </c>
      <c r="M200" s="37"/>
      <c r="N200" s="37">
        <f t="shared" si="63"/>
        <v>18195.580000000002</v>
      </c>
      <c r="O200" s="37">
        <f t="shared" si="63"/>
        <v>107216.24916666666</v>
      </c>
      <c r="P200" s="37">
        <f t="shared" si="63"/>
        <v>407783.75083333335</v>
      </c>
    </row>
    <row r="201" spans="1:17" s="39" customFormat="1" ht="30" customHeight="1" thickBot="1" x14ac:dyDescent="0.3">
      <c r="A201" s="50"/>
      <c r="B201" s="50"/>
      <c r="C201" s="50"/>
      <c r="D201" s="50"/>
      <c r="E201" s="50"/>
      <c r="F201" s="78"/>
      <c r="G201" s="78"/>
      <c r="H201" s="78"/>
      <c r="I201" s="78"/>
      <c r="J201" s="78"/>
      <c r="K201" s="78"/>
      <c r="L201" s="78"/>
      <c r="M201" s="78"/>
      <c r="N201" s="78"/>
      <c r="O201" s="78"/>
      <c r="P201" s="78"/>
    </row>
    <row r="202" spans="1:17" s="39" customFormat="1" ht="30" customHeight="1" thickBot="1" x14ac:dyDescent="0.3">
      <c r="A202" s="199" t="s">
        <v>199</v>
      </c>
      <c r="B202" s="200"/>
      <c r="C202" s="200"/>
      <c r="D202" s="200"/>
      <c r="E202" s="200"/>
      <c r="F202" s="200"/>
      <c r="G202" s="200"/>
      <c r="H202" s="200"/>
      <c r="I202" s="200"/>
      <c r="J202" s="200"/>
      <c r="K202" s="200"/>
      <c r="L202" s="200"/>
      <c r="M202" s="200"/>
      <c r="N202" s="200"/>
      <c r="O202" s="200"/>
      <c r="P202" s="200"/>
    </row>
    <row r="203" spans="1:17" s="39" customFormat="1" ht="30" customHeight="1" x14ac:dyDescent="0.25">
      <c r="A203" s="117">
        <f>+A199+1</f>
        <v>107</v>
      </c>
      <c r="B203" s="107" t="s">
        <v>180</v>
      </c>
      <c r="C203" s="117" t="s">
        <v>407</v>
      </c>
      <c r="D203" s="107" t="s">
        <v>281</v>
      </c>
      <c r="E203" s="107" t="s">
        <v>120</v>
      </c>
      <c r="F203" s="128">
        <v>55000</v>
      </c>
      <c r="G203" s="76">
        <f>F203*2.87%</f>
        <v>1578.5</v>
      </c>
      <c r="H203" s="76">
        <f>+F203*3.04%</f>
        <v>1672</v>
      </c>
      <c r="I203" s="129"/>
      <c r="J203" s="76">
        <f t="shared" ref="J203:J251" si="64">+G203+H203+I203</f>
        <v>3250.5</v>
      </c>
      <c r="K203" s="76">
        <f t="shared" si="45"/>
        <v>51749.5</v>
      </c>
      <c r="L203" s="76">
        <f t="shared" ref="L203:L207" si="65">+IF(K203*12&lt;=416220.01,0,IF(K203*12&lt;=624329.01,(((K203*12-416220.01)*0.15)/12),IF((K203*12&lt;=867123.01),(31216+0.2*(K203*12-624329.01))/12,((79776+0.25*(K203*12-867123.01))/12))))</f>
        <v>2559.6748749999997</v>
      </c>
      <c r="M203" s="76"/>
      <c r="N203" s="77">
        <v>11290.95</v>
      </c>
      <c r="O203" s="102">
        <f>+N203+I203+H203+G203+L203</f>
        <v>17101.124875000001</v>
      </c>
      <c r="P203" s="77">
        <f>+F203-O203</f>
        <v>37898.875124999999</v>
      </c>
    </row>
    <row r="204" spans="1:17" s="53" customFormat="1" ht="30" customHeight="1" x14ac:dyDescent="0.25">
      <c r="A204" s="196" t="s">
        <v>124</v>
      </c>
      <c r="B204" s="197"/>
      <c r="C204" s="197"/>
      <c r="D204" s="197"/>
      <c r="E204" s="198"/>
      <c r="F204" s="37">
        <f>SUM(F203)</f>
        <v>55000</v>
      </c>
      <c r="G204" s="37">
        <f t="shared" ref="G204:P204" si="66">SUM(G203)</f>
        <v>1578.5</v>
      </c>
      <c r="H204" s="37">
        <f t="shared" si="66"/>
        <v>1672</v>
      </c>
      <c r="I204" s="37">
        <f t="shared" si="66"/>
        <v>0</v>
      </c>
      <c r="J204" s="37">
        <f t="shared" si="66"/>
        <v>3250.5</v>
      </c>
      <c r="K204" s="37">
        <f t="shared" si="66"/>
        <v>51749.5</v>
      </c>
      <c r="L204" s="37">
        <f t="shared" si="66"/>
        <v>2559.6748749999997</v>
      </c>
      <c r="M204" s="37"/>
      <c r="N204" s="37">
        <f t="shared" si="66"/>
        <v>11290.95</v>
      </c>
      <c r="O204" s="37">
        <f t="shared" si="66"/>
        <v>17101.124875000001</v>
      </c>
      <c r="P204" s="37">
        <f t="shared" si="66"/>
        <v>37898.875124999999</v>
      </c>
      <c r="Q204" s="39"/>
    </row>
    <row r="205" spans="1:17" s="39" customFormat="1" ht="30" customHeight="1" thickBot="1" x14ac:dyDescent="0.3">
      <c r="A205" s="50"/>
      <c r="B205" s="50"/>
      <c r="C205" s="50"/>
      <c r="D205" s="50"/>
      <c r="E205" s="50"/>
      <c r="F205" s="255"/>
      <c r="G205" s="78"/>
      <c r="H205" s="78"/>
      <c r="I205" s="78"/>
      <c r="J205" s="78"/>
      <c r="K205" s="78"/>
      <c r="L205" s="78"/>
      <c r="M205" s="78"/>
      <c r="N205" s="78"/>
      <c r="O205" s="78"/>
      <c r="P205" s="78"/>
    </row>
    <row r="206" spans="1:17" s="39" customFormat="1" ht="30" customHeight="1" thickBot="1" x14ac:dyDescent="0.3">
      <c r="A206" s="199" t="s">
        <v>285</v>
      </c>
      <c r="B206" s="200"/>
      <c r="C206" s="200"/>
      <c r="D206" s="200"/>
      <c r="E206" s="200"/>
      <c r="F206" s="200"/>
      <c r="G206" s="200"/>
      <c r="H206" s="200"/>
      <c r="I206" s="200"/>
      <c r="J206" s="200"/>
      <c r="K206" s="200"/>
      <c r="L206" s="200"/>
      <c r="M206" s="200"/>
      <c r="N206" s="200"/>
      <c r="O206" s="200"/>
      <c r="P206" s="200"/>
    </row>
    <row r="207" spans="1:17" s="53" customFormat="1" ht="30" customHeight="1" x14ac:dyDescent="0.25">
      <c r="A207" s="117">
        <f>+A203+1</f>
        <v>108</v>
      </c>
      <c r="B207" s="107" t="s">
        <v>11</v>
      </c>
      <c r="C207" s="117" t="s">
        <v>407</v>
      </c>
      <c r="D207" s="118" t="s">
        <v>110</v>
      </c>
      <c r="E207" s="107" t="s">
        <v>120</v>
      </c>
      <c r="F207" s="102">
        <v>190000</v>
      </c>
      <c r="G207" s="102">
        <f>F207*2.87%</f>
        <v>5453</v>
      </c>
      <c r="H207" s="102">
        <v>5776</v>
      </c>
      <c r="I207" s="102"/>
      <c r="J207" s="102">
        <f t="shared" si="64"/>
        <v>11229</v>
      </c>
      <c r="K207" s="102">
        <f t="shared" ref="K207:K256" si="67">+F207-J207</f>
        <v>178771</v>
      </c>
      <c r="L207" s="102">
        <f t="shared" si="65"/>
        <v>33275.687291666669</v>
      </c>
      <c r="M207" s="102"/>
      <c r="N207" s="106">
        <v>25</v>
      </c>
      <c r="O207" s="102">
        <f>+N207+I207+H207+G207+L207</f>
        <v>44529.687291666669</v>
      </c>
      <c r="P207" s="106">
        <f>+F207-O207</f>
        <v>145470.31270833334</v>
      </c>
      <c r="Q207" s="39"/>
    </row>
    <row r="208" spans="1:17" s="78" customFormat="1" ht="30" customHeight="1" x14ac:dyDescent="0.25">
      <c r="A208" s="36">
        <f>+A207+1</f>
        <v>109</v>
      </c>
      <c r="B208" s="103" t="s">
        <v>100</v>
      </c>
      <c r="C208" s="36" t="s">
        <v>406</v>
      </c>
      <c r="D208" s="103" t="s">
        <v>95</v>
      </c>
      <c r="E208" s="103" t="s">
        <v>121</v>
      </c>
      <c r="F208" s="105">
        <v>70000</v>
      </c>
      <c r="G208" s="105">
        <f t="shared" ref="G208" si="68">F208*2.87%</f>
        <v>2009</v>
      </c>
      <c r="H208" s="105">
        <f t="shared" ref="H208" si="69">+F208*3.04%</f>
        <v>2128</v>
      </c>
      <c r="I208" s="105">
        <v>1715.46</v>
      </c>
      <c r="J208" s="102">
        <f>+G208+H208+I208</f>
        <v>5852.46</v>
      </c>
      <c r="K208" s="102">
        <f>+F208-J208</f>
        <v>64147.54</v>
      </c>
      <c r="L208" s="102">
        <v>0</v>
      </c>
      <c r="M208" s="102"/>
      <c r="N208" s="106">
        <v>7169.43</v>
      </c>
      <c r="O208" s="102">
        <f>+N208+I208+H208+G208+L208</f>
        <v>13021.89</v>
      </c>
      <c r="P208" s="106">
        <f>+F208-O208</f>
        <v>56978.11</v>
      </c>
      <c r="Q208" s="32"/>
    </row>
    <row r="209" spans="1:17" s="53" customFormat="1" ht="30" customHeight="1" thickBot="1" x14ac:dyDescent="0.3">
      <c r="A209" s="196" t="s">
        <v>124</v>
      </c>
      <c r="B209" s="197"/>
      <c r="C209" s="197"/>
      <c r="D209" s="197"/>
      <c r="E209" s="198"/>
      <c r="F209" s="37">
        <f>SUM(F207:F208)</f>
        <v>260000</v>
      </c>
      <c r="G209" s="37">
        <f t="shared" ref="G209:P209" si="70">SUM(G207:G208)</f>
        <v>7462</v>
      </c>
      <c r="H209" s="37">
        <f t="shared" si="70"/>
        <v>7904</v>
      </c>
      <c r="I209" s="37">
        <f t="shared" si="70"/>
        <v>1715.46</v>
      </c>
      <c r="J209" s="37">
        <f t="shared" si="70"/>
        <v>17081.46</v>
      </c>
      <c r="K209" s="37">
        <f t="shared" si="70"/>
        <v>242918.54</v>
      </c>
      <c r="L209" s="37">
        <f t="shared" si="70"/>
        <v>33275.687291666669</v>
      </c>
      <c r="M209" s="37"/>
      <c r="N209" s="37">
        <f t="shared" si="70"/>
        <v>7194.43</v>
      </c>
      <c r="O209" s="37">
        <f t="shared" si="70"/>
        <v>57551.577291666668</v>
      </c>
      <c r="P209" s="37">
        <f t="shared" si="70"/>
        <v>202448.42270833335</v>
      </c>
      <c r="Q209" s="39"/>
    </row>
    <row r="210" spans="1:17" s="39" customFormat="1" ht="30" customHeight="1" thickBot="1" x14ac:dyDescent="0.3">
      <c r="A210" s="204" t="s">
        <v>286</v>
      </c>
      <c r="B210" s="205"/>
      <c r="C210" s="205"/>
      <c r="D210" s="205"/>
      <c r="E210" s="205"/>
      <c r="F210" s="205"/>
      <c r="G210" s="205"/>
      <c r="H210" s="205"/>
      <c r="I210" s="205"/>
      <c r="J210" s="205"/>
      <c r="K210" s="205"/>
      <c r="L210" s="205"/>
      <c r="M210" s="205"/>
      <c r="N210" s="205"/>
      <c r="O210" s="205"/>
      <c r="P210" s="205"/>
    </row>
    <row r="211" spans="1:17" s="39" customFormat="1" ht="30" customHeight="1" x14ac:dyDescent="0.25">
      <c r="A211" s="74">
        <f>+A208+1</f>
        <v>110</v>
      </c>
      <c r="B211" s="107" t="s">
        <v>12</v>
      </c>
      <c r="C211" s="117" t="s">
        <v>407</v>
      </c>
      <c r="D211" s="141" t="s">
        <v>111</v>
      </c>
      <c r="E211" s="103" t="s">
        <v>120</v>
      </c>
      <c r="F211" s="76">
        <v>145000</v>
      </c>
      <c r="G211" s="76">
        <f>F211*2.87%</f>
        <v>4161.5</v>
      </c>
      <c r="H211" s="76">
        <f>+F211*3.04%</f>
        <v>4408</v>
      </c>
      <c r="I211" s="76"/>
      <c r="J211" s="76">
        <f t="shared" si="64"/>
        <v>8569.5</v>
      </c>
      <c r="K211" s="76">
        <f t="shared" si="67"/>
        <v>136430.5</v>
      </c>
      <c r="L211" s="76">
        <v>0</v>
      </c>
      <c r="M211" s="76"/>
      <c r="N211" s="77">
        <v>2185</v>
      </c>
      <c r="O211" s="102">
        <f>+N211+I211+H211+G211+L211</f>
        <v>10754.5</v>
      </c>
      <c r="P211" s="77">
        <f>+F211-O211</f>
        <v>134245.5</v>
      </c>
    </row>
    <row r="212" spans="1:17" s="47" customFormat="1" ht="30" customHeight="1" x14ac:dyDescent="0.25">
      <c r="A212" s="79">
        <f>+A211+1</f>
        <v>111</v>
      </c>
      <c r="B212" s="103" t="s">
        <v>287</v>
      </c>
      <c r="C212" s="36" t="s">
        <v>406</v>
      </c>
      <c r="D212" s="103" t="s">
        <v>112</v>
      </c>
      <c r="E212" s="103" t="s">
        <v>121</v>
      </c>
      <c r="F212" s="105">
        <v>70000</v>
      </c>
      <c r="G212" s="81">
        <f>F212*2.87%</f>
        <v>2009</v>
      </c>
      <c r="H212" s="81">
        <f>+F212*3.04%</f>
        <v>2128</v>
      </c>
      <c r="I212" s="76"/>
      <c r="J212" s="76">
        <f t="shared" si="64"/>
        <v>4137</v>
      </c>
      <c r="K212" s="76">
        <f t="shared" si="67"/>
        <v>65863</v>
      </c>
      <c r="L212" s="76">
        <v>2490.58</v>
      </c>
      <c r="M212" s="76"/>
      <c r="N212" s="77">
        <f>21844.41+25</f>
        <v>21869.41</v>
      </c>
      <c r="O212" s="102">
        <f>+N212+I212+H212+G212+L212</f>
        <v>28496.989999999998</v>
      </c>
      <c r="P212" s="77">
        <f>+F212-O212</f>
        <v>41503.01</v>
      </c>
    </row>
    <row r="213" spans="1:17" s="40" customFormat="1" ht="30" customHeight="1" x14ac:dyDescent="0.25">
      <c r="A213" s="74">
        <f>+A212+1</f>
        <v>112</v>
      </c>
      <c r="B213" s="103" t="s">
        <v>338</v>
      </c>
      <c r="C213" s="36" t="s">
        <v>407</v>
      </c>
      <c r="D213" s="103" t="s">
        <v>488</v>
      </c>
      <c r="E213" s="103" t="s">
        <v>120</v>
      </c>
      <c r="F213" s="105">
        <v>45000</v>
      </c>
      <c r="G213" s="81">
        <f>F213*2.87%</f>
        <v>1291.5</v>
      </c>
      <c r="H213" s="81">
        <f>+F213*3.04%</f>
        <v>1368</v>
      </c>
      <c r="I213" s="81"/>
      <c r="J213" s="76">
        <f t="shared" si="64"/>
        <v>2659.5</v>
      </c>
      <c r="K213" s="76">
        <f t="shared" si="67"/>
        <v>42340.5</v>
      </c>
      <c r="L213" s="76">
        <v>0</v>
      </c>
      <c r="M213" s="76"/>
      <c r="N213" s="77">
        <v>3065</v>
      </c>
      <c r="O213" s="102">
        <f>+N213+I213+H213+G213+L213</f>
        <v>5724.5</v>
      </c>
      <c r="P213" s="83">
        <f>+F213-O213</f>
        <v>39275.5</v>
      </c>
    </row>
    <row r="214" spans="1:17" s="53" customFormat="1" ht="30" customHeight="1" x14ac:dyDescent="0.25">
      <c r="A214" s="196" t="s">
        <v>124</v>
      </c>
      <c r="B214" s="197"/>
      <c r="C214" s="197"/>
      <c r="D214" s="197"/>
      <c r="E214" s="198"/>
      <c r="F214" s="37">
        <f>SUM(F211:F213)</f>
        <v>260000</v>
      </c>
      <c r="G214" s="37">
        <f t="shared" ref="G214:P214" si="71">SUM(G211:G213)</f>
        <v>7462</v>
      </c>
      <c r="H214" s="37">
        <f t="shared" si="71"/>
        <v>7904</v>
      </c>
      <c r="I214" s="37">
        <f t="shared" si="71"/>
        <v>0</v>
      </c>
      <c r="J214" s="37">
        <f t="shared" si="71"/>
        <v>15366</v>
      </c>
      <c r="K214" s="37">
        <f t="shared" si="71"/>
        <v>244634</v>
      </c>
      <c r="L214" s="37">
        <f t="shared" si="71"/>
        <v>2490.58</v>
      </c>
      <c r="M214" s="37"/>
      <c r="N214" s="37">
        <f t="shared" si="71"/>
        <v>27119.41</v>
      </c>
      <c r="O214" s="37">
        <f t="shared" si="71"/>
        <v>44975.99</v>
      </c>
      <c r="P214" s="37">
        <f t="shared" si="71"/>
        <v>215024.01</v>
      </c>
      <c r="Q214" s="39"/>
    </row>
    <row r="215" spans="1:17" s="39" customFormat="1" ht="30" customHeight="1" thickBot="1" x14ac:dyDescent="0.3">
      <c r="A215" s="44"/>
      <c r="B215" s="42"/>
      <c r="C215" s="44"/>
      <c r="D215" s="43"/>
      <c r="E215" s="43"/>
      <c r="G215" s="32"/>
      <c r="H215" s="32"/>
      <c r="I215" s="32"/>
      <c r="J215" s="32"/>
      <c r="K215" s="32"/>
      <c r="L215" s="32"/>
      <c r="M215" s="32"/>
      <c r="N215" s="32"/>
      <c r="O215" s="32"/>
      <c r="P215" s="32"/>
    </row>
    <row r="216" spans="1:17" s="39" customFormat="1" ht="30" customHeight="1" thickBot="1" x14ac:dyDescent="0.3">
      <c r="A216" s="204" t="s">
        <v>288</v>
      </c>
      <c r="B216" s="205"/>
      <c r="C216" s="205"/>
      <c r="D216" s="205"/>
      <c r="E216" s="205"/>
      <c r="F216" s="205"/>
      <c r="G216" s="205"/>
      <c r="H216" s="205"/>
      <c r="I216" s="205"/>
      <c r="J216" s="205"/>
      <c r="K216" s="205"/>
      <c r="L216" s="205"/>
      <c r="M216" s="205"/>
      <c r="N216" s="205"/>
      <c r="O216" s="205"/>
      <c r="P216" s="205"/>
    </row>
    <row r="217" spans="1:17" s="39" customFormat="1" ht="30" customHeight="1" thickBot="1" x14ac:dyDescent="0.3">
      <c r="C217" s="41"/>
    </row>
    <row r="218" spans="1:17" s="53" customFormat="1" ht="30" customHeight="1" thickBot="1" x14ac:dyDescent="0.3">
      <c r="A218" s="199" t="s">
        <v>290</v>
      </c>
      <c r="B218" s="200"/>
      <c r="C218" s="200"/>
      <c r="D218" s="200"/>
      <c r="E218" s="200"/>
      <c r="F218" s="200"/>
      <c r="G218" s="200"/>
      <c r="H218" s="200"/>
      <c r="I218" s="200"/>
      <c r="J218" s="200"/>
      <c r="K218" s="200"/>
      <c r="L218" s="200"/>
      <c r="M218" s="200"/>
      <c r="N218" s="200"/>
      <c r="O218" s="200"/>
      <c r="P218" s="200"/>
      <c r="Q218" s="39"/>
    </row>
    <row r="219" spans="1:17" s="86" customFormat="1" ht="30" customHeight="1" x14ac:dyDescent="0.25">
      <c r="A219" s="74">
        <f>+A213+1</f>
        <v>113</v>
      </c>
      <c r="B219" s="107" t="s">
        <v>291</v>
      </c>
      <c r="C219" s="117" t="s">
        <v>407</v>
      </c>
      <c r="D219" s="141" t="s">
        <v>292</v>
      </c>
      <c r="E219" s="80" t="s">
        <v>120</v>
      </c>
      <c r="F219" s="76">
        <v>145000</v>
      </c>
      <c r="G219" s="76">
        <f>F219*2.87%</f>
        <v>4161.5</v>
      </c>
      <c r="H219" s="76">
        <f>F219*3.04%</f>
        <v>4408</v>
      </c>
      <c r="I219" s="76">
        <v>1715.46</v>
      </c>
      <c r="J219" s="76">
        <f t="shared" si="64"/>
        <v>10284.959999999999</v>
      </c>
      <c r="K219" s="76">
        <f t="shared" si="67"/>
        <v>134715.04</v>
      </c>
      <c r="L219" s="76">
        <f>+IF(K219*12&lt;=416220.01,0,IF(K219*12&lt;=624329.01,(((K219*12-416220.01)*0.15)/12),IF((K219*12&lt;=867123.01),(31216+0.2*(K219*12-624329.01))/12,((79776+0.25*(K219*12-867123.01))/12))))-M219</f>
        <v>22261.697291666667</v>
      </c>
      <c r="M219" s="76"/>
      <c r="N219" s="77">
        <v>25</v>
      </c>
      <c r="O219" s="76">
        <f>+N219+I219+H219+G219+L219</f>
        <v>32571.657291666666</v>
      </c>
      <c r="P219" s="76">
        <f>+F219-O219</f>
        <v>112428.34270833334</v>
      </c>
      <c r="Q219" s="47"/>
    </row>
    <row r="220" spans="1:17" s="86" customFormat="1" ht="30" customHeight="1" x14ac:dyDescent="0.25">
      <c r="A220" s="79">
        <f>+A219+1</f>
        <v>114</v>
      </c>
      <c r="B220" s="103" t="s">
        <v>15</v>
      </c>
      <c r="C220" s="36" t="s">
        <v>407</v>
      </c>
      <c r="D220" s="103" t="s">
        <v>293</v>
      </c>
      <c r="E220" s="80" t="s">
        <v>121</v>
      </c>
      <c r="F220" s="81">
        <v>80000</v>
      </c>
      <c r="G220" s="81">
        <f>F220*2.87%</f>
        <v>2296</v>
      </c>
      <c r="H220" s="81">
        <f>+F220*3.04%</f>
        <v>2432</v>
      </c>
      <c r="I220" s="81">
        <v>5146.38</v>
      </c>
      <c r="J220" s="76">
        <f t="shared" si="64"/>
        <v>9874.380000000001</v>
      </c>
      <c r="K220" s="76">
        <f t="shared" si="67"/>
        <v>70125.62</v>
      </c>
      <c r="L220" s="76">
        <v>5462.64</v>
      </c>
      <c r="M220" s="76"/>
      <c r="N220" s="77">
        <v>1825</v>
      </c>
      <c r="O220" s="76">
        <f>+N220+I220+H220+G220+L220</f>
        <v>17162.02</v>
      </c>
      <c r="P220" s="76">
        <f>+F220-O220</f>
        <v>62837.979999999996</v>
      </c>
      <c r="Q220" s="47"/>
    </row>
    <row r="221" spans="1:17" s="39" customFormat="1" ht="30" customHeight="1" x14ac:dyDescent="0.25">
      <c r="A221" s="196" t="s">
        <v>124</v>
      </c>
      <c r="B221" s="197"/>
      <c r="C221" s="197"/>
      <c r="D221" s="197"/>
      <c r="E221" s="198"/>
      <c r="F221" s="37">
        <f>SUM(F219:F220)</f>
        <v>225000</v>
      </c>
      <c r="G221" s="37">
        <f t="shared" ref="G221:P221" si="72">SUM(G219:G220)</f>
        <v>6457.5</v>
      </c>
      <c r="H221" s="37">
        <f t="shared" si="72"/>
        <v>6840</v>
      </c>
      <c r="I221" s="37">
        <f t="shared" si="72"/>
        <v>6861.84</v>
      </c>
      <c r="J221" s="37">
        <f t="shared" si="72"/>
        <v>20159.34</v>
      </c>
      <c r="K221" s="37">
        <f t="shared" si="72"/>
        <v>204840.66</v>
      </c>
      <c r="L221" s="37">
        <f t="shared" si="72"/>
        <v>27724.337291666667</v>
      </c>
      <c r="M221" s="37"/>
      <c r="N221" s="37">
        <f t="shared" si="72"/>
        <v>1850</v>
      </c>
      <c r="O221" s="37">
        <f t="shared" si="72"/>
        <v>49733.677291666667</v>
      </c>
      <c r="P221" s="37">
        <f t="shared" si="72"/>
        <v>175266.32270833332</v>
      </c>
    </row>
    <row r="222" spans="1:17" s="39" customFormat="1" ht="30" customHeight="1" thickBot="1" x14ac:dyDescent="0.3">
      <c r="A222" s="50"/>
      <c r="B222" s="50"/>
      <c r="C222" s="50"/>
      <c r="D222" s="50"/>
      <c r="E222" s="50"/>
      <c r="F222" s="78"/>
      <c r="G222" s="78"/>
      <c r="H222" s="78"/>
      <c r="I222" s="78"/>
      <c r="J222" s="78"/>
      <c r="K222" s="78"/>
      <c r="L222" s="78"/>
      <c r="M222" s="78"/>
      <c r="N222" s="78"/>
      <c r="O222" s="78"/>
      <c r="P222" s="78"/>
    </row>
    <row r="223" spans="1:17" s="53" customFormat="1" ht="30" customHeight="1" thickBot="1" x14ac:dyDescent="0.3">
      <c r="A223" s="199" t="s">
        <v>294</v>
      </c>
      <c r="B223" s="200"/>
      <c r="C223" s="200"/>
      <c r="D223" s="200"/>
      <c r="E223" s="200"/>
      <c r="F223" s="200"/>
      <c r="G223" s="200"/>
      <c r="H223" s="200"/>
      <c r="I223" s="200"/>
      <c r="J223" s="200"/>
      <c r="K223" s="200"/>
      <c r="L223" s="200"/>
      <c r="M223" s="200"/>
      <c r="N223" s="200"/>
      <c r="O223" s="200"/>
      <c r="P223" s="200"/>
      <c r="Q223" s="39"/>
    </row>
    <row r="224" spans="1:17" s="89" customFormat="1" ht="30" customHeight="1" x14ac:dyDescent="0.25">
      <c r="A224" s="79">
        <f>+A220+1</f>
        <v>115</v>
      </c>
      <c r="B224" s="103" t="s">
        <v>108</v>
      </c>
      <c r="C224" s="36" t="s">
        <v>407</v>
      </c>
      <c r="D224" s="103" t="s">
        <v>109</v>
      </c>
      <c r="E224" s="103" t="s">
        <v>121</v>
      </c>
      <c r="F224" s="105">
        <v>100000</v>
      </c>
      <c r="G224" s="81">
        <f>F224*2.87%</f>
        <v>2870</v>
      </c>
      <c r="H224" s="81">
        <f>+F224*3.04%</f>
        <v>3040</v>
      </c>
      <c r="I224" s="81"/>
      <c r="J224" s="76">
        <f t="shared" si="64"/>
        <v>5910</v>
      </c>
      <c r="K224" s="76">
        <f>+F224-J224</f>
        <v>94090</v>
      </c>
      <c r="L224" s="76">
        <v>0</v>
      </c>
      <c r="M224" s="76"/>
      <c r="N224" s="77">
        <v>5025</v>
      </c>
      <c r="O224" s="102">
        <f>+N224+I224+H224+G224+L224</f>
        <v>10935</v>
      </c>
      <c r="P224" s="76">
        <f>+F224-O224</f>
        <v>89065</v>
      </c>
      <c r="Q224" s="229"/>
    </row>
    <row r="225" spans="1:17" s="89" customFormat="1" ht="30" customHeight="1" x14ac:dyDescent="0.25">
      <c r="A225" s="196" t="s">
        <v>124</v>
      </c>
      <c r="B225" s="197"/>
      <c r="C225" s="197"/>
      <c r="D225" s="197"/>
      <c r="E225" s="198"/>
      <c r="F225" s="37">
        <f>SUM(F224)</f>
        <v>100000</v>
      </c>
      <c r="G225" s="37">
        <f t="shared" ref="G225:P225" si="73">SUM(G224)</f>
        <v>2870</v>
      </c>
      <c r="H225" s="37">
        <f t="shared" si="73"/>
        <v>3040</v>
      </c>
      <c r="I225" s="37">
        <f t="shared" si="73"/>
        <v>0</v>
      </c>
      <c r="J225" s="37">
        <f t="shared" si="73"/>
        <v>5910</v>
      </c>
      <c r="K225" s="37">
        <f t="shared" si="73"/>
        <v>94090</v>
      </c>
      <c r="L225" s="37">
        <f t="shared" si="73"/>
        <v>0</v>
      </c>
      <c r="M225" s="37"/>
      <c r="N225" s="37">
        <f t="shared" si="73"/>
        <v>5025</v>
      </c>
      <c r="O225" s="37">
        <f t="shared" si="73"/>
        <v>10935</v>
      </c>
      <c r="P225" s="37">
        <f t="shared" si="73"/>
        <v>89065</v>
      </c>
      <c r="Q225" s="229"/>
    </row>
    <row r="226" spans="1:17" s="39" customFormat="1" ht="30" customHeight="1" thickBot="1" x14ac:dyDescent="0.3">
      <c r="A226" s="41"/>
      <c r="B226" s="48"/>
      <c r="C226" s="133"/>
      <c r="D226" s="48"/>
      <c r="E226" s="48"/>
      <c r="F226" s="49"/>
    </row>
    <row r="227" spans="1:17" s="39" customFormat="1" ht="30" customHeight="1" x14ac:dyDescent="0.25">
      <c r="A227" s="208" t="s">
        <v>200</v>
      </c>
      <c r="B227" s="209"/>
      <c r="C227" s="209"/>
      <c r="D227" s="209"/>
      <c r="E227" s="209"/>
      <c r="F227" s="209"/>
      <c r="G227" s="209"/>
      <c r="H227" s="209"/>
      <c r="I227" s="209"/>
      <c r="J227" s="209"/>
      <c r="K227" s="209"/>
      <c r="L227" s="209"/>
      <c r="M227" s="209"/>
      <c r="N227" s="209"/>
      <c r="O227" s="209"/>
      <c r="P227" s="209"/>
    </row>
    <row r="228" spans="1:17" s="53" customFormat="1" ht="30" customHeight="1" x14ac:dyDescent="0.25">
      <c r="A228" s="79">
        <f>+A224+1</f>
        <v>116</v>
      </c>
      <c r="B228" s="103" t="s">
        <v>548</v>
      </c>
      <c r="C228" s="36" t="s">
        <v>407</v>
      </c>
      <c r="D228" s="103" t="s">
        <v>21</v>
      </c>
      <c r="E228" s="163" t="s">
        <v>222</v>
      </c>
      <c r="F228" s="105">
        <v>35000</v>
      </c>
      <c r="G228" s="81">
        <f>F228*2.87%</f>
        <v>1004.5</v>
      </c>
      <c r="H228" s="81">
        <f>+F228*3.04%</f>
        <v>1064</v>
      </c>
      <c r="I228" s="81"/>
      <c r="J228" s="76">
        <f t="shared" si="64"/>
        <v>2068.5</v>
      </c>
      <c r="K228" s="76">
        <f t="shared" si="67"/>
        <v>32931.5</v>
      </c>
      <c r="L228" s="76">
        <f t="shared" ref="L228" si="74">+IF(K228*12&lt;=416220.01,0,IF(K228*12&lt;=624329.01,(((K228*12-416220.01)*0.15)/12),IF((K228*12&lt;=867123.01),(31216+0.2*(K228*12-624329.01))/12,((79776+0.25*(K228*12-867123.01))/12))))</f>
        <v>0</v>
      </c>
      <c r="M228" s="76"/>
      <c r="N228" s="81">
        <v>5343.89</v>
      </c>
      <c r="O228" s="102">
        <f>+N228+I228+H228+G228+L228</f>
        <v>7412.39</v>
      </c>
      <c r="P228" s="76">
        <f>+F228-O228</f>
        <v>27587.61</v>
      </c>
      <c r="Q228" s="39"/>
    </row>
    <row r="229" spans="1:17" s="39" customFormat="1" ht="30" customHeight="1" x14ac:dyDescent="0.25">
      <c r="A229" s="150">
        <f>+A228+1</f>
        <v>117</v>
      </c>
      <c r="B229" s="103" t="s">
        <v>207</v>
      </c>
      <c r="C229" s="165" t="s">
        <v>407</v>
      </c>
      <c r="D229" s="103" t="s">
        <v>608</v>
      </c>
      <c r="E229" s="163" t="s">
        <v>222</v>
      </c>
      <c r="F229" s="105">
        <v>25000</v>
      </c>
      <c r="G229" s="81">
        <f>F229*2.87%</f>
        <v>717.5</v>
      </c>
      <c r="H229" s="81">
        <f>+F229*3.04%</f>
        <v>760</v>
      </c>
      <c r="I229" s="81">
        <v>0</v>
      </c>
      <c r="J229" s="76">
        <f t="shared" ref="J229" si="75">+G229+H229+I229</f>
        <v>1477.5</v>
      </c>
      <c r="K229" s="76">
        <v>23522.5</v>
      </c>
      <c r="L229" s="76">
        <v>0</v>
      </c>
      <c r="M229" s="81"/>
      <c r="N229" s="81">
        <v>2625</v>
      </c>
      <c r="O229" s="102">
        <f>+N229+I229+H229+G229+L229</f>
        <v>4102.5</v>
      </c>
      <c r="P229" s="76">
        <f>+F229-O229</f>
        <v>20897.5</v>
      </c>
    </row>
    <row r="230" spans="1:17" s="39" customFormat="1" ht="30" customHeight="1" x14ac:dyDescent="0.25">
      <c r="A230" s="196" t="s">
        <v>124</v>
      </c>
      <c r="B230" s="197"/>
      <c r="C230" s="197"/>
      <c r="D230" s="197"/>
      <c r="E230" s="198"/>
      <c r="F230" s="37">
        <f>SUM(F228:F229)</f>
        <v>60000</v>
      </c>
      <c r="G230" s="37">
        <f t="shared" ref="G230:P230" si="76">SUM(G228:G229)</f>
        <v>1722</v>
      </c>
      <c r="H230" s="37">
        <f t="shared" si="76"/>
        <v>1824</v>
      </c>
      <c r="I230" s="37">
        <f t="shared" si="76"/>
        <v>0</v>
      </c>
      <c r="J230" s="37">
        <f t="shared" si="76"/>
        <v>3546</v>
      </c>
      <c r="K230" s="37">
        <f t="shared" si="76"/>
        <v>56454</v>
      </c>
      <c r="L230" s="37">
        <f t="shared" si="76"/>
        <v>0</v>
      </c>
      <c r="M230" s="37"/>
      <c r="N230" s="37">
        <f t="shared" si="76"/>
        <v>7968.89</v>
      </c>
      <c r="O230" s="37">
        <f t="shared" si="76"/>
        <v>11514.89</v>
      </c>
      <c r="P230" s="37">
        <f t="shared" si="76"/>
        <v>48485.11</v>
      </c>
    </row>
    <row r="231" spans="1:17" s="39" customFormat="1" ht="30" customHeight="1" thickBot="1" x14ac:dyDescent="0.3">
      <c r="A231" s="51"/>
      <c r="B231" s="45"/>
      <c r="C231" s="50"/>
      <c r="D231" s="52"/>
      <c r="E231" s="52"/>
      <c r="F231" s="40"/>
      <c r="G231" s="40"/>
      <c r="H231" s="40"/>
      <c r="I231" s="40"/>
      <c r="J231" s="40"/>
      <c r="K231" s="40"/>
      <c r="L231" s="40"/>
      <c r="M231" s="40"/>
      <c r="N231" s="40"/>
      <c r="O231" s="40"/>
      <c r="P231" s="40"/>
    </row>
    <row r="232" spans="1:17" s="39" customFormat="1" ht="30" customHeight="1" thickBot="1" x14ac:dyDescent="0.3">
      <c r="A232" s="199" t="s">
        <v>84</v>
      </c>
      <c r="B232" s="200"/>
      <c r="C232" s="200"/>
      <c r="D232" s="200"/>
      <c r="E232" s="200"/>
      <c r="F232" s="200"/>
      <c r="G232" s="200"/>
      <c r="H232" s="200"/>
      <c r="I232" s="200"/>
      <c r="J232" s="200"/>
      <c r="K232" s="200"/>
      <c r="L232" s="200"/>
      <c r="M232" s="200"/>
      <c r="N232" s="200"/>
      <c r="O232" s="200"/>
      <c r="P232" s="200"/>
    </row>
    <row r="233" spans="1:17" s="39" customFormat="1" ht="30" customHeight="1" x14ac:dyDescent="0.25">
      <c r="A233" s="79">
        <f>+A229+1</f>
        <v>118</v>
      </c>
      <c r="B233" s="103" t="s">
        <v>10</v>
      </c>
      <c r="C233" s="36" t="s">
        <v>407</v>
      </c>
      <c r="D233" s="103" t="s">
        <v>93</v>
      </c>
      <c r="E233" s="103" t="s">
        <v>121</v>
      </c>
      <c r="F233" s="105">
        <v>60000</v>
      </c>
      <c r="G233" s="105">
        <f>F233*2.87%</f>
        <v>1722</v>
      </c>
      <c r="H233" s="81">
        <f>+F233*3.04%</f>
        <v>1824</v>
      </c>
      <c r="I233" s="81"/>
      <c r="J233" s="76">
        <f t="shared" si="64"/>
        <v>3546</v>
      </c>
      <c r="K233" s="76">
        <f t="shared" si="67"/>
        <v>56454</v>
      </c>
      <c r="L233" s="76">
        <v>0</v>
      </c>
      <c r="M233" s="76"/>
      <c r="N233" s="81">
        <v>2625</v>
      </c>
      <c r="O233" s="102">
        <f>+N233+I233+H233+G233+L233</f>
        <v>6171</v>
      </c>
      <c r="P233" s="76">
        <f>+F233-O233</f>
        <v>53829</v>
      </c>
    </row>
    <row r="234" spans="1:17" s="39" customFormat="1" ht="30" customHeight="1" x14ac:dyDescent="0.25">
      <c r="A234" s="196" t="s">
        <v>124</v>
      </c>
      <c r="B234" s="197"/>
      <c r="C234" s="197"/>
      <c r="D234" s="197"/>
      <c r="E234" s="198"/>
      <c r="F234" s="37">
        <f>SUM(F233:F233)</f>
        <v>60000</v>
      </c>
      <c r="G234" s="37">
        <f t="shared" ref="G234:P234" si="77">SUM(G233:G233)</f>
        <v>1722</v>
      </c>
      <c r="H234" s="37">
        <f t="shared" si="77"/>
        <v>1824</v>
      </c>
      <c r="I234" s="37">
        <f t="shared" si="77"/>
        <v>0</v>
      </c>
      <c r="J234" s="37">
        <f t="shared" si="77"/>
        <v>3546</v>
      </c>
      <c r="K234" s="37">
        <f t="shared" si="77"/>
        <v>56454</v>
      </c>
      <c r="L234" s="37">
        <f t="shared" si="77"/>
        <v>0</v>
      </c>
      <c r="M234" s="37"/>
      <c r="N234" s="37">
        <f t="shared" si="77"/>
        <v>2625</v>
      </c>
      <c r="O234" s="37">
        <f t="shared" si="77"/>
        <v>6171</v>
      </c>
      <c r="P234" s="37">
        <f t="shared" si="77"/>
        <v>53829</v>
      </c>
    </row>
    <row r="235" spans="1:17" s="53" customFormat="1" ht="30" customHeight="1" thickBot="1" x14ac:dyDescent="0.3">
      <c r="A235" s="50"/>
      <c r="B235" s="50"/>
      <c r="C235" s="50"/>
      <c r="D235" s="50"/>
      <c r="E235" s="50"/>
      <c r="F235" s="78"/>
      <c r="G235" s="78"/>
      <c r="H235" s="78"/>
      <c r="I235" s="78"/>
      <c r="J235" s="78"/>
      <c r="K235" s="78"/>
      <c r="L235" s="78"/>
      <c r="M235" s="78"/>
      <c r="N235" s="78"/>
      <c r="O235" s="78"/>
      <c r="P235" s="78"/>
      <c r="Q235" s="39"/>
    </row>
    <row r="236" spans="1:17" s="53" customFormat="1" ht="30" customHeight="1" thickBot="1" x14ac:dyDescent="0.3">
      <c r="A236" s="199" t="s">
        <v>172</v>
      </c>
      <c r="B236" s="200"/>
      <c r="C236" s="200"/>
      <c r="D236" s="200"/>
      <c r="E236" s="200"/>
      <c r="F236" s="200"/>
      <c r="G236" s="200"/>
      <c r="H236" s="200"/>
      <c r="I236" s="200"/>
      <c r="J236" s="200"/>
      <c r="K236" s="200"/>
      <c r="L236" s="200"/>
      <c r="M236" s="200"/>
      <c r="N236" s="200"/>
      <c r="O236" s="200"/>
      <c r="P236" s="200"/>
      <c r="Q236" s="39"/>
    </row>
    <row r="237" spans="1:17" s="53" customFormat="1" ht="30" customHeight="1" x14ac:dyDescent="0.25">
      <c r="A237" s="36">
        <f>+A233+1</f>
        <v>119</v>
      </c>
      <c r="B237" s="103" t="s">
        <v>490</v>
      </c>
      <c r="C237" s="36" t="s">
        <v>406</v>
      </c>
      <c r="D237" s="103" t="s">
        <v>192</v>
      </c>
      <c r="E237" s="103" t="s">
        <v>222</v>
      </c>
      <c r="F237" s="105">
        <v>60000</v>
      </c>
      <c r="G237" s="105">
        <f>F237*2.87%</f>
        <v>1722</v>
      </c>
      <c r="H237" s="105">
        <f>+F237*3.04%</f>
        <v>1824</v>
      </c>
      <c r="I237" s="105"/>
      <c r="J237" s="76">
        <f>+G237+H237+I237</f>
        <v>3546</v>
      </c>
      <c r="K237" s="76">
        <f>+F237-J237</f>
        <v>56454</v>
      </c>
      <c r="L237" s="76">
        <v>0</v>
      </c>
      <c r="M237" s="76"/>
      <c r="N237" s="83">
        <v>25</v>
      </c>
      <c r="O237" s="102">
        <f>+N237+I237+H237+G237+L237</f>
        <v>3571</v>
      </c>
      <c r="P237" s="102">
        <f>+F237-O237</f>
        <v>56429</v>
      </c>
      <c r="Q237" s="39"/>
    </row>
    <row r="238" spans="1:17" s="39" customFormat="1" ht="30" customHeight="1" x14ac:dyDescent="0.25">
      <c r="A238" s="74">
        <f>+A237+1</f>
        <v>120</v>
      </c>
      <c r="B238" s="75" t="s">
        <v>7</v>
      </c>
      <c r="C238" s="74" t="s">
        <v>407</v>
      </c>
      <c r="D238" s="75" t="s">
        <v>6</v>
      </c>
      <c r="E238" s="75" t="s">
        <v>121</v>
      </c>
      <c r="F238" s="76">
        <v>54500</v>
      </c>
      <c r="G238" s="76">
        <f>F238*2.87%</f>
        <v>1564.15</v>
      </c>
      <c r="H238" s="76">
        <f>+F238*3.04%</f>
        <v>1656.8</v>
      </c>
      <c r="I238" s="76">
        <v>3430.92</v>
      </c>
      <c r="J238" s="76">
        <f t="shared" si="64"/>
        <v>6651.87</v>
      </c>
      <c r="K238" s="76">
        <f t="shared" si="67"/>
        <v>47848.13</v>
      </c>
      <c r="L238" s="76">
        <v>0</v>
      </c>
      <c r="M238" s="76"/>
      <c r="N238" s="77">
        <v>1125</v>
      </c>
      <c r="O238" s="102">
        <f>+N238+I238+H238+G238+L238</f>
        <v>7776.8700000000008</v>
      </c>
      <c r="P238" s="76">
        <f>+F238-O238</f>
        <v>46723.13</v>
      </c>
    </row>
    <row r="239" spans="1:17" s="53" customFormat="1" ht="30" customHeight="1" x14ac:dyDescent="0.25">
      <c r="A239" s="79">
        <f>+A238+1</f>
        <v>121</v>
      </c>
      <c r="B239" s="80" t="s">
        <v>296</v>
      </c>
      <c r="C239" s="79" t="s">
        <v>406</v>
      </c>
      <c r="D239" s="80" t="s">
        <v>6</v>
      </c>
      <c r="E239" s="80" t="s">
        <v>121</v>
      </c>
      <c r="F239" s="81">
        <v>49500</v>
      </c>
      <c r="G239" s="81">
        <f>F239*2.87%</f>
        <v>1420.65</v>
      </c>
      <c r="H239" s="81">
        <f>+F239*3.04%</f>
        <v>1504.8</v>
      </c>
      <c r="I239" s="81"/>
      <c r="J239" s="76">
        <f t="shared" si="64"/>
        <v>2925.45</v>
      </c>
      <c r="K239" s="76">
        <f t="shared" si="67"/>
        <v>46574.55</v>
      </c>
      <c r="L239" s="76">
        <v>0</v>
      </c>
      <c r="M239" s="76"/>
      <c r="N239" s="77">
        <v>125</v>
      </c>
      <c r="O239" s="102">
        <f>+N239+I239+H239+G239+L239</f>
        <v>3050.45</v>
      </c>
      <c r="P239" s="76">
        <f>+F239-O239</f>
        <v>46449.55</v>
      </c>
      <c r="Q239" s="39"/>
    </row>
    <row r="240" spans="1:17" s="39" customFormat="1" ht="30" customHeight="1" x14ac:dyDescent="0.25">
      <c r="A240" s="196" t="s">
        <v>124</v>
      </c>
      <c r="B240" s="197"/>
      <c r="C240" s="197"/>
      <c r="D240" s="197"/>
      <c r="E240" s="198"/>
      <c r="F240" s="37">
        <f>SUM(F237:F239)</f>
        <v>164000</v>
      </c>
      <c r="G240" s="37">
        <f t="shared" ref="G240:P240" si="78">SUM(G237:G239)</f>
        <v>4706.8</v>
      </c>
      <c r="H240" s="37">
        <f t="shared" si="78"/>
        <v>4985.6000000000004</v>
      </c>
      <c r="I240" s="37">
        <f t="shared" si="78"/>
        <v>3430.92</v>
      </c>
      <c r="J240" s="37">
        <f t="shared" si="78"/>
        <v>13123.32</v>
      </c>
      <c r="K240" s="37">
        <f t="shared" si="78"/>
        <v>150876.68</v>
      </c>
      <c r="L240" s="37">
        <f t="shared" si="78"/>
        <v>0</v>
      </c>
      <c r="M240" s="37"/>
      <c r="N240" s="37">
        <f t="shared" si="78"/>
        <v>1275</v>
      </c>
      <c r="O240" s="37">
        <f t="shared" si="78"/>
        <v>14398.32</v>
      </c>
      <c r="P240" s="37">
        <f t="shared" si="78"/>
        <v>149601.68</v>
      </c>
    </row>
    <row r="241" spans="1:17" s="53" customFormat="1" ht="30" customHeight="1" thickBot="1" x14ac:dyDescent="0.3">
      <c r="A241" s="44"/>
      <c r="B241" s="42"/>
      <c r="C241" s="44"/>
      <c r="D241" s="42"/>
      <c r="E241" s="42"/>
      <c r="F241" s="39"/>
      <c r="G241" s="39"/>
      <c r="H241" s="39"/>
      <c r="I241" s="39"/>
      <c r="J241" s="39"/>
      <c r="K241" s="39"/>
      <c r="L241" s="39"/>
      <c r="M241" s="39"/>
      <c r="N241" s="39"/>
      <c r="O241" s="39"/>
      <c r="P241" s="39"/>
      <c r="Q241" s="39"/>
    </row>
    <row r="242" spans="1:17" s="86" customFormat="1" ht="30" customHeight="1" thickBot="1" x14ac:dyDescent="0.3">
      <c r="A242" s="199" t="s">
        <v>173</v>
      </c>
      <c r="B242" s="200"/>
      <c r="C242" s="200"/>
      <c r="D242" s="200"/>
      <c r="E242" s="200"/>
      <c r="F242" s="200"/>
      <c r="G242" s="200"/>
      <c r="H242" s="200"/>
      <c r="I242" s="200"/>
      <c r="J242" s="200"/>
      <c r="K242" s="200"/>
      <c r="L242" s="200"/>
      <c r="M242" s="200"/>
      <c r="N242" s="200"/>
      <c r="O242" s="200"/>
      <c r="P242" s="200"/>
      <c r="Q242" s="47"/>
    </row>
    <row r="243" spans="1:17" s="53" customFormat="1" ht="30" customHeight="1" x14ac:dyDescent="0.25">
      <c r="A243" s="79">
        <f>+A239+1</f>
        <v>122</v>
      </c>
      <c r="B243" s="103" t="s">
        <v>187</v>
      </c>
      <c r="C243" s="36" t="s">
        <v>406</v>
      </c>
      <c r="D243" s="103" t="s">
        <v>9</v>
      </c>
      <c r="E243" s="103" t="s">
        <v>121</v>
      </c>
      <c r="F243" s="105">
        <v>80000</v>
      </c>
      <c r="G243" s="105">
        <f>F243*2.87%</f>
        <v>2296</v>
      </c>
      <c r="H243" s="81">
        <f>+F243*3.04%</f>
        <v>2432</v>
      </c>
      <c r="I243" s="81"/>
      <c r="J243" s="76">
        <f t="shared" si="64"/>
        <v>4728</v>
      </c>
      <c r="K243" s="76">
        <f t="shared" si="67"/>
        <v>75272</v>
      </c>
      <c r="L243" s="76">
        <v>0</v>
      </c>
      <c r="M243" s="76"/>
      <c r="N243" s="77">
        <v>2733.48</v>
      </c>
      <c r="O243" s="102">
        <f>+N243+I243+H243+G243+L243</f>
        <v>7461.48</v>
      </c>
      <c r="P243" s="77">
        <f>+F243-O243</f>
        <v>72538.52</v>
      </c>
      <c r="Q243" s="39"/>
    </row>
    <row r="244" spans="1:17" s="39" customFormat="1" ht="30" customHeight="1" x14ac:dyDescent="0.25">
      <c r="A244" s="74">
        <f>+A243+1</f>
        <v>123</v>
      </c>
      <c r="B244" s="107" t="s">
        <v>295</v>
      </c>
      <c r="C244" s="117" t="s">
        <v>406</v>
      </c>
      <c r="D244" s="107" t="s">
        <v>192</v>
      </c>
      <c r="E244" s="107" t="s">
        <v>222</v>
      </c>
      <c r="F244" s="102">
        <v>60000</v>
      </c>
      <c r="G244" s="164">
        <f>F244*2.87%</f>
        <v>1722</v>
      </c>
      <c r="H244" s="88">
        <f>+F244*3.04%</f>
        <v>1824</v>
      </c>
      <c r="I244" s="88"/>
      <c r="J244" s="76">
        <f t="shared" si="64"/>
        <v>3546</v>
      </c>
      <c r="K244" s="76">
        <f t="shared" si="67"/>
        <v>56454</v>
      </c>
      <c r="L244" s="76">
        <f>+IF(K244*12&lt;=416220.01,0,IF(K244*12&lt;=624329.01,(((K244*12-416220.01)*0.15)/12),IF((K244*12&lt;=867123.01),(31216+0.2*(K244*12-624329.01))/12,((79776+0.25*(K244*12-867123.01))/12))))-M244</f>
        <v>3486.6498333333329</v>
      </c>
      <c r="M244" s="76"/>
      <c r="N244" s="77">
        <v>25</v>
      </c>
      <c r="O244" s="102">
        <f>+N244+I244+H244+G244+L244</f>
        <v>7057.6498333333329</v>
      </c>
      <c r="P244" s="88">
        <f>+F244-O244</f>
        <v>52942.350166666671</v>
      </c>
    </row>
    <row r="245" spans="1:17" s="39" customFormat="1" ht="30" customHeight="1" x14ac:dyDescent="0.25">
      <c r="A245" s="278">
        <f>+A244+1</f>
        <v>124</v>
      </c>
      <c r="B245" s="80" t="s">
        <v>663</v>
      </c>
      <c r="C245" s="279" t="s">
        <v>407</v>
      </c>
      <c r="D245" s="80" t="s">
        <v>215</v>
      </c>
      <c r="E245" s="75" t="s">
        <v>222</v>
      </c>
      <c r="F245" s="76">
        <v>60000</v>
      </c>
      <c r="G245" s="164">
        <f>F245*2.87%</f>
        <v>1722</v>
      </c>
      <c r="H245" s="88">
        <f>+F245*3.04%</f>
        <v>1824</v>
      </c>
      <c r="I245" s="88"/>
      <c r="J245" s="76">
        <f>+G245+H245+I245</f>
        <v>3546</v>
      </c>
      <c r="K245" s="76">
        <f>+F245-J245</f>
        <v>56454</v>
      </c>
      <c r="L245" s="76">
        <f>+IF(K245*12&lt;=416220.01,0,IF(K245*12&lt;=624329.01,(((K245*12-416220.01)*0.15)/12),IF((K245*12&lt;=867123.01),(31216+0.2*(K245*12-624329.01))/12,((79776+0.25*(K245*12-867123.01))/12))))-M245</f>
        <v>3486.6498333333329</v>
      </c>
      <c r="M245" s="76"/>
      <c r="N245" s="77">
        <v>25</v>
      </c>
      <c r="O245" s="102">
        <f>+N245+I245+H245+G245+L245</f>
        <v>7057.6498333333329</v>
      </c>
      <c r="P245" s="88">
        <f>+F245-O245</f>
        <v>52942.350166666671</v>
      </c>
    </row>
    <row r="246" spans="1:17" s="53" customFormat="1" ht="30" customHeight="1" x14ac:dyDescent="0.25">
      <c r="A246" s="196" t="s">
        <v>124</v>
      </c>
      <c r="B246" s="197"/>
      <c r="C246" s="197"/>
      <c r="D246" s="197"/>
      <c r="E246" s="198"/>
      <c r="F246" s="37">
        <f>SUM(F243:F245)</f>
        <v>200000</v>
      </c>
      <c r="G246" s="37">
        <f t="shared" ref="G246:P246" si="79">SUM(G243:G245)</f>
        <v>5740</v>
      </c>
      <c r="H246" s="37">
        <f t="shared" si="79"/>
        <v>6080</v>
      </c>
      <c r="I246" s="37">
        <f t="shared" si="79"/>
        <v>0</v>
      </c>
      <c r="J246" s="37">
        <f t="shared" si="79"/>
        <v>11820</v>
      </c>
      <c r="K246" s="37">
        <f t="shared" si="79"/>
        <v>188180</v>
      </c>
      <c r="L246" s="37">
        <f t="shared" si="79"/>
        <v>6973.2996666666659</v>
      </c>
      <c r="M246" s="37"/>
      <c r="N246" s="37">
        <f t="shared" si="79"/>
        <v>2783.48</v>
      </c>
      <c r="O246" s="37">
        <f t="shared" si="79"/>
        <v>21576.779666666665</v>
      </c>
      <c r="P246" s="37">
        <f t="shared" si="79"/>
        <v>178423.22033333336</v>
      </c>
      <c r="Q246" s="39"/>
    </row>
    <row r="247" spans="1:17" s="53" customFormat="1" ht="30" customHeight="1" thickBot="1" x14ac:dyDescent="0.3">
      <c r="A247" s="44"/>
      <c r="B247" s="42"/>
      <c r="C247" s="44"/>
      <c r="D247" s="42"/>
      <c r="E247" s="42"/>
      <c r="F247" s="39"/>
      <c r="G247" s="39"/>
      <c r="H247" s="39"/>
      <c r="I247" s="39"/>
      <c r="J247" s="39"/>
      <c r="K247" s="39"/>
      <c r="L247" s="39"/>
      <c r="M247" s="39"/>
      <c r="N247" s="39"/>
      <c r="O247" s="39"/>
      <c r="P247" s="39"/>
      <c r="Q247" s="39"/>
    </row>
    <row r="248" spans="1:17" s="39" customFormat="1" ht="30" customHeight="1" thickBot="1" x14ac:dyDescent="0.3">
      <c r="A248" s="303" t="s">
        <v>297</v>
      </c>
      <c r="B248" s="304"/>
      <c r="C248" s="304"/>
      <c r="D248" s="304"/>
      <c r="E248" s="202"/>
      <c r="F248" s="202"/>
      <c r="G248" s="202"/>
      <c r="H248" s="202"/>
      <c r="I248" s="202"/>
      <c r="J248" s="202"/>
      <c r="K248" s="202"/>
      <c r="L248" s="202"/>
      <c r="M248" s="202"/>
      <c r="N248" s="202"/>
      <c r="O248" s="202"/>
      <c r="P248" s="202"/>
    </row>
    <row r="249" spans="1:17" s="39" customFormat="1" ht="30" customHeight="1" thickBot="1" x14ac:dyDescent="0.3">
      <c r="A249" s="204" t="s">
        <v>298</v>
      </c>
      <c r="B249" s="205"/>
      <c r="C249" s="205"/>
      <c r="D249" s="205"/>
      <c r="E249" s="205"/>
      <c r="F249" s="205"/>
      <c r="G249" s="205"/>
      <c r="H249" s="205"/>
      <c r="I249" s="205"/>
      <c r="J249" s="205"/>
      <c r="K249" s="205"/>
      <c r="L249" s="205"/>
      <c r="M249" s="205"/>
      <c r="N249" s="205"/>
      <c r="O249" s="205"/>
      <c r="P249" s="205"/>
    </row>
    <row r="250" spans="1:17" s="39" customFormat="1" ht="30" customHeight="1" x14ac:dyDescent="0.25">
      <c r="A250" s="79">
        <f>+A245+1</f>
        <v>125</v>
      </c>
      <c r="B250" s="103" t="s">
        <v>299</v>
      </c>
      <c r="C250" s="36" t="s">
        <v>406</v>
      </c>
      <c r="D250" s="103" t="s">
        <v>82</v>
      </c>
      <c r="E250" s="103" t="s">
        <v>120</v>
      </c>
      <c r="F250" s="105">
        <v>90000</v>
      </c>
      <c r="G250" s="81">
        <f>F250*2.87%</f>
        <v>2583</v>
      </c>
      <c r="H250" s="81">
        <f>+F250*3.04%</f>
        <v>2736</v>
      </c>
      <c r="I250" s="81"/>
      <c r="J250" s="76">
        <f t="shared" si="64"/>
        <v>5319</v>
      </c>
      <c r="K250" s="76">
        <f t="shared" si="67"/>
        <v>84681</v>
      </c>
      <c r="L250" s="76">
        <f>+IF(K250*12&lt;=416220.01,0,IF(K250*12&lt;=624329.01,(((K250*12-416220.01)*0.15)/12),IF((K250*12&lt;=867123.01),(31216+0.2*(K250*12-624329.01))/12,((79776+0.25*(K250*12-867123.01))/12))))-M250</f>
        <v>9753.1872916666671</v>
      </c>
      <c r="M250" s="76"/>
      <c r="N250" s="77">
        <v>5025</v>
      </c>
      <c r="O250" s="102">
        <f>+N250+I250+H250+G250+L250</f>
        <v>20097.187291666669</v>
      </c>
      <c r="P250" s="77">
        <f>+F250-O250</f>
        <v>69902.812708333338</v>
      </c>
    </row>
    <row r="251" spans="1:17" s="53" customFormat="1" ht="30" customHeight="1" x14ac:dyDescent="0.25">
      <c r="A251" s="79">
        <f>+A250+1</f>
        <v>126</v>
      </c>
      <c r="B251" s="103" t="s">
        <v>18</v>
      </c>
      <c r="C251" s="36" t="s">
        <v>406</v>
      </c>
      <c r="D251" s="120" t="s">
        <v>300</v>
      </c>
      <c r="E251" s="103" t="s">
        <v>121</v>
      </c>
      <c r="F251" s="81">
        <v>68000</v>
      </c>
      <c r="G251" s="81">
        <f>F251*2.87%</f>
        <v>1951.6</v>
      </c>
      <c r="H251" s="81">
        <f>+F251*3.04%</f>
        <v>2067.1999999999998</v>
      </c>
      <c r="I251" s="81"/>
      <c r="J251" s="76">
        <f t="shared" si="64"/>
        <v>4018.7999999999997</v>
      </c>
      <c r="K251" s="76">
        <f t="shared" si="67"/>
        <v>63981.2</v>
      </c>
      <c r="L251" s="76">
        <v>0</v>
      </c>
      <c r="M251" s="76"/>
      <c r="N251" s="77">
        <v>14367.05</v>
      </c>
      <c r="O251" s="102">
        <f>+N251+I251+H251+G251+L251</f>
        <v>18385.849999999999</v>
      </c>
      <c r="P251" s="77">
        <f>+F251-O251</f>
        <v>49614.15</v>
      </c>
      <c r="Q251" s="39"/>
    </row>
    <row r="252" spans="1:17" s="53" customFormat="1" ht="30" customHeight="1" x14ac:dyDescent="0.25">
      <c r="A252" s="196" t="s">
        <v>124</v>
      </c>
      <c r="B252" s="197"/>
      <c r="C252" s="197"/>
      <c r="D252" s="197"/>
      <c r="E252" s="198"/>
      <c r="F252" s="37">
        <f>SUM(F250:F251)</f>
        <v>158000</v>
      </c>
      <c r="G252" s="37">
        <f t="shared" ref="G252:P252" si="80">SUM(G250:G251)</f>
        <v>4534.6000000000004</v>
      </c>
      <c r="H252" s="37">
        <f t="shared" si="80"/>
        <v>4803.2</v>
      </c>
      <c r="I252" s="37">
        <f t="shared" si="80"/>
        <v>0</v>
      </c>
      <c r="J252" s="37">
        <f t="shared" si="80"/>
        <v>9337.7999999999993</v>
      </c>
      <c r="K252" s="37">
        <f t="shared" si="80"/>
        <v>148662.20000000001</v>
      </c>
      <c r="L252" s="37">
        <f t="shared" si="80"/>
        <v>9753.1872916666671</v>
      </c>
      <c r="M252" s="37"/>
      <c r="N252" s="37">
        <f t="shared" si="80"/>
        <v>19392.05</v>
      </c>
      <c r="O252" s="37">
        <f t="shared" si="80"/>
        <v>38483.037291666667</v>
      </c>
      <c r="P252" s="37">
        <f t="shared" si="80"/>
        <v>119516.96270833333</v>
      </c>
      <c r="Q252" s="39"/>
    </row>
    <row r="253" spans="1:17" s="39" customFormat="1" ht="30" customHeight="1" thickBot="1" x14ac:dyDescent="0.3">
      <c r="A253" s="50"/>
      <c r="B253" s="50"/>
      <c r="C253" s="50"/>
      <c r="D253" s="50"/>
      <c r="E253" s="50"/>
      <c r="F253" s="78"/>
      <c r="G253" s="78"/>
      <c r="H253" s="78"/>
      <c r="I253" s="78"/>
      <c r="J253" s="78"/>
      <c r="K253" s="78"/>
      <c r="L253" s="78"/>
      <c r="M253" s="78"/>
      <c r="N253" s="78"/>
      <c r="O253" s="78"/>
      <c r="P253" s="78"/>
    </row>
    <row r="254" spans="1:17" s="39" customFormat="1" ht="30" customHeight="1" thickBot="1" x14ac:dyDescent="0.3">
      <c r="A254" s="204" t="s">
        <v>302</v>
      </c>
      <c r="B254" s="205"/>
      <c r="C254" s="205"/>
      <c r="D254" s="205"/>
      <c r="E254" s="205"/>
      <c r="F254" s="205"/>
      <c r="G254" s="205"/>
      <c r="H254" s="205"/>
      <c r="I254" s="205"/>
      <c r="J254" s="205"/>
      <c r="K254" s="205"/>
      <c r="L254" s="205"/>
      <c r="M254" s="205"/>
      <c r="N254" s="205"/>
      <c r="O254" s="205"/>
      <c r="P254" s="205"/>
    </row>
    <row r="255" spans="1:17" s="53" customFormat="1" ht="30" customHeight="1" x14ac:dyDescent="0.25">
      <c r="A255" s="79">
        <f>+A251+1</f>
        <v>127</v>
      </c>
      <c r="B255" s="103" t="s">
        <v>301</v>
      </c>
      <c r="C255" s="36" t="s">
        <v>406</v>
      </c>
      <c r="D255" s="103" t="s">
        <v>94</v>
      </c>
      <c r="E255" s="103" t="s">
        <v>121</v>
      </c>
      <c r="F255" s="105">
        <v>90000</v>
      </c>
      <c r="G255" s="105">
        <f>F255*2.87%</f>
        <v>2583</v>
      </c>
      <c r="H255" s="105">
        <f>+F255*3.04%</f>
        <v>2736</v>
      </c>
      <c r="I255" s="81">
        <v>1715.46</v>
      </c>
      <c r="J255" s="76">
        <f t="shared" ref="J255:J316" si="81">+G255+H255+I255</f>
        <v>7034.46</v>
      </c>
      <c r="K255" s="76">
        <f t="shared" si="67"/>
        <v>82965.539999999994</v>
      </c>
      <c r="L255" s="76">
        <v>0</v>
      </c>
      <c r="M255" s="76"/>
      <c r="N255" s="77">
        <v>125</v>
      </c>
      <c r="O255" s="102">
        <f>+N255+I255+H255+G255+L255</f>
        <v>7159.46</v>
      </c>
      <c r="P255" s="77">
        <f>+F255-O255</f>
        <v>82840.539999999994</v>
      </c>
      <c r="Q255" s="39"/>
    </row>
    <row r="256" spans="1:17" s="86" customFormat="1" ht="30" customHeight="1" x14ac:dyDescent="0.25">
      <c r="A256" s="79">
        <f>+A255+1</f>
        <v>128</v>
      </c>
      <c r="B256" s="103" t="s">
        <v>17</v>
      </c>
      <c r="C256" s="36" t="s">
        <v>406</v>
      </c>
      <c r="D256" s="120" t="s">
        <v>300</v>
      </c>
      <c r="E256" s="103" t="s">
        <v>121</v>
      </c>
      <c r="F256" s="105">
        <v>68000</v>
      </c>
      <c r="G256" s="81">
        <f>F256*2.87%</f>
        <v>1951.6</v>
      </c>
      <c r="H256" s="81">
        <f>+F256*3.04%</f>
        <v>2067.1999999999998</v>
      </c>
      <c r="I256" s="81"/>
      <c r="J256" s="76">
        <f t="shared" si="81"/>
        <v>4018.7999999999997</v>
      </c>
      <c r="K256" s="76">
        <f t="shared" si="67"/>
        <v>63981.2</v>
      </c>
      <c r="L256" s="76">
        <v>0</v>
      </c>
      <c r="M256" s="76"/>
      <c r="N256" s="77">
        <v>15321.23</v>
      </c>
      <c r="O256" s="102">
        <f>+N256+I256+H256+G256+L256</f>
        <v>19340.03</v>
      </c>
      <c r="P256" s="77">
        <f>+F256-O256</f>
        <v>48659.97</v>
      </c>
      <c r="Q256" s="47"/>
    </row>
    <row r="257" spans="1:17" s="53" customFormat="1" ht="30" customHeight="1" x14ac:dyDescent="0.25">
      <c r="A257" s="196" t="s">
        <v>124</v>
      </c>
      <c r="B257" s="197"/>
      <c r="C257" s="197"/>
      <c r="D257" s="197"/>
      <c r="E257" s="198"/>
      <c r="F257" s="37">
        <f>SUM(F255:F256)</f>
        <v>158000</v>
      </c>
      <c r="G257" s="37">
        <f t="shared" ref="G257:P257" si="82">SUM(G255:G256)</f>
        <v>4534.6000000000004</v>
      </c>
      <c r="H257" s="37">
        <f t="shared" si="82"/>
        <v>4803.2</v>
      </c>
      <c r="I257" s="37">
        <f t="shared" si="82"/>
        <v>1715.46</v>
      </c>
      <c r="J257" s="37">
        <f t="shared" si="82"/>
        <v>11053.26</v>
      </c>
      <c r="K257" s="37">
        <f t="shared" si="82"/>
        <v>146946.74</v>
      </c>
      <c r="L257" s="37">
        <f t="shared" si="82"/>
        <v>0</v>
      </c>
      <c r="M257" s="37"/>
      <c r="N257" s="37">
        <f t="shared" si="82"/>
        <v>15446.23</v>
      </c>
      <c r="O257" s="37">
        <f t="shared" si="82"/>
        <v>26499.489999999998</v>
      </c>
      <c r="P257" s="37">
        <f t="shared" si="82"/>
        <v>131500.51</v>
      </c>
      <c r="Q257" s="39"/>
    </row>
    <row r="258" spans="1:17" s="39" customFormat="1" ht="30" customHeight="1" thickBot="1" x14ac:dyDescent="0.3">
      <c r="A258" s="50"/>
      <c r="B258" s="50"/>
      <c r="C258" s="50"/>
      <c r="D258" s="50"/>
      <c r="E258" s="50"/>
      <c r="F258" s="40"/>
      <c r="G258" s="40"/>
      <c r="H258" s="40"/>
      <c r="I258" s="40"/>
      <c r="J258" s="40"/>
      <c r="K258" s="40"/>
      <c r="L258" s="40"/>
      <c r="M258" s="40"/>
      <c r="N258" s="40"/>
      <c r="O258" s="40"/>
      <c r="P258" s="40"/>
    </row>
    <row r="259" spans="1:17" s="39" customFormat="1" ht="30" customHeight="1" thickBot="1" x14ac:dyDescent="0.3">
      <c r="A259" s="204" t="s">
        <v>223</v>
      </c>
      <c r="B259" s="205"/>
      <c r="C259" s="205"/>
      <c r="D259" s="205"/>
      <c r="E259" s="205"/>
      <c r="F259" s="205"/>
      <c r="G259" s="205"/>
      <c r="H259" s="205"/>
      <c r="I259" s="205"/>
      <c r="J259" s="205"/>
      <c r="K259" s="205"/>
      <c r="L259" s="205"/>
      <c r="M259" s="205"/>
      <c r="N259" s="205"/>
      <c r="O259" s="205"/>
      <c r="P259" s="205"/>
    </row>
    <row r="260" spans="1:17" s="53" customFormat="1" ht="30" customHeight="1" x14ac:dyDescent="0.25">
      <c r="A260" s="79">
        <f>+A256+1</f>
        <v>129</v>
      </c>
      <c r="B260" s="103" t="s">
        <v>224</v>
      </c>
      <c r="C260" s="36" t="s">
        <v>406</v>
      </c>
      <c r="D260" s="103" t="s">
        <v>19</v>
      </c>
      <c r="E260" s="103" t="s">
        <v>121</v>
      </c>
      <c r="F260" s="105">
        <v>65000</v>
      </c>
      <c r="G260" s="105">
        <f>F260*2.87%</f>
        <v>1865.5</v>
      </c>
      <c r="H260" s="81">
        <f>+F260*3.04%</f>
        <v>1976</v>
      </c>
      <c r="I260" s="81">
        <v>1715.46</v>
      </c>
      <c r="J260" s="76">
        <f t="shared" si="81"/>
        <v>5556.96</v>
      </c>
      <c r="K260" s="76">
        <f t="shared" ref="K260:K320" si="83">+F260-J260</f>
        <v>59443.040000000001</v>
      </c>
      <c r="L260" s="76">
        <v>0</v>
      </c>
      <c r="M260" s="76"/>
      <c r="N260" s="77">
        <v>13472.77</v>
      </c>
      <c r="O260" s="102">
        <f>+N260+I260+H260+G260+L260</f>
        <v>19029.73</v>
      </c>
      <c r="P260" s="77">
        <f>+F260-O260</f>
        <v>45970.270000000004</v>
      </c>
      <c r="Q260" s="39"/>
    </row>
    <row r="261" spans="1:17" s="53" customFormat="1" ht="30" customHeight="1" x14ac:dyDescent="0.25">
      <c r="A261" s="79">
        <f>+A260+1</f>
        <v>130</v>
      </c>
      <c r="B261" s="103" t="s">
        <v>80</v>
      </c>
      <c r="C261" s="36" t="s">
        <v>406</v>
      </c>
      <c r="D261" s="103" t="s">
        <v>19</v>
      </c>
      <c r="E261" s="103" t="s">
        <v>121</v>
      </c>
      <c r="F261" s="105">
        <v>60000</v>
      </c>
      <c r="G261" s="105">
        <f>F261*2.87%</f>
        <v>1722</v>
      </c>
      <c r="H261" s="81">
        <f>+F261*3.04%</f>
        <v>1824</v>
      </c>
      <c r="I261" s="81"/>
      <c r="J261" s="76">
        <f t="shared" si="81"/>
        <v>3546</v>
      </c>
      <c r="K261" s="76">
        <f t="shared" si="83"/>
        <v>56454</v>
      </c>
      <c r="L261" s="76">
        <v>0</v>
      </c>
      <c r="M261" s="76"/>
      <c r="N261" s="77">
        <v>125</v>
      </c>
      <c r="O261" s="102">
        <f>+N261+I261+H261+G261+L261</f>
        <v>3671</v>
      </c>
      <c r="P261" s="77">
        <f>+F261-O261</f>
        <v>56329</v>
      </c>
      <c r="Q261" s="39"/>
    </row>
    <row r="262" spans="1:17" s="53" customFormat="1" ht="30" customHeight="1" x14ac:dyDescent="0.25">
      <c r="A262" s="79">
        <f>+A261+1</f>
        <v>131</v>
      </c>
      <c r="B262" s="103" t="s">
        <v>441</v>
      </c>
      <c r="C262" s="36" t="s">
        <v>406</v>
      </c>
      <c r="D262" s="103" t="s">
        <v>19</v>
      </c>
      <c r="E262" s="103" t="s">
        <v>121</v>
      </c>
      <c r="F262" s="105">
        <v>60000</v>
      </c>
      <c r="G262" s="105">
        <f>F262*2.87%</f>
        <v>1722</v>
      </c>
      <c r="H262" s="81">
        <f>+F262*3.04%</f>
        <v>1824</v>
      </c>
      <c r="I262" s="81">
        <v>1715.46</v>
      </c>
      <c r="J262" s="76">
        <f t="shared" si="81"/>
        <v>5261.46</v>
      </c>
      <c r="K262" s="76">
        <f t="shared" si="83"/>
        <v>54738.54</v>
      </c>
      <c r="L262" s="76">
        <v>0</v>
      </c>
      <c r="M262" s="76"/>
      <c r="N262" s="77">
        <v>125</v>
      </c>
      <c r="O262" s="102">
        <f>+N262+I262+H262+G262+L262</f>
        <v>5386.46</v>
      </c>
      <c r="P262" s="77">
        <f>+F262-O262</f>
        <v>54613.54</v>
      </c>
      <c r="Q262" s="39"/>
    </row>
    <row r="263" spans="1:17" s="53" customFormat="1" ht="30" customHeight="1" x14ac:dyDescent="0.25">
      <c r="A263" s="196" t="s">
        <v>124</v>
      </c>
      <c r="B263" s="197"/>
      <c r="C263" s="197"/>
      <c r="D263" s="197"/>
      <c r="E263" s="198"/>
      <c r="F263" s="37">
        <f>SUM(F260:F262)</f>
        <v>185000</v>
      </c>
      <c r="G263" s="37">
        <f t="shared" ref="G263:P263" si="84">SUM(G260:G262)</f>
        <v>5309.5</v>
      </c>
      <c r="H263" s="37">
        <f t="shared" si="84"/>
        <v>5624</v>
      </c>
      <c r="I263" s="37">
        <f t="shared" si="84"/>
        <v>3430.92</v>
      </c>
      <c r="J263" s="37">
        <f t="shared" si="84"/>
        <v>14364.419999999998</v>
      </c>
      <c r="K263" s="37">
        <f t="shared" si="84"/>
        <v>170635.58000000002</v>
      </c>
      <c r="L263" s="37">
        <f t="shared" si="84"/>
        <v>0</v>
      </c>
      <c r="M263" s="37"/>
      <c r="N263" s="37">
        <f t="shared" si="84"/>
        <v>13722.77</v>
      </c>
      <c r="O263" s="37">
        <f t="shared" si="84"/>
        <v>28087.19</v>
      </c>
      <c r="P263" s="37">
        <f t="shared" si="84"/>
        <v>156912.81</v>
      </c>
      <c r="Q263" s="39"/>
    </row>
    <row r="264" spans="1:17" s="39" customFormat="1" ht="30" customHeight="1" thickBot="1" x14ac:dyDescent="0.3">
      <c r="A264" s="50"/>
      <c r="B264" s="50"/>
      <c r="C264" s="50"/>
      <c r="D264" s="50"/>
      <c r="E264" s="50"/>
      <c r="F264" s="40"/>
      <c r="G264" s="40"/>
      <c r="H264" s="40"/>
      <c r="I264" s="40"/>
      <c r="J264" s="40"/>
      <c r="K264" s="40"/>
      <c r="L264" s="40"/>
      <c r="M264" s="40"/>
      <c r="N264" s="40"/>
      <c r="O264" s="40"/>
      <c r="P264" s="40"/>
    </row>
    <row r="265" spans="1:17" s="39" customFormat="1" ht="30" customHeight="1" thickBot="1" x14ac:dyDescent="0.3">
      <c r="A265" s="199" t="s">
        <v>550</v>
      </c>
      <c r="B265" s="200"/>
      <c r="C265" s="200"/>
      <c r="D265" s="200"/>
      <c r="E265" s="200"/>
      <c r="F265" s="200"/>
      <c r="G265" s="200"/>
      <c r="H265" s="200"/>
      <c r="I265" s="200"/>
      <c r="J265" s="200"/>
      <c r="K265" s="200"/>
      <c r="L265" s="200"/>
      <c r="M265" s="200"/>
      <c r="N265" s="200"/>
      <c r="O265" s="200"/>
      <c r="P265" s="200"/>
    </row>
    <row r="266" spans="1:17" s="39" customFormat="1" ht="30" customHeight="1" x14ac:dyDescent="0.25">
      <c r="A266" s="79">
        <f>+A262+1</f>
        <v>132</v>
      </c>
      <c r="B266" s="107" t="s">
        <v>549</v>
      </c>
      <c r="C266" s="117" t="s">
        <v>407</v>
      </c>
      <c r="D266" s="118" t="s">
        <v>21</v>
      </c>
      <c r="E266" s="103" t="s">
        <v>222</v>
      </c>
      <c r="F266" s="102">
        <v>40000</v>
      </c>
      <c r="G266" s="102">
        <f>F266*2.87%</f>
        <v>1148</v>
      </c>
      <c r="H266" s="76">
        <f>+F266*3.04%</f>
        <v>1216</v>
      </c>
      <c r="I266" s="76"/>
      <c r="J266" s="76">
        <f t="shared" ref="J266" si="85">+G266+H266+I266</f>
        <v>2364</v>
      </c>
      <c r="K266" s="76">
        <f t="shared" ref="K266" si="86">+F266-J266</f>
        <v>37636</v>
      </c>
      <c r="L266" s="76">
        <v>0</v>
      </c>
      <c r="M266" s="76"/>
      <c r="N266" s="83">
        <v>4944.26</v>
      </c>
      <c r="O266" s="102">
        <f>+N266+I266+H266+G266+L266</f>
        <v>7308.26</v>
      </c>
      <c r="P266" s="77">
        <f>+F266-O266</f>
        <v>32691.739999999998</v>
      </c>
    </row>
    <row r="267" spans="1:17" s="39" customFormat="1" ht="30" customHeight="1" x14ac:dyDescent="0.25">
      <c r="A267" s="196" t="s">
        <v>124</v>
      </c>
      <c r="B267" s="197"/>
      <c r="C267" s="197"/>
      <c r="D267" s="197"/>
      <c r="E267" s="198"/>
      <c r="F267" s="37">
        <f>SUM(F266:F266)</f>
        <v>40000</v>
      </c>
      <c r="G267" s="37">
        <f t="shared" ref="G267:P267" si="87">SUM(G266:G266)</f>
        <v>1148</v>
      </c>
      <c r="H267" s="37">
        <f t="shared" si="87"/>
        <v>1216</v>
      </c>
      <c r="I267" s="37">
        <f t="shared" si="87"/>
        <v>0</v>
      </c>
      <c r="J267" s="37">
        <f t="shared" si="87"/>
        <v>2364</v>
      </c>
      <c r="K267" s="37">
        <f t="shared" si="87"/>
        <v>37636</v>
      </c>
      <c r="L267" s="37">
        <f t="shared" si="87"/>
        <v>0</v>
      </c>
      <c r="M267" s="37"/>
      <c r="N267" s="37">
        <f t="shared" si="87"/>
        <v>4944.26</v>
      </c>
      <c r="O267" s="37">
        <f t="shared" si="87"/>
        <v>7308.26</v>
      </c>
      <c r="P267" s="37">
        <f t="shared" si="87"/>
        <v>32691.739999999998</v>
      </c>
    </row>
    <row r="268" spans="1:17" s="53" customFormat="1" ht="30" customHeight="1" thickBot="1" x14ac:dyDescent="0.3">
      <c r="A268" s="50"/>
      <c r="B268" s="50"/>
      <c r="C268" s="50"/>
      <c r="D268" s="50"/>
      <c r="E268" s="50"/>
      <c r="F268" s="40"/>
      <c r="G268" s="40"/>
      <c r="H268" s="40"/>
      <c r="I268" s="40"/>
      <c r="J268" s="40"/>
      <c r="K268" s="40"/>
      <c r="L268" s="40"/>
      <c r="M268" s="40"/>
      <c r="N268" s="40"/>
      <c r="O268" s="40"/>
      <c r="P268" s="40"/>
      <c r="Q268" s="39"/>
    </row>
    <row r="269" spans="1:17" s="53" customFormat="1" ht="30" customHeight="1" thickBot="1" x14ac:dyDescent="0.3">
      <c r="A269" s="199" t="s">
        <v>303</v>
      </c>
      <c r="B269" s="200"/>
      <c r="C269" s="200"/>
      <c r="D269" s="200"/>
      <c r="E269" s="200"/>
      <c r="F269" s="200"/>
      <c r="G269" s="200"/>
      <c r="H269" s="200"/>
      <c r="I269" s="200"/>
      <c r="J269" s="200"/>
      <c r="K269" s="200"/>
      <c r="L269" s="200"/>
      <c r="M269" s="200"/>
      <c r="N269" s="200"/>
      <c r="O269" s="200"/>
      <c r="P269" s="200"/>
      <c r="Q269" s="39"/>
    </row>
    <row r="270" spans="1:17" s="53" customFormat="1" ht="30" customHeight="1" x14ac:dyDescent="0.25">
      <c r="A270" s="79">
        <f>+A266+1</f>
        <v>133</v>
      </c>
      <c r="B270" s="107" t="s">
        <v>24</v>
      </c>
      <c r="C270" s="117" t="s">
        <v>407</v>
      </c>
      <c r="D270" s="118" t="s">
        <v>188</v>
      </c>
      <c r="E270" s="103" t="s">
        <v>121</v>
      </c>
      <c r="F270" s="102">
        <v>90000</v>
      </c>
      <c r="G270" s="102">
        <f>F270*2.87%</f>
        <v>2583</v>
      </c>
      <c r="H270" s="76">
        <f>+F270*3.04%</f>
        <v>2736</v>
      </c>
      <c r="I270" s="76"/>
      <c r="J270" s="76">
        <f t="shared" si="81"/>
        <v>5319</v>
      </c>
      <c r="K270" s="76">
        <f t="shared" si="83"/>
        <v>84681</v>
      </c>
      <c r="L270" s="76">
        <f>+IF(K270*12&lt;=416220.01,0,IF(K270*12&lt;=624329.01,(((K270*12-416220.01)*0.15)/12),IF((K270*12&lt;=867123.01),(31216+0.2*(K270*12-624329.01))/12,((79776+0.25*(K270*12-867123.01))/12))))-M270</f>
        <v>9753.1872916666671</v>
      </c>
      <c r="M270" s="76"/>
      <c r="N270" s="83">
        <v>25</v>
      </c>
      <c r="O270" s="102">
        <f>+N270+I270+H270+G270+L270</f>
        <v>15097.187291666667</v>
      </c>
      <c r="P270" s="77">
        <f>+F270-O270</f>
        <v>74902.812708333338</v>
      </c>
      <c r="Q270" s="39"/>
    </row>
    <row r="271" spans="1:17" s="53" customFormat="1" ht="30" customHeight="1" x14ac:dyDescent="0.25">
      <c r="A271" s="79">
        <f>+A270+1</f>
        <v>134</v>
      </c>
      <c r="B271" s="103" t="s">
        <v>35</v>
      </c>
      <c r="C271" s="36" t="s">
        <v>407</v>
      </c>
      <c r="D271" s="103" t="s">
        <v>93</v>
      </c>
      <c r="E271" s="103" t="s">
        <v>222</v>
      </c>
      <c r="F271" s="105">
        <v>50000</v>
      </c>
      <c r="G271" s="81">
        <f>F271*2.87%</f>
        <v>1435</v>
      </c>
      <c r="H271" s="76">
        <f>+F271*3.04%</f>
        <v>1520</v>
      </c>
      <c r="I271" s="76">
        <v>1715.46</v>
      </c>
      <c r="J271" s="76">
        <f t="shared" si="81"/>
        <v>4670.46</v>
      </c>
      <c r="K271" s="76">
        <f t="shared" si="83"/>
        <v>45329.54</v>
      </c>
      <c r="L271" s="76">
        <v>0.03</v>
      </c>
      <c r="M271" s="76"/>
      <c r="N271" s="83">
        <v>245</v>
      </c>
      <c r="O271" s="102">
        <f>+N271+I271+H271+G271+L271</f>
        <v>4915.49</v>
      </c>
      <c r="P271" s="77">
        <f>+F271-O271</f>
        <v>45084.51</v>
      </c>
      <c r="Q271" s="39"/>
    </row>
    <row r="272" spans="1:17" s="53" customFormat="1" ht="30" customHeight="1" thickBot="1" x14ac:dyDescent="0.3">
      <c r="A272" s="196" t="s">
        <v>124</v>
      </c>
      <c r="B272" s="197"/>
      <c r="C272" s="197"/>
      <c r="D272" s="197"/>
      <c r="E272" s="198"/>
      <c r="F272" s="37">
        <f>SUM(F270:F271)</f>
        <v>140000</v>
      </c>
      <c r="G272" s="37">
        <f t="shared" ref="G272:P272" si="88">SUM(G270:G271)</f>
        <v>4018</v>
      </c>
      <c r="H272" s="37">
        <f t="shared" si="88"/>
        <v>4256</v>
      </c>
      <c r="I272" s="37">
        <f t="shared" si="88"/>
        <v>1715.46</v>
      </c>
      <c r="J272" s="37">
        <f t="shared" si="88"/>
        <v>9989.4599999999991</v>
      </c>
      <c r="K272" s="37">
        <f t="shared" si="88"/>
        <v>130010.54000000001</v>
      </c>
      <c r="L272" s="37">
        <f t="shared" si="88"/>
        <v>9753.2172916666677</v>
      </c>
      <c r="M272" s="37"/>
      <c r="N272" s="37">
        <f t="shared" si="88"/>
        <v>270</v>
      </c>
      <c r="O272" s="37">
        <f t="shared" si="88"/>
        <v>20012.677291666667</v>
      </c>
      <c r="P272" s="37">
        <f t="shared" si="88"/>
        <v>119987.32270833335</v>
      </c>
      <c r="Q272" s="39"/>
    </row>
    <row r="273" spans="1:17" s="39" customFormat="1" ht="30" customHeight="1" thickBot="1" x14ac:dyDescent="0.3">
      <c r="A273" s="199" t="s">
        <v>304</v>
      </c>
      <c r="B273" s="200"/>
      <c r="C273" s="200"/>
      <c r="D273" s="200"/>
      <c r="E273" s="200"/>
      <c r="F273" s="200"/>
      <c r="G273" s="200"/>
      <c r="H273" s="200"/>
      <c r="I273" s="200"/>
      <c r="J273" s="200"/>
      <c r="K273" s="200"/>
      <c r="L273" s="200"/>
      <c r="M273" s="200"/>
      <c r="N273" s="200"/>
      <c r="O273" s="200"/>
      <c r="P273" s="200"/>
    </row>
    <row r="274" spans="1:17" s="78" customFormat="1" ht="30" customHeight="1" x14ac:dyDescent="0.25">
      <c r="A274" s="74">
        <f>+A271+1</f>
        <v>135</v>
      </c>
      <c r="B274" s="107" t="s">
        <v>384</v>
      </c>
      <c r="C274" s="117" t="s">
        <v>406</v>
      </c>
      <c r="D274" s="107" t="s">
        <v>305</v>
      </c>
      <c r="E274" s="103" t="s">
        <v>222</v>
      </c>
      <c r="F274" s="102">
        <v>50000</v>
      </c>
      <c r="G274" s="105">
        <f t="shared" ref="G274:G276" si="89">F274*2.87%</f>
        <v>1435</v>
      </c>
      <c r="H274" s="105">
        <f t="shared" ref="H274:H276" si="90">+F274*3.04%</f>
        <v>1520</v>
      </c>
      <c r="I274" s="102"/>
      <c r="J274" s="102">
        <f t="shared" si="81"/>
        <v>2955</v>
      </c>
      <c r="K274" s="102">
        <f t="shared" si="83"/>
        <v>47045</v>
      </c>
      <c r="L274" s="102">
        <f>+IF(K274*12&lt;=416220.01,0,IF(K274*12&lt;=624329.01,(((K274*12-416220.01)*0.15)/12),IF((K274*12&lt;=867123.01),(31216+0.2*(K274*12-624329.01))/12,((79776+0.25*(K274*12-867123.01))/12))))-M274</f>
        <v>1853.9998749999997</v>
      </c>
      <c r="M274" s="102"/>
      <c r="N274" s="102">
        <v>9599.56</v>
      </c>
      <c r="O274" s="102">
        <f t="shared" ref="O274:O301" si="91">+N274+I274+H274+G274+L274</f>
        <v>14408.559874999999</v>
      </c>
      <c r="P274" s="106">
        <f t="shared" ref="P274:P301" si="92">+F274-O274</f>
        <v>35591.440125000001</v>
      </c>
      <c r="Q274" s="32"/>
    </row>
    <row r="275" spans="1:17" s="78" customFormat="1" ht="30" customHeight="1" x14ac:dyDescent="0.25">
      <c r="A275" s="74">
        <f>+A274+1</f>
        <v>136</v>
      </c>
      <c r="B275" s="107" t="s">
        <v>147</v>
      </c>
      <c r="C275" s="117" t="s">
        <v>406</v>
      </c>
      <c r="D275" s="107" t="s">
        <v>305</v>
      </c>
      <c r="E275" s="103" t="s">
        <v>222</v>
      </c>
      <c r="F275" s="102">
        <v>35000</v>
      </c>
      <c r="G275" s="105">
        <f t="shared" si="89"/>
        <v>1004.5</v>
      </c>
      <c r="H275" s="105">
        <f t="shared" si="90"/>
        <v>1064</v>
      </c>
      <c r="I275" s="102"/>
      <c r="J275" s="102">
        <f>+G275+H275+I275</f>
        <v>2068.5</v>
      </c>
      <c r="K275" s="102">
        <f t="shared" si="83"/>
        <v>32931.5</v>
      </c>
      <c r="L275" s="102">
        <f>+IF(K275*12&lt;=416220.01,0,IF(K275*12&lt;=624329.01,(((K275*12-416220.01)*0.15)/12),IF((K275*12&lt;=867123.01),(31216+0.2*(K275*12-624329.01))/12,((79776+0.25*(K275*12-867123.01))/12))))-M275</f>
        <v>0</v>
      </c>
      <c r="M275" s="102"/>
      <c r="N275" s="106">
        <v>6727.1</v>
      </c>
      <c r="O275" s="102">
        <f t="shared" si="91"/>
        <v>8795.6</v>
      </c>
      <c r="P275" s="106">
        <f t="shared" si="92"/>
        <v>26204.400000000001</v>
      </c>
      <c r="Q275" s="32"/>
    </row>
    <row r="276" spans="1:17" s="78" customFormat="1" ht="30" customHeight="1" x14ac:dyDescent="0.25">
      <c r="A276" s="74">
        <f>+A275+1</f>
        <v>137</v>
      </c>
      <c r="B276" s="103" t="s">
        <v>27</v>
      </c>
      <c r="C276" s="36" t="s">
        <v>407</v>
      </c>
      <c r="D276" s="103" t="s">
        <v>96</v>
      </c>
      <c r="E276" s="103" t="s">
        <v>121</v>
      </c>
      <c r="F276" s="105">
        <v>28875</v>
      </c>
      <c r="G276" s="105">
        <f t="shared" si="89"/>
        <v>828.71249999999998</v>
      </c>
      <c r="H276" s="105">
        <f t="shared" si="90"/>
        <v>877.8</v>
      </c>
      <c r="I276" s="105"/>
      <c r="J276" s="102">
        <f t="shared" si="81"/>
        <v>1706.5124999999998</v>
      </c>
      <c r="K276" s="102">
        <f t="shared" si="83"/>
        <v>27168.487499999999</v>
      </c>
      <c r="L276" s="102">
        <f t="shared" ref="L276:L301" si="93">+IF(K276*12&lt;=416220.01,0,IF(K276*12&lt;=624329.01,(((K276*12-416220.01)*0.15)/12),IF((K276*12&lt;=867123.01),(31216+0.2*(K276*12-624329.01))/12,((79776+0.25*(K276*12-867123.01))/12))))-M276</f>
        <v>0</v>
      </c>
      <c r="M276" s="102"/>
      <c r="N276" s="232">
        <v>3304.71</v>
      </c>
      <c r="O276" s="102">
        <f t="shared" si="91"/>
        <v>5011.2224999999999</v>
      </c>
      <c r="P276" s="106">
        <f t="shared" si="92"/>
        <v>23863.7775</v>
      </c>
      <c r="Q276" s="32"/>
    </row>
    <row r="277" spans="1:17" s="78" customFormat="1" ht="30" customHeight="1" x14ac:dyDescent="0.25">
      <c r="A277" s="74">
        <f t="shared" ref="A277:A301" si="94">+A276+1</f>
        <v>138</v>
      </c>
      <c r="B277" s="103" t="s">
        <v>26</v>
      </c>
      <c r="C277" s="36" t="s">
        <v>407</v>
      </c>
      <c r="D277" s="103" t="s">
        <v>96</v>
      </c>
      <c r="E277" s="103" t="s">
        <v>121</v>
      </c>
      <c r="F277" s="105">
        <v>28000</v>
      </c>
      <c r="G277" s="105">
        <f>F277*2.87%</f>
        <v>803.6</v>
      </c>
      <c r="H277" s="105">
        <f>+F277*3.04%</f>
        <v>851.2</v>
      </c>
      <c r="I277" s="102">
        <v>0</v>
      </c>
      <c r="J277" s="102">
        <f t="shared" si="81"/>
        <v>1654.8000000000002</v>
      </c>
      <c r="K277" s="102">
        <f t="shared" si="83"/>
        <v>26345.200000000001</v>
      </c>
      <c r="L277" s="102">
        <f t="shared" si="93"/>
        <v>0</v>
      </c>
      <c r="M277" s="102"/>
      <c r="N277" s="232">
        <v>2125</v>
      </c>
      <c r="O277" s="102">
        <f t="shared" si="91"/>
        <v>3779.7999999999997</v>
      </c>
      <c r="P277" s="106">
        <f t="shared" si="92"/>
        <v>24220.2</v>
      </c>
      <c r="Q277" s="32"/>
    </row>
    <row r="278" spans="1:17" s="85" customFormat="1" ht="30" customHeight="1" x14ac:dyDescent="0.25">
      <c r="A278" s="74">
        <f t="shared" si="94"/>
        <v>139</v>
      </c>
      <c r="B278" s="103" t="s">
        <v>189</v>
      </c>
      <c r="C278" s="36" t="s">
        <v>407</v>
      </c>
      <c r="D278" s="103" t="s">
        <v>96</v>
      </c>
      <c r="E278" s="103" t="s">
        <v>121</v>
      </c>
      <c r="F278" s="105">
        <v>28000</v>
      </c>
      <c r="G278" s="105">
        <f t="shared" ref="G278:G295" si="95">F278*2.87%</f>
        <v>803.6</v>
      </c>
      <c r="H278" s="105">
        <f t="shared" ref="H278:H295" si="96">+F278*3.04%</f>
        <v>851.2</v>
      </c>
      <c r="I278" s="102"/>
      <c r="J278" s="102">
        <f t="shared" si="81"/>
        <v>1654.8000000000002</v>
      </c>
      <c r="K278" s="102">
        <f t="shared" si="83"/>
        <v>26345.200000000001</v>
      </c>
      <c r="L278" s="102">
        <f t="shared" si="93"/>
        <v>0</v>
      </c>
      <c r="M278" s="102"/>
      <c r="N278" s="232">
        <f>2226.54+25</f>
        <v>2251.54</v>
      </c>
      <c r="O278" s="102">
        <f t="shared" si="91"/>
        <v>3906.3399999999997</v>
      </c>
      <c r="P278" s="106">
        <f t="shared" si="92"/>
        <v>24093.66</v>
      </c>
      <c r="Q278" s="40"/>
    </row>
    <row r="279" spans="1:17" s="89" customFormat="1" ht="30" customHeight="1" x14ac:dyDescent="0.25">
      <c r="A279" s="74">
        <f t="shared" si="94"/>
        <v>140</v>
      </c>
      <c r="B279" s="103" t="s">
        <v>306</v>
      </c>
      <c r="C279" s="36" t="s">
        <v>407</v>
      </c>
      <c r="D279" s="103" t="s">
        <v>33</v>
      </c>
      <c r="E279" s="103" t="s">
        <v>121</v>
      </c>
      <c r="F279" s="105">
        <v>28000</v>
      </c>
      <c r="G279" s="105">
        <f t="shared" si="95"/>
        <v>803.6</v>
      </c>
      <c r="H279" s="105">
        <f t="shared" si="96"/>
        <v>851.2</v>
      </c>
      <c r="I279" s="102"/>
      <c r="J279" s="102">
        <f t="shared" si="81"/>
        <v>1654.8000000000002</v>
      </c>
      <c r="K279" s="102">
        <f t="shared" si="83"/>
        <v>26345.200000000001</v>
      </c>
      <c r="L279" s="102">
        <f t="shared" si="93"/>
        <v>0</v>
      </c>
      <c r="M279" s="102"/>
      <c r="N279" s="232">
        <v>5856.29</v>
      </c>
      <c r="O279" s="102">
        <f t="shared" si="91"/>
        <v>7511.09</v>
      </c>
      <c r="P279" s="106">
        <f t="shared" si="92"/>
        <v>20488.91</v>
      </c>
      <c r="Q279" s="229"/>
    </row>
    <row r="280" spans="1:17" s="89" customFormat="1" ht="30" customHeight="1" x14ac:dyDescent="0.25">
      <c r="A280" s="74">
        <f t="shared" si="94"/>
        <v>141</v>
      </c>
      <c r="B280" s="103" t="s">
        <v>29</v>
      </c>
      <c r="C280" s="36" t="s">
        <v>407</v>
      </c>
      <c r="D280" s="103" t="s">
        <v>33</v>
      </c>
      <c r="E280" s="103" t="s">
        <v>222</v>
      </c>
      <c r="F280" s="105">
        <v>28000</v>
      </c>
      <c r="G280" s="105">
        <f t="shared" si="95"/>
        <v>803.6</v>
      </c>
      <c r="H280" s="105">
        <f t="shared" si="96"/>
        <v>851.2</v>
      </c>
      <c r="I280" s="102">
        <v>3430.92</v>
      </c>
      <c r="J280" s="102">
        <f t="shared" si="81"/>
        <v>5085.72</v>
      </c>
      <c r="K280" s="102">
        <f t="shared" si="83"/>
        <v>22914.28</v>
      </c>
      <c r="L280" s="102">
        <f t="shared" si="93"/>
        <v>0</v>
      </c>
      <c r="M280" s="102"/>
      <c r="N280" s="232">
        <v>8696.61</v>
      </c>
      <c r="O280" s="102">
        <f t="shared" si="91"/>
        <v>13782.330000000002</v>
      </c>
      <c r="P280" s="106">
        <f t="shared" si="92"/>
        <v>14217.669999999998</v>
      </c>
      <c r="Q280" s="229"/>
    </row>
    <row r="281" spans="1:17" s="53" customFormat="1" ht="30" customHeight="1" x14ac:dyDescent="0.25">
      <c r="A281" s="74">
        <f t="shared" si="94"/>
        <v>142</v>
      </c>
      <c r="B281" s="103" t="s">
        <v>30</v>
      </c>
      <c r="C281" s="36" t="s">
        <v>406</v>
      </c>
      <c r="D281" s="103" t="s">
        <v>33</v>
      </c>
      <c r="E281" s="103" t="s">
        <v>222</v>
      </c>
      <c r="F281" s="105">
        <v>28000</v>
      </c>
      <c r="G281" s="105">
        <f t="shared" si="95"/>
        <v>803.6</v>
      </c>
      <c r="H281" s="105">
        <f t="shared" si="96"/>
        <v>851.2</v>
      </c>
      <c r="I281" s="102"/>
      <c r="J281" s="102">
        <f t="shared" si="81"/>
        <v>1654.8000000000002</v>
      </c>
      <c r="K281" s="102">
        <f t="shared" si="83"/>
        <v>26345.200000000001</v>
      </c>
      <c r="L281" s="102">
        <f t="shared" si="93"/>
        <v>0</v>
      </c>
      <c r="M281" s="102"/>
      <c r="N281" s="232">
        <v>2339.87</v>
      </c>
      <c r="O281" s="102">
        <f t="shared" si="91"/>
        <v>3994.6699999999996</v>
      </c>
      <c r="P281" s="106">
        <f t="shared" si="92"/>
        <v>24005.33</v>
      </c>
      <c r="Q281" s="39"/>
    </row>
    <row r="282" spans="1:17" s="53" customFormat="1" ht="30" customHeight="1" x14ac:dyDescent="0.25">
      <c r="A282" s="74">
        <f t="shared" si="94"/>
        <v>143</v>
      </c>
      <c r="B282" s="103" t="s">
        <v>307</v>
      </c>
      <c r="C282" s="36" t="s">
        <v>407</v>
      </c>
      <c r="D282" s="103" t="s">
        <v>33</v>
      </c>
      <c r="E282" s="103" t="s">
        <v>121</v>
      </c>
      <c r="F282" s="105">
        <v>28000</v>
      </c>
      <c r="G282" s="105">
        <f t="shared" si="95"/>
        <v>803.6</v>
      </c>
      <c r="H282" s="105">
        <f t="shared" si="96"/>
        <v>851.2</v>
      </c>
      <c r="I282" s="102"/>
      <c r="J282" s="102">
        <f t="shared" si="81"/>
        <v>1654.8000000000002</v>
      </c>
      <c r="K282" s="102">
        <f t="shared" si="83"/>
        <v>26345.200000000001</v>
      </c>
      <c r="L282" s="102">
        <f t="shared" si="93"/>
        <v>0</v>
      </c>
      <c r="M282" s="102"/>
      <c r="N282" s="232">
        <v>3125</v>
      </c>
      <c r="O282" s="102">
        <f t="shared" si="91"/>
        <v>4779.8</v>
      </c>
      <c r="P282" s="106">
        <f t="shared" si="92"/>
        <v>23220.2</v>
      </c>
      <c r="Q282" s="39"/>
    </row>
    <row r="283" spans="1:17" s="53" customFormat="1" ht="30" customHeight="1" x14ac:dyDescent="0.25">
      <c r="A283" s="74">
        <f t="shared" si="94"/>
        <v>144</v>
      </c>
      <c r="B283" s="103" t="s">
        <v>31</v>
      </c>
      <c r="C283" s="36" t="s">
        <v>407</v>
      </c>
      <c r="D283" s="103" t="s">
        <v>33</v>
      </c>
      <c r="E283" s="103" t="s">
        <v>121</v>
      </c>
      <c r="F283" s="105">
        <v>28000</v>
      </c>
      <c r="G283" s="105">
        <f t="shared" si="95"/>
        <v>803.6</v>
      </c>
      <c r="H283" s="105">
        <f t="shared" si="96"/>
        <v>851.2</v>
      </c>
      <c r="I283" s="102">
        <v>0</v>
      </c>
      <c r="J283" s="102">
        <f t="shared" si="81"/>
        <v>1654.8000000000002</v>
      </c>
      <c r="K283" s="102">
        <f t="shared" si="83"/>
        <v>26345.200000000001</v>
      </c>
      <c r="L283" s="102">
        <f t="shared" si="93"/>
        <v>0</v>
      </c>
      <c r="M283" s="102"/>
      <c r="N283" s="232">
        <v>2232.11</v>
      </c>
      <c r="O283" s="102">
        <f t="shared" si="91"/>
        <v>3886.9100000000003</v>
      </c>
      <c r="P283" s="106">
        <f t="shared" si="92"/>
        <v>24113.09</v>
      </c>
      <c r="Q283" s="39"/>
    </row>
    <row r="284" spans="1:17" s="53" customFormat="1" ht="30" customHeight="1" x14ac:dyDescent="0.25">
      <c r="A284" s="74">
        <f t="shared" si="94"/>
        <v>145</v>
      </c>
      <c r="B284" s="103" t="s">
        <v>32</v>
      </c>
      <c r="C284" s="36" t="s">
        <v>406</v>
      </c>
      <c r="D284" s="103" t="s">
        <v>33</v>
      </c>
      <c r="E284" s="103" t="s">
        <v>121</v>
      </c>
      <c r="F284" s="105">
        <v>28000</v>
      </c>
      <c r="G284" s="105">
        <f t="shared" si="95"/>
        <v>803.6</v>
      </c>
      <c r="H284" s="105">
        <f t="shared" si="96"/>
        <v>851.2</v>
      </c>
      <c r="I284" s="102"/>
      <c r="J284" s="102">
        <f t="shared" si="81"/>
        <v>1654.8000000000002</v>
      </c>
      <c r="K284" s="102">
        <f t="shared" si="83"/>
        <v>26345.200000000001</v>
      </c>
      <c r="L284" s="102">
        <f t="shared" si="93"/>
        <v>0</v>
      </c>
      <c r="M284" s="102"/>
      <c r="N284" s="232">
        <v>4011.08</v>
      </c>
      <c r="O284" s="102">
        <f t="shared" si="91"/>
        <v>5665.88</v>
      </c>
      <c r="P284" s="106">
        <f t="shared" si="92"/>
        <v>22334.12</v>
      </c>
      <c r="Q284" s="39"/>
    </row>
    <row r="285" spans="1:17" s="53" customFormat="1" ht="30" customHeight="1" x14ac:dyDescent="0.25">
      <c r="A285" s="74">
        <f t="shared" si="94"/>
        <v>146</v>
      </c>
      <c r="B285" s="103" t="s">
        <v>28</v>
      </c>
      <c r="C285" s="36" t="s">
        <v>406</v>
      </c>
      <c r="D285" s="103" t="s">
        <v>33</v>
      </c>
      <c r="E285" s="103" t="s">
        <v>121</v>
      </c>
      <c r="F285" s="105">
        <v>24000</v>
      </c>
      <c r="G285" s="105">
        <f t="shared" si="95"/>
        <v>688.8</v>
      </c>
      <c r="H285" s="105">
        <f t="shared" si="96"/>
        <v>729.6</v>
      </c>
      <c r="I285" s="102">
        <v>1715.46</v>
      </c>
      <c r="J285" s="102">
        <f t="shared" si="81"/>
        <v>3133.86</v>
      </c>
      <c r="K285" s="102">
        <f t="shared" si="83"/>
        <v>20866.14</v>
      </c>
      <c r="L285" s="102">
        <f t="shared" si="93"/>
        <v>0</v>
      </c>
      <c r="M285" s="102"/>
      <c r="N285" s="232">
        <v>6737.33</v>
      </c>
      <c r="O285" s="102">
        <f t="shared" si="91"/>
        <v>9871.19</v>
      </c>
      <c r="P285" s="106">
        <f t="shared" si="92"/>
        <v>14128.81</v>
      </c>
      <c r="Q285" s="39"/>
    </row>
    <row r="286" spans="1:17" s="53" customFormat="1" ht="30" customHeight="1" x14ac:dyDescent="0.25">
      <c r="A286" s="74">
        <f t="shared" si="94"/>
        <v>147</v>
      </c>
      <c r="B286" s="103" t="s">
        <v>308</v>
      </c>
      <c r="C286" s="36" t="s">
        <v>407</v>
      </c>
      <c r="D286" s="103" t="s">
        <v>33</v>
      </c>
      <c r="E286" s="103" t="s">
        <v>121</v>
      </c>
      <c r="F286" s="105">
        <v>24000</v>
      </c>
      <c r="G286" s="105">
        <f t="shared" si="95"/>
        <v>688.8</v>
      </c>
      <c r="H286" s="105">
        <f t="shared" si="96"/>
        <v>729.6</v>
      </c>
      <c r="I286" s="102"/>
      <c r="J286" s="102">
        <f t="shared" si="81"/>
        <v>1418.4</v>
      </c>
      <c r="K286" s="102">
        <f t="shared" si="83"/>
        <v>22581.599999999999</v>
      </c>
      <c r="L286" s="102">
        <f t="shared" si="93"/>
        <v>0</v>
      </c>
      <c r="M286" s="102"/>
      <c r="N286" s="232">
        <v>125</v>
      </c>
      <c r="O286" s="102">
        <f t="shared" si="91"/>
        <v>1543.4</v>
      </c>
      <c r="P286" s="106">
        <f t="shared" si="92"/>
        <v>22456.6</v>
      </c>
      <c r="Q286" s="39"/>
    </row>
    <row r="287" spans="1:17" s="53" customFormat="1" ht="30" customHeight="1" x14ac:dyDescent="0.25">
      <c r="A287" s="74">
        <f t="shared" si="94"/>
        <v>148</v>
      </c>
      <c r="B287" s="103" t="s">
        <v>309</v>
      </c>
      <c r="C287" s="36" t="s">
        <v>406</v>
      </c>
      <c r="D287" s="103" t="s">
        <v>33</v>
      </c>
      <c r="E287" s="103" t="s">
        <v>222</v>
      </c>
      <c r="F287" s="105">
        <v>24000</v>
      </c>
      <c r="G287" s="105">
        <f t="shared" si="95"/>
        <v>688.8</v>
      </c>
      <c r="H287" s="105">
        <f t="shared" si="96"/>
        <v>729.6</v>
      </c>
      <c r="I287" s="102"/>
      <c r="J287" s="102">
        <f t="shared" si="81"/>
        <v>1418.4</v>
      </c>
      <c r="K287" s="102">
        <f t="shared" si="83"/>
        <v>22581.599999999999</v>
      </c>
      <c r="L287" s="102">
        <f t="shared" si="93"/>
        <v>0</v>
      </c>
      <c r="M287" s="102"/>
      <c r="N287" s="232">
        <v>4632.72</v>
      </c>
      <c r="O287" s="102">
        <f t="shared" si="91"/>
        <v>6051.1200000000008</v>
      </c>
      <c r="P287" s="106">
        <f t="shared" si="92"/>
        <v>17948.879999999997</v>
      </c>
      <c r="Q287" s="39"/>
    </row>
    <row r="288" spans="1:17" s="53" customFormat="1" ht="30" customHeight="1" x14ac:dyDescent="0.25">
      <c r="A288" s="74">
        <f t="shared" si="94"/>
        <v>149</v>
      </c>
      <c r="B288" s="103" t="s">
        <v>310</v>
      </c>
      <c r="C288" s="36" t="s">
        <v>406</v>
      </c>
      <c r="D288" s="103" t="s">
        <v>33</v>
      </c>
      <c r="E288" s="103" t="s">
        <v>222</v>
      </c>
      <c r="F288" s="105">
        <v>24000</v>
      </c>
      <c r="G288" s="105">
        <f t="shared" si="95"/>
        <v>688.8</v>
      </c>
      <c r="H288" s="105">
        <f t="shared" si="96"/>
        <v>729.6</v>
      </c>
      <c r="I288" s="102"/>
      <c r="J288" s="102">
        <f t="shared" si="81"/>
        <v>1418.4</v>
      </c>
      <c r="K288" s="102">
        <f t="shared" si="83"/>
        <v>22581.599999999999</v>
      </c>
      <c r="L288" s="102">
        <f t="shared" si="93"/>
        <v>0</v>
      </c>
      <c r="M288" s="102"/>
      <c r="N288" s="232">
        <v>125</v>
      </c>
      <c r="O288" s="102">
        <f t="shared" si="91"/>
        <v>1543.4</v>
      </c>
      <c r="P288" s="106">
        <f t="shared" si="92"/>
        <v>22456.6</v>
      </c>
      <c r="Q288" s="39"/>
    </row>
    <row r="289" spans="1:17" s="53" customFormat="1" ht="30" customHeight="1" x14ac:dyDescent="0.25">
      <c r="A289" s="74">
        <f>+A288+1</f>
        <v>150</v>
      </c>
      <c r="B289" s="108" t="s">
        <v>145</v>
      </c>
      <c r="C289" s="165" t="s">
        <v>407</v>
      </c>
      <c r="D289" s="103" t="s">
        <v>33</v>
      </c>
      <c r="E289" s="103" t="s">
        <v>222</v>
      </c>
      <c r="F289" s="105">
        <v>28000</v>
      </c>
      <c r="G289" s="105">
        <f t="shared" si="95"/>
        <v>803.6</v>
      </c>
      <c r="H289" s="105">
        <f t="shared" si="96"/>
        <v>851.2</v>
      </c>
      <c r="I289" s="102"/>
      <c r="J289" s="102">
        <f t="shared" si="81"/>
        <v>1654.8000000000002</v>
      </c>
      <c r="K289" s="102">
        <f t="shared" si="83"/>
        <v>26345.200000000001</v>
      </c>
      <c r="L289" s="102">
        <f t="shared" si="93"/>
        <v>0</v>
      </c>
      <c r="M289" s="102"/>
      <c r="N289" s="232">
        <v>4125</v>
      </c>
      <c r="O289" s="102">
        <f t="shared" si="91"/>
        <v>5779.8</v>
      </c>
      <c r="P289" s="106">
        <f t="shared" si="92"/>
        <v>22220.2</v>
      </c>
      <c r="Q289" s="39"/>
    </row>
    <row r="290" spans="1:17" s="53" customFormat="1" ht="30" customHeight="1" x14ac:dyDescent="0.25">
      <c r="A290" s="74">
        <f t="shared" si="94"/>
        <v>151</v>
      </c>
      <c r="B290" s="103" t="s">
        <v>313</v>
      </c>
      <c r="C290" s="166" t="s">
        <v>407</v>
      </c>
      <c r="D290" s="103" t="s">
        <v>33</v>
      </c>
      <c r="E290" s="103" t="s">
        <v>222</v>
      </c>
      <c r="F290" s="105">
        <v>28000</v>
      </c>
      <c r="G290" s="105">
        <f t="shared" si="95"/>
        <v>803.6</v>
      </c>
      <c r="H290" s="105">
        <f t="shared" si="96"/>
        <v>851.2</v>
      </c>
      <c r="I290" s="102"/>
      <c r="J290" s="102">
        <f t="shared" si="81"/>
        <v>1654.8000000000002</v>
      </c>
      <c r="K290" s="102">
        <f t="shared" si="83"/>
        <v>26345.200000000001</v>
      </c>
      <c r="L290" s="102">
        <f t="shared" si="93"/>
        <v>0</v>
      </c>
      <c r="M290" s="102"/>
      <c r="N290" s="232">
        <v>3399.83</v>
      </c>
      <c r="O290" s="102">
        <f t="shared" si="91"/>
        <v>5054.63</v>
      </c>
      <c r="P290" s="106">
        <f t="shared" si="92"/>
        <v>22945.37</v>
      </c>
      <c r="Q290" s="39"/>
    </row>
    <row r="291" spans="1:17" s="32" customFormat="1" ht="30" customHeight="1" x14ac:dyDescent="0.25">
      <c r="A291" s="74">
        <f t="shared" si="94"/>
        <v>152</v>
      </c>
      <c r="B291" s="103" t="s">
        <v>311</v>
      </c>
      <c r="C291" s="36" t="s">
        <v>407</v>
      </c>
      <c r="D291" s="103" t="s">
        <v>33</v>
      </c>
      <c r="E291" s="103" t="s">
        <v>222</v>
      </c>
      <c r="F291" s="105">
        <v>19200</v>
      </c>
      <c r="G291" s="105">
        <f t="shared" si="95"/>
        <v>551.04</v>
      </c>
      <c r="H291" s="105">
        <f t="shared" si="96"/>
        <v>583.67999999999995</v>
      </c>
      <c r="I291" s="102"/>
      <c r="J291" s="102">
        <f t="shared" si="81"/>
        <v>1134.7199999999998</v>
      </c>
      <c r="K291" s="102">
        <f t="shared" si="83"/>
        <v>18065.28</v>
      </c>
      <c r="L291" s="102">
        <f t="shared" si="93"/>
        <v>0</v>
      </c>
      <c r="M291" s="102"/>
      <c r="N291" s="232">
        <v>245</v>
      </c>
      <c r="O291" s="102">
        <f t="shared" si="91"/>
        <v>1379.7199999999998</v>
      </c>
      <c r="P291" s="106">
        <f t="shared" si="92"/>
        <v>17820.28</v>
      </c>
    </row>
    <row r="292" spans="1:17" s="32" customFormat="1" ht="30" customHeight="1" x14ac:dyDescent="0.25">
      <c r="A292" s="74">
        <f t="shared" si="94"/>
        <v>153</v>
      </c>
      <c r="B292" s="103" t="s">
        <v>312</v>
      </c>
      <c r="C292" s="36" t="s">
        <v>407</v>
      </c>
      <c r="D292" s="103" t="s">
        <v>33</v>
      </c>
      <c r="E292" s="103" t="s">
        <v>222</v>
      </c>
      <c r="F292" s="105">
        <v>24000</v>
      </c>
      <c r="G292" s="105">
        <f t="shared" si="95"/>
        <v>688.8</v>
      </c>
      <c r="H292" s="105">
        <f t="shared" si="96"/>
        <v>729.6</v>
      </c>
      <c r="I292" s="102"/>
      <c r="J292" s="102">
        <f t="shared" si="81"/>
        <v>1418.4</v>
      </c>
      <c r="K292" s="102">
        <f t="shared" si="83"/>
        <v>22581.599999999999</v>
      </c>
      <c r="L292" s="102">
        <f t="shared" si="93"/>
        <v>0</v>
      </c>
      <c r="M292" s="102"/>
      <c r="N292" s="232">
        <v>1125</v>
      </c>
      <c r="O292" s="102">
        <f t="shared" si="91"/>
        <v>2543.3999999999996</v>
      </c>
      <c r="P292" s="106">
        <f t="shared" si="92"/>
        <v>21456.6</v>
      </c>
    </row>
    <row r="293" spans="1:17" s="32" customFormat="1" ht="30" customHeight="1" x14ac:dyDescent="0.25">
      <c r="A293" s="74">
        <f t="shared" si="94"/>
        <v>154</v>
      </c>
      <c r="B293" s="103" t="s">
        <v>206</v>
      </c>
      <c r="C293" s="36" t="s">
        <v>407</v>
      </c>
      <c r="D293" s="103" t="s">
        <v>33</v>
      </c>
      <c r="E293" s="103" t="s">
        <v>222</v>
      </c>
      <c r="F293" s="105">
        <v>24000</v>
      </c>
      <c r="G293" s="105">
        <f t="shared" si="95"/>
        <v>688.8</v>
      </c>
      <c r="H293" s="105">
        <f t="shared" si="96"/>
        <v>729.6</v>
      </c>
      <c r="I293" s="102"/>
      <c r="J293" s="102">
        <f t="shared" si="81"/>
        <v>1418.4</v>
      </c>
      <c r="K293" s="102">
        <f t="shared" si="83"/>
        <v>22581.599999999999</v>
      </c>
      <c r="L293" s="102">
        <f t="shared" si="93"/>
        <v>0</v>
      </c>
      <c r="M293" s="102"/>
      <c r="N293" s="232">
        <v>4125</v>
      </c>
      <c r="O293" s="102">
        <f t="shared" si="91"/>
        <v>5543.4000000000005</v>
      </c>
      <c r="P293" s="106">
        <f t="shared" si="92"/>
        <v>18456.599999999999</v>
      </c>
    </row>
    <row r="294" spans="1:17" s="32" customFormat="1" ht="30" customHeight="1" x14ac:dyDescent="0.25">
      <c r="A294" s="74">
        <f t="shared" si="94"/>
        <v>155</v>
      </c>
      <c r="B294" s="103" t="s">
        <v>458</v>
      </c>
      <c r="C294" s="165" t="s">
        <v>406</v>
      </c>
      <c r="D294" s="103" t="s">
        <v>33</v>
      </c>
      <c r="E294" s="103" t="s">
        <v>222</v>
      </c>
      <c r="F294" s="105">
        <v>24000</v>
      </c>
      <c r="G294" s="105">
        <f t="shared" si="95"/>
        <v>688.8</v>
      </c>
      <c r="H294" s="105">
        <f t="shared" si="96"/>
        <v>729.6</v>
      </c>
      <c r="I294" s="102"/>
      <c r="J294" s="102">
        <f t="shared" si="81"/>
        <v>1418.4</v>
      </c>
      <c r="K294" s="102">
        <f t="shared" si="83"/>
        <v>22581.599999999999</v>
      </c>
      <c r="L294" s="102">
        <f t="shared" si="93"/>
        <v>0</v>
      </c>
      <c r="M294" s="102"/>
      <c r="N294" s="232">
        <v>25</v>
      </c>
      <c r="O294" s="102">
        <f t="shared" si="91"/>
        <v>1443.4</v>
      </c>
      <c r="P294" s="106">
        <f t="shared" si="92"/>
        <v>22556.6</v>
      </c>
    </row>
    <row r="295" spans="1:17" s="32" customFormat="1" ht="30" customHeight="1" x14ac:dyDescent="0.25">
      <c r="A295" s="74">
        <f t="shared" si="94"/>
        <v>156</v>
      </c>
      <c r="B295" s="103" t="s">
        <v>459</v>
      </c>
      <c r="C295" s="165" t="s">
        <v>407</v>
      </c>
      <c r="D295" s="103" t="s">
        <v>33</v>
      </c>
      <c r="E295" s="103" t="s">
        <v>222</v>
      </c>
      <c r="F295" s="105">
        <v>24000</v>
      </c>
      <c r="G295" s="105">
        <f t="shared" si="95"/>
        <v>688.8</v>
      </c>
      <c r="H295" s="105">
        <f t="shared" si="96"/>
        <v>729.6</v>
      </c>
      <c r="I295" s="102"/>
      <c r="J295" s="102">
        <f t="shared" si="81"/>
        <v>1418.4</v>
      </c>
      <c r="K295" s="102">
        <f t="shared" si="83"/>
        <v>22581.599999999999</v>
      </c>
      <c r="L295" s="102">
        <f t="shared" si="93"/>
        <v>0</v>
      </c>
      <c r="M295" s="102"/>
      <c r="N295" s="232">
        <v>125</v>
      </c>
      <c r="O295" s="102">
        <f t="shared" si="91"/>
        <v>1543.4</v>
      </c>
      <c r="P295" s="106">
        <f t="shared" si="92"/>
        <v>22456.6</v>
      </c>
    </row>
    <row r="296" spans="1:17" s="32" customFormat="1" ht="30" customHeight="1" x14ac:dyDescent="0.25">
      <c r="A296" s="74">
        <f>+A295+1</f>
        <v>157</v>
      </c>
      <c r="B296" s="103" t="s">
        <v>531</v>
      </c>
      <c r="C296" s="36" t="s">
        <v>406</v>
      </c>
      <c r="D296" s="103" t="s">
        <v>305</v>
      </c>
      <c r="E296" s="103" t="s">
        <v>222</v>
      </c>
      <c r="F296" s="105">
        <v>45000</v>
      </c>
      <c r="G296" s="105">
        <f t="shared" ref="G296:G297" si="97">F296*2.87%</f>
        <v>1291.5</v>
      </c>
      <c r="H296" s="105">
        <f t="shared" ref="H296:H297" si="98">+F296*3.04%</f>
        <v>1368</v>
      </c>
      <c r="I296" s="102"/>
      <c r="J296" s="102">
        <f t="shared" si="81"/>
        <v>2659.5</v>
      </c>
      <c r="K296" s="102">
        <f t="shared" si="83"/>
        <v>42340.5</v>
      </c>
      <c r="L296" s="102">
        <f t="shared" si="93"/>
        <v>1148.3248749999998</v>
      </c>
      <c r="M296" s="102"/>
      <c r="N296" s="232">
        <v>4065</v>
      </c>
      <c r="O296" s="102">
        <f t="shared" si="91"/>
        <v>7872.8248750000002</v>
      </c>
      <c r="P296" s="106">
        <f t="shared" si="92"/>
        <v>37127.175125000002</v>
      </c>
    </row>
    <row r="297" spans="1:17" s="32" customFormat="1" ht="30" customHeight="1" x14ac:dyDescent="0.25">
      <c r="A297" s="74">
        <f t="shared" si="94"/>
        <v>158</v>
      </c>
      <c r="B297" s="103" t="s">
        <v>551</v>
      </c>
      <c r="C297" s="36" t="s">
        <v>406</v>
      </c>
      <c r="D297" s="103" t="s">
        <v>33</v>
      </c>
      <c r="E297" s="103" t="s">
        <v>222</v>
      </c>
      <c r="F297" s="105">
        <v>20000</v>
      </c>
      <c r="G297" s="105">
        <f t="shared" si="97"/>
        <v>574</v>
      </c>
      <c r="H297" s="105">
        <f t="shared" si="98"/>
        <v>608</v>
      </c>
      <c r="I297" s="102">
        <v>1715.46</v>
      </c>
      <c r="J297" s="102">
        <f t="shared" si="81"/>
        <v>2897.46</v>
      </c>
      <c r="K297" s="102">
        <f t="shared" si="83"/>
        <v>17102.54</v>
      </c>
      <c r="L297" s="102">
        <f t="shared" si="93"/>
        <v>0</v>
      </c>
      <c r="M297" s="102"/>
      <c r="N297" s="232">
        <v>7082.17</v>
      </c>
      <c r="O297" s="102">
        <f t="shared" si="91"/>
        <v>9979.630000000001</v>
      </c>
      <c r="P297" s="106">
        <f t="shared" si="92"/>
        <v>10020.369999999999</v>
      </c>
    </row>
    <row r="298" spans="1:17" s="32" customFormat="1" ht="30" customHeight="1" x14ac:dyDescent="0.25">
      <c r="A298" s="74">
        <f>+A297+1</f>
        <v>159</v>
      </c>
      <c r="B298" s="103" t="s">
        <v>552</v>
      </c>
      <c r="C298" s="36" t="s">
        <v>406</v>
      </c>
      <c r="D298" s="103" t="s">
        <v>33</v>
      </c>
      <c r="E298" s="103" t="s">
        <v>222</v>
      </c>
      <c r="F298" s="105">
        <v>20000</v>
      </c>
      <c r="G298" s="105">
        <f t="shared" ref="G298:G301" si="99">F298*2.87%</f>
        <v>574</v>
      </c>
      <c r="H298" s="105">
        <f t="shared" ref="H298:H301" si="100">+F298*3.04%</f>
        <v>608</v>
      </c>
      <c r="I298" s="102"/>
      <c r="J298" s="102">
        <f t="shared" si="81"/>
        <v>1182</v>
      </c>
      <c r="K298" s="102">
        <f t="shared" si="83"/>
        <v>18818</v>
      </c>
      <c r="L298" s="102">
        <f t="shared" si="93"/>
        <v>0</v>
      </c>
      <c r="M298" s="102"/>
      <c r="N298" s="232">
        <v>125</v>
      </c>
      <c r="O298" s="102">
        <f t="shared" si="91"/>
        <v>1307</v>
      </c>
      <c r="P298" s="106">
        <f t="shared" si="92"/>
        <v>18693</v>
      </c>
    </row>
    <row r="299" spans="1:17" s="32" customFormat="1" ht="30" customHeight="1" x14ac:dyDescent="0.25">
      <c r="A299" s="74">
        <f t="shared" si="94"/>
        <v>160</v>
      </c>
      <c r="B299" s="103" t="s">
        <v>553</v>
      </c>
      <c r="C299" s="36" t="s">
        <v>406</v>
      </c>
      <c r="D299" s="103" t="s">
        <v>33</v>
      </c>
      <c r="E299" s="103" t="s">
        <v>222</v>
      </c>
      <c r="F299" s="105">
        <v>20000</v>
      </c>
      <c r="G299" s="105">
        <f t="shared" si="99"/>
        <v>574</v>
      </c>
      <c r="H299" s="105">
        <f t="shared" si="100"/>
        <v>608</v>
      </c>
      <c r="I299" s="102">
        <v>1715.46</v>
      </c>
      <c r="J299" s="102">
        <f t="shared" si="81"/>
        <v>2897.46</v>
      </c>
      <c r="K299" s="102">
        <f t="shared" si="83"/>
        <v>17102.54</v>
      </c>
      <c r="L299" s="102">
        <f t="shared" si="93"/>
        <v>0</v>
      </c>
      <c r="M299" s="102"/>
      <c r="N299" s="232">
        <v>2125</v>
      </c>
      <c r="O299" s="102">
        <f t="shared" si="91"/>
        <v>5022.46</v>
      </c>
      <c r="P299" s="106">
        <f t="shared" si="92"/>
        <v>14977.54</v>
      </c>
    </row>
    <row r="300" spans="1:17" s="32" customFormat="1" ht="30" customHeight="1" x14ac:dyDescent="0.25">
      <c r="A300" s="74">
        <f t="shared" si="94"/>
        <v>161</v>
      </c>
      <c r="B300" s="103" t="s">
        <v>554</v>
      </c>
      <c r="C300" s="36" t="s">
        <v>407</v>
      </c>
      <c r="D300" s="103" t="s">
        <v>96</v>
      </c>
      <c r="E300" s="103" t="s">
        <v>222</v>
      </c>
      <c r="F300" s="105">
        <v>20000</v>
      </c>
      <c r="G300" s="105">
        <f t="shared" si="99"/>
        <v>574</v>
      </c>
      <c r="H300" s="105">
        <f t="shared" si="100"/>
        <v>608</v>
      </c>
      <c r="I300" s="102"/>
      <c r="J300" s="102">
        <f t="shared" si="81"/>
        <v>1182</v>
      </c>
      <c r="K300" s="102">
        <f t="shared" si="83"/>
        <v>18818</v>
      </c>
      <c r="L300" s="102">
        <f t="shared" si="93"/>
        <v>0</v>
      </c>
      <c r="M300" s="102"/>
      <c r="N300" s="232">
        <v>2509.41</v>
      </c>
      <c r="O300" s="102">
        <f t="shared" si="91"/>
        <v>3691.41</v>
      </c>
      <c r="P300" s="106">
        <f t="shared" si="92"/>
        <v>16308.59</v>
      </c>
    </row>
    <row r="301" spans="1:17" s="39" customFormat="1" ht="30" customHeight="1" x14ac:dyDescent="0.25">
      <c r="A301" s="74">
        <f t="shared" si="94"/>
        <v>162</v>
      </c>
      <c r="B301" s="103" t="s">
        <v>555</v>
      </c>
      <c r="C301" s="36" t="s">
        <v>407</v>
      </c>
      <c r="D301" s="103" t="s">
        <v>33</v>
      </c>
      <c r="E301" s="103" t="s">
        <v>222</v>
      </c>
      <c r="F301" s="105">
        <v>20000</v>
      </c>
      <c r="G301" s="105">
        <f t="shared" si="99"/>
        <v>574</v>
      </c>
      <c r="H301" s="105">
        <f t="shared" si="100"/>
        <v>608</v>
      </c>
      <c r="I301" s="105"/>
      <c r="J301" s="102">
        <f t="shared" si="81"/>
        <v>1182</v>
      </c>
      <c r="K301" s="102">
        <f t="shared" si="83"/>
        <v>18818</v>
      </c>
      <c r="L301" s="102">
        <f t="shared" si="93"/>
        <v>0</v>
      </c>
      <c r="M301" s="102"/>
      <c r="N301" s="232">
        <v>3949.28</v>
      </c>
      <c r="O301" s="102">
        <f t="shared" si="91"/>
        <v>5131.2800000000007</v>
      </c>
      <c r="P301" s="106">
        <f t="shared" si="92"/>
        <v>14868.72</v>
      </c>
    </row>
    <row r="302" spans="1:17" s="53" customFormat="1" ht="30" customHeight="1" x14ac:dyDescent="0.25">
      <c r="A302" s="196" t="s">
        <v>124</v>
      </c>
      <c r="B302" s="197"/>
      <c r="C302" s="197"/>
      <c r="D302" s="197"/>
      <c r="E302" s="198"/>
      <c r="F302" s="37">
        <f t="shared" ref="F302:L302" si="101">SUM(F274:F301)</f>
        <v>750075</v>
      </c>
      <c r="G302" s="37">
        <f t="shared" si="101"/>
        <v>21527.152499999997</v>
      </c>
      <c r="H302" s="37">
        <f t="shared" si="101"/>
        <v>22802.280000000002</v>
      </c>
      <c r="I302" s="37">
        <f t="shared" si="101"/>
        <v>8577.2999999999993</v>
      </c>
      <c r="J302" s="37">
        <f t="shared" si="101"/>
        <v>52906.732500000006</v>
      </c>
      <c r="K302" s="37">
        <f t="shared" si="101"/>
        <v>697168.26749999996</v>
      </c>
      <c r="L302" s="37">
        <f t="shared" si="101"/>
        <v>3002.3247499999998</v>
      </c>
      <c r="M302" s="37"/>
      <c r="N302" s="37">
        <f>SUM(N274:N301)</f>
        <v>94914.610000000015</v>
      </c>
      <c r="O302" s="37">
        <f t="shared" ref="O302:P302" si="102">SUM(O274:O301)</f>
        <v>150823.66724999997</v>
      </c>
      <c r="P302" s="37">
        <f t="shared" si="102"/>
        <v>599251.33274999983</v>
      </c>
      <c r="Q302" s="39"/>
    </row>
    <row r="303" spans="1:17" s="53" customFormat="1" ht="30" customHeight="1" thickBot="1" x14ac:dyDescent="0.3">
      <c r="A303" s="50"/>
      <c r="B303" s="50"/>
      <c r="C303" s="50"/>
      <c r="D303" s="50"/>
      <c r="E303" s="50"/>
      <c r="F303" s="40"/>
      <c r="G303" s="40"/>
      <c r="H303" s="40"/>
      <c r="I303" s="40"/>
      <c r="J303" s="40"/>
      <c r="K303" s="40"/>
      <c r="L303" s="40"/>
      <c r="M303" s="40"/>
      <c r="N303" s="40"/>
      <c r="O303" s="40"/>
      <c r="P303" s="40"/>
      <c r="Q303" s="39"/>
    </row>
    <row r="304" spans="1:17" s="53" customFormat="1" ht="30" customHeight="1" thickBot="1" x14ac:dyDescent="0.3">
      <c r="A304" s="199" t="s">
        <v>314</v>
      </c>
      <c r="B304" s="200"/>
      <c r="C304" s="200"/>
      <c r="D304" s="200"/>
      <c r="E304" s="200"/>
      <c r="F304" s="200"/>
      <c r="G304" s="200"/>
      <c r="H304" s="200"/>
      <c r="I304" s="200"/>
      <c r="J304" s="200"/>
      <c r="K304" s="200"/>
      <c r="L304" s="200"/>
      <c r="M304" s="200"/>
      <c r="N304" s="200"/>
      <c r="O304" s="200"/>
      <c r="P304" s="200"/>
      <c r="Q304" s="39"/>
    </row>
    <row r="305" spans="1:17" s="53" customFormat="1" ht="30" customHeight="1" x14ac:dyDescent="0.25">
      <c r="A305" s="36">
        <f>+A301+1</f>
        <v>163</v>
      </c>
      <c r="B305" s="103" t="s">
        <v>16</v>
      </c>
      <c r="C305" s="36" t="s">
        <v>407</v>
      </c>
      <c r="D305" s="103" t="s">
        <v>571</v>
      </c>
      <c r="E305" s="103" t="s">
        <v>222</v>
      </c>
      <c r="F305" s="105">
        <v>50000</v>
      </c>
      <c r="G305" s="81">
        <f>F305*2.87%</f>
        <v>1435</v>
      </c>
      <c r="H305" s="81">
        <f>+F305*3.04%</f>
        <v>1520</v>
      </c>
      <c r="I305" s="81">
        <v>1715.46</v>
      </c>
      <c r="J305" s="76">
        <f t="shared" si="81"/>
        <v>4670.46</v>
      </c>
      <c r="K305" s="76">
        <f t="shared" si="83"/>
        <v>45329.54</v>
      </c>
      <c r="L305" s="76">
        <v>0</v>
      </c>
      <c r="M305" s="76"/>
      <c r="N305" s="83">
        <v>10025</v>
      </c>
      <c r="O305" s="102">
        <f t="shared" ref="O305:O309" si="103">+N305+I305+H305+G305+L305</f>
        <v>14695.46</v>
      </c>
      <c r="P305" s="77">
        <f t="shared" ref="P305:P309" si="104">+F305-O305</f>
        <v>35304.54</v>
      </c>
      <c r="Q305" s="39"/>
    </row>
    <row r="306" spans="1:17" s="53" customFormat="1" ht="30" customHeight="1" x14ac:dyDescent="0.25">
      <c r="A306" s="36">
        <f>+A305+1</f>
        <v>164</v>
      </c>
      <c r="B306" s="103" t="s">
        <v>315</v>
      </c>
      <c r="C306" s="36" t="s">
        <v>406</v>
      </c>
      <c r="D306" s="103" t="s">
        <v>316</v>
      </c>
      <c r="E306" s="103" t="s">
        <v>222</v>
      </c>
      <c r="F306" s="105">
        <v>50000</v>
      </c>
      <c r="G306" s="81">
        <f>F306*2.87%</f>
        <v>1435</v>
      </c>
      <c r="H306" s="81">
        <f>+F306*3.04%</f>
        <v>1520</v>
      </c>
      <c r="I306" s="81"/>
      <c r="J306" s="76">
        <f t="shared" si="81"/>
        <v>2955</v>
      </c>
      <c r="K306" s="76">
        <f t="shared" si="83"/>
        <v>47045</v>
      </c>
      <c r="L306" s="76">
        <f t="shared" ref="L306:L309" si="105">+IF(K306*12&lt;=416220.01,0,IF(K306*12&lt;=624329.01,(((K306*12-416220.01)*0.15)/12),IF((K306*12&lt;=867123.01),(31216+0.2*(K306*12-624329.01))/12,((79776+0.25*(K306*12-867123.01))/12))))</f>
        <v>1853.9998749999997</v>
      </c>
      <c r="M306" s="76"/>
      <c r="N306" s="83">
        <v>125</v>
      </c>
      <c r="O306" s="102">
        <f t="shared" si="103"/>
        <v>4933.9998749999995</v>
      </c>
      <c r="P306" s="77">
        <f t="shared" si="104"/>
        <v>45066.000124999999</v>
      </c>
      <c r="Q306" s="39"/>
    </row>
    <row r="307" spans="1:17" s="53" customFormat="1" ht="30" customHeight="1" x14ac:dyDescent="0.25">
      <c r="A307" s="36">
        <f>+A306+1</f>
        <v>165</v>
      </c>
      <c r="B307" s="103" t="s">
        <v>317</v>
      </c>
      <c r="C307" s="36" t="s">
        <v>406</v>
      </c>
      <c r="D307" s="103" t="s">
        <v>316</v>
      </c>
      <c r="E307" s="103" t="s">
        <v>222</v>
      </c>
      <c r="F307" s="105">
        <v>50000</v>
      </c>
      <c r="G307" s="81">
        <f>F307*2.87%</f>
        <v>1435</v>
      </c>
      <c r="H307" s="81">
        <f>+F307*3.04%</f>
        <v>1520</v>
      </c>
      <c r="I307" s="81">
        <v>1715.46</v>
      </c>
      <c r="J307" s="76">
        <f t="shared" si="81"/>
        <v>4670.46</v>
      </c>
      <c r="K307" s="76">
        <f t="shared" si="83"/>
        <v>45329.54</v>
      </c>
      <c r="L307" s="76">
        <f t="shared" si="105"/>
        <v>1596.6808749999998</v>
      </c>
      <c r="M307" s="76"/>
      <c r="N307" s="83">
        <v>125</v>
      </c>
      <c r="O307" s="102">
        <f t="shared" si="103"/>
        <v>6392.1408750000001</v>
      </c>
      <c r="P307" s="77">
        <f t="shared" si="104"/>
        <v>43607.859125000003</v>
      </c>
      <c r="Q307" s="39"/>
    </row>
    <row r="308" spans="1:17" s="53" customFormat="1" ht="30" customHeight="1" x14ac:dyDescent="0.25">
      <c r="A308" s="36">
        <f>+A307+1</f>
        <v>166</v>
      </c>
      <c r="B308" s="121" t="s">
        <v>385</v>
      </c>
      <c r="C308" s="145" t="s">
        <v>406</v>
      </c>
      <c r="D308" s="146" t="s">
        <v>142</v>
      </c>
      <c r="E308" s="103" t="s">
        <v>222</v>
      </c>
      <c r="F308" s="83">
        <v>28000</v>
      </c>
      <c r="G308" s="81">
        <f>F308*2.87%</f>
        <v>803.6</v>
      </c>
      <c r="H308" s="81">
        <f>+F308*3.04%</f>
        <v>851.2</v>
      </c>
      <c r="I308" s="81"/>
      <c r="J308" s="76">
        <f t="shared" si="81"/>
        <v>1654.8000000000002</v>
      </c>
      <c r="K308" s="76">
        <f t="shared" si="83"/>
        <v>26345.200000000001</v>
      </c>
      <c r="L308" s="76">
        <f t="shared" si="105"/>
        <v>0</v>
      </c>
      <c r="M308" s="76"/>
      <c r="N308" s="106">
        <v>5681.73</v>
      </c>
      <c r="O308" s="102">
        <f t="shared" si="103"/>
        <v>7336.53</v>
      </c>
      <c r="P308" s="77">
        <f t="shared" si="104"/>
        <v>20663.47</v>
      </c>
      <c r="Q308" s="39"/>
    </row>
    <row r="309" spans="1:17" s="78" customFormat="1" ht="30" customHeight="1" x14ac:dyDescent="0.25">
      <c r="A309" s="36">
        <f>+A308+1</f>
        <v>167</v>
      </c>
      <c r="B309" s="121" t="s">
        <v>501</v>
      </c>
      <c r="C309" s="145" t="s">
        <v>406</v>
      </c>
      <c r="D309" s="146" t="s">
        <v>142</v>
      </c>
      <c r="E309" s="103" t="s">
        <v>222</v>
      </c>
      <c r="F309" s="83">
        <v>24000</v>
      </c>
      <c r="G309" s="81">
        <f>F309*2.87%</f>
        <v>688.8</v>
      </c>
      <c r="H309" s="81">
        <f>+F309*3.04%</f>
        <v>729.6</v>
      </c>
      <c r="I309" s="81"/>
      <c r="J309" s="76">
        <f t="shared" si="81"/>
        <v>1418.4</v>
      </c>
      <c r="K309" s="76">
        <f t="shared" si="83"/>
        <v>22581.599999999999</v>
      </c>
      <c r="L309" s="76">
        <f t="shared" si="105"/>
        <v>0</v>
      </c>
      <c r="M309" s="76"/>
      <c r="N309" s="76">
        <v>3125</v>
      </c>
      <c r="O309" s="102">
        <f t="shared" si="103"/>
        <v>4543.3999999999996</v>
      </c>
      <c r="P309" s="77">
        <f t="shared" si="104"/>
        <v>19456.599999999999</v>
      </c>
      <c r="Q309" s="32"/>
    </row>
    <row r="310" spans="1:17" s="39" customFormat="1" ht="30" customHeight="1" thickBot="1" x14ac:dyDescent="0.3">
      <c r="A310" s="196" t="s">
        <v>124</v>
      </c>
      <c r="B310" s="197"/>
      <c r="C310" s="197"/>
      <c r="D310" s="197"/>
      <c r="E310" s="198"/>
      <c r="F310" s="37">
        <f t="shared" ref="F310:L310" si="106">SUM(F305:F309)</f>
        <v>202000</v>
      </c>
      <c r="G310" s="37">
        <f t="shared" si="106"/>
        <v>5797.4000000000005</v>
      </c>
      <c r="H310" s="37">
        <f t="shared" si="106"/>
        <v>6140.8</v>
      </c>
      <c r="I310" s="37">
        <f t="shared" si="106"/>
        <v>3430.92</v>
      </c>
      <c r="J310" s="37">
        <f t="shared" si="106"/>
        <v>15369.12</v>
      </c>
      <c r="K310" s="37">
        <f t="shared" si="106"/>
        <v>186630.88000000003</v>
      </c>
      <c r="L310" s="37">
        <f t="shared" si="106"/>
        <v>3450.6807499999995</v>
      </c>
      <c r="M310" s="37"/>
      <c r="N310" s="37">
        <f>SUM(N305:N309)</f>
        <v>19081.73</v>
      </c>
      <c r="O310" s="37">
        <f t="shared" ref="O310:P310" si="107">SUM(O305:O309)</f>
        <v>37901.530750000005</v>
      </c>
      <c r="P310" s="37">
        <f t="shared" si="107"/>
        <v>164098.46924999999</v>
      </c>
    </row>
    <row r="311" spans="1:17" s="39" customFormat="1" ht="30" customHeight="1" thickBot="1" x14ac:dyDescent="0.3">
      <c r="A311" s="199" t="s">
        <v>318</v>
      </c>
      <c r="B311" s="200"/>
      <c r="C311" s="200"/>
      <c r="D311" s="200"/>
      <c r="E311" s="200"/>
      <c r="F311" s="200"/>
      <c r="G311" s="200"/>
      <c r="H311" s="200"/>
      <c r="I311" s="200"/>
      <c r="J311" s="200"/>
      <c r="K311" s="200"/>
      <c r="L311" s="200"/>
      <c r="M311" s="200"/>
      <c r="N311" s="200"/>
      <c r="O311" s="200"/>
      <c r="P311" s="200"/>
    </row>
    <row r="312" spans="1:17" s="39" customFormat="1" ht="30" customHeight="1" x14ac:dyDescent="0.25">
      <c r="A312" s="79">
        <f>+A309+1</f>
        <v>168</v>
      </c>
      <c r="B312" s="103" t="s">
        <v>131</v>
      </c>
      <c r="C312" s="36" t="s">
        <v>406</v>
      </c>
      <c r="D312" s="103" t="s">
        <v>133</v>
      </c>
      <c r="E312" s="80" t="s">
        <v>222</v>
      </c>
      <c r="F312" s="81">
        <v>55000</v>
      </c>
      <c r="G312" s="81">
        <f>F312*2.87%</f>
        <v>1578.5</v>
      </c>
      <c r="H312" s="81">
        <f>+F312*3.04%</f>
        <v>1672</v>
      </c>
      <c r="I312" s="81"/>
      <c r="J312" s="76">
        <f t="shared" si="81"/>
        <v>3250.5</v>
      </c>
      <c r="K312" s="76">
        <f t="shared" si="83"/>
        <v>51749.5</v>
      </c>
      <c r="L312" s="76">
        <v>0</v>
      </c>
      <c r="M312" s="76"/>
      <c r="N312" s="83">
        <v>25</v>
      </c>
      <c r="O312" s="76">
        <f t="shared" ref="O312:O331" si="108">+N312+I312+H312+G312+L312</f>
        <v>3275.5</v>
      </c>
      <c r="P312" s="83">
        <f t="shared" ref="P312:P331" si="109">+F312-O312</f>
        <v>51724.5</v>
      </c>
    </row>
    <row r="313" spans="1:17" s="39" customFormat="1" ht="30" customHeight="1" x14ac:dyDescent="0.25">
      <c r="A313" s="79">
        <f>+A312+1</f>
        <v>169</v>
      </c>
      <c r="B313" s="103" t="s">
        <v>34</v>
      </c>
      <c r="C313" s="36" t="s">
        <v>406</v>
      </c>
      <c r="D313" s="103" t="s">
        <v>133</v>
      </c>
      <c r="E313" s="80" t="s">
        <v>121</v>
      </c>
      <c r="F313" s="81">
        <v>55000</v>
      </c>
      <c r="G313" s="81">
        <f t="shared" ref="G313:G330" si="110">F313*2.87%</f>
        <v>1578.5</v>
      </c>
      <c r="H313" s="81">
        <f t="shared" ref="H313:H331" si="111">+F313*3.04%</f>
        <v>1672</v>
      </c>
      <c r="I313" s="81"/>
      <c r="J313" s="76">
        <f t="shared" si="81"/>
        <v>3250.5</v>
      </c>
      <c r="K313" s="76">
        <f t="shared" si="83"/>
        <v>51749.5</v>
      </c>
      <c r="L313" s="76">
        <v>0</v>
      </c>
      <c r="M313" s="76"/>
      <c r="N313" s="83">
        <v>165</v>
      </c>
      <c r="O313" s="76">
        <f t="shared" si="108"/>
        <v>3415.5</v>
      </c>
      <c r="P313" s="83">
        <f t="shared" si="109"/>
        <v>51584.5</v>
      </c>
    </row>
    <row r="314" spans="1:17" s="39" customFormat="1" ht="30" customHeight="1" x14ac:dyDescent="0.25">
      <c r="A314" s="79">
        <f>+A313+1</f>
        <v>170</v>
      </c>
      <c r="B314" s="103" t="s">
        <v>319</v>
      </c>
      <c r="C314" s="36" t="s">
        <v>406</v>
      </c>
      <c r="D314" s="103" t="s">
        <v>36</v>
      </c>
      <c r="E314" s="80" t="s">
        <v>222</v>
      </c>
      <c r="F314" s="81">
        <v>35000</v>
      </c>
      <c r="G314" s="81">
        <f t="shared" si="110"/>
        <v>1004.5</v>
      </c>
      <c r="H314" s="81">
        <f t="shared" si="111"/>
        <v>1064</v>
      </c>
      <c r="I314" s="81"/>
      <c r="J314" s="76">
        <f t="shared" si="81"/>
        <v>2068.5</v>
      </c>
      <c r="K314" s="76">
        <f t="shared" si="83"/>
        <v>32931.5</v>
      </c>
      <c r="L314" s="76">
        <f t="shared" ref="L314:L328" si="112">+IF(K314*12&lt;=416220.01,0,IF(K314*12&lt;=624329.01,(((K314*12-416220.01)*0.15)/12),IF((K314*12&lt;=867123.01),(31216+0.2*(K314*12-624329.01))/12,((79776+0.25*(K314*12-867123.01))/12))))-M314</f>
        <v>0</v>
      </c>
      <c r="M314" s="76"/>
      <c r="N314" s="83">
        <v>245</v>
      </c>
      <c r="O314" s="76">
        <f t="shared" si="108"/>
        <v>2313.5</v>
      </c>
      <c r="P314" s="83">
        <f t="shared" si="109"/>
        <v>32686.5</v>
      </c>
    </row>
    <row r="315" spans="1:17" s="39" customFormat="1" ht="30" customHeight="1" x14ac:dyDescent="0.25">
      <c r="A315" s="79">
        <f t="shared" ref="A315:A331" si="113">+A314+1</f>
        <v>171</v>
      </c>
      <c r="B315" s="103" t="s">
        <v>39</v>
      </c>
      <c r="C315" s="36" t="s">
        <v>406</v>
      </c>
      <c r="D315" s="103" t="s">
        <v>36</v>
      </c>
      <c r="E315" s="80" t="s">
        <v>222</v>
      </c>
      <c r="F315" s="81">
        <v>35000</v>
      </c>
      <c r="G315" s="81">
        <f t="shared" si="110"/>
        <v>1004.5</v>
      </c>
      <c r="H315" s="81">
        <f t="shared" si="111"/>
        <v>1064</v>
      </c>
      <c r="I315" s="81">
        <v>1715.46</v>
      </c>
      <c r="J315" s="76">
        <f t="shared" si="81"/>
        <v>3783.96</v>
      </c>
      <c r="K315" s="76">
        <f t="shared" si="83"/>
        <v>31216.04</v>
      </c>
      <c r="L315" s="76">
        <f t="shared" si="112"/>
        <v>0</v>
      </c>
      <c r="M315" s="76"/>
      <c r="N315" s="83">
        <v>165</v>
      </c>
      <c r="O315" s="76">
        <f t="shared" si="108"/>
        <v>3948.96</v>
      </c>
      <c r="P315" s="83">
        <f t="shared" si="109"/>
        <v>31051.040000000001</v>
      </c>
    </row>
    <row r="316" spans="1:17" s="53" customFormat="1" ht="30" customHeight="1" x14ac:dyDescent="0.25">
      <c r="A316" s="79">
        <f t="shared" si="113"/>
        <v>172</v>
      </c>
      <c r="B316" s="103" t="s">
        <v>320</v>
      </c>
      <c r="C316" s="36" t="s">
        <v>406</v>
      </c>
      <c r="D316" s="103" t="s">
        <v>36</v>
      </c>
      <c r="E316" s="80" t="s">
        <v>222</v>
      </c>
      <c r="F316" s="81">
        <v>35000</v>
      </c>
      <c r="G316" s="81">
        <f t="shared" si="110"/>
        <v>1004.5</v>
      </c>
      <c r="H316" s="81">
        <f t="shared" si="111"/>
        <v>1064</v>
      </c>
      <c r="I316" s="81"/>
      <c r="J316" s="76">
        <f t="shared" si="81"/>
        <v>2068.5</v>
      </c>
      <c r="K316" s="76">
        <f t="shared" si="83"/>
        <v>32931.5</v>
      </c>
      <c r="L316" s="76">
        <f t="shared" si="112"/>
        <v>0</v>
      </c>
      <c r="M316" s="76"/>
      <c r="N316" s="83">
        <v>125</v>
      </c>
      <c r="O316" s="76">
        <f t="shared" si="108"/>
        <v>2193.5</v>
      </c>
      <c r="P316" s="83">
        <f t="shared" si="109"/>
        <v>32806.5</v>
      </c>
      <c r="Q316" s="39"/>
    </row>
    <row r="317" spans="1:17" s="53" customFormat="1" ht="30" customHeight="1" x14ac:dyDescent="0.25">
      <c r="A317" s="79">
        <f t="shared" si="113"/>
        <v>173</v>
      </c>
      <c r="B317" s="103" t="s">
        <v>81</v>
      </c>
      <c r="C317" s="36" t="s">
        <v>406</v>
      </c>
      <c r="D317" s="103" t="s">
        <v>36</v>
      </c>
      <c r="E317" s="80" t="s">
        <v>222</v>
      </c>
      <c r="F317" s="81">
        <v>35000</v>
      </c>
      <c r="G317" s="81">
        <f t="shared" si="110"/>
        <v>1004.5</v>
      </c>
      <c r="H317" s="81">
        <f t="shared" si="111"/>
        <v>1064</v>
      </c>
      <c r="I317" s="81"/>
      <c r="J317" s="76">
        <f t="shared" ref="J317:J331" si="114">+G317+H317+I317</f>
        <v>2068.5</v>
      </c>
      <c r="K317" s="76">
        <f t="shared" si="83"/>
        <v>32931.5</v>
      </c>
      <c r="L317" s="76">
        <f t="shared" si="112"/>
        <v>0</v>
      </c>
      <c r="M317" s="76"/>
      <c r="N317" s="83">
        <v>125</v>
      </c>
      <c r="O317" s="76">
        <f t="shared" si="108"/>
        <v>2193.5</v>
      </c>
      <c r="P317" s="83">
        <f t="shared" si="109"/>
        <v>32806.5</v>
      </c>
      <c r="Q317" s="39"/>
    </row>
    <row r="318" spans="1:17" s="53" customFormat="1" ht="30" customHeight="1" x14ac:dyDescent="0.25">
      <c r="A318" s="79">
        <f t="shared" si="113"/>
        <v>174</v>
      </c>
      <c r="B318" s="103" t="s">
        <v>321</v>
      </c>
      <c r="C318" s="36" t="s">
        <v>406</v>
      </c>
      <c r="D318" s="103" t="s">
        <v>36</v>
      </c>
      <c r="E318" s="80" t="s">
        <v>222</v>
      </c>
      <c r="F318" s="81">
        <v>35000</v>
      </c>
      <c r="G318" s="81">
        <f t="shared" si="110"/>
        <v>1004.5</v>
      </c>
      <c r="H318" s="81">
        <f t="shared" si="111"/>
        <v>1064</v>
      </c>
      <c r="I318" s="81">
        <v>1715.46</v>
      </c>
      <c r="J318" s="76">
        <f t="shared" si="114"/>
        <v>3783.96</v>
      </c>
      <c r="K318" s="76">
        <f t="shared" si="83"/>
        <v>31216.04</v>
      </c>
      <c r="L318" s="76">
        <f t="shared" si="112"/>
        <v>0</v>
      </c>
      <c r="M318" s="76"/>
      <c r="N318" s="232">
        <v>8900.9</v>
      </c>
      <c r="O318" s="76">
        <f t="shared" si="108"/>
        <v>12684.86</v>
      </c>
      <c r="P318" s="83">
        <f t="shared" si="109"/>
        <v>22315.14</v>
      </c>
      <c r="Q318" s="39"/>
    </row>
    <row r="319" spans="1:17" s="53" customFormat="1" ht="30" customHeight="1" x14ac:dyDescent="0.25">
      <c r="A319" s="79">
        <f t="shared" si="113"/>
        <v>175</v>
      </c>
      <c r="B319" s="103" t="s">
        <v>38</v>
      </c>
      <c r="C319" s="36" t="s">
        <v>406</v>
      </c>
      <c r="D319" s="103" t="s">
        <v>36</v>
      </c>
      <c r="E319" s="80" t="s">
        <v>222</v>
      </c>
      <c r="F319" s="81">
        <v>35000</v>
      </c>
      <c r="G319" s="81">
        <f t="shared" si="110"/>
        <v>1004.5</v>
      </c>
      <c r="H319" s="81">
        <f t="shared" si="111"/>
        <v>1064</v>
      </c>
      <c r="I319" s="81"/>
      <c r="J319" s="76">
        <f t="shared" si="114"/>
        <v>2068.5</v>
      </c>
      <c r="K319" s="76">
        <f t="shared" si="83"/>
        <v>32931.5</v>
      </c>
      <c r="L319" s="76">
        <f t="shared" si="112"/>
        <v>0</v>
      </c>
      <c r="M319" s="76"/>
      <c r="N319" s="83">
        <v>665</v>
      </c>
      <c r="O319" s="76">
        <f t="shared" si="108"/>
        <v>2733.5</v>
      </c>
      <c r="P319" s="83">
        <f t="shared" si="109"/>
        <v>32266.5</v>
      </c>
      <c r="Q319" s="39"/>
    </row>
    <row r="320" spans="1:17" s="53" customFormat="1" ht="30" customHeight="1" x14ac:dyDescent="0.25">
      <c r="A320" s="79">
        <f t="shared" si="113"/>
        <v>176</v>
      </c>
      <c r="B320" s="103" t="s">
        <v>132</v>
      </c>
      <c r="C320" s="36" t="s">
        <v>406</v>
      </c>
      <c r="D320" s="120" t="s">
        <v>134</v>
      </c>
      <c r="E320" s="80" t="s">
        <v>222</v>
      </c>
      <c r="F320" s="81">
        <v>35000</v>
      </c>
      <c r="G320" s="81">
        <f>F320*2.87%</f>
        <v>1004.5</v>
      </c>
      <c r="H320" s="81">
        <f>+F320*3.04%</f>
        <v>1064</v>
      </c>
      <c r="I320" s="81"/>
      <c r="J320" s="76">
        <f t="shared" si="114"/>
        <v>2068.5</v>
      </c>
      <c r="K320" s="76">
        <f t="shared" si="83"/>
        <v>32931.5</v>
      </c>
      <c r="L320" s="76">
        <f t="shared" si="112"/>
        <v>0</v>
      </c>
      <c r="M320" s="76"/>
      <c r="N320" s="83">
        <v>25</v>
      </c>
      <c r="O320" s="76">
        <f t="shared" si="108"/>
        <v>2093.5</v>
      </c>
      <c r="P320" s="83">
        <f t="shared" si="109"/>
        <v>32906.5</v>
      </c>
      <c r="Q320" s="39"/>
    </row>
    <row r="321" spans="1:17" s="53" customFormat="1" ht="30" customHeight="1" x14ac:dyDescent="0.25">
      <c r="A321" s="79">
        <f t="shared" si="113"/>
        <v>177</v>
      </c>
      <c r="B321" s="103" t="s">
        <v>326</v>
      </c>
      <c r="C321" s="36" t="s">
        <v>406</v>
      </c>
      <c r="D321" s="103" t="s">
        <v>36</v>
      </c>
      <c r="E321" s="80" t="s">
        <v>121</v>
      </c>
      <c r="F321" s="81">
        <v>35000</v>
      </c>
      <c r="G321" s="81">
        <f>F321*2.87%</f>
        <v>1004.5</v>
      </c>
      <c r="H321" s="81">
        <f>+F321*3.04%</f>
        <v>1064</v>
      </c>
      <c r="I321" s="81"/>
      <c r="J321" s="76">
        <f t="shared" si="114"/>
        <v>2068.5</v>
      </c>
      <c r="K321" s="76">
        <f t="shared" ref="K321:K359" si="115">+F321-J321</f>
        <v>32931.5</v>
      </c>
      <c r="L321" s="76">
        <f t="shared" si="112"/>
        <v>0</v>
      </c>
      <c r="M321" s="76"/>
      <c r="N321" s="83">
        <v>125</v>
      </c>
      <c r="O321" s="76">
        <f t="shared" si="108"/>
        <v>2193.5</v>
      </c>
      <c r="P321" s="83">
        <f t="shared" si="109"/>
        <v>32806.5</v>
      </c>
      <c r="Q321" s="39"/>
    </row>
    <row r="322" spans="1:17" s="53" customFormat="1" ht="30" customHeight="1" x14ac:dyDescent="0.25">
      <c r="A322" s="79">
        <f t="shared" si="113"/>
        <v>178</v>
      </c>
      <c r="B322" s="103" t="s">
        <v>324</v>
      </c>
      <c r="C322" s="36" t="s">
        <v>406</v>
      </c>
      <c r="D322" s="120" t="s">
        <v>140</v>
      </c>
      <c r="E322" s="80" t="s">
        <v>222</v>
      </c>
      <c r="F322" s="81">
        <v>35000</v>
      </c>
      <c r="G322" s="81">
        <f t="shared" si="110"/>
        <v>1004.5</v>
      </c>
      <c r="H322" s="81">
        <f t="shared" si="111"/>
        <v>1064</v>
      </c>
      <c r="I322" s="81">
        <v>1715.46</v>
      </c>
      <c r="J322" s="76">
        <f t="shared" si="114"/>
        <v>3783.96</v>
      </c>
      <c r="K322" s="76">
        <f t="shared" si="115"/>
        <v>31216.04</v>
      </c>
      <c r="L322" s="76">
        <f t="shared" si="112"/>
        <v>0</v>
      </c>
      <c r="M322" s="76"/>
      <c r="N322" s="83">
        <v>125</v>
      </c>
      <c r="O322" s="76">
        <f t="shared" si="108"/>
        <v>3908.96</v>
      </c>
      <c r="P322" s="83">
        <f t="shared" si="109"/>
        <v>31091.040000000001</v>
      </c>
      <c r="Q322" s="39"/>
    </row>
    <row r="323" spans="1:17" s="90" customFormat="1" ht="30" customHeight="1" x14ac:dyDescent="0.25">
      <c r="A323" s="79">
        <f t="shared" si="113"/>
        <v>179</v>
      </c>
      <c r="B323" s="103" t="s">
        <v>322</v>
      </c>
      <c r="C323" s="36" t="s">
        <v>406</v>
      </c>
      <c r="D323" s="103" t="s">
        <v>140</v>
      </c>
      <c r="E323" s="80" t="s">
        <v>222</v>
      </c>
      <c r="F323" s="81">
        <v>35000</v>
      </c>
      <c r="G323" s="81">
        <f>F323*2.87%</f>
        <v>1004.5</v>
      </c>
      <c r="H323" s="81">
        <f>+F323*3.04%</f>
        <v>1064</v>
      </c>
      <c r="I323" s="81"/>
      <c r="J323" s="76">
        <f t="shared" si="114"/>
        <v>2068.5</v>
      </c>
      <c r="K323" s="76">
        <f t="shared" si="115"/>
        <v>32931.5</v>
      </c>
      <c r="L323" s="76">
        <f t="shared" si="112"/>
        <v>0</v>
      </c>
      <c r="M323" s="76"/>
      <c r="N323" s="83">
        <v>125</v>
      </c>
      <c r="O323" s="76">
        <f t="shared" si="108"/>
        <v>2193.5</v>
      </c>
      <c r="P323" s="83">
        <f t="shared" si="109"/>
        <v>32806.5</v>
      </c>
      <c r="Q323" s="230"/>
    </row>
    <row r="324" spans="1:17" s="53" customFormat="1" ht="30" customHeight="1" x14ac:dyDescent="0.25">
      <c r="A324" s="79">
        <f t="shared" si="113"/>
        <v>180</v>
      </c>
      <c r="B324" s="103" t="s">
        <v>325</v>
      </c>
      <c r="C324" s="36" t="s">
        <v>406</v>
      </c>
      <c r="D324" s="120" t="s">
        <v>134</v>
      </c>
      <c r="E324" s="80" t="s">
        <v>222</v>
      </c>
      <c r="F324" s="81">
        <v>35000</v>
      </c>
      <c r="G324" s="81">
        <f>F324*2.87%</f>
        <v>1004.5</v>
      </c>
      <c r="H324" s="81">
        <f>+F324*3.04%</f>
        <v>1064</v>
      </c>
      <c r="I324" s="81"/>
      <c r="J324" s="76">
        <f>+G324+H324+I324</f>
        <v>2068.5</v>
      </c>
      <c r="K324" s="76">
        <f>+F324-J324</f>
        <v>32931.5</v>
      </c>
      <c r="L324" s="76">
        <f t="shared" si="112"/>
        <v>0</v>
      </c>
      <c r="M324" s="76"/>
      <c r="N324" s="83">
        <v>25</v>
      </c>
      <c r="O324" s="76">
        <f t="shared" si="108"/>
        <v>2093.5</v>
      </c>
      <c r="P324" s="83">
        <f t="shared" si="109"/>
        <v>32906.5</v>
      </c>
      <c r="Q324" s="39"/>
    </row>
    <row r="325" spans="1:17" s="78" customFormat="1" ht="30" customHeight="1" x14ac:dyDescent="0.25">
      <c r="A325" s="79">
        <f t="shared" si="113"/>
        <v>181</v>
      </c>
      <c r="B325" s="103" t="s">
        <v>456</v>
      </c>
      <c r="C325" s="36" t="s">
        <v>406</v>
      </c>
      <c r="D325" s="120" t="s">
        <v>457</v>
      </c>
      <c r="E325" s="80" t="s">
        <v>222</v>
      </c>
      <c r="F325" s="81">
        <v>35000</v>
      </c>
      <c r="G325" s="81">
        <f>F325*2.87%</f>
        <v>1004.5</v>
      </c>
      <c r="H325" s="81">
        <f>+F325*3.04%</f>
        <v>1064</v>
      </c>
      <c r="I325" s="81">
        <v>1715.46</v>
      </c>
      <c r="J325" s="76">
        <f>+G325+H325+I325</f>
        <v>3783.96</v>
      </c>
      <c r="K325" s="76">
        <f>+F325-J325</f>
        <v>31216.04</v>
      </c>
      <c r="L325" s="76">
        <f t="shared" si="112"/>
        <v>0</v>
      </c>
      <c r="M325" s="76"/>
      <c r="N325" s="83">
        <v>5423.92</v>
      </c>
      <c r="O325" s="76">
        <f t="shared" si="108"/>
        <v>9207.880000000001</v>
      </c>
      <c r="P325" s="83">
        <f t="shared" si="109"/>
        <v>25792.12</v>
      </c>
      <c r="Q325" s="32"/>
    </row>
    <row r="326" spans="1:17" s="53" customFormat="1" ht="30" customHeight="1" x14ac:dyDescent="0.25">
      <c r="A326" s="79">
        <f t="shared" si="113"/>
        <v>182</v>
      </c>
      <c r="B326" s="103" t="s">
        <v>516</v>
      </c>
      <c r="C326" s="36" t="s">
        <v>406</v>
      </c>
      <c r="D326" s="103" t="s">
        <v>134</v>
      </c>
      <c r="E326" s="80" t="s">
        <v>222</v>
      </c>
      <c r="F326" s="81">
        <v>35000</v>
      </c>
      <c r="G326" s="81">
        <f>F326*2.87%</f>
        <v>1004.5</v>
      </c>
      <c r="H326" s="81">
        <f>+F326*3.04%</f>
        <v>1064</v>
      </c>
      <c r="I326" s="81"/>
      <c r="J326" s="76">
        <f>+G326+H326+I326</f>
        <v>2068.5</v>
      </c>
      <c r="K326" s="76">
        <f>+F326-J326</f>
        <v>32931.5</v>
      </c>
      <c r="L326" s="76">
        <f t="shared" si="112"/>
        <v>0</v>
      </c>
      <c r="M326" s="76"/>
      <c r="N326" s="83">
        <v>3165</v>
      </c>
      <c r="O326" s="76">
        <f t="shared" si="108"/>
        <v>5233.5</v>
      </c>
      <c r="P326" s="83">
        <f t="shared" si="109"/>
        <v>29766.5</v>
      </c>
      <c r="Q326" s="39"/>
    </row>
    <row r="327" spans="1:17" s="78" customFormat="1" ht="30" customHeight="1" x14ac:dyDescent="0.25">
      <c r="A327" s="79">
        <f t="shared" si="113"/>
        <v>183</v>
      </c>
      <c r="B327" s="103" t="s">
        <v>556</v>
      </c>
      <c r="C327" s="36" t="s">
        <v>406</v>
      </c>
      <c r="D327" s="103" t="s">
        <v>134</v>
      </c>
      <c r="E327" s="80" t="s">
        <v>222</v>
      </c>
      <c r="F327" s="81">
        <v>35000</v>
      </c>
      <c r="G327" s="81">
        <f>F327*2.87%</f>
        <v>1004.5</v>
      </c>
      <c r="H327" s="81">
        <f>+F327*3.04%</f>
        <v>1064</v>
      </c>
      <c r="I327" s="81"/>
      <c r="J327" s="76">
        <f>+G327+H327+I327</f>
        <v>2068.5</v>
      </c>
      <c r="K327" s="76">
        <f>+F327-J327</f>
        <v>32931.5</v>
      </c>
      <c r="L327" s="76">
        <f t="shared" si="112"/>
        <v>0</v>
      </c>
      <c r="M327" s="76"/>
      <c r="N327" s="83">
        <v>625</v>
      </c>
      <c r="O327" s="76">
        <f t="shared" si="108"/>
        <v>2693.5</v>
      </c>
      <c r="P327" s="83">
        <f t="shared" si="109"/>
        <v>32306.5</v>
      </c>
      <c r="Q327" s="32"/>
    </row>
    <row r="328" spans="1:17" s="90" customFormat="1" ht="30" customHeight="1" x14ac:dyDescent="0.25">
      <c r="A328" s="79">
        <f t="shared" si="113"/>
        <v>184</v>
      </c>
      <c r="B328" s="103" t="s">
        <v>37</v>
      </c>
      <c r="C328" s="36" t="s">
        <v>406</v>
      </c>
      <c r="D328" s="103" t="s">
        <v>36</v>
      </c>
      <c r="E328" s="80" t="s">
        <v>121</v>
      </c>
      <c r="F328" s="81">
        <v>30000</v>
      </c>
      <c r="G328" s="81">
        <f t="shared" si="110"/>
        <v>861</v>
      </c>
      <c r="H328" s="81">
        <f t="shared" si="111"/>
        <v>912</v>
      </c>
      <c r="I328" s="81"/>
      <c r="J328" s="76">
        <f t="shared" si="114"/>
        <v>1773</v>
      </c>
      <c r="K328" s="76">
        <f t="shared" si="115"/>
        <v>28227</v>
      </c>
      <c r="L328" s="76">
        <f t="shared" si="112"/>
        <v>0</v>
      </c>
      <c r="M328" s="76"/>
      <c r="N328" s="83">
        <v>25</v>
      </c>
      <c r="O328" s="76">
        <f t="shared" si="108"/>
        <v>1798</v>
      </c>
      <c r="P328" s="83">
        <f t="shared" si="109"/>
        <v>28202</v>
      </c>
      <c r="Q328" s="230"/>
    </row>
    <row r="329" spans="1:17" s="53" customFormat="1" ht="30" customHeight="1" x14ac:dyDescent="0.25">
      <c r="A329" s="79">
        <f t="shared" si="113"/>
        <v>185</v>
      </c>
      <c r="B329" s="103" t="s">
        <v>594</v>
      </c>
      <c r="C329" s="36" t="s">
        <v>407</v>
      </c>
      <c r="D329" s="103" t="s">
        <v>21</v>
      </c>
      <c r="E329" s="283" t="s">
        <v>222</v>
      </c>
      <c r="F329" s="81">
        <v>30000</v>
      </c>
      <c r="G329" s="81">
        <f>F329*2.87%</f>
        <v>861</v>
      </c>
      <c r="H329" s="81">
        <f>+F329*3.04%</f>
        <v>912</v>
      </c>
      <c r="I329" s="81"/>
      <c r="J329" s="76">
        <f>+G329+H329+I329</f>
        <v>1773</v>
      </c>
      <c r="K329" s="76">
        <f t="shared" ref="K329" si="116">+F329-J329</f>
        <v>28227</v>
      </c>
      <c r="L329" s="76"/>
      <c r="M329" s="76"/>
      <c r="N329" s="81">
        <v>1165</v>
      </c>
      <c r="O329" s="76">
        <f t="shared" si="108"/>
        <v>2938</v>
      </c>
      <c r="P329" s="76">
        <f t="shared" si="109"/>
        <v>27062</v>
      </c>
      <c r="Q329" s="39"/>
    </row>
    <row r="330" spans="1:17" s="78" customFormat="1" ht="30" customHeight="1" x14ac:dyDescent="0.25">
      <c r="A330" s="79">
        <f t="shared" si="113"/>
        <v>186</v>
      </c>
      <c r="B330" s="103" t="s">
        <v>328</v>
      </c>
      <c r="C330" s="36" t="s">
        <v>406</v>
      </c>
      <c r="D330" s="103" t="s">
        <v>97</v>
      </c>
      <c r="E330" s="80" t="s">
        <v>121</v>
      </c>
      <c r="F330" s="81">
        <v>28000</v>
      </c>
      <c r="G330" s="81">
        <f t="shared" si="110"/>
        <v>803.6</v>
      </c>
      <c r="H330" s="81">
        <f t="shared" si="111"/>
        <v>851.2</v>
      </c>
      <c r="I330" s="81"/>
      <c r="J330" s="76">
        <f t="shared" si="114"/>
        <v>1654.8000000000002</v>
      </c>
      <c r="K330" s="76">
        <f t="shared" si="115"/>
        <v>26345.200000000001</v>
      </c>
      <c r="L330" s="76">
        <f>+IF(K330*12&lt;=416220.01,0,IF(K330*12&lt;=624329.01,(((K330*12-416220.01)*0.15)/12),IF((K330*12&lt;=867123.01),(31216+0.2*(K330*12-624329.01))/12,((79776+0.25*(K330*12-867123.01))/12))))-M330</f>
        <v>0</v>
      </c>
      <c r="M330" s="76"/>
      <c r="N330" s="83">
        <v>65</v>
      </c>
      <c r="O330" s="76">
        <f t="shared" si="108"/>
        <v>1719.8000000000002</v>
      </c>
      <c r="P330" s="83">
        <f t="shared" si="109"/>
        <v>26280.2</v>
      </c>
      <c r="Q330" s="32"/>
    </row>
    <row r="331" spans="1:17" s="53" customFormat="1" ht="30" customHeight="1" x14ac:dyDescent="0.25">
      <c r="A331" s="79">
        <f t="shared" si="113"/>
        <v>187</v>
      </c>
      <c r="B331" s="108" t="s">
        <v>637</v>
      </c>
      <c r="C331" s="36" t="s">
        <v>406</v>
      </c>
      <c r="D331" s="103" t="s">
        <v>134</v>
      </c>
      <c r="E331" s="80" t="s">
        <v>222</v>
      </c>
      <c r="F331" s="81">
        <v>25000</v>
      </c>
      <c r="G331" s="81">
        <f>F331*2.87%</f>
        <v>717.5</v>
      </c>
      <c r="H331" s="81">
        <f t="shared" si="111"/>
        <v>760</v>
      </c>
      <c r="I331" s="81"/>
      <c r="J331" s="76">
        <f t="shared" si="114"/>
        <v>1477.5</v>
      </c>
      <c r="K331" s="76">
        <f t="shared" si="115"/>
        <v>23522.5</v>
      </c>
      <c r="L331" s="76">
        <f>+IF(K331*12&lt;=416220.01,0,IF(K331*12&lt;=624329.01,(((K331*12-416220.01)*0.15)/12),IF((K331*12&lt;=867123.01),(31216+0.2*(K331*12-624329.01))/12,((79776+0.25*(K331*12-867123.01))/12))))-M331</f>
        <v>0</v>
      </c>
      <c r="M331" s="76"/>
      <c r="N331" s="83">
        <v>125</v>
      </c>
      <c r="O331" s="76">
        <f t="shared" si="108"/>
        <v>1602.5</v>
      </c>
      <c r="P331" s="83">
        <f t="shared" si="109"/>
        <v>23397.5</v>
      </c>
      <c r="Q331" s="39"/>
    </row>
    <row r="332" spans="1:17" s="53" customFormat="1" ht="30" customHeight="1" x14ac:dyDescent="0.25">
      <c r="A332" s="196" t="s">
        <v>124</v>
      </c>
      <c r="B332" s="197"/>
      <c r="C332" s="197"/>
      <c r="D332" s="197"/>
      <c r="E332" s="198"/>
      <c r="F332" s="37">
        <f>SUM(F312:F331)</f>
        <v>713000</v>
      </c>
      <c r="G332" s="37">
        <f t="shared" ref="G332:P332" si="117">SUM(G312:G331)</f>
        <v>20463.099999999999</v>
      </c>
      <c r="H332" s="37">
        <f t="shared" si="117"/>
        <v>21675.200000000001</v>
      </c>
      <c r="I332" s="37">
        <f t="shared" si="117"/>
        <v>6861.84</v>
      </c>
      <c r="J332" s="37">
        <f t="shared" si="117"/>
        <v>49000.14</v>
      </c>
      <c r="K332" s="37">
        <f t="shared" si="117"/>
        <v>663999.85999999987</v>
      </c>
      <c r="L332" s="37">
        <f t="shared" si="117"/>
        <v>0</v>
      </c>
      <c r="M332" s="37"/>
      <c r="N332" s="37">
        <f t="shared" si="117"/>
        <v>21434.82</v>
      </c>
      <c r="O332" s="37">
        <f t="shared" si="117"/>
        <v>70434.960000000006</v>
      </c>
      <c r="P332" s="37">
        <f t="shared" si="117"/>
        <v>642565.03999999992</v>
      </c>
      <c r="Q332" s="39"/>
    </row>
    <row r="333" spans="1:17" s="32" customFormat="1" ht="30" customHeight="1" thickBot="1" x14ac:dyDescent="0.3">
      <c r="A333" s="50"/>
      <c r="B333" s="50"/>
      <c r="C333" s="50"/>
      <c r="D333" s="50"/>
      <c r="E333" s="50"/>
      <c r="F333" s="40"/>
      <c r="G333" s="40"/>
      <c r="H333" s="40"/>
      <c r="I333" s="40"/>
      <c r="J333" s="40"/>
      <c r="K333" s="40"/>
      <c r="L333" s="40"/>
      <c r="M333" s="40"/>
      <c r="N333" s="40"/>
      <c r="O333" s="40"/>
      <c r="P333" s="40"/>
    </row>
    <row r="334" spans="1:17" s="32" customFormat="1" ht="30" customHeight="1" thickBot="1" x14ac:dyDescent="0.3">
      <c r="A334" s="199" t="s">
        <v>431</v>
      </c>
      <c r="B334" s="200"/>
      <c r="C334" s="200"/>
      <c r="D334" s="200"/>
      <c r="E334" s="200"/>
      <c r="F334" s="200"/>
      <c r="G334" s="200"/>
      <c r="H334" s="200"/>
      <c r="I334" s="200"/>
      <c r="J334" s="200"/>
      <c r="K334" s="200"/>
      <c r="L334" s="200"/>
      <c r="M334" s="200"/>
      <c r="N334" s="200"/>
      <c r="O334" s="200"/>
      <c r="P334" s="200"/>
    </row>
    <row r="335" spans="1:17" s="32" customFormat="1" ht="30" customHeight="1" x14ac:dyDescent="0.25">
      <c r="A335" s="74">
        <f>+A331+1</f>
        <v>188</v>
      </c>
      <c r="B335" s="103" t="s">
        <v>387</v>
      </c>
      <c r="C335" s="36" t="s">
        <v>407</v>
      </c>
      <c r="D335" s="103" t="s">
        <v>219</v>
      </c>
      <c r="E335" s="103" t="s">
        <v>121</v>
      </c>
      <c r="F335" s="105">
        <v>70000</v>
      </c>
      <c r="G335" s="81">
        <f t="shared" ref="G335" si="118">F335*2.87%</f>
        <v>2009</v>
      </c>
      <c r="H335" s="81">
        <f t="shared" ref="H335" si="119">+F335*3.04%</f>
        <v>2128</v>
      </c>
      <c r="I335" s="81">
        <v>1715.46</v>
      </c>
      <c r="J335" s="76">
        <f>+G335+H335+I335</f>
        <v>5852.46</v>
      </c>
      <c r="K335" s="76">
        <f t="shared" si="115"/>
        <v>64147.54</v>
      </c>
      <c r="L335" s="76">
        <v>1841.8</v>
      </c>
      <c r="M335" s="76"/>
      <c r="N335" s="83">
        <v>25</v>
      </c>
      <c r="O335" s="102">
        <f>+N335+I335+H335+G335+L335</f>
        <v>7719.26</v>
      </c>
      <c r="P335" s="83">
        <f>+F335-O335</f>
        <v>62280.74</v>
      </c>
    </row>
    <row r="336" spans="1:17" s="32" customFormat="1" ht="30" customHeight="1" x14ac:dyDescent="0.25">
      <c r="A336" s="74">
        <f>+A335+1</f>
        <v>189</v>
      </c>
      <c r="B336" s="103" t="s">
        <v>595</v>
      </c>
      <c r="C336" s="36" t="s">
        <v>406</v>
      </c>
      <c r="D336" s="103" t="s">
        <v>596</v>
      </c>
      <c r="E336" s="103" t="s">
        <v>222</v>
      </c>
      <c r="F336" s="105">
        <v>35000</v>
      </c>
      <c r="G336" s="81">
        <f t="shared" ref="G336" si="120">F336*2.87%</f>
        <v>1004.5</v>
      </c>
      <c r="H336" s="81">
        <f t="shared" ref="H336" si="121">+F336*3.04%</f>
        <v>1064</v>
      </c>
      <c r="I336" s="81"/>
      <c r="J336" s="76">
        <f>+G336+H336+I336</f>
        <v>2068.5</v>
      </c>
      <c r="K336" s="76">
        <f t="shared" si="115"/>
        <v>32931.5</v>
      </c>
      <c r="L336" s="76">
        <f>+IF(K336*12&lt;=416220.01,0,IF(K336*12&lt;=624329.01,(((K336*12-416220.01)*0.15)/12),IF((K336*12&lt;=867123.01),(31216+0.2*(K336*12-624329.01))/12,((79776+0.25*(K336*12-867123.01))/12))))-M336</f>
        <v>0</v>
      </c>
      <c r="M336" s="76"/>
      <c r="N336" s="83">
        <v>25</v>
      </c>
      <c r="O336" s="102">
        <f>+N336+I336+H336+G336+L336</f>
        <v>2093.5</v>
      </c>
      <c r="P336" s="83">
        <f>+F336-O336</f>
        <v>32906.5</v>
      </c>
    </row>
    <row r="337" spans="1:17" s="32" customFormat="1" ht="30" customHeight="1" x14ac:dyDescent="0.25">
      <c r="A337" s="196" t="s">
        <v>124</v>
      </c>
      <c r="B337" s="197"/>
      <c r="C337" s="197"/>
      <c r="D337" s="197"/>
      <c r="E337" s="198"/>
      <c r="F337" s="37">
        <f>SUM(F335:F336)</f>
        <v>105000</v>
      </c>
      <c r="G337" s="37">
        <f t="shared" ref="G337:P337" si="122">SUM(G335:G336)</f>
        <v>3013.5</v>
      </c>
      <c r="H337" s="37">
        <f t="shared" si="122"/>
        <v>3192</v>
      </c>
      <c r="I337" s="37">
        <f t="shared" si="122"/>
        <v>1715.46</v>
      </c>
      <c r="J337" s="37">
        <f t="shared" si="122"/>
        <v>7920.96</v>
      </c>
      <c r="K337" s="37">
        <f t="shared" si="122"/>
        <v>97079.040000000008</v>
      </c>
      <c r="L337" s="37">
        <f t="shared" si="122"/>
        <v>1841.8</v>
      </c>
      <c r="M337" s="37"/>
      <c r="N337" s="37">
        <f t="shared" si="122"/>
        <v>50</v>
      </c>
      <c r="O337" s="37">
        <f t="shared" si="122"/>
        <v>9812.76</v>
      </c>
      <c r="P337" s="37">
        <f t="shared" si="122"/>
        <v>95187.239999999991</v>
      </c>
    </row>
    <row r="338" spans="1:17" s="32" customFormat="1" ht="30" customHeight="1" thickBot="1" x14ac:dyDescent="0.3">
      <c r="A338" s="50"/>
      <c r="B338" s="50"/>
      <c r="C338" s="50"/>
      <c r="D338" s="50"/>
      <c r="E338" s="50"/>
      <c r="F338" s="78"/>
      <c r="G338" s="78"/>
      <c r="H338" s="78"/>
      <c r="I338" s="78"/>
      <c r="J338" s="78"/>
      <c r="K338" s="78"/>
      <c r="L338" s="78"/>
      <c r="M338" s="78"/>
      <c r="N338" s="78"/>
      <c r="O338" s="78"/>
      <c r="P338" s="78"/>
    </row>
    <row r="339" spans="1:17" s="39" customFormat="1" ht="30" customHeight="1" thickBot="1" x14ac:dyDescent="0.3">
      <c r="A339" s="199" t="s">
        <v>329</v>
      </c>
      <c r="B339" s="200"/>
      <c r="C339" s="200"/>
      <c r="D339" s="200"/>
      <c r="E339" s="200"/>
      <c r="F339" s="200"/>
      <c r="G339" s="200"/>
      <c r="H339" s="200"/>
      <c r="I339" s="200"/>
      <c r="J339" s="200"/>
      <c r="K339" s="200"/>
      <c r="L339" s="200"/>
      <c r="M339" s="200"/>
      <c r="N339" s="200"/>
      <c r="O339" s="200"/>
      <c r="P339" s="200"/>
    </row>
    <row r="340" spans="1:17" s="32" customFormat="1" ht="30" customHeight="1" x14ac:dyDescent="0.25">
      <c r="A340" s="117">
        <f>+A336+1</f>
        <v>190</v>
      </c>
      <c r="B340" s="107" t="s">
        <v>330</v>
      </c>
      <c r="C340" s="117" t="s">
        <v>407</v>
      </c>
      <c r="D340" s="107" t="s">
        <v>331</v>
      </c>
      <c r="E340" s="103" t="s">
        <v>120</v>
      </c>
      <c r="F340" s="102">
        <v>145000</v>
      </c>
      <c r="G340" s="102">
        <f>F340*2.87%</f>
        <v>4161.5</v>
      </c>
      <c r="H340" s="102">
        <f>+F340*3.04%</f>
        <v>4408</v>
      </c>
      <c r="I340" s="102"/>
      <c r="J340" s="102">
        <f>+G340+H340+I340</f>
        <v>8569.5</v>
      </c>
      <c r="K340" s="102">
        <f t="shared" si="115"/>
        <v>136430.5</v>
      </c>
      <c r="L340" s="102">
        <v>0</v>
      </c>
      <c r="M340" s="102"/>
      <c r="N340" s="232">
        <v>165</v>
      </c>
      <c r="O340" s="102">
        <f>+N340+I340+H340+G340+L340</f>
        <v>8734.5</v>
      </c>
      <c r="P340" s="232">
        <f>+F340-O340</f>
        <v>136265.5</v>
      </c>
    </row>
    <row r="341" spans="1:17" s="32" customFormat="1" ht="30" customHeight="1" x14ac:dyDescent="0.25">
      <c r="A341" s="196" t="s">
        <v>124</v>
      </c>
      <c r="B341" s="197"/>
      <c r="C341" s="197"/>
      <c r="D341" s="197"/>
      <c r="E341" s="198"/>
      <c r="F341" s="37">
        <f>SUM(F340:F340)</f>
        <v>145000</v>
      </c>
      <c r="G341" s="37">
        <f t="shared" ref="G341:P341" si="123">SUM(G340:G340)</f>
        <v>4161.5</v>
      </c>
      <c r="H341" s="37">
        <f t="shared" si="123"/>
        <v>4408</v>
      </c>
      <c r="I341" s="37">
        <f t="shared" si="123"/>
        <v>0</v>
      </c>
      <c r="J341" s="37">
        <f t="shared" si="123"/>
        <v>8569.5</v>
      </c>
      <c r="K341" s="37">
        <f t="shared" si="123"/>
        <v>136430.5</v>
      </c>
      <c r="L341" s="37">
        <f t="shared" si="123"/>
        <v>0</v>
      </c>
      <c r="M341" s="37"/>
      <c r="N341" s="37">
        <f t="shared" si="123"/>
        <v>165</v>
      </c>
      <c r="O341" s="37">
        <f t="shared" si="123"/>
        <v>8734.5</v>
      </c>
      <c r="P341" s="37">
        <f t="shared" si="123"/>
        <v>136265.5</v>
      </c>
    </row>
    <row r="342" spans="1:17" s="39" customFormat="1" ht="30" customHeight="1" thickBot="1" x14ac:dyDescent="0.3">
      <c r="A342" s="50"/>
      <c r="B342" s="50"/>
      <c r="C342" s="50"/>
      <c r="D342" s="50"/>
      <c r="E342" s="50"/>
      <c r="F342" s="40"/>
      <c r="G342" s="40"/>
      <c r="H342" s="40"/>
      <c r="I342" s="40"/>
      <c r="J342" s="40"/>
      <c r="K342" s="40"/>
      <c r="L342" s="40"/>
      <c r="M342" s="40"/>
      <c r="N342" s="40"/>
      <c r="O342" s="40"/>
      <c r="P342" s="40"/>
    </row>
    <row r="343" spans="1:17" s="53" customFormat="1" ht="30" customHeight="1" thickBot="1" x14ac:dyDescent="0.3">
      <c r="A343" s="199" t="s">
        <v>201</v>
      </c>
      <c r="B343" s="200"/>
      <c r="C343" s="200"/>
      <c r="D343" s="200"/>
      <c r="E343" s="200"/>
      <c r="F343" s="200"/>
      <c r="G343" s="200"/>
      <c r="H343" s="200"/>
      <c r="I343" s="200"/>
      <c r="J343" s="200"/>
      <c r="K343" s="200"/>
      <c r="L343" s="200"/>
      <c r="M343" s="200"/>
      <c r="N343" s="200"/>
      <c r="O343" s="200"/>
      <c r="P343" s="200"/>
      <c r="Q343" s="39"/>
    </row>
    <row r="344" spans="1:17" s="53" customFormat="1" ht="30" customHeight="1" x14ac:dyDescent="0.25">
      <c r="A344" s="79">
        <f>+A340+1</f>
        <v>191</v>
      </c>
      <c r="B344" s="103" t="s">
        <v>332</v>
      </c>
      <c r="C344" s="36" t="s">
        <v>406</v>
      </c>
      <c r="D344" s="103" t="s">
        <v>21</v>
      </c>
      <c r="E344" s="103" t="s">
        <v>121</v>
      </c>
      <c r="F344" s="105">
        <v>40000</v>
      </c>
      <c r="G344" s="105">
        <f>F344*2.87%</f>
        <v>1148</v>
      </c>
      <c r="H344" s="81">
        <f>+F344*3.04%</f>
        <v>1216</v>
      </c>
      <c r="I344" s="81">
        <v>1715.46</v>
      </c>
      <c r="J344" s="76">
        <f>+G344+H344+I344</f>
        <v>4079.46</v>
      </c>
      <c r="K344" s="76">
        <f t="shared" si="115"/>
        <v>35920.54</v>
      </c>
      <c r="L344" s="76">
        <v>0</v>
      </c>
      <c r="M344" s="76"/>
      <c r="N344" s="232">
        <v>1125</v>
      </c>
      <c r="O344" s="102">
        <f>+N344+I344+H344+G344+L344</f>
        <v>5204.46</v>
      </c>
      <c r="P344" s="83">
        <f>+F344-O344</f>
        <v>34795.54</v>
      </c>
      <c r="Q344" s="39"/>
    </row>
    <row r="345" spans="1:17" s="53" customFormat="1" ht="30" customHeight="1" x14ac:dyDescent="0.25">
      <c r="A345" s="196" t="s">
        <v>124</v>
      </c>
      <c r="B345" s="197"/>
      <c r="C345" s="197"/>
      <c r="D345" s="197"/>
      <c r="E345" s="198"/>
      <c r="F345" s="37">
        <f>SUM(F344:F344)</f>
        <v>40000</v>
      </c>
      <c r="G345" s="37">
        <f t="shared" ref="G345:P345" si="124">SUM(G344:G344)</f>
        <v>1148</v>
      </c>
      <c r="H345" s="37">
        <f t="shared" si="124"/>
        <v>1216</v>
      </c>
      <c r="I345" s="37">
        <f t="shared" si="124"/>
        <v>1715.46</v>
      </c>
      <c r="J345" s="37">
        <f t="shared" si="124"/>
        <v>4079.46</v>
      </c>
      <c r="K345" s="37">
        <f t="shared" si="124"/>
        <v>35920.54</v>
      </c>
      <c r="L345" s="37">
        <f t="shared" si="124"/>
        <v>0</v>
      </c>
      <c r="M345" s="37"/>
      <c r="N345" s="37">
        <f t="shared" si="124"/>
        <v>1125</v>
      </c>
      <c r="O345" s="37">
        <f t="shared" si="124"/>
        <v>5204.46</v>
      </c>
      <c r="P345" s="37">
        <f t="shared" si="124"/>
        <v>34795.54</v>
      </c>
      <c r="Q345" s="39"/>
    </row>
    <row r="346" spans="1:17" s="53" customFormat="1" ht="30" customHeight="1" thickBot="1" x14ac:dyDescent="0.3">
      <c r="A346" s="50"/>
      <c r="B346" s="50"/>
      <c r="C346" s="50"/>
      <c r="D346" s="50"/>
      <c r="E346" s="50"/>
      <c r="F346" s="40"/>
      <c r="G346" s="40"/>
      <c r="H346" s="40"/>
      <c r="I346" s="40"/>
      <c r="J346" s="40"/>
      <c r="K346" s="40"/>
      <c r="L346" s="40"/>
      <c r="M346" s="40"/>
      <c r="N346" s="40"/>
      <c r="O346" s="40"/>
      <c r="P346" s="40"/>
      <c r="Q346" s="39"/>
    </row>
    <row r="347" spans="1:17" s="39" customFormat="1" ht="30" customHeight="1" thickBot="1" x14ac:dyDescent="0.3">
      <c r="A347" s="199" t="s">
        <v>202</v>
      </c>
      <c r="B347" s="200"/>
      <c r="C347" s="200"/>
      <c r="D347" s="200"/>
      <c r="E347" s="200"/>
      <c r="F347" s="200"/>
      <c r="G347" s="200"/>
      <c r="H347" s="200"/>
      <c r="I347" s="200"/>
      <c r="J347" s="200"/>
      <c r="K347" s="200"/>
      <c r="L347" s="200"/>
      <c r="M347" s="200"/>
      <c r="N347" s="200"/>
      <c r="O347" s="200"/>
      <c r="P347" s="200"/>
    </row>
    <row r="348" spans="1:17" s="39" customFormat="1" ht="30" customHeight="1" x14ac:dyDescent="0.25">
      <c r="A348" s="79">
        <f>+A344+1</f>
        <v>192</v>
      </c>
      <c r="B348" s="103" t="s">
        <v>83</v>
      </c>
      <c r="C348" s="36" t="s">
        <v>406</v>
      </c>
      <c r="D348" s="103" t="s">
        <v>104</v>
      </c>
      <c r="E348" s="103" t="s">
        <v>120</v>
      </c>
      <c r="F348" s="105">
        <v>60000</v>
      </c>
      <c r="G348" s="81">
        <f>F348*2.87%</f>
        <v>1722</v>
      </c>
      <c r="H348" s="81">
        <f>+F348*3.04%</f>
        <v>1824</v>
      </c>
      <c r="I348" s="81">
        <v>1715.46</v>
      </c>
      <c r="J348" s="76">
        <f>+G348+H348+I348</f>
        <v>5261.46</v>
      </c>
      <c r="K348" s="76">
        <f t="shared" si="115"/>
        <v>54738.54</v>
      </c>
      <c r="L348" s="76">
        <f>+IF(K348*12&lt;=416220.01,0,IF(K348*12&lt;=624329.01,(((K348*12-416220.01)*0.15)/12),IF((K348*12&lt;=867123.01),(31216+0.2*(K348*12-624329.01))/12,((79776+0.25*(K348*12-867123.01))/12))))-M348</f>
        <v>3143.5578333333328</v>
      </c>
      <c r="M348" s="76"/>
      <c r="N348" s="83">
        <v>25</v>
      </c>
      <c r="O348" s="102">
        <f>+N348+I348+H348+G348+L348</f>
        <v>8430.0178333333333</v>
      </c>
      <c r="P348" s="83">
        <f>+F348-O348</f>
        <v>51569.982166666668</v>
      </c>
    </row>
    <row r="349" spans="1:17" s="53" customFormat="1" ht="30" customHeight="1" x14ac:dyDescent="0.25">
      <c r="A349" s="196" t="s">
        <v>124</v>
      </c>
      <c r="B349" s="197"/>
      <c r="C349" s="197"/>
      <c r="D349" s="197"/>
      <c r="E349" s="198"/>
      <c r="F349" s="37">
        <f>SUM(F348:F348)</f>
        <v>60000</v>
      </c>
      <c r="G349" s="37">
        <f t="shared" ref="G349:P349" si="125">SUM(G348:G348)</f>
        <v>1722</v>
      </c>
      <c r="H349" s="37">
        <f t="shared" si="125"/>
        <v>1824</v>
      </c>
      <c r="I349" s="37">
        <f t="shared" si="125"/>
        <v>1715.46</v>
      </c>
      <c r="J349" s="37">
        <f t="shared" si="125"/>
        <v>5261.46</v>
      </c>
      <c r="K349" s="37">
        <f t="shared" si="125"/>
        <v>54738.54</v>
      </c>
      <c r="L349" s="37">
        <f t="shared" si="125"/>
        <v>3143.5578333333328</v>
      </c>
      <c r="M349" s="37"/>
      <c r="N349" s="37">
        <f t="shared" si="125"/>
        <v>25</v>
      </c>
      <c r="O349" s="37">
        <f t="shared" si="125"/>
        <v>8430.0178333333333</v>
      </c>
      <c r="P349" s="37">
        <f t="shared" si="125"/>
        <v>51569.982166666668</v>
      </c>
      <c r="Q349" s="39"/>
    </row>
    <row r="350" spans="1:17" s="39" customFormat="1" ht="30" customHeight="1" thickBot="1" x14ac:dyDescent="0.3">
      <c r="A350" s="50"/>
      <c r="B350" s="50"/>
      <c r="C350" s="50"/>
      <c r="D350" s="50"/>
      <c r="E350" s="50"/>
      <c r="F350" s="40"/>
      <c r="G350" s="40"/>
      <c r="H350" s="40"/>
      <c r="I350" s="40"/>
      <c r="J350" s="40"/>
      <c r="K350" s="40"/>
      <c r="L350" s="40"/>
      <c r="M350" s="40"/>
      <c r="N350" s="40"/>
      <c r="O350" s="40"/>
      <c r="P350" s="40"/>
    </row>
    <row r="351" spans="1:17" s="39" customFormat="1" ht="30" customHeight="1" thickBot="1" x14ac:dyDescent="0.3">
      <c r="A351" s="199" t="s">
        <v>333</v>
      </c>
      <c r="B351" s="200"/>
      <c r="C351" s="200"/>
      <c r="D351" s="200"/>
      <c r="E351" s="200"/>
      <c r="F351" s="200"/>
      <c r="G351" s="200"/>
      <c r="H351" s="200"/>
      <c r="I351" s="200"/>
      <c r="J351" s="200"/>
      <c r="K351" s="200"/>
      <c r="L351" s="200"/>
      <c r="M351" s="200"/>
      <c r="N351" s="200"/>
      <c r="O351" s="200"/>
      <c r="P351" s="200"/>
    </row>
    <row r="352" spans="1:17" s="53" customFormat="1" ht="30" customHeight="1" x14ac:dyDescent="0.25">
      <c r="A352" s="79">
        <f>+A348+1</f>
        <v>193</v>
      </c>
      <c r="B352" s="80" t="s">
        <v>409</v>
      </c>
      <c r="C352" s="79" t="s">
        <v>406</v>
      </c>
      <c r="D352" s="284" t="s">
        <v>334</v>
      </c>
      <c r="E352" s="80" t="s">
        <v>222</v>
      </c>
      <c r="F352" s="81">
        <v>35000</v>
      </c>
      <c r="G352" s="81">
        <f>F352*2.87%</f>
        <v>1004.5</v>
      </c>
      <c r="H352" s="81">
        <f>+F352*3.04%</f>
        <v>1064</v>
      </c>
      <c r="I352" s="81"/>
      <c r="J352" s="76">
        <f>+G352+H352+I352</f>
        <v>2068.5</v>
      </c>
      <c r="K352" s="76">
        <f t="shared" si="115"/>
        <v>32931.5</v>
      </c>
      <c r="L352" s="76">
        <f t="shared" ref="L352:L359" si="126">+IF(K352*12&lt;=416220.01,0,IF(K352*12&lt;=624329.01,(((K352*12-416220.01)*0.15)/12),IF((K352*12&lt;=867123.01),(31216+0.2*(K352*12-624329.01))/12,((79776+0.25*(K352*12-867123.01))/12))))</f>
        <v>0</v>
      </c>
      <c r="M352" s="76"/>
      <c r="N352" s="83">
        <v>25</v>
      </c>
      <c r="O352" s="102">
        <f>+N352+I352+H352+G352+L352</f>
        <v>2093.5</v>
      </c>
      <c r="P352" s="77">
        <f>+F352-O352</f>
        <v>32906.5</v>
      </c>
      <c r="Q352" s="39"/>
    </row>
    <row r="353" spans="1:17" s="53" customFormat="1" ht="30" customHeight="1" x14ac:dyDescent="0.25">
      <c r="A353" s="79">
        <f>+A352+1</f>
        <v>194</v>
      </c>
      <c r="B353" s="80" t="s">
        <v>335</v>
      </c>
      <c r="C353" s="79" t="s">
        <v>406</v>
      </c>
      <c r="D353" s="80" t="s">
        <v>334</v>
      </c>
      <c r="E353" s="80" t="s">
        <v>222</v>
      </c>
      <c r="F353" s="81">
        <v>45000</v>
      </c>
      <c r="G353" s="81">
        <f t="shared" ref="G353:G354" si="127">F353*2.87%</f>
        <v>1291.5</v>
      </c>
      <c r="H353" s="81">
        <f t="shared" ref="H353:H354" si="128">+F353*3.04%</f>
        <v>1368</v>
      </c>
      <c r="I353" s="81"/>
      <c r="J353" s="76">
        <f>+G353+H353+I353</f>
        <v>2659.5</v>
      </c>
      <c r="K353" s="76">
        <f t="shared" si="115"/>
        <v>42340.5</v>
      </c>
      <c r="L353" s="76">
        <f t="shared" si="126"/>
        <v>1148.3248749999998</v>
      </c>
      <c r="M353" s="76"/>
      <c r="N353" s="83">
        <v>7277.06</v>
      </c>
      <c r="O353" s="102">
        <f>+N353+I353+H353+G353+L353</f>
        <v>11084.884875000002</v>
      </c>
      <c r="P353" s="83">
        <f>+F353-O353</f>
        <v>33915.115124999997</v>
      </c>
      <c r="Q353" s="39"/>
    </row>
    <row r="354" spans="1:17" s="39" customFormat="1" ht="30" customHeight="1" x14ac:dyDescent="0.25">
      <c r="A354" s="79">
        <f>+A353+1</f>
        <v>195</v>
      </c>
      <c r="B354" s="80" t="s">
        <v>336</v>
      </c>
      <c r="C354" s="79" t="s">
        <v>406</v>
      </c>
      <c r="D354" s="80" t="s">
        <v>334</v>
      </c>
      <c r="E354" s="80" t="s">
        <v>222</v>
      </c>
      <c r="F354" s="81">
        <v>45000</v>
      </c>
      <c r="G354" s="81">
        <f t="shared" si="127"/>
        <v>1291.5</v>
      </c>
      <c r="H354" s="81">
        <f t="shared" si="128"/>
        <v>1368</v>
      </c>
      <c r="I354" s="81"/>
      <c r="J354" s="76">
        <f>+G354+H354+I354</f>
        <v>2659.5</v>
      </c>
      <c r="K354" s="76">
        <f t="shared" si="115"/>
        <v>42340.5</v>
      </c>
      <c r="L354" s="76">
        <v>0</v>
      </c>
      <c r="M354" s="76"/>
      <c r="N354" s="83">
        <v>1025</v>
      </c>
      <c r="O354" s="102">
        <f>+N354+I354+H354+G354+L354</f>
        <v>3684.5</v>
      </c>
      <c r="P354" s="83">
        <f>+F354-O354</f>
        <v>41315.5</v>
      </c>
    </row>
    <row r="355" spans="1:17" s="39" customFormat="1" ht="30" customHeight="1" x14ac:dyDescent="0.25">
      <c r="A355" s="196" t="s">
        <v>124</v>
      </c>
      <c r="B355" s="197"/>
      <c r="C355" s="197"/>
      <c r="D355" s="197"/>
      <c r="E355" s="198"/>
      <c r="F355" s="37">
        <f>SUM(F352:F354)</f>
        <v>125000</v>
      </c>
      <c r="G355" s="37">
        <f t="shared" ref="G355:P355" si="129">SUM(G352:G354)</f>
        <v>3587.5</v>
      </c>
      <c r="H355" s="37">
        <f t="shared" si="129"/>
        <v>3800</v>
      </c>
      <c r="I355" s="37">
        <f t="shared" si="129"/>
        <v>0</v>
      </c>
      <c r="J355" s="37">
        <f t="shared" si="129"/>
        <v>7387.5</v>
      </c>
      <c r="K355" s="37">
        <f t="shared" si="129"/>
        <v>117612.5</v>
      </c>
      <c r="L355" s="37">
        <f t="shared" si="129"/>
        <v>1148.3248749999998</v>
      </c>
      <c r="M355" s="37"/>
      <c r="N355" s="37">
        <f t="shared" si="129"/>
        <v>8327.0600000000013</v>
      </c>
      <c r="O355" s="37">
        <f t="shared" si="129"/>
        <v>16862.884875000003</v>
      </c>
      <c r="P355" s="37">
        <f t="shared" si="129"/>
        <v>108137.115125</v>
      </c>
    </row>
    <row r="356" spans="1:17" s="39" customFormat="1" ht="30" customHeight="1" thickBot="1" x14ac:dyDescent="0.3">
      <c r="A356" s="50"/>
      <c r="B356" s="50"/>
      <c r="C356" s="50"/>
      <c r="D356" s="50"/>
      <c r="E356" s="50"/>
      <c r="F356" s="40"/>
      <c r="G356" s="40"/>
      <c r="H356" s="40"/>
      <c r="I356" s="40"/>
      <c r="J356" s="40"/>
      <c r="K356" s="40"/>
      <c r="L356" s="40"/>
      <c r="M356" s="40"/>
      <c r="N356" s="40"/>
      <c r="O356" s="40"/>
      <c r="P356" s="40"/>
    </row>
    <row r="357" spans="1:17" s="39" customFormat="1" ht="30" customHeight="1" thickBot="1" x14ac:dyDescent="0.3">
      <c r="A357" s="199" t="s">
        <v>204</v>
      </c>
      <c r="B357" s="200"/>
      <c r="C357" s="200"/>
      <c r="D357" s="200"/>
      <c r="E357" s="200"/>
      <c r="F357" s="200"/>
      <c r="G357" s="200"/>
      <c r="H357" s="200"/>
      <c r="I357" s="200"/>
      <c r="J357" s="200"/>
      <c r="K357" s="200"/>
      <c r="L357" s="200"/>
      <c r="M357" s="200"/>
      <c r="N357" s="200"/>
      <c r="O357" s="200"/>
      <c r="P357" s="200"/>
    </row>
    <row r="358" spans="1:17" s="39" customFormat="1" ht="30" customHeight="1" x14ac:dyDescent="0.25">
      <c r="A358" s="79">
        <f>+A354+1</f>
        <v>196</v>
      </c>
      <c r="B358" s="80" t="s">
        <v>203</v>
      </c>
      <c r="C358" s="79" t="s">
        <v>406</v>
      </c>
      <c r="D358" s="80" t="s">
        <v>205</v>
      </c>
      <c r="E358" s="80" t="s">
        <v>222</v>
      </c>
      <c r="F358" s="81">
        <v>28000</v>
      </c>
      <c r="G358" s="81">
        <f>F358*2.87%</f>
        <v>803.6</v>
      </c>
      <c r="H358" s="81">
        <f>+F358*3.04%</f>
        <v>851.2</v>
      </c>
      <c r="I358" s="81"/>
      <c r="J358" s="76">
        <f>+G358+H358+I358</f>
        <v>1654.8000000000002</v>
      </c>
      <c r="K358" s="76">
        <f t="shared" si="115"/>
        <v>26345.200000000001</v>
      </c>
      <c r="L358" s="76">
        <f t="shared" si="126"/>
        <v>0</v>
      </c>
      <c r="M358" s="76"/>
      <c r="N358" s="83">
        <v>1525</v>
      </c>
      <c r="O358" s="102">
        <f>+N358+I358+H358+G358+L358</f>
        <v>3179.7999999999997</v>
      </c>
      <c r="P358" s="83">
        <f>+F358-O358</f>
        <v>24820.2</v>
      </c>
    </row>
    <row r="359" spans="1:17" s="39" customFormat="1" ht="30" customHeight="1" x14ac:dyDescent="0.25">
      <c r="A359" s="150">
        <f>+A358+1</f>
        <v>197</v>
      </c>
      <c r="B359" s="108" t="s">
        <v>460</v>
      </c>
      <c r="C359" s="36" t="s">
        <v>406</v>
      </c>
      <c r="D359" s="103" t="s">
        <v>205</v>
      </c>
      <c r="E359" s="103" t="s">
        <v>222</v>
      </c>
      <c r="F359" s="105">
        <v>28000</v>
      </c>
      <c r="G359" s="81">
        <f>F359*2.87%</f>
        <v>803.6</v>
      </c>
      <c r="H359" s="81">
        <f>+F359*3.04%</f>
        <v>851.2</v>
      </c>
      <c r="I359" s="81"/>
      <c r="J359" s="76">
        <f>+G359+H359+I359</f>
        <v>1654.8000000000002</v>
      </c>
      <c r="K359" s="76">
        <f t="shared" si="115"/>
        <v>26345.200000000001</v>
      </c>
      <c r="L359" s="76">
        <f t="shared" si="126"/>
        <v>0</v>
      </c>
      <c r="M359" s="76"/>
      <c r="N359" s="83">
        <v>1025</v>
      </c>
      <c r="O359" s="102">
        <f>+N359+I359+H359+G359+L359</f>
        <v>2679.8</v>
      </c>
      <c r="P359" s="83">
        <f>+F359-O359</f>
        <v>25320.2</v>
      </c>
    </row>
    <row r="360" spans="1:17" s="39" customFormat="1" ht="30" customHeight="1" x14ac:dyDescent="0.25">
      <c r="A360" s="196" t="s">
        <v>124</v>
      </c>
      <c r="B360" s="197"/>
      <c r="C360" s="197"/>
      <c r="D360" s="197"/>
      <c r="E360" s="198"/>
      <c r="F360" s="37">
        <f>SUM(F358:F359)</f>
        <v>56000</v>
      </c>
      <c r="G360" s="37">
        <f t="shared" ref="G360:P360" si="130">SUM(G358:G359)</f>
        <v>1607.2</v>
      </c>
      <c r="H360" s="37">
        <f t="shared" si="130"/>
        <v>1702.4</v>
      </c>
      <c r="I360" s="37">
        <f t="shared" si="130"/>
        <v>0</v>
      </c>
      <c r="J360" s="37">
        <f t="shared" si="130"/>
        <v>3309.6000000000004</v>
      </c>
      <c r="K360" s="37">
        <f t="shared" si="130"/>
        <v>52690.400000000001</v>
      </c>
      <c r="L360" s="37">
        <f t="shared" si="130"/>
        <v>0</v>
      </c>
      <c r="M360" s="37"/>
      <c r="N360" s="37">
        <f t="shared" si="130"/>
        <v>2550</v>
      </c>
      <c r="O360" s="37">
        <f t="shared" si="130"/>
        <v>5859.6</v>
      </c>
      <c r="P360" s="37">
        <f t="shared" si="130"/>
        <v>50140.4</v>
      </c>
    </row>
    <row r="361" spans="1:17" s="39" customFormat="1" ht="30" customHeight="1" thickBot="1" x14ac:dyDescent="0.3">
      <c r="A361" s="50"/>
      <c r="B361" s="50"/>
      <c r="C361" s="50"/>
      <c r="D361" s="50"/>
      <c r="E361" s="50"/>
      <c r="F361" s="40"/>
      <c r="G361" s="40"/>
      <c r="H361" s="40"/>
      <c r="I361" s="40"/>
      <c r="J361" s="40"/>
      <c r="K361" s="40"/>
      <c r="L361" s="40"/>
      <c r="M361" s="40"/>
      <c r="N361" s="40"/>
      <c r="O361" s="40"/>
      <c r="P361" s="40"/>
    </row>
    <row r="362" spans="1:17" s="53" customFormat="1" ht="30" customHeight="1" thickBot="1" x14ac:dyDescent="0.3">
      <c r="A362" s="199" t="s">
        <v>174</v>
      </c>
      <c r="B362" s="200"/>
      <c r="C362" s="200"/>
      <c r="D362" s="200"/>
      <c r="E362" s="200"/>
      <c r="F362" s="200"/>
      <c r="G362" s="200"/>
      <c r="H362" s="200"/>
      <c r="I362" s="200"/>
      <c r="J362" s="200"/>
      <c r="K362" s="200"/>
      <c r="L362" s="200"/>
      <c r="M362" s="200"/>
      <c r="N362" s="200"/>
      <c r="O362" s="200"/>
      <c r="P362" s="200"/>
      <c r="Q362" s="39"/>
    </row>
    <row r="363" spans="1:17" s="39" customFormat="1" ht="30" customHeight="1" x14ac:dyDescent="0.25">
      <c r="A363" s="74">
        <f>+A359+1</f>
        <v>198</v>
      </c>
      <c r="B363" s="107" t="s">
        <v>337</v>
      </c>
      <c r="C363" s="117" t="s">
        <v>407</v>
      </c>
      <c r="D363" s="118" t="s">
        <v>107</v>
      </c>
      <c r="E363" s="103" t="s">
        <v>121</v>
      </c>
      <c r="F363" s="102">
        <v>77000</v>
      </c>
      <c r="G363" s="102">
        <f>F363*2.87%</f>
        <v>2209.9</v>
      </c>
      <c r="H363" s="102">
        <f t="shared" ref="H363:H370" si="131">+F363*3.04%</f>
        <v>2340.8000000000002</v>
      </c>
      <c r="I363" s="102"/>
      <c r="J363" s="102">
        <f>+G363+H363+I363</f>
        <v>4550.7000000000007</v>
      </c>
      <c r="K363" s="102">
        <f t="shared" ref="K363:K370" si="132">+F363-J363</f>
        <v>72449.3</v>
      </c>
      <c r="L363" s="102">
        <f t="shared" ref="L363:L366" si="133">+IF(K363*12&lt;=416220.01,0,IF(K363*12&lt;=624329.01,(((K363*12-416220.01)*0.15)/12),IF((K363*12&lt;=867123.01),(31216+0.2*(K363*12-624329.01))/12,((79776+0.25*(K363*12-867123.01))/12))))-M363</f>
        <v>6695.2622916666687</v>
      </c>
      <c r="M363" s="102"/>
      <c r="N363" s="232">
        <v>3125</v>
      </c>
      <c r="O363" s="102">
        <f t="shared" ref="O363:O380" si="134">+N363+I363+H363+G363+L363</f>
        <v>14370.96229166667</v>
      </c>
      <c r="P363" s="232">
        <f t="shared" ref="P363:P380" si="135">+F363-O363</f>
        <v>62629.03770833333</v>
      </c>
    </row>
    <row r="364" spans="1:17" s="39" customFormat="1" ht="30" customHeight="1" x14ac:dyDescent="0.25">
      <c r="A364" s="74">
        <f>+A363+1</f>
        <v>199</v>
      </c>
      <c r="B364" s="103" t="s">
        <v>43</v>
      </c>
      <c r="C364" s="36" t="s">
        <v>407</v>
      </c>
      <c r="D364" s="120" t="s">
        <v>225</v>
      </c>
      <c r="E364" s="103" t="s">
        <v>121</v>
      </c>
      <c r="F364" s="105">
        <v>50000</v>
      </c>
      <c r="G364" s="105">
        <f>F364*2.87%</f>
        <v>1435</v>
      </c>
      <c r="H364" s="102">
        <f>+F364*3.04%</f>
        <v>1520</v>
      </c>
      <c r="I364" s="102"/>
      <c r="J364" s="102">
        <f>+G364+H364+I364</f>
        <v>2955</v>
      </c>
      <c r="K364" s="102">
        <f>+F364-J364</f>
        <v>47045</v>
      </c>
      <c r="L364" s="102">
        <v>0</v>
      </c>
      <c r="M364" s="102"/>
      <c r="N364" s="232">
        <v>4746.53</v>
      </c>
      <c r="O364" s="102">
        <f t="shared" si="134"/>
        <v>7701.53</v>
      </c>
      <c r="P364" s="232">
        <f t="shared" si="135"/>
        <v>42298.47</v>
      </c>
    </row>
    <row r="365" spans="1:17" s="39" customFormat="1" ht="30" customHeight="1" x14ac:dyDescent="0.25">
      <c r="A365" s="74">
        <f>+A364+1</f>
        <v>200</v>
      </c>
      <c r="B365" s="103" t="s">
        <v>340</v>
      </c>
      <c r="C365" s="36" t="s">
        <v>406</v>
      </c>
      <c r="D365" s="103" t="s">
        <v>339</v>
      </c>
      <c r="E365" s="103" t="s">
        <v>121</v>
      </c>
      <c r="F365" s="105">
        <v>45000</v>
      </c>
      <c r="G365" s="105">
        <f t="shared" ref="G365:G370" si="136">F365*2.87%</f>
        <v>1291.5</v>
      </c>
      <c r="H365" s="102">
        <f t="shared" si="131"/>
        <v>1368</v>
      </c>
      <c r="I365" s="102"/>
      <c r="J365" s="102">
        <f t="shared" ref="J365:J370" si="137">+G365+H365+I365</f>
        <v>2659.5</v>
      </c>
      <c r="K365" s="102">
        <f t="shared" si="132"/>
        <v>42340.5</v>
      </c>
      <c r="L365" s="102">
        <f t="shared" si="133"/>
        <v>1148.3248749999998</v>
      </c>
      <c r="M365" s="102"/>
      <c r="N365" s="232">
        <v>16375.59</v>
      </c>
      <c r="O365" s="102">
        <f t="shared" si="134"/>
        <v>20183.414874999999</v>
      </c>
      <c r="P365" s="232">
        <f t="shared" si="135"/>
        <v>24816.585125000001</v>
      </c>
    </row>
    <row r="366" spans="1:17" s="39" customFormat="1" ht="30" customHeight="1" x14ac:dyDescent="0.25">
      <c r="A366" s="74">
        <f t="shared" ref="A366:A380" si="138">+A365+1</f>
        <v>201</v>
      </c>
      <c r="B366" s="103" t="s">
        <v>8</v>
      </c>
      <c r="C366" s="36" t="s">
        <v>407</v>
      </c>
      <c r="D366" s="103" t="s">
        <v>341</v>
      </c>
      <c r="E366" s="103" t="s">
        <v>121</v>
      </c>
      <c r="F366" s="105">
        <v>45000</v>
      </c>
      <c r="G366" s="105">
        <f t="shared" si="136"/>
        <v>1291.5</v>
      </c>
      <c r="H366" s="102">
        <f t="shared" si="131"/>
        <v>1368</v>
      </c>
      <c r="I366" s="105">
        <v>1715.46</v>
      </c>
      <c r="J366" s="102">
        <f t="shared" si="137"/>
        <v>4374.96</v>
      </c>
      <c r="K366" s="102">
        <f t="shared" si="132"/>
        <v>40625.040000000001</v>
      </c>
      <c r="L366" s="102">
        <f t="shared" si="133"/>
        <v>891.00587499999972</v>
      </c>
      <c r="M366" s="102"/>
      <c r="N366" s="106">
        <v>125</v>
      </c>
      <c r="O366" s="102">
        <f t="shared" si="134"/>
        <v>5390.9658749999999</v>
      </c>
      <c r="P366" s="232">
        <f t="shared" si="135"/>
        <v>39609.034124999998</v>
      </c>
    </row>
    <row r="367" spans="1:17" s="78" customFormat="1" ht="30" customHeight="1" x14ac:dyDescent="0.25">
      <c r="A367" s="74">
        <f t="shared" si="138"/>
        <v>202</v>
      </c>
      <c r="B367" s="103" t="s">
        <v>42</v>
      </c>
      <c r="C367" s="36" t="s">
        <v>407</v>
      </c>
      <c r="D367" s="103" t="s">
        <v>341</v>
      </c>
      <c r="E367" s="103" t="s">
        <v>121</v>
      </c>
      <c r="F367" s="105">
        <v>45000</v>
      </c>
      <c r="G367" s="105">
        <f t="shared" si="136"/>
        <v>1291.5</v>
      </c>
      <c r="H367" s="102">
        <f t="shared" si="131"/>
        <v>1368</v>
      </c>
      <c r="I367" s="105">
        <v>1715.46</v>
      </c>
      <c r="J367" s="102">
        <f t="shared" si="137"/>
        <v>4374.96</v>
      </c>
      <c r="K367" s="102">
        <f t="shared" si="132"/>
        <v>40625.040000000001</v>
      </c>
      <c r="L367" s="102">
        <v>0</v>
      </c>
      <c r="M367" s="102"/>
      <c r="N367" s="106">
        <v>842</v>
      </c>
      <c r="O367" s="102">
        <f t="shared" si="134"/>
        <v>5216.96</v>
      </c>
      <c r="P367" s="232">
        <f t="shared" si="135"/>
        <v>39783.040000000001</v>
      </c>
      <c r="Q367" s="32"/>
    </row>
    <row r="368" spans="1:17" s="78" customFormat="1" ht="30" customHeight="1" x14ac:dyDescent="0.25">
      <c r="A368" s="74">
        <f t="shared" si="138"/>
        <v>203</v>
      </c>
      <c r="B368" s="103" t="s">
        <v>348</v>
      </c>
      <c r="C368" s="36" t="s">
        <v>407</v>
      </c>
      <c r="D368" s="103" t="s">
        <v>339</v>
      </c>
      <c r="E368" s="103" t="s">
        <v>121</v>
      </c>
      <c r="F368" s="105">
        <v>45000</v>
      </c>
      <c r="G368" s="105">
        <f t="shared" si="136"/>
        <v>1291.5</v>
      </c>
      <c r="H368" s="102">
        <f t="shared" si="131"/>
        <v>1368</v>
      </c>
      <c r="I368" s="102">
        <v>3430.92</v>
      </c>
      <c r="J368" s="102">
        <f>+G368+H368+I368</f>
        <v>6090.42</v>
      </c>
      <c r="K368" s="102">
        <f>+F368-J368</f>
        <v>38909.58</v>
      </c>
      <c r="L368" s="102">
        <v>0</v>
      </c>
      <c r="M368" s="102"/>
      <c r="N368" s="232">
        <v>575</v>
      </c>
      <c r="O368" s="102">
        <f t="shared" si="134"/>
        <v>6665.42</v>
      </c>
      <c r="P368" s="232">
        <f t="shared" si="135"/>
        <v>38334.58</v>
      </c>
      <c r="Q368" s="32"/>
    </row>
    <row r="369" spans="1:17" s="78" customFormat="1" ht="30" customHeight="1" x14ac:dyDescent="0.25">
      <c r="A369" s="74">
        <f t="shared" si="138"/>
        <v>204</v>
      </c>
      <c r="B369" s="103" t="s">
        <v>342</v>
      </c>
      <c r="C369" s="36" t="s">
        <v>406</v>
      </c>
      <c r="D369" s="103" t="s">
        <v>339</v>
      </c>
      <c r="E369" s="103" t="s">
        <v>121</v>
      </c>
      <c r="F369" s="105">
        <v>45000</v>
      </c>
      <c r="G369" s="105">
        <f t="shared" si="136"/>
        <v>1291.5</v>
      </c>
      <c r="H369" s="102">
        <f t="shared" si="131"/>
        <v>1368</v>
      </c>
      <c r="I369" s="102"/>
      <c r="J369" s="102">
        <f t="shared" si="137"/>
        <v>2659.5</v>
      </c>
      <c r="K369" s="102">
        <f t="shared" si="132"/>
        <v>42340.5</v>
      </c>
      <c r="L369" s="102">
        <v>0</v>
      </c>
      <c r="M369" s="102"/>
      <c r="N369" s="232">
        <v>9883.7199999999993</v>
      </c>
      <c r="O369" s="102">
        <f t="shared" si="134"/>
        <v>12543.22</v>
      </c>
      <c r="P369" s="232">
        <f t="shared" si="135"/>
        <v>32456.78</v>
      </c>
      <c r="Q369" s="32"/>
    </row>
    <row r="370" spans="1:17" s="53" customFormat="1" ht="30" customHeight="1" x14ac:dyDescent="0.25">
      <c r="A370" s="74">
        <f t="shared" si="138"/>
        <v>205</v>
      </c>
      <c r="B370" s="107" t="s">
        <v>344</v>
      </c>
      <c r="C370" s="117" t="s">
        <v>407</v>
      </c>
      <c r="D370" s="107" t="s">
        <v>339</v>
      </c>
      <c r="E370" s="107" t="s">
        <v>121</v>
      </c>
      <c r="F370" s="102">
        <v>45000</v>
      </c>
      <c r="G370" s="105">
        <f t="shared" si="136"/>
        <v>1291.5</v>
      </c>
      <c r="H370" s="102">
        <f t="shared" si="131"/>
        <v>1368</v>
      </c>
      <c r="I370" s="102">
        <v>3430.92</v>
      </c>
      <c r="J370" s="102">
        <f t="shared" si="137"/>
        <v>6090.42</v>
      </c>
      <c r="K370" s="102">
        <f t="shared" si="132"/>
        <v>38909.58</v>
      </c>
      <c r="L370" s="102">
        <v>0</v>
      </c>
      <c r="M370" s="102"/>
      <c r="N370" s="232">
        <v>2527.7199999999998</v>
      </c>
      <c r="O370" s="102">
        <f t="shared" si="134"/>
        <v>8618.14</v>
      </c>
      <c r="P370" s="232">
        <f t="shared" si="135"/>
        <v>36381.86</v>
      </c>
      <c r="Q370" s="39"/>
    </row>
    <row r="371" spans="1:17" s="53" customFormat="1" ht="30" customHeight="1" x14ac:dyDescent="0.25">
      <c r="A371" s="74">
        <f t="shared" si="138"/>
        <v>206</v>
      </c>
      <c r="B371" s="103" t="s">
        <v>346</v>
      </c>
      <c r="C371" s="36" t="s">
        <v>407</v>
      </c>
      <c r="D371" s="103" t="s">
        <v>339</v>
      </c>
      <c r="E371" s="103" t="s">
        <v>121</v>
      </c>
      <c r="F371" s="105">
        <v>45000</v>
      </c>
      <c r="G371" s="105">
        <f t="shared" ref="G371:G380" si="139">F371*2.87%</f>
        <v>1291.5</v>
      </c>
      <c r="H371" s="102">
        <f t="shared" ref="H371:H380" si="140">+F371*3.04%</f>
        <v>1368</v>
      </c>
      <c r="I371" s="102"/>
      <c r="J371" s="102">
        <f t="shared" ref="J371:J376" si="141">+G371+H371+I371</f>
        <v>2659.5</v>
      </c>
      <c r="K371" s="102">
        <f t="shared" ref="K371:K380" si="142">+F371-J371</f>
        <v>42340.5</v>
      </c>
      <c r="L371" s="102">
        <v>0</v>
      </c>
      <c r="M371" s="102"/>
      <c r="N371" s="232">
        <v>3116.22</v>
      </c>
      <c r="O371" s="102">
        <f t="shared" si="134"/>
        <v>5775.7199999999993</v>
      </c>
      <c r="P371" s="232">
        <f t="shared" si="135"/>
        <v>39224.28</v>
      </c>
      <c r="Q371" s="39"/>
    </row>
    <row r="372" spans="1:17" s="53" customFormat="1" ht="30" customHeight="1" x14ac:dyDescent="0.25">
      <c r="A372" s="74">
        <f t="shared" si="138"/>
        <v>207</v>
      </c>
      <c r="B372" s="103" t="s">
        <v>41</v>
      </c>
      <c r="C372" s="36" t="s">
        <v>407</v>
      </c>
      <c r="D372" s="103" t="s">
        <v>339</v>
      </c>
      <c r="E372" s="103" t="s">
        <v>121</v>
      </c>
      <c r="F372" s="105">
        <v>45000</v>
      </c>
      <c r="G372" s="105">
        <f t="shared" si="139"/>
        <v>1291.5</v>
      </c>
      <c r="H372" s="102">
        <f t="shared" si="140"/>
        <v>1368</v>
      </c>
      <c r="I372" s="105">
        <v>1715.46</v>
      </c>
      <c r="J372" s="102">
        <f t="shared" si="141"/>
        <v>4374.96</v>
      </c>
      <c r="K372" s="102">
        <f t="shared" si="142"/>
        <v>40625.040000000001</v>
      </c>
      <c r="L372" s="102">
        <v>0</v>
      </c>
      <c r="M372" s="102"/>
      <c r="N372" s="232">
        <v>6652.64</v>
      </c>
      <c r="O372" s="102">
        <f t="shared" si="134"/>
        <v>11027.6</v>
      </c>
      <c r="P372" s="232">
        <f t="shared" si="135"/>
        <v>33972.400000000001</v>
      </c>
      <c r="Q372" s="39"/>
    </row>
    <row r="373" spans="1:17" s="39" customFormat="1" ht="30" customHeight="1" x14ac:dyDescent="0.25">
      <c r="A373" s="74">
        <f t="shared" si="138"/>
        <v>208</v>
      </c>
      <c r="B373" s="103" t="s">
        <v>22</v>
      </c>
      <c r="C373" s="36" t="s">
        <v>407</v>
      </c>
      <c r="D373" s="103" t="s">
        <v>339</v>
      </c>
      <c r="E373" s="103" t="s">
        <v>120</v>
      </c>
      <c r="F373" s="105">
        <v>40000</v>
      </c>
      <c r="G373" s="105">
        <f t="shared" si="139"/>
        <v>1148</v>
      </c>
      <c r="H373" s="102">
        <f t="shared" si="140"/>
        <v>1216</v>
      </c>
      <c r="I373" s="105">
        <v>1715.46</v>
      </c>
      <c r="J373" s="102">
        <f t="shared" si="141"/>
        <v>4079.46</v>
      </c>
      <c r="K373" s="102">
        <f t="shared" si="142"/>
        <v>35920.54</v>
      </c>
      <c r="L373" s="102">
        <v>0</v>
      </c>
      <c r="M373" s="102"/>
      <c r="N373" s="232">
        <v>19124.560000000001</v>
      </c>
      <c r="O373" s="102">
        <f t="shared" si="134"/>
        <v>23204.02</v>
      </c>
      <c r="P373" s="232">
        <f t="shared" si="135"/>
        <v>16795.98</v>
      </c>
    </row>
    <row r="374" spans="1:17" s="78" customFormat="1" ht="30" customHeight="1" x14ac:dyDescent="0.25">
      <c r="A374" s="74">
        <f t="shared" si="138"/>
        <v>209</v>
      </c>
      <c r="B374" s="103" t="s">
        <v>347</v>
      </c>
      <c r="C374" s="36" t="s">
        <v>407</v>
      </c>
      <c r="D374" s="103" t="s">
        <v>25</v>
      </c>
      <c r="E374" s="103" t="s">
        <v>121</v>
      </c>
      <c r="F374" s="105">
        <v>40000</v>
      </c>
      <c r="G374" s="105">
        <f>F374*2.87%</f>
        <v>1148</v>
      </c>
      <c r="H374" s="102">
        <f>+F374*3.04%</f>
        <v>1216</v>
      </c>
      <c r="I374" s="105">
        <v>1715.46</v>
      </c>
      <c r="J374" s="102">
        <f>+G374+H374+I374</f>
        <v>4079.46</v>
      </c>
      <c r="K374" s="102">
        <f>+F374-J374</f>
        <v>35920.54</v>
      </c>
      <c r="L374" s="102">
        <v>0</v>
      </c>
      <c r="M374" s="102"/>
      <c r="N374" s="232">
        <v>245</v>
      </c>
      <c r="O374" s="102">
        <f t="shared" si="134"/>
        <v>4324.46</v>
      </c>
      <c r="P374" s="232">
        <f t="shared" si="135"/>
        <v>35675.54</v>
      </c>
      <c r="Q374" s="32"/>
    </row>
    <row r="375" spans="1:17" s="78" customFormat="1" ht="30" customHeight="1" x14ac:dyDescent="0.25">
      <c r="A375" s="74">
        <f t="shared" si="138"/>
        <v>210</v>
      </c>
      <c r="B375" s="107" t="s">
        <v>545</v>
      </c>
      <c r="C375" s="117" t="s">
        <v>406</v>
      </c>
      <c r="D375" s="118" t="s">
        <v>25</v>
      </c>
      <c r="E375" s="103" t="s">
        <v>121</v>
      </c>
      <c r="F375" s="102">
        <v>35750</v>
      </c>
      <c r="G375" s="102">
        <f t="shared" ref="G375" si="143">F375*2.87%</f>
        <v>1026.0250000000001</v>
      </c>
      <c r="H375" s="102">
        <f>+F375*3.04%</f>
        <v>1086.8</v>
      </c>
      <c r="I375" s="105">
        <v>0</v>
      </c>
      <c r="J375" s="102">
        <f t="shared" ref="J375" si="144">+G375+H375+I375</f>
        <v>2112.8249999999998</v>
      </c>
      <c r="K375" s="102">
        <f>+F375-J375</f>
        <v>33637.175000000003</v>
      </c>
      <c r="L375" s="102">
        <v>0</v>
      </c>
      <c r="M375" s="102"/>
      <c r="N375" s="232">
        <v>25</v>
      </c>
      <c r="O375" s="102">
        <f t="shared" si="134"/>
        <v>2137.8249999999998</v>
      </c>
      <c r="P375" s="232">
        <f t="shared" si="135"/>
        <v>33612.175000000003</v>
      </c>
      <c r="Q375" s="32"/>
    </row>
    <row r="376" spans="1:17" s="78" customFormat="1" ht="30" customHeight="1" x14ac:dyDescent="0.25">
      <c r="A376" s="74">
        <f t="shared" si="138"/>
        <v>211</v>
      </c>
      <c r="B376" s="103" t="s">
        <v>45</v>
      </c>
      <c r="C376" s="36" t="s">
        <v>407</v>
      </c>
      <c r="D376" s="103" t="s">
        <v>343</v>
      </c>
      <c r="E376" s="103" t="s">
        <v>121</v>
      </c>
      <c r="F376" s="295">
        <v>35000</v>
      </c>
      <c r="G376" s="105">
        <f t="shared" si="139"/>
        <v>1004.5</v>
      </c>
      <c r="H376" s="102">
        <f t="shared" si="140"/>
        <v>1064</v>
      </c>
      <c r="I376" s="105">
        <v>1715.46</v>
      </c>
      <c r="J376" s="102">
        <f t="shared" si="141"/>
        <v>3783.96</v>
      </c>
      <c r="K376" s="102">
        <f t="shared" si="142"/>
        <v>31216.04</v>
      </c>
      <c r="L376" s="102">
        <f>+IF(K376*12&lt;=416220.01,0,IF(K376*12&lt;=624329.01,(((K376*12-416220.01)*0.15)/12),IF((K376*12&lt;=867123.01),(31216+0.2*(K376*12-624329.01))/12,((79776+0.25*(K376*12-867123.01))/12))))-M376</f>
        <v>0</v>
      </c>
      <c r="M376" s="102"/>
      <c r="N376" s="232">
        <v>125</v>
      </c>
      <c r="O376" s="102">
        <f t="shared" si="134"/>
        <v>3908.96</v>
      </c>
      <c r="P376" s="232">
        <f t="shared" si="135"/>
        <v>31091.040000000001</v>
      </c>
      <c r="Q376" s="32"/>
    </row>
    <row r="377" spans="1:17" s="78" customFormat="1" ht="30" customHeight="1" x14ac:dyDescent="0.25">
      <c r="A377" s="74">
        <f t="shared" si="138"/>
        <v>212</v>
      </c>
      <c r="B377" s="103" t="s">
        <v>350</v>
      </c>
      <c r="C377" s="36" t="s">
        <v>406</v>
      </c>
      <c r="D377" s="103" t="s">
        <v>98</v>
      </c>
      <c r="E377" s="103" t="s">
        <v>121</v>
      </c>
      <c r="F377" s="105">
        <v>30000</v>
      </c>
      <c r="G377" s="105">
        <f>F377*2.87%</f>
        <v>861</v>
      </c>
      <c r="H377" s="102">
        <f>+F377*3.04%</f>
        <v>912</v>
      </c>
      <c r="I377" s="102"/>
      <c r="J377" s="102">
        <f>+G377+H377+I377</f>
        <v>1773</v>
      </c>
      <c r="K377" s="102">
        <f>+F377-J377</f>
        <v>28227</v>
      </c>
      <c r="L377" s="102">
        <f>+IF(K377*12&lt;=416220.01,0,IF(K377*12&lt;=624329.01,(((K377*12-416220.01)*0.15)/12),IF((K377*12&lt;=867123.01),(31216+0.2*(K377*12-624329.01))/12,((79776+0.25*(K377*12-867123.01))/12))))-M377</f>
        <v>0</v>
      </c>
      <c r="M377" s="102"/>
      <c r="N377" s="232">
        <v>5748.01</v>
      </c>
      <c r="O377" s="102">
        <f t="shared" si="134"/>
        <v>7521.01</v>
      </c>
      <c r="P377" s="232">
        <f t="shared" si="135"/>
        <v>22478.989999999998</v>
      </c>
      <c r="Q377" s="32"/>
    </row>
    <row r="378" spans="1:17" s="78" customFormat="1" ht="30" customHeight="1" x14ac:dyDescent="0.25">
      <c r="A378" s="74">
        <f>+A377+1</f>
        <v>213</v>
      </c>
      <c r="B378" s="103" t="s">
        <v>349</v>
      </c>
      <c r="C378" s="36" t="s">
        <v>406</v>
      </c>
      <c r="D378" s="103" t="s">
        <v>98</v>
      </c>
      <c r="E378" s="103" t="s">
        <v>222</v>
      </c>
      <c r="F378" s="105">
        <v>23908.5</v>
      </c>
      <c r="G378" s="105">
        <f t="shared" si="139"/>
        <v>686.17394999999999</v>
      </c>
      <c r="H378" s="102">
        <f t="shared" si="140"/>
        <v>726.8184</v>
      </c>
      <c r="I378" s="102"/>
      <c r="J378" s="102">
        <f t="shared" ref="J378:J380" si="145">+G378+H378+I378</f>
        <v>1412.99235</v>
      </c>
      <c r="K378" s="102">
        <f t="shared" si="142"/>
        <v>22495.50765</v>
      </c>
      <c r="L378" s="102">
        <f>+IF(K378*12&lt;=416220.01,0,IF(K378*12&lt;=624329.01,(((K378*12-416220.01)*0.15)/12),IF((K378*12&lt;=867123.01),(31216+0.2*(K378*12-624329.01))/12,((79776+0.25*(K378*12-867123.01))/12))))-M378</f>
        <v>0</v>
      </c>
      <c r="M378" s="102"/>
      <c r="N378" s="232">
        <v>2848.89</v>
      </c>
      <c r="O378" s="102">
        <f t="shared" si="134"/>
        <v>4261.8823499999999</v>
      </c>
      <c r="P378" s="232">
        <f t="shared" si="135"/>
        <v>19646.61765</v>
      </c>
      <c r="Q378" s="32"/>
    </row>
    <row r="379" spans="1:17" s="53" customFormat="1" ht="30" customHeight="1" x14ac:dyDescent="0.25">
      <c r="A379" s="74">
        <f t="shared" si="138"/>
        <v>214</v>
      </c>
      <c r="B379" s="103" t="s">
        <v>44</v>
      </c>
      <c r="C379" s="36" t="s">
        <v>406</v>
      </c>
      <c r="D379" s="103" t="s">
        <v>98</v>
      </c>
      <c r="E379" s="103" t="s">
        <v>121</v>
      </c>
      <c r="F379" s="105">
        <v>23835</v>
      </c>
      <c r="G379" s="105">
        <f t="shared" si="139"/>
        <v>684.06449999999995</v>
      </c>
      <c r="H379" s="102">
        <f t="shared" si="140"/>
        <v>724.58399999999995</v>
      </c>
      <c r="I379" s="102"/>
      <c r="J379" s="102">
        <f t="shared" si="145"/>
        <v>1408.6484999999998</v>
      </c>
      <c r="K379" s="102">
        <f t="shared" si="142"/>
        <v>22426.351500000001</v>
      </c>
      <c r="L379" s="102">
        <f>+IF(K379*12&lt;=416220.01,0,IF(K379*12&lt;=624329.01,(((K379*12-416220.01)*0.15)/12),IF((K379*12&lt;=867123.01),(31216+0.2*(K379*12-624329.01))/12,((79776+0.25*(K379*12-867123.01))/12))))-M379</f>
        <v>0</v>
      </c>
      <c r="M379" s="102"/>
      <c r="N379" s="232">
        <v>25</v>
      </c>
      <c r="O379" s="102">
        <f t="shared" si="134"/>
        <v>1433.6484999999998</v>
      </c>
      <c r="P379" s="232">
        <f t="shared" si="135"/>
        <v>22401.351500000001</v>
      </c>
      <c r="Q379" s="39"/>
    </row>
    <row r="380" spans="1:17" s="32" customFormat="1" ht="30" customHeight="1" x14ac:dyDescent="0.25">
      <c r="A380" s="74">
        <f t="shared" si="138"/>
        <v>215</v>
      </c>
      <c r="B380" s="103" t="s">
        <v>557</v>
      </c>
      <c r="C380" s="36" t="s">
        <v>406</v>
      </c>
      <c r="D380" s="103" t="s">
        <v>195</v>
      </c>
      <c r="E380" s="103" t="s">
        <v>222</v>
      </c>
      <c r="F380" s="105">
        <v>20000</v>
      </c>
      <c r="G380" s="105">
        <f t="shared" si="139"/>
        <v>574</v>
      </c>
      <c r="H380" s="102">
        <f t="shared" si="140"/>
        <v>608</v>
      </c>
      <c r="I380" s="102"/>
      <c r="J380" s="102">
        <f t="shared" si="145"/>
        <v>1182</v>
      </c>
      <c r="K380" s="102">
        <f t="shared" si="142"/>
        <v>18818</v>
      </c>
      <c r="L380" s="102">
        <f>+IF(K380*12&lt;=416220.01,0,IF(K380*12&lt;=624329.01,(((K380*12-416220.01)*0.15)/12),IF((K380*12&lt;=867123.01),(31216+0.2*(K380*12-624329.01))/12,((79776+0.25*(K380*12-867123.01))/12))))-M380</f>
        <v>0</v>
      </c>
      <c r="M380" s="102"/>
      <c r="N380" s="232">
        <v>1473.32</v>
      </c>
      <c r="O380" s="102">
        <f t="shared" si="134"/>
        <v>2655.3199999999997</v>
      </c>
      <c r="P380" s="232">
        <f t="shared" si="135"/>
        <v>17344.68</v>
      </c>
    </row>
    <row r="381" spans="1:17" s="78" customFormat="1" ht="30" customHeight="1" x14ac:dyDescent="0.25">
      <c r="A381" s="196" t="s">
        <v>124</v>
      </c>
      <c r="B381" s="197"/>
      <c r="C381" s="197"/>
      <c r="D381" s="197"/>
      <c r="E381" s="198"/>
      <c r="F381" s="37">
        <f t="shared" ref="F381:P381" si="146">SUM(F363:F380)</f>
        <v>735493.5</v>
      </c>
      <c r="G381" s="37">
        <f t="shared" si="146"/>
        <v>21108.66345</v>
      </c>
      <c r="H381" s="37">
        <f t="shared" si="146"/>
        <v>22359.002399999998</v>
      </c>
      <c r="I381" s="37">
        <f t="shared" si="146"/>
        <v>17154.599999999999</v>
      </c>
      <c r="J381" s="37">
        <f t="shared" si="146"/>
        <v>60622.265849999996</v>
      </c>
      <c r="K381" s="37">
        <f t="shared" si="146"/>
        <v>674871.23415000003</v>
      </c>
      <c r="L381" s="37">
        <f t="shared" si="146"/>
        <v>8734.593041666667</v>
      </c>
      <c r="M381" s="37"/>
      <c r="N381" s="37">
        <f t="shared" si="146"/>
        <v>77584.2</v>
      </c>
      <c r="O381" s="37">
        <f t="shared" si="146"/>
        <v>146941.0588916667</v>
      </c>
      <c r="P381" s="37">
        <f t="shared" si="146"/>
        <v>588552.44110833341</v>
      </c>
      <c r="Q381" s="32"/>
    </row>
    <row r="382" spans="1:17" s="78" customFormat="1" ht="30" customHeight="1" thickBot="1" x14ac:dyDescent="0.3">
      <c r="A382" s="41"/>
      <c r="B382" s="48"/>
      <c r="C382" s="133"/>
      <c r="D382" s="48"/>
      <c r="E382" s="48"/>
      <c r="F382" s="49"/>
      <c r="G382" s="49"/>
      <c r="H382" s="49"/>
      <c r="I382" s="49"/>
      <c r="J382" s="49"/>
      <c r="K382" s="49"/>
      <c r="L382" s="49"/>
      <c r="M382" s="49"/>
      <c r="N382" s="49"/>
      <c r="O382" s="49"/>
      <c r="P382" s="49"/>
      <c r="Q382" s="32"/>
    </row>
    <row r="383" spans="1:17" s="78" customFormat="1" ht="30" customHeight="1" thickBot="1" x14ac:dyDescent="0.3">
      <c r="A383" s="54"/>
      <c r="B383" s="55" t="s">
        <v>400</v>
      </c>
      <c r="C383" s="134"/>
      <c r="D383" s="56"/>
      <c r="E383" s="57"/>
      <c r="F383" s="58">
        <f>+F19+F24+F28+F41+F48+F52+F59+F65+F74+F78+F84+F90+F97+F101+F105+F113+F119+F126+F132+F141+F146+F154+F159+F163+F170+F175+F179+F184+F191+F200+F204+F209+F214+F221+F225+F230+F234+F240+F246+F252+F257+F263+F267+F272+F302+F310+F332+F337+F341+F345+F349+F355+F360+F381+F34</f>
        <v>15091818.5</v>
      </c>
      <c r="G383" s="58">
        <f t="shared" ref="G383:P383" si="147">+G19+G24+G28+G41+G48+G52+G59+G65+G74+G78+G84+G90+G97+G101+G105+G113+G119+G126+G132+G141+G146+G154+G159+G163+G170+G175+G179+G184+G191+G200+G204+G209+G214+G221+G225+G230+G234+G240+G246+G252+G257+G263+G267+G272+G302+G310+G332+G337+G341+G345+G349+G355+G360+G381+G34</f>
        <v>433135.19094999996</v>
      </c>
      <c r="H383" s="58">
        <f t="shared" si="147"/>
        <v>457029.60240000003</v>
      </c>
      <c r="I383" s="58">
        <f t="shared" si="147"/>
        <v>128659.50000000001</v>
      </c>
      <c r="J383" s="58">
        <f t="shared" si="147"/>
        <v>1018824.2933499997</v>
      </c>
      <c r="K383" s="58">
        <f t="shared" si="147"/>
        <v>14072994.206649996</v>
      </c>
      <c r="L383" s="58">
        <f t="shared" si="147"/>
        <v>926139.58266666671</v>
      </c>
      <c r="M383" s="58">
        <f t="shared" si="147"/>
        <v>0</v>
      </c>
      <c r="N383" s="58">
        <f t="shared" si="147"/>
        <v>827252.67999999993</v>
      </c>
      <c r="O383" s="58">
        <f t="shared" si="147"/>
        <v>2772216.5560166654</v>
      </c>
      <c r="P383" s="58">
        <f t="shared" si="147"/>
        <v>12319601.943983329</v>
      </c>
      <c r="Q383" s="32"/>
    </row>
    <row r="384" spans="1:17" s="78" customFormat="1" ht="30" customHeight="1" x14ac:dyDescent="0.25">
      <c r="A384" s="44"/>
      <c r="B384" s="42"/>
      <c r="C384" s="44"/>
      <c r="D384" s="42"/>
      <c r="E384" s="42"/>
      <c r="F384" s="252"/>
      <c r="G384" s="32"/>
      <c r="H384" s="32"/>
      <c r="I384" s="32"/>
      <c r="J384" s="32"/>
      <c r="K384" s="38"/>
      <c r="L384" s="32"/>
      <c r="M384" s="32"/>
      <c r="N384" s="32"/>
      <c r="O384" s="32"/>
      <c r="P384" s="38"/>
      <c r="Q384" s="32"/>
    </row>
    <row r="385" spans="1:60" s="32" customFormat="1" ht="30" customHeight="1" x14ac:dyDescent="0.25">
      <c r="A385" s="44"/>
      <c r="B385" s="21"/>
      <c r="C385" s="136"/>
      <c r="D385" s="20"/>
      <c r="E385" s="21" t="s">
        <v>467</v>
      </c>
      <c r="I385" s="38"/>
      <c r="P385" s="49"/>
    </row>
    <row r="386" spans="1:60" s="53" customFormat="1" ht="30" customHeight="1" x14ac:dyDescent="0.25">
      <c r="A386" s="44"/>
      <c r="B386" s="21" t="s">
        <v>468</v>
      </c>
      <c r="C386" s="136"/>
      <c r="D386" s="20"/>
      <c r="E386" s="21" t="s">
        <v>469</v>
      </c>
      <c r="F386" s="32"/>
      <c r="G386" s="32"/>
      <c r="H386" s="32"/>
      <c r="I386" s="32"/>
      <c r="J386" s="32"/>
      <c r="K386" s="32"/>
      <c r="L386" s="32"/>
      <c r="M386" s="32"/>
      <c r="N386" s="32"/>
      <c r="O386" s="32"/>
      <c r="P386" s="32"/>
      <c r="Q386" s="39"/>
    </row>
    <row r="387" spans="1:60" s="78" customFormat="1" ht="30" customHeight="1" x14ac:dyDescent="0.25">
      <c r="A387" s="44"/>
      <c r="B387" s="42"/>
      <c r="C387" s="44"/>
      <c r="D387" s="42"/>
      <c r="E387" s="42"/>
      <c r="F387" s="39"/>
      <c r="G387" s="32"/>
      <c r="H387" s="32"/>
      <c r="I387" s="32"/>
      <c r="J387" s="32"/>
      <c r="K387" s="32"/>
      <c r="L387" s="32"/>
      <c r="M387" s="32"/>
      <c r="N387" s="32"/>
      <c r="O387" s="32"/>
      <c r="P387" s="32"/>
      <c r="Q387" s="32"/>
    </row>
    <row r="388" spans="1:60" ht="30" customHeight="1" x14ac:dyDescent="0.25">
      <c r="A388" s="44"/>
      <c r="B388" s="42"/>
      <c r="C388" s="44"/>
      <c r="D388" s="42"/>
      <c r="E388" s="42"/>
      <c r="F388" s="39"/>
      <c r="G388" s="32"/>
      <c r="H388" s="32"/>
      <c r="I388" s="32"/>
      <c r="J388" s="32"/>
      <c r="K388" s="32"/>
      <c r="L388" s="32"/>
      <c r="M388" s="32"/>
      <c r="N388" s="32"/>
      <c r="O388" s="32"/>
      <c r="P388" s="32"/>
      <c r="Q388" s="32"/>
      <c r="R388" s="32"/>
      <c r="S388" s="32"/>
      <c r="T388" s="32"/>
      <c r="U388" s="32"/>
      <c r="V388" s="32"/>
      <c r="W388" s="32"/>
      <c r="X388" s="32"/>
      <c r="Y388" s="32"/>
      <c r="Z388" s="32"/>
      <c r="AA388" s="32"/>
      <c r="AB388" s="32"/>
      <c r="AC388" s="32"/>
      <c r="AD388" s="32"/>
      <c r="AE388" s="32"/>
      <c r="AF388" s="32"/>
      <c r="AG388" s="32"/>
      <c r="AH388" s="32"/>
      <c r="AI388" s="32"/>
      <c r="AJ388" s="32"/>
      <c r="AK388" s="32"/>
      <c r="AL388" s="32"/>
      <c r="AM388" s="32"/>
      <c r="AN388" s="32"/>
      <c r="AO388" s="32"/>
      <c r="AP388" s="32"/>
      <c r="AQ388" s="32"/>
      <c r="AR388" s="32"/>
      <c r="AS388" s="32"/>
      <c r="AT388" s="32"/>
      <c r="AU388" s="32"/>
      <c r="AV388" s="32"/>
      <c r="AW388" s="32"/>
      <c r="AX388" s="32"/>
      <c r="AY388" s="32"/>
      <c r="AZ388" s="32"/>
      <c r="BA388" s="32"/>
      <c r="BB388" s="32"/>
      <c r="BC388" s="32"/>
      <c r="BD388" s="32"/>
      <c r="BE388" s="32"/>
      <c r="BF388" s="32"/>
      <c r="BG388" s="32"/>
      <c r="BH388" s="32"/>
    </row>
    <row r="389" spans="1:60" ht="30" customHeight="1" x14ac:dyDescent="0.25">
      <c r="A389" s="44"/>
      <c r="B389" s="42"/>
      <c r="C389" s="44"/>
      <c r="D389" s="42"/>
      <c r="E389" s="42"/>
      <c r="F389" s="39"/>
      <c r="G389" s="32"/>
      <c r="H389" s="32"/>
      <c r="I389" s="32"/>
      <c r="J389" s="32"/>
      <c r="K389" s="32"/>
      <c r="L389" s="32"/>
      <c r="M389" s="32"/>
      <c r="N389" s="32"/>
      <c r="O389" s="32"/>
      <c r="P389" s="32"/>
      <c r="Q389" s="32"/>
      <c r="R389" s="32"/>
      <c r="S389" s="32"/>
      <c r="T389" s="32"/>
      <c r="U389" s="32"/>
      <c r="V389" s="32"/>
      <c r="W389" s="32"/>
      <c r="X389" s="32"/>
      <c r="Y389" s="32"/>
      <c r="Z389" s="32"/>
      <c r="AA389" s="32"/>
      <c r="AB389" s="32"/>
      <c r="AC389" s="32"/>
      <c r="AD389" s="32"/>
      <c r="AE389" s="32"/>
      <c r="AF389" s="32"/>
      <c r="AG389" s="32"/>
      <c r="AH389" s="32"/>
      <c r="AI389" s="32"/>
      <c r="AJ389" s="32"/>
      <c r="AK389" s="32"/>
      <c r="AL389" s="32"/>
      <c r="AM389" s="32"/>
      <c r="AN389" s="32"/>
      <c r="AO389" s="32"/>
      <c r="AP389" s="32"/>
      <c r="AQ389" s="32"/>
      <c r="AR389" s="32"/>
      <c r="AS389" s="32"/>
      <c r="AT389" s="32"/>
      <c r="AU389" s="32"/>
      <c r="AV389" s="32"/>
      <c r="AW389" s="32"/>
      <c r="AX389" s="32"/>
      <c r="AY389" s="32"/>
      <c r="AZ389" s="32"/>
      <c r="BA389" s="32"/>
      <c r="BB389" s="32"/>
      <c r="BC389" s="32"/>
      <c r="BD389" s="32"/>
      <c r="BE389" s="32"/>
      <c r="BF389" s="32"/>
      <c r="BG389" s="32"/>
      <c r="BH389" s="32"/>
    </row>
    <row r="390" spans="1:60" ht="30" customHeight="1" x14ac:dyDescent="0.25">
      <c r="A390" s="44"/>
      <c r="B390" s="42"/>
      <c r="C390" s="44"/>
      <c r="D390" s="42"/>
      <c r="E390" s="42"/>
      <c r="F390" s="39"/>
      <c r="G390" s="32"/>
      <c r="H390" s="32"/>
      <c r="I390" s="32"/>
      <c r="J390" s="32"/>
      <c r="K390" s="32"/>
      <c r="L390" s="32"/>
      <c r="M390" s="32"/>
      <c r="N390" s="32"/>
      <c r="O390" s="32"/>
      <c r="P390" s="32"/>
      <c r="Q390" s="32"/>
      <c r="R390" s="32"/>
      <c r="S390" s="32"/>
      <c r="T390" s="32"/>
      <c r="U390" s="32"/>
      <c r="V390" s="32"/>
      <c r="W390" s="32"/>
      <c r="X390" s="32"/>
      <c r="Y390" s="32"/>
      <c r="Z390" s="32"/>
      <c r="AA390" s="32"/>
      <c r="AB390" s="32"/>
      <c r="AC390" s="32"/>
      <c r="AD390" s="32"/>
      <c r="AE390" s="32"/>
      <c r="AF390" s="32"/>
      <c r="AG390" s="32"/>
      <c r="AH390" s="32"/>
      <c r="AI390" s="32"/>
      <c r="AJ390" s="32"/>
      <c r="AK390" s="32"/>
      <c r="AL390" s="32"/>
      <c r="AM390" s="32"/>
      <c r="AN390" s="32"/>
      <c r="AO390" s="32"/>
      <c r="AP390" s="32"/>
      <c r="AQ390" s="32"/>
      <c r="AR390" s="32"/>
      <c r="AS390" s="32"/>
      <c r="AT390" s="32"/>
      <c r="AU390" s="32"/>
      <c r="AV390" s="32"/>
      <c r="AW390" s="32"/>
      <c r="AX390" s="32"/>
      <c r="AY390" s="32"/>
      <c r="AZ390" s="32"/>
      <c r="BA390" s="32"/>
      <c r="BB390" s="32"/>
      <c r="BC390" s="32"/>
      <c r="BD390" s="32"/>
      <c r="BE390" s="32"/>
      <c r="BF390" s="32"/>
      <c r="BG390" s="32"/>
      <c r="BH390" s="32"/>
    </row>
    <row r="391" spans="1:60" ht="30" customHeight="1" x14ac:dyDescent="0.25">
      <c r="A391" s="44"/>
      <c r="B391" s="42"/>
      <c r="C391" s="44"/>
      <c r="D391" s="42"/>
      <c r="E391" s="42"/>
      <c r="F391" s="39"/>
      <c r="G391" s="32"/>
      <c r="H391" s="32"/>
      <c r="I391" s="32"/>
      <c r="J391" s="32"/>
      <c r="K391" s="32"/>
      <c r="L391" s="32"/>
      <c r="M391" s="32"/>
      <c r="N391" s="32"/>
      <c r="O391" s="32"/>
      <c r="P391" s="32"/>
      <c r="Q391" s="38">
        <f>+P382+N382</f>
        <v>0</v>
      </c>
      <c r="R391" s="32"/>
      <c r="S391" s="32"/>
      <c r="T391" s="32"/>
      <c r="U391" s="32"/>
      <c r="V391" s="32"/>
      <c r="W391" s="32"/>
      <c r="X391" s="32"/>
      <c r="Y391" s="32"/>
      <c r="Z391" s="32"/>
      <c r="AA391" s="32"/>
      <c r="AB391" s="32"/>
      <c r="AC391" s="32"/>
      <c r="AD391" s="32"/>
      <c r="AE391" s="32"/>
      <c r="AF391" s="32"/>
      <c r="AG391" s="32"/>
      <c r="AH391" s="32"/>
      <c r="AI391" s="32"/>
      <c r="AJ391" s="32"/>
      <c r="AK391" s="32"/>
      <c r="AL391" s="32"/>
      <c r="AM391" s="32"/>
      <c r="AN391" s="32"/>
      <c r="AO391" s="32"/>
      <c r="AP391" s="32"/>
      <c r="AQ391" s="32"/>
      <c r="AR391" s="32"/>
      <c r="AS391" s="32"/>
      <c r="AT391" s="32"/>
      <c r="AU391" s="32"/>
      <c r="AV391" s="32"/>
      <c r="AW391" s="32"/>
      <c r="AX391" s="32"/>
      <c r="AY391" s="32"/>
      <c r="AZ391" s="32"/>
      <c r="BA391" s="32"/>
      <c r="BB391" s="32"/>
      <c r="BC391" s="32"/>
      <c r="BD391" s="32"/>
      <c r="BE391" s="32"/>
      <c r="BF391" s="32"/>
      <c r="BG391" s="32"/>
      <c r="BH391" s="32"/>
    </row>
    <row r="392" spans="1:60" ht="30" customHeight="1" x14ac:dyDescent="0.25">
      <c r="A392" s="44"/>
      <c r="B392" s="42"/>
      <c r="C392" s="44"/>
      <c r="D392" s="42"/>
      <c r="E392" s="42"/>
      <c r="F392" s="39"/>
      <c r="G392" s="32"/>
      <c r="H392" s="32"/>
      <c r="I392" s="32"/>
      <c r="J392" s="32"/>
      <c r="K392" s="32"/>
      <c r="L392" s="32"/>
      <c r="M392" s="32"/>
      <c r="N392" s="32"/>
      <c r="O392" s="32"/>
      <c r="P392" s="32"/>
      <c r="Q392" s="32"/>
      <c r="R392" s="32"/>
      <c r="S392" s="32"/>
      <c r="T392" s="32"/>
      <c r="U392" s="32"/>
      <c r="V392" s="32"/>
      <c r="W392" s="32"/>
      <c r="X392" s="32"/>
      <c r="Y392" s="32"/>
      <c r="Z392" s="32"/>
      <c r="AA392" s="32"/>
      <c r="AB392" s="32"/>
      <c r="AC392" s="32"/>
      <c r="AD392" s="32"/>
      <c r="AE392" s="32"/>
      <c r="AF392" s="32"/>
      <c r="AG392" s="32"/>
      <c r="AH392" s="32"/>
      <c r="AI392" s="32"/>
      <c r="AJ392" s="32"/>
      <c r="AK392" s="32"/>
      <c r="AL392" s="32"/>
      <c r="AM392" s="32"/>
      <c r="AN392" s="32"/>
      <c r="AO392" s="32"/>
      <c r="AP392" s="32"/>
      <c r="AQ392" s="32"/>
      <c r="AR392" s="32"/>
      <c r="AS392" s="32"/>
      <c r="AT392" s="32"/>
      <c r="AU392" s="32"/>
      <c r="AV392" s="32"/>
      <c r="AW392" s="32"/>
      <c r="AX392" s="32"/>
      <c r="AY392" s="32"/>
      <c r="AZ392" s="32"/>
      <c r="BA392" s="32"/>
      <c r="BB392" s="32"/>
      <c r="BC392" s="32"/>
      <c r="BD392" s="32"/>
      <c r="BE392" s="32"/>
      <c r="BF392" s="32"/>
      <c r="BG392" s="32"/>
      <c r="BH392" s="32"/>
    </row>
    <row r="393" spans="1:60" ht="30" customHeight="1" x14ac:dyDescent="0.25">
      <c r="A393" s="44"/>
      <c r="B393" s="42"/>
      <c r="C393" s="44"/>
      <c r="D393" s="42"/>
      <c r="E393" s="42"/>
      <c r="F393" s="39"/>
      <c r="G393" s="32"/>
      <c r="H393" s="32"/>
      <c r="I393" s="32"/>
      <c r="J393" s="32"/>
      <c r="K393" s="32"/>
      <c r="L393" s="32"/>
      <c r="M393" s="32"/>
      <c r="N393" s="32"/>
      <c r="O393" s="32"/>
      <c r="P393" s="32"/>
      <c r="Q393" s="32"/>
      <c r="R393" s="32"/>
      <c r="S393" s="32"/>
      <c r="T393" s="32"/>
      <c r="U393" s="32"/>
      <c r="V393" s="32"/>
      <c r="W393" s="32"/>
      <c r="X393" s="32"/>
      <c r="Y393" s="32"/>
      <c r="Z393" s="32"/>
      <c r="AA393" s="32"/>
      <c r="AB393" s="32"/>
      <c r="AC393" s="32"/>
      <c r="AD393" s="32"/>
      <c r="AE393" s="32"/>
      <c r="AF393" s="32"/>
      <c r="AG393" s="32"/>
      <c r="AH393" s="32"/>
      <c r="AI393" s="32"/>
      <c r="AJ393" s="32"/>
      <c r="AK393" s="32"/>
      <c r="AL393" s="32"/>
      <c r="AM393" s="32"/>
      <c r="AN393" s="32"/>
      <c r="AO393" s="32"/>
      <c r="AP393" s="32"/>
      <c r="AQ393" s="32"/>
      <c r="AR393" s="32"/>
      <c r="AS393" s="32"/>
      <c r="AT393" s="32"/>
      <c r="AU393" s="32"/>
      <c r="AV393" s="32"/>
      <c r="AW393" s="32"/>
      <c r="AX393" s="32"/>
      <c r="AY393" s="32"/>
      <c r="AZ393" s="32"/>
      <c r="BA393" s="32"/>
      <c r="BB393" s="32"/>
      <c r="BC393" s="32"/>
      <c r="BD393" s="32"/>
      <c r="BE393" s="32"/>
      <c r="BF393" s="32"/>
      <c r="BG393" s="32"/>
      <c r="BH393" s="32"/>
    </row>
    <row r="394" spans="1:60" ht="30" customHeight="1" x14ac:dyDescent="0.25">
      <c r="A394" s="44"/>
      <c r="B394" s="42"/>
      <c r="C394" s="44"/>
      <c r="D394" s="42"/>
      <c r="E394" s="42"/>
      <c r="F394" s="39"/>
      <c r="G394" s="32"/>
      <c r="H394" s="32"/>
      <c r="I394" s="32"/>
      <c r="J394" s="32"/>
      <c r="K394" s="32"/>
      <c r="L394" s="32"/>
      <c r="M394" s="32"/>
      <c r="N394" s="32"/>
      <c r="O394" s="32"/>
      <c r="P394" s="32"/>
      <c r="Q394" s="32"/>
      <c r="R394" s="32"/>
      <c r="S394" s="32"/>
      <c r="T394" s="32"/>
      <c r="U394" s="32"/>
      <c r="V394" s="32"/>
      <c r="W394" s="32"/>
      <c r="X394" s="32"/>
      <c r="Y394" s="32"/>
      <c r="Z394" s="32"/>
      <c r="AA394" s="32"/>
      <c r="AB394" s="32"/>
      <c r="AC394" s="32"/>
      <c r="AD394" s="32"/>
      <c r="AE394" s="32"/>
      <c r="AF394" s="32"/>
      <c r="AG394" s="32"/>
      <c r="AH394" s="32"/>
      <c r="AI394" s="32"/>
      <c r="AJ394" s="32"/>
      <c r="AK394" s="32"/>
      <c r="AL394" s="32"/>
      <c r="AM394" s="32"/>
      <c r="AN394" s="32"/>
      <c r="AO394" s="32"/>
      <c r="AP394" s="32"/>
      <c r="AQ394" s="32"/>
      <c r="AR394" s="32"/>
      <c r="AS394" s="32"/>
      <c r="AT394" s="32"/>
      <c r="AU394" s="32"/>
      <c r="AV394" s="32"/>
      <c r="AW394" s="32"/>
      <c r="AX394" s="32"/>
      <c r="AY394" s="32"/>
      <c r="AZ394" s="32"/>
      <c r="BA394" s="32"/>
      <c r="BB394" s="32"/>
      <c r="BC394" s="32"/>
      <c r="BD394" s="32"/>
      <c r="BE394" s="32"/>
      <c r="BF394" s="32"/>
      <c r="BG394" s="32"/>
      <c r="BH394" s="32"/>
    </row>
    <row r="395" spans="1:60" ht="30" customHeight="1" x14ac:dyDescent="0.25">
      <c r="A395" s="44"/>
      <c r="B395" s="42"/>
      <c r="C395" s="44"/>
      <c r="D395" s="42"/>
      <c r="E395" s="42"/>
      <c r="F395" s="39"/>
      <c r="G395" s="32"/>
      <c r="H395" s="32"/>
      <c r="I395" s="32"/>
      <c r="J395" s="32"/>
      <c r="K395" s="32"/>
      <c r="L395" s="32"/>
      <c r="M395" s="32"/>
      <c r="N395" s="32"/>
      <c r="O395" s="32"/>
      <c r="P395" s="32"/>
      <c r="Q395" s="32"/>
      <c r="R395" s="32"/>
      <c r="S395" s="32"/>
      <c r="T395" s="32"/>
      <c r="U395" s="32"/>
      <c r="V395" s="32"/>
      <c r="W395" s="32"/>
      <c r="X395" s="32"/>
      <c r="Y395" s="32"/>
      <c r="Z395" s="32"/>
      <c r="AA395" s="32"/>
      <c r="AB395" s="32"/>
      <c r="AC395" s="32"/>
      <c r="AD395" s="32"/>
      <c r="AE395" s="32"/>
      <c r="AF395" s="32"/>
      <c r="AG395" s="32"/>
      <c r="AH395" s="32"/>
      <c r="AI395" s="32"/>
      <c r="AJ395" s="32"/>
      <c r="AK395" s="32"/>
      <c r="AL395" s="32"/>
      <c r="AM395" s="32"/>
      <c r="AN395" s="32"/>
      <c r="AO395" s="32"/>
      <c r="AP395" s="32"/>
      <c r="AQ395" s="32"/>
      <c r="AR395" s="32"/>
      <c r="AS395" s="32"/>
      <c r="AT395" s="32"/>
      <c r="AU395" s="32"/>
      <c r="AV395" s="32"/>
      <c r="AW395" s="32"/>
      <c r="AX395" s="32"/>
      <c r="AY395" s="32"/>
      <c r="AZ395" s="32"/>
      <c r="BA395" s="32"/>
      <c r="BB395" s="32"/>
      <c r="BC395" s="32"/>
      <c r="BD395" s="32"/>
      <c r="BE395" s="32"/>
      <c r="BF395" s="32"/>
      <c r="BG395" s="32"/>
      <c r="BH395" s="32"/>
    </row>
    <row r="396" spans="1:60" ht="30" customHeight="1" x14ac:dyDescent="0.25">
      <c r="A396" s="44"/>
      <c r="B396" s="42"/>
      <c r="C396" s="44"/>
      <c r="D396" s="42"/>
      <c r="E396" s="42"/>
      <c r="F396" s="39"/>
      <c r="G396" s="32"/>
      <c r="H396" s="32"/>
      <c r="I396" s="32"/>
      <c r="J396" s="32"/>
      <c r="K396" s="32"/>
      <c r="L396" s="32"/>
      <c r="M396" s="32"/>
      <c r="N396" s="32"/>
      <c r="O396" s="32"/>
      <c r="P396" s="32"/>
      <c r="Q396" s="32"/>
      <c r="R396" s="32"/>
      <c r="S396" s="32"/>
      <c r="T396" s="32"/>
      <c r="U396" s="32"/>
      <c r="V396" s="32"/>
      <c r="W396" s="32"/>
      <c r="X396" s="32"/>
      <c r="Y396" s="32"/>
      <c r="Z396" s="32"/>
      <c r="AA396" s="32"/>
      <c r="AB396" s="32"/>
      <c r="AC396" s="32"/>
      <c r="AD396" s="32"/>
      <c r="AE396" s="32"/>
      <c r="AF396" s="32"/>
      <c r="AG396" s="32"/>
      <c r="AH396" s="32"/>
      <c r="AI396" s="32"/>
      <c r="AJ396" s="32"/>
      <c r="AK396" s="32"/>
      <c r="AL396" s="32"/>
      <c r="AM396" s="32"/>
      <c r="AN396" s="32"/>
      <c r="AO396" s="32"/>
      <c r="AP396" s="32"/>
      <c r="AQ396" s="32"/>
      <c r="AR396" s="32"/>
      <c r="AS396" s="32"/>
      <c r="AT396" s="32"/>
      <c r="AU396" s="32"/>
      <c r="AV396" s="32"/>
      <c r="AW396" s="32"/>
      <c r="AX396" s="32"/>
      <c r="AY396" s="32"/>
      <c r="AZ396" s="32"/>
      <c r="BA396" s="32"/>
      <c r="BB396" s="32"/>
      <c r="BC396" s="32"/>
      <c r="BD396" s="32"/>
      <c r="BE396" s="32"/>
      <c r="BF396" s="32"/>
      <c r="BG396" s="32"/>
      <c r="BH396" s="32"/>
    </row>
    <row r="397" spans="1:60" ht="30" customHeight="1" x14ac:dyDescent="0.25">
      <c r="A397" s="44"/>
      <c r="B397" s="42"/>
      <c r="C397" s="44"/>
      <c r="D397" s="42"/>
      <c r="E397" s="42"/>
      <c r="F397" s="39"/>
      <c r="G397" s="32"/>
      <c r="H397" s="32"/>
      <c r="I397" s="32"/>
      <c r="J397" s="32"/>
      <c r="K397" s="32"/>
      <c r="L397" s="32"/>
      <c r="M397" s="32"/>
      <c r="N397" s="32"/>
      <c r="O397" s="32"/>
      <c r="P397" s="32"/>
      <c r="Q397" s="32"/>
      <c r="R397" s="32"/>
      <c r="S397" s="32"/>
      <c r="T397" s="32"/>
      <c r="U397" s="32"/>
      <c r="V397" s="32"/>
      <c r="W397" s="32"/>
      <c r="X397" s="32"/>
      <c r="Y397" s="32"/>
      <c r="Z397" s="32"/>
      <c r="AA397" s="32"/>
      <c r="AB397" s="32"/>
      <c r="AC397" s="32"/>
      <c r="AD397" s="32"/>
      <c r="AE397" s="32"/>
      <c r="AF397" s="32"/>
      <c r="AG397" s="32"/>
      <c r="AH397" s="32"/>
      <c r="AI397" s="32"/>
      <c r="AJ397" s="32"/>
      <c r="AK397" s="32"/>
      <c r="AL397" s="32"/>
      <c r="AM397" s="32"/>
      <c r="AN397" s="32"/>
      <c r="AO397" s="32"/>
      <c r="AP397" s="32"/>
      <c r="AQ397" s="32"/>
      <c r="AR397" s="32"/>
      <c r="AS397" s="32"/>
      <c r="AT397" s="32"/>
      <c r="AU397" s="32"/>
      <c r="AV397" s="32"/>
      <c r="AW397" s="32"/>
      <c r="AX397" s="32"/>
      <c r="AY397" s="32"/>
      <c r="AZ397" s="32"/>
      <c r="BA397" s="32"/>
      <c r="BB397" s="32"/>
      <c r="BC397" s="32"/>
      <c r="BD397" s="32"/>
      <c r="BE397" s="32"/>
      <c r="BF397" s="32"/>
      <c r="BG397" s="32"/>
      <c r="BH397" s="32"/>
    </row>
    <row r="398" spans="1:60" ht="30" customHeight="1" x14ac:dyDescent="0.25">
      <c r="A398" s="44"/>
      <c r="B398" s="42"/>
      <c r="C398" s="44"/>
      <c r="D398" s="42"/>
      <c r="E398" s="42"/>
      <c r="F398" s="39"/>
      <c r="G398" s="32"/>
      <c r="H398" s="32"/>
      <c r="I398" s="32"/>
      <c r="J398" s="32"/>
      <c r="K398" s="32"/>
      <c r="L398" s="32"/>
      <c r="M398" s="32"/>
      <c r="N398" s="32"/>
      <c r="O398" s="32"/>
      <c r="P398" s="32"/>
      <c r="Q398" s="32"/>
      <c r="R398" s="32"/>
      <c r="S398" s="32"/>
      <c r="T398" s="32"/>
      <c r="U398" s="32"/>
      <c r="V398" s="32"/>
      <c r="W398" s="32"/>
      <c r="X398" s="32"/>
      <c r="Y398" s="32"/>
      <c r="Z398" s="32"/>
      <c r="AA398" s="32"/>
      <c r="AB398" s="32"/>
      <c r="AC398" s="32"/>
      <c r="AD398" s="32"/>
      <c r="AE398" s="32"/>
      <c r="AF398" s="32"/>
      <c r="AG398" s="32"/>
      <c r="AH398" s="32"/>
      <c r="AI398" s="32"/>
      <c r="AJ398" s="32"/>
      <c r="AK398" s="32"/>
      <c r="AL398" s="32"/>
      <c r="AM398" s="32"/>
      <c r="AN398" s="32"/>
      <c r="AO398" s="32"/>
      <c r="AP398" s="32"/>
      <c r="AQ398" s="32"/>
      <c r="AR398" s="32"/>
      <c r="AS398" s="32"/>
      <c r="AT398" s="32"/>
      <c r="AU398" s="32"/>
      <c r="AV398" s="32"/>
      <c r="AW398" s="32"/>
      <c r="AX398" s="32"/>
      <c r="AY398" s="32"/>
      <c r="AZ398" s="32"/>
      <c r="BA398" s="32"/>
      <c r="BB398" s="32"/>
      <c r="BC398" s="32"/>
      <c r="BD398" s="32"/>
      <c r="BE398" s="32"/>
      <c r="BF398" s="32"/>
      <c r="BG398" s="32"/>
      <c r="BH398" s="32"/>
    </row>
    <row r="399" spans="1:60" ht="30" customHeight="1" x14ac:dyDescent="0.25">
      <c r="A399" s="44"/>
      <c r="B399" s="42"/>
      <c r="C399" s="44"/>
      <c r="D399" s="42"/>
      <c r="E399" s="42"/>
      <c r="F399" s="39"/>
      <c r="G399" s="32"/>
      <c r="H399" s="32"/>
      <c r="I399" s="32"/>
      <c r="J399" s="32"/>
      <c r="K399" s="32"/>
      <c r="L399" s="32"/>
      <c r="M399" s="32"/>
      <c r="N399" s="32"/>
      <c r="O399" s="32"/>
      <c r="P399" s="32"/>
      <c r="Q399" s="32"/>
      <c r="R399" s="32"/>
      <c r="S399" s="32"/>
      <c r="T399" s="32"/>
      <c r="U399" s="32"/>
      <c r="V399" s="32"/>
      <c r="W399" s="32"/>
      <c r="X399" s="32"/>
      <c r="Y399" s="32"/>
      <c r="Z399" s="32"/>
      <c r="AA399" s="32"/>
      <c r="AB399" s="32"/>
      <c r="AC399" s="32"/>
      <c r="AD399" s="32"/>
      <c r="AE399" s="32"/>
      <c r="AF399" s="32"/>
      <c r="AG399" s="32"/>
      <c r="AH399" s="32"/>
      <c r="AI399" s="32"/>
      <c r="AJ399" s="32"/>
      <c r="AK399" s="32"/>
      <c r="AL399" s="32"/>
      <c r="AM399" s="32"/>
      <c r="AN399" s="32"/>
      <c r="AO399" s="32"/>
      <c r="AP399" s="32"/>
      <c r="AQ399" s="32"/>
      <c r="AR399" s="32"/>
      <c r="AS399" s="32"/>
      <c r="AT399" s="32"/>
      <c r="AU399" s="32"/>
      <c r="AV399" s="32"/>
      <c r="AW399" s="32"/>
      <c r="AX399" s="32"/>
      <c r="AY399" s="32"/>
      <c r="AZ399" s="32"/>
      <c r="BA399" s="32"/>
      <c r="BB399" s="32"/>
      <c r="BC399" s="32"/>
      <c r="BD399" s="32"/>
      <c r="BE399" s="32"/>
      <c r="BF399" s="32"/>
      <c r="BG399" s="32"/>
      <c r="BH399" s="32"/>
    </row>
    <row r="400" spans="1:60" ht="30" customHeight="1" x14ac:dyDescent="0.25">
      <c r="A400" s="44"/>
      <c r="B400" s="42"/>
      <c r="C400" s="44"/>
      <c r="D400" s="42"/>
      <c r="E400" s="42"/>
      <c r="F400" s="39"/>
      <c r="G400" s="32"/>
      <c r="H400" s="32"/>
      <c r="I400" s="32"/>
      <c r="J400" s="32"/>
      <c r="K400" s="32"/>
      <c r="L400" s="32"/>
      <c r="M400" s="32"/>
      <c r="N400" s="32"/>
      <c r="O400" s="32"/>
      <c r="P400" s="32"/>
      <c r="Q400" s="32"/>
      <c r="R400" s="32"/>
      <c r="S400" s="32"/>
      <c r="T400" s="32"/>
      <c r="U400" s="32"/>
      <c r="V400" s="32"/>
      <c r="W400" s="32"/>
      <c r="X400" s="32"/>
      <c r="Y400" s="32"/>
      <c r="Z400" s="32"/>
      <c r="AA400" s="32"/>
      <c r="AB400" s="32"/>
      <c r="AC400" s="32"/>
      <c r="AD400" s="32"/>
      <c r="AE400" s="32"/>
      <c r="AF400" s="32"/>
      <c r="AG400" s="32"/>
      <c r="AH400" s="32"/>
      <c r="AI400" s="32"/>
      <c r="AJ400" s="32"/>
      <c r="AK400" s="32"/>
      <c r="AL400" s="32"/>
      <c r="AM400" s="32"/>
      <c r="AN400" s="32"/>
      <c r="AO400" s="32"/>
      <c r="AP400" s="32"/>
      <c r="AQ400" s="32"/>
      <c r="AR400" s="32"/>
      <c r="AS400" s="32"/>
      <c r="AT400" s="32"/>
      <c r="AU400" s="32"/>
      <c r="AV400" s="32"/>
      <c r="AW400" s="32"/>
      <c r="AX400" s="32"/>
      <c r="AY400" s="32"/>
      <c r="AZ400" s="32"/>
      <c r="BA400" s="32"/>
      <c r="BB400" s="32"/>
      <c r="BC400" s="32"/>
      <c r="BD400" s="32"/>
      <c r="BE400" s="32"/>
      <c r="BF400" s="32"/>
      <c r="BG400" s="32"/>
      <c r="BH400" s="32"/>
    </row>
    <row r="401" spans="17:60" ht="30" customHeight="1" x14ac:dyDescent="0.25">
      <c r="Q401" s="32"/>
      <c r="R401" s="32"/>
      <c r="S401" s="32"/>
      <c r="T401" s="32"/>
      <c r="U401" s="32"/>
      <c r="V401" s="32"/>
      <c r="W401" s="32"/>
      <c r="X401" s="32"/>
      <c r="Y401" s="32"/>
      <c r="Z401" s="32"/>
      <c r="AA401" s="32"/>
      <c r="AB401" s="32"/>
      <c r="AC401" s="32"/>
      <c r="AD401" s="32"/>
      <c r="AE401" s="32"/>
      <c r="AF401" s="32"/>
      <c r="AG401" s="32"/>
      <c r="AH401" s="32"/>
      <c r="AI401" s="32"/>
      <c r="AJ401" s="32"/>
      <c r="AK401" s="32"/>
      <c r="AL401" s="32"/>
      <c r="AM401" s="32"/>
      <c r="AN401" s="32"/>
      <c r="AO401" s="32"/>
      <c r="AP401" s="32"/>
      <c r="AQ401" s="32"/>
      <c r="AR401" s="32"/>
      <c r="AS401" s="32"/>
      <c r="AT401" s="32"/>
      <c r="AU401" s="32"/>
      <c r="AV401" s="32"/>
      <c r="AW401" s="32"/>
      <c r="AX401" s="32"/>
      <c r="AY401" s="32"/>
      <c r="AZ401" s="32"/>
      <c r="BA401" s="32"/>
      <c r="BB401" s="32"/>
      <c r="BC401" s="32"/>
      <c r="BD401" s="32"/>
      <c r="BE401" s="32"/>
      <c r="BF401" s="32"/>
      <c r="BG401" s="32"/>
      <c r="BH401" s="32"/>
    </row>
    <row r="402" spans="17:60" ht="30" customHeight="1" x14ac:dyDescent="0.25">
      <c r="Q402" s="32"/>
      <c r="R402" s="32"/>
      <c r="S402" s="32"/>
      <c r="T402" s="32"/>
      <c r="U402" s="32"/>
      <c r="V402" s="32"/>
      <c r="W402" s="32"/>
      <c r="X402" s="32"/>
      <c r="Y402" s="32"/>
      <c r="Z402" s="32"/>
      <c r="AA402" s="32"/>
      <c r="AB402" s="32"/>
      <c r="AC402" s="32"/>
      <c r="AD402" s="32"/>
      <c r="AE402" s="32"/>
      <c r="AF402" s="32"/>
      <c r="AG402" s="32"/>
      <c r="AH402" s="32"/>
      <c r="AI402" s="32"/>
      <c r="AJ402" s="32"/>
      <c r="AK402" s="32"/>
      <c r="AL402" s="32"/>
      <c r="AM402" s="32"/>
      <c r="AN402" s="32"/>
      <c r="AO402" s="32"/>
      <c r="AP402" s="32"/>
      <c r="AQ402" s="32"/>
      <c r="AR402" s="32"/>
      <c r="AS402" s="32"/>
      <c r="AT402" s="32"/>
      <c r="AU402" s="32"/>
      <c r="AV402" s="32"/>
      <c r="AW402" s="32"/>
      <c r="AX402" s="32"/>
      <c r="AY402" s="32"/>
      <c r="AZ402" s="32"/>
      <c r="BA402" s="32"/>
      <c r="BB402" s="32"/>
      <c r="BC402" s="32"/>
      <c r="BD402" s="32"/>
      <c r="BE402" s="32"/>
      <c r="BF402" s="32"/>
      <c r="BG402" s="32"/>
      <c r="BH402" s="32"/>
    </row>
    <row r="403" spans="17:60" ht="30" customHeight="1" x14ac:dyDescent="0.25">
      <c r="Q403" s="32"/>
      <c r="R403" s="32"/>
      <c r="S403" s="32"/>
      <c r="T403" s="32"/>
      <c r="U403" s="32"/>
      <c r="V403" s="32"/>
      <c r="W403" s="32"/>
      <c r="X403" s="32"/>
      <c r="Y403" s="32"/>
      <c r="Z403" s="32"/>
      <c r="AA403" s="32"/>
      <c r="AB403" s="32"/>
      <c r="AC403" s="32"/>
      <c r="AD403" s="32"/>
      <c r="AE403" s="32"/>
      <c r="AF403" s="32"/>
      <c r="AG403" s="32"/>
      <c r="AH403" s="32"/>
      <c r="AI403" s="32"/>
      <c r="AJ403" s="32"/>
      <c r="AK403" s="32"/>
      <c r="AL403" s="32"/>
      <c r="AM403" s="32"/>
      <c r="AN403" s="32"/>
      <c r="AO403" s="32"/>
      <c r="AP403" s="32"/>
      <c r="AQ403" s="32"/>
      <c r="AR403" s="32"/>
      <c r="AS403" s="32"/>
      <c r="AT403" s="32"/>
      <c r="AU403" s="32"/>
      <c r="AV403" s="32"/>
      <c r="AW403" s="32"/>
      <c r="AX403" s="32"/>
      <c r="AY403" s="32"/>
      <c r="AZ403" s="32"/>
      <c r="BA403" s="32"/>
      <c r="BB403" s="32"/>
      <c r="BC403" s="32"/>
      <c r="BD403" s="32"/>
      <c r="BE403" s="32"/>
      <c r="BF403" s="32"/>
      <c r="BG403" s="32"/>
      <c r="BH403" s="32"/>
    </row>
    <row r="404" spans="17:60" ht="30" customHeight="1" x14ac:dyDescent="0.25">
      <c r="Q404" s="32"/>
      <c r="R404" s="32"/>
      <c r="S404" s="32"/>
      <c r="T404" s="32"/>
      <c r="U404" s="32"/>
      <c r="V404" s="32"/>
      <c r="W404" s="32"/>
      <c r="X404" s="32"/>
      <c r="Y404" s="32"/>
      <c r="Z404" s="32"/>
      <c r="AA404" s="32"/>
      <c r="AB404" s="32"/>
      <c r="AC404" s="32"/>
      <c r="AD404" s="32"/>
      <c r="AE404" s="32"/>
      <c r="AF404" s="32"/>
      <c r="AG404" s="32"/>
      <c r="AH404" s="32"/>
      <c r="AI404" s="32"/>
      <c r="AJ404" s="32"/>
      <c r="AK404" s="32"/>
      <c r="AL404" s="32"/>
      <c r="AM404" s="32"/>
      <c r="AN404" s="32"/>
      <c r="AO404" s="32"/>
      <c r="AP404" s="32"/>
      <c r="AQ404" s="32"/>
      <c r="AR404" s="32"/>
      <c r="AS404" s="32"/>
      <c r="AT404" s="32"/>
      <c r="AU404" s="32"/>
      <c r="AV404" s="32"/>
      <c r="AW404" s="32"/>
      <c r="AX404" s="32"/>
      <c r="AY404" s="32"/>
      <c r="AZ404" s="32"/>
      <c r="BA404" s="32"/>
      <c r="BB404" s="32"/>
      <c r="BC404" s="32"/>
      <c r="BD404" s="32"/>
      <c r="BE404" s="32"/>
      <c r="BF404" s="32"/>
      <c r="BG404" s="32"/>
      <c r="BH404" s="32"/>
    </row>
    <row r="405" spans="17:60" ht="30" customHeight="1" x14ac:dyDescent="0.25">
      <c r="Q405" s="32"/>
      <c r="R405" s="32"/>
      <c r="S405" s="32"/>
      <c r="T405" s="32"/>
      <c r="U405" s="32"/>
      <c r="V405" s="32"/>
      <c r="W405" s="32"/>
      <c r="X405" s="32"/>
      <c r="Y405" s="32"/>
      <c r="Z405" s="32"/>
      <c r="AA405" s="32"/>
      <c r="AB405" s="32"/>
      <c r="AC405" s="32"/>
      <c r="AD405" s="32"/>
      <c r="AE405" s="32"/>
      <c r="AF405" s="32"/>
      <c r="AG405" s="32"/>
      <c r="AH405" s="32"/>
      <c r="AI405" s="32"/>
      <c r="AJ405" s="32"/>
      <c r="AK405" s="32"/>
      <c r="AL405" s="32"/>
      <c r="AM405" s="32"/>
      <c r="AN405" s="32"/>
      <c r="AO405" s="32"/>
      <c r="AP405" s="32"/>
      <c r="AQ405" s="32"/>
      <c r="AR405" s="32"/>
      <c r="AS405" s="32"/>
      <c r="AT405" s="32"/>
      <c r="AU405" s="32"/>
      <c r="AV405" s="32"/>
      <c r="AW405" s="32"/>
      <c r="AX405" s="32"/>
      <c r="AY405" s="32"/>
      <c r="AZ405" s="32"/>
      <c r="BA405" s="32"/>
      <c r="BB405" s="32"/>
      <c r="BC405" s="32"/>
      <c r="BD405" s="32"/>
      <c r="BE405" s="32"/>
      <c r="BF405" s="32"/>
      <c r="BG405" s="32"/>
      <c r="BH405" s="32"/>
    </row>
    <row r="406" spans="17:60" ht="30" customHeight="1" x14ac:dyDescent="0.25">
      <c r="Q406" s="32"/>
      <c r="R406" s="32"/>
      <c r="S406" s="32"/>
      <c r="T406" s="32"/>
      <c r="U406" s="32"/>
      <c r="V406" s="32"/>
      <c r="W406" s="32"/>
      <c r="X406" s="32"/>
      <c r="Y406" s="32"/>
      <c r="Z406" s="32"/>
      <c r="AA406" s="32"/>
      <c r="AB406" s="32"/>
      <c r="AC406" s="32"/>
      <c r="AD406" s="32"/>
      <c r="AE406" s="32"/>
      <c r="AF406" s="32"/>
      <c r="AG406" s="32"/>
      <c r="AH406" s="32"/>
      <c r="AI406" s="32"/>
      <c r="AJ406" s="32"/>
      <c r="AK406" s="32"/>
      <c r="AL406" s="32"/>
      <c r="AM406" s="32"/>
      <c r="AN406" s="32"/>
      <c r="AO406" s="32"/>
      <c r="AP406" s="32"/>
      <c r="AQ406" s="32"/>
      <c r="AR406" s="32"/>
      <c r="AS406" s="32"/>
      <c r="AT406" s="32"/>
      <c r="AU406" s="32"/>
      <c r="AV406" s="32"/>
      <c r="AW406" s="32"/>
      <c r="AX406" s="32"/>
      <c r="AY406" s="32"/>
      <c r="AZ406" s="32"/>
      <c r="BA406" s="32"/>
      <c r="BB406" s="32"/>
      <c r="BC406" s="32"/>
      <c r="BD406" s="32"/>
      <c r="BE406" s="32"/>
      <c r="BF406" s="32"/>
      <c r="BG406" s="32"/>
      <c r="BH406" s="32"/>
    </row>
    <row r="407" spans="17:60" ht="30" customHeight="1" x14ac:dyDescent="0.25">
      <c r="Q407" s="32"/>
      <c r="R407" s="32"/>
      <c r="S407" s="32"/>
      <c r="T407" s="32"/>
      <c r="U407" s="32"/>
      <c r="V407" s="32"/>
      <c r="W407" s="32"/>
      <c r="X407" s="32"/>
      <c r="Y407" s="32"/>
      <c r="Z407" s="32"/>
      <c r="AA407" s="32"/>
      <c r="AB407" s="32"/>
      <c r="AC407" s="32"/>
      <c r="AD407" s="32"/>
      <c r="AE407" s="32"/>
      <c r="AF407" s="32"/>
      <c r="AG407" s="32"/>
      <c r="AH407" s="32"/>
      <c r="AI407" s="32"/>
      <c r="AJ407" s="32"/>
      <c r="AK407" s="32"/>
      <c r="AL407" s="32"/>
      <c r="AM407" s="32"/>
      <c r="AN407" s="32"/>
      <c r="AO407" s="32"/>
      <c r="AP407" s="32"/>
      <c r="AQ407" s="32"/>
      <c r="AR407" s="32"/>
      <c r="AS407" s="32"/>
      <c r="AT407" s="32"/>
      <c r="AU407" s="32"/>
      <c r="AV407" s="32"/>
      <c r="AW407" s="32"/>
      <c r="AX407" s="32"/>
      <c r="AY407" s="32"/>
      <c r="AZ407" s="32"/>
      <c r="BA407" s="32"/>
      <c r="BB407" s="32"/>
      <c r="BC407" s="32"/>
      <c r="BD407" s="32"/>
      <c r="BE407" s="32"/>
      <c r="BF407" s="32"/>
      <c r="BG407" s="32"/>
      <c r="BH407" s="32"/>
    </row>
    <row r="408" spans="17:60" ht="30" customHeight="1" x14ac:dyDescent="0.25">
      <c r="Q408" s="32"/>
      <c r="R408" s="32"/>
      <c r="S408" s="32"/>
      <c r="T408" s="32"/>
      <c r="U408" s="32"/>
      <c r="V408" s="32"/>
      <c r="W408" s="32"/>
      <c r="X408" s="32"/>
      <c r="Y408" s="32"/>
      <c r="Z408" s="32"/>
      <c r="AA408" s="32"/>
      <c r="AB408" s="32"/>
      <c r="AC408" s="32"/>
      <c r="AD408" s="32"/>
      <c r="AE408" s="32"/>
      <c r="AF408" s="32"/>
      <c r="AG408" s="32"/>
      <c r="AH408" s="32"/>
      <c r="AI408" s="32"/>
      <c r="AJ408" s="32"/>
      <c r="AK408" s="32"/>
      <c r="AL408" s="32"/>
      <c r="AM408" s="32"/>
      <c r="AN408" s="32"/>
      <c r="AO408" s="32"/>
      <c r="AP408" s="32"/>
      <c r="AQ408" s="32"/>
      <c r="AR408" s="32"/>
      <c r="AS408" s="32"/>
      <c r="AT408" s="32"/>
      <c r="AU408" s="32"/>
      <c r="AV408" s="32"/>
      <c r="AW408" s="32"/>
      <c r="AX408" s="32"/>
      <c r="AY408" s="32"/>
      <c r="AZ408" s="32"/>
      <c r="BA408" s="32"/>
      <c r="BB408" s="32"/>
      <c r="BC408" s="32"/>
      <c r="BD408" s="32"/>
      <c r="BE408" s="32"/>
      <c r="BF408" s="32"/>
      <c r="BG408" s="32"/>
      <c r="BH408" s="32"/>
    </row>
    <row r="409" spans="17:60" ht="30" customHeight="1" x14ac:dyDescent="0.25">
      <c r="Q409" s="32"/>
      <c r="R409" s="32"/>
      <c r="S409" s="32"/>
      <c r="T409" s="32"/>
      <c r="U409" s="32"/>
      <c r="V409" s="32"/>
      <c r="W409" s="32"/>
      <c r="X409" s="32"/>
      <c r="Y409" s="32"/>
      <c r="Z409" s="32"/>
      <c r="AA409" s="32"/>
      <c r="AB409" s="32"/>
      <c r="AC409" s="32"/>
      <c r="AD409" s="32"/>
      <c r="AE409" s="32"/>
      <c r="AF409" s="32"/>
      <c r="AG409" s="32"/>
      <c r="AH409" s="32"/>
      <c r="AI409" s="32"/>
      <c r="AJ409" s="32"/>
      <c r="AK409" s="32"/>
      <c r="AL409" s="32"/>
      <c r="AM409" s="32"/>
      <c r="AN409" s="32"/>
      <c r="AO409" s="32"/>
      <c r="AP409" s="32"/>
      <c r="AQ409" s="32"/>
      <c r="AR409" s="32"/>
      <c r="AS409" s="32"/>
      <c r="AT409" s="32"/>
      <c r="AU409" s="32"/>
      <c r="AV409" s="32"/>
      <c r="AW409" s="32"/>
      <c r="AX409" s="32"/>
      <c r="AY409" s="32"/>
      <c r="AZ409" s="32"/>
      <c r="BA409" s="32"/>
      <c r="BB409" s="32"/>
      <c r="BC409" s="32"/>
      <c r="BD409" s="32"/>
      <c r="BE409" s="32"/>
      <c r="BF409" s="32"/>
      <c r="BG409" s="32"/>
      <c r="BH409" s="32"/>
    </row>
    <row r="410" spans="17:60" ht="30" customHeight="1" x14ac:dyDescent="0.25">
      <c r="Q410" s="32"/>
      <c r="R410" s="32"/>
      <c r="S410" s="32"/>
      <c r="T410" s="32"/>
      <c r="U410" s="32"/>
      <c r="V410" s="32"/>
      <c r="W410" s="32"/>
      <c r="X410" s="32"/>
      <c r="Y410" s="32"/>
      <c r="Z410" s="32"/>
      <c r="AA410" s="32"/>
      <c r="AB410" s="32"/>
      <c r="AC410" s="32"/>
      <c r="AD410" s="32"/>
      <c r="AE410" s="32"/>
      <c r="AF410" s="32"/>
      <c r="AG410" s="32"/>
      <c r="AH410" s="32"/>
      <c r="AI410" s="32"/>
      <c r="AJ410" s="32"/>
      <c r="AK410" s="32"/>
      <c r="AL410" s="32"/>
      <c r="AM410" s="32"/>
      <c r="AN410" s="32"/>
      <c r="AO410" s="32"/>
      <c r="AP410" s="32"/>
      <c r="AQ410" s="32"/>
      <c r="AR410" s="32"/>
      <c r="AS410" s="32"/>
      <c r="AT410" s="32"/>
      <c r="AU410" s="32"/>
      <c r="AV410" s="32"/>
      <c r="AW410" s="32"/>
      <c r="AX410" s="32"/>
      <c r="AY410" s="32"/>
      <c r="AZ410" s="32"/>
      <c r="BA410" s="32"/>
      <c r="BB410" s="32"/>
      <c r="BC410" s="32"/>
      <c r="BD410" s="32"/>
      <c r="BE410" s="32"/>
      <c r="BF410" s="32"/>
      <c r="BG410" s="32"/>
      <c r="BH410" s="32"/>
    </row>
    <row r="411" spans="17:60" ht="30" customHeight="1" x14ac:dyDescent="0.25">
      <c r="Q411" s="32"/>
      <c r="R411" s="32"/>
      <c r="S411" s="32"/>
      <c r="T411" s="32"/>
      <c r="U411" s="32"/>
      <c r="V411" s="32"/>
      <c r="W411" s="32"/>
      <c r="X411" s="32"/>
      <c r="Y411" s="32"/>
      <c r="Z411" s="32"/>
      <c r="AA411" s="32"/>
      <c r="AB411" s="32"/>
      <c r="AC411" s="32"/>
      <c r="AD411" s="32"/>
      <c r="AE411" s="32"/>
      <c r="AF411" s="32"/>
      <c r="AG411" s="32"/>
      <c r="AH411" s="32"/>
      <c r="AI411" s="32"/>
      <c r="AJ411" s="32"/>
      <c r="AK411" s="32"/>
      <c r="AL411" s="32"/>
      <c r="AM411" s="32"/>
      <c r="AN411" s="32"/>
      <c r="AO411" s="32"/>
      <c r="AP411" s="32"/>
      <c r="AQ411" s="32"/>
      <c r="AR411" s="32"/>
      <c r="AS411" s="32"/>
      <c r="AT411" s="32"/>
      <c r="AU411" s="32"/>
      <c r="AV411" s="32"/>
      <c r="AW411" s="32"/>
      <c r="AX411" s="32"/>
      <c r="AY411" s="32"/>
      <c r="AZ411" s="32"/>
      <c r="BA411" s="32"/>
      <c r="BB411" s="32"/>
      <c r="BC411" s="32"/>
      <c r="BD411" s="32"/>
      <c r="BE411" s="32"/>
      <c r="BF411" s="32"/>
      <c r="BG411" s="32"/>
      <c r="BH411" s="32"/>
    </row>
    <row r="16873" spans="2:16" s="4" customFormat="1" ht="30" customHeight="1" x14ac:dyDescent="0.2">
      <c r="B16873" s="23"/>
      <c r="D16873" s="23"/>
      <c r="E16873" s="23"/>
      <c r="F16873" s="2"/>
      <c r="G16873" s="1"/>
      <c r="H16873" s="1"/>
      <c r="I16873" s="1"/>
      <c r="J16873" s="1"/>
      <c r="K16873" s="1"/>
      <c r="L16873" s="1"/>
      <c r="M16873" s="1"/>
      <c r="N16873" s="1"/>
      <c r="O16873" s="1"/>
      <c r="P16873" s="1"/>
    </row>
    <row r="16875" spans="2:16" s="4" customFormat="1" ht="30" customHeight="1" x14ac:dyDescent="0.2">
      <c r="B16875" s="23"/>
      <c r="D16875" s="23"/>
      <c r="E16875" s="23"/>
      <c r="F16875" s="2"/>
      <c r="G16875" s="1"/>
      <c r="H16875" s="1"/>
      <c r="I16875" s="1"/>
      <c r="J16875" s="1"/>
      <c r="K16875" s="1"/>
      <c r="L16875" s="1"/>
      <c r="M16875" s="1"/>
      <c r="N16875" s="1"/>
      <c r="O16875" s="1"/>
      <c r="P16875" s="1"/>
    </row>
    <row r="16885" spans="7:11" ht="30" customHeight="1" x14ac:dyDescent="0.2">
      <c r="G16885" s="4"/>
      <c r="H16885" s="4"/>
      <c r="I16885" s="4"/>
      <c r="J16885" s="4"/>
      <c r="K16885" s="4"/>
    </row>
    <row r="16887" spans="7:11" ht="30" customHeight="1" x14ac:dyDescent="0.2">
      <c r="G16887" s="4"/>
      <c r="H16887" s="4"/>
      <c r="I16887" s="4"/>
      <c r="J16887" s="4"/>
      <c r="K16887" s="4"/>
    </row>
    <row r="16897" spans="2:16" ht="30" customHeight="1" x14ac:dyDescent="0.2">
      <c r="N16897" s="4"/>
      <c r="O16897" s="4"/>
      <c r="P16897" s="4"/>
    </row>
    <row r="16899" spans="2:16" ht="30" customHeight="1" x14ac:dyDescent="0.2">
      <c r="N16899" s="4"/>
      <c r="O16899" s="4"/>
      <c r="P16899" s="4"/>
    </row>
    <row r="16900" spans="2:16" ht="30" customHeight="1" x14ac:dyDescent="0.2">
      <c r="L16900" s="4"/>
      <c r="M16900" s="4"/>
    </row>
    <row r="16901" spans="2:16" ht="30" customHeight="1" x14ac:dyDescent="0.2">
      <c r="B16901" s="23">
        <f>SUM(B6:B16900)</f>
        <v>0</v>
      </c>
    </row>
    <row r="16902" spans="2:16" ht="30" customHeight="1" x14ac:dyDescent="0.2">
      <c r="L16902" s="4"/>
      <c r="M16902" s="4"/>
    </row>
    <row r="16903" spans="2:16" ht="30" customHeight="1" x14ac:dyDescent="0.2">
      <c r="B16903" s="23">
        <f>SUM(B16901)</f>
        <v>0</v>
      </c>
    </row>
    <row r="1000226" spans="15:15" ht="30" customHeight="1" x14ac:dyDescent="0.2">
      <c r="O1000226" s="11" t="e">
        <f>SUM(#REF!)</f>
        <v>#REF!</v>
      </c>
    </row>
  </sheetData>
  <mergeCells count="22">
    <mergeCell ref="A143:E143"/>
    <mergeCell ref="A148:E148"/>
    <mergeCell ref="A165:E165"/>
    <mergeCell ref="A248:D248"/>
    <mergeCell ref="G5:J5"/>
    <mergeCell ref="A54:B54"/>
    <mergeCell ref="A61:B61"/>
    <mergeCell ref="A67:B67"/>
    <mergeCell ref="A75:C75"/>
    <mergeCell ref="A80:D80"/>
    <mergeCell ref="A86:D86"/>
    <mergeCell ref="A102:E102"/>
    <mergeCell ref="A107:E107"/>
    <mergeCell ref="A115:E115"/>
    <mergeCell ref="A121:E121"/>
    <mergeCell ref="A127:E127"/>
    <mergeCell ref="A134:E134"/>
    <mergeCell ref="A1:P1"/>
    <mergeCell ref="A2:P2"/>
    <mergeCell ref="A3:P3"/>
    <mergeCell ref="A92:D92"/>
    <mergeCell ref="A99:E99"/>
  </mergeCells>
  <pageMargins left="0.23622047244094488" right="0.23622047244094488" top="0.88" bottom="0.74803149606299213" header="0.31496062992125984" footer="0.31496062992125984"/>
  <pageSetup paperSize="5" scale="49" fitToHeight="0" orientation="landscape" r:id="rId1"/>
  <rowBreaks count="14" manualBreakCount="14">
    <brk id="34" max="15" man="1"/>
    <brk id="60" max="15" man="1"/>
    <brk id="85" max="15" man="1"/>
    <brk id="113" max="15" man="1"/>
    <brk id="141" max="15" man="1"/>
    <brk id="164" max="15" man="1"/>
    <brk id="192" max="15" man="1"/>
    <brk id="215" max="15" man="1"/>
    <brk id="235" max="15" man="1"/>
    <brk id="258" max="15" man="1"/>
    <brk id="284" max="15" man="1"/>
    <brk id="310" max="15" man="1"/>
    <brk id="333" max="15" man="1"/>
    <brk id="361" max="15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S1048202"/>
  <sheetViews>
    <sheetView showGridLines="0" view="pageBreakPreview" zoomScale="60" zoomScaleNormal="80" workbookViewId="0">
      <pane xSplit="2" ySplit="8" topLeftCell="C9" activePane="bottomRight" state="frozen"/>
      <selection pane="topRight" activeCell="C1" sqref="C1"/>
      <selection pane="bottomLeft" activeCell="A9" sqref="A9"/>
      <selection pane="bottomRight" activeCell="O262" sqref="O262"/>
    </sheetView>
  </sheetViews>
  <sheetFormatPr baseColWidth="10" defaultColWidth="11.42578125" defaultRowHeight="30" customHeight="1" x14ac:dyDescent="0.2"/>
  <cols>
    <col min="1" max="1" width="6.42578125" style="4" customWidth="1"/>
    <col min="2" max="2" width="38.85546875" style="23" customWidth="1"/>
    <col min="3" max="3" width="11.7109375" style="4" customWidth="1"/>
    <col min="4" max="4" width="38.5703125" style="23" customWidth="1"/>
    <col min="5" max="5" width="20.42578125" style="23" customWidth="1"/>
    <col min="6" max="6" width="30.28515625" style="23" customWidth="1"/>
    <col min="7" max="7" width="26.5703125" style="23" customWidth="1"/>
    <col min="8" max="8" width="19.85546875" style="2" bestFit="1" customWidth="1"/>
    <col min="9" max="9" width="17.140625" style="1" customWidth="1"/>
    <col min="10" max="10" width="16.85546875" style="1" bestFit="1" customWidth="1"/>
    <col min="11" max="11" width="17.28515625" style="1" customWidth="1"/>
    <col min="12" max="12" width="17.28515625" style="1" bestFit="1" customWidth="1"/>
    <col min="13" max="13" width="26.140625" style="1" bestFit="1" customWidth="1"/>
    <col min="14" max="14" width="26.7109375" style="1" bestFit="1" customWidth="1"/>
    <col min="15" max="15" width="14.140625" style="1" bestFit="1" customWidth="1"/>
    <col min="16" max="16" width="19" style="1" bestFit="1" customWidth="1"/>
    <col min="17" max="17" width="20" style="1" customWidth="1"/>
    <col min="18" max="18" width="20.140625" style="1" bestFit="1" customWidth="1"/>
    <col min="19" max="16384" width="11.42578125" style="1"/>
  </cols>
  <sheetData>
    <row r="1" spans="1:19" ht="30" customHeight="1" x14ac:dyDescent="0.2">
      <c r="B1" s="22"/>
      <c r="C1" s="130"/>
    </row>
    <row r="2" spans="1:19" ht="30" customHeight="1" x14ac:dyDescent="0.35">
      <c r="A2" s="305" t="s">
        <v>395</v>
      </c>
      <c r="B2" s="305"/>
      <c r="C2" s="305"/>
      <c r="D2" s="305"/>
      <c r="E2" s="305"/>
      <c r="F2" s="305"/>
      <c r="G2" s="305"/>
      <c r="H2" s="305"/>
      <c r="I2" s="305"/>
      <c r="J2" s="305"/>
      <c r="K2" s="305"/>
      <c r="L2" s="305"/>
      <c r="M2" s="305"/>
      <c r="N2" s="305"/>
      <c r="O2" s="305"/>
      <c r="P2" s="305"/>
      <c r="Q2" s="305"/>
      <c r="R2" s="305"/>
    </row>
    <row r="3" spans="1:19" ht="30" customHeight="1" x14ac:dyDescent="0.35">
      <c r="A3" s="306" t="s">
        <v>398</v>
      </c>
      <c r="B3" s="306"/>
      <c r="C3" s="306"/>
      <c r="D3" s="306"/>
      <c r="E3" s="306"/>
      <c r="F3" s="306"/>
      <c r="G3" s="306"/>
      <c r="H3" s="306"/>
      <c r="I3" s="306"/>
      <c r="J3" s="306"/>
      <c r="K3" s="306"/>
      <c r="L3" s="306"/>
      <c r="M3" s="306"/>
      <c r="N3" s="306"/>
      <c r="O3" s="306"/>
      <c r="P3" s="306"/>
      <c r="Q3" s="306"/>
      <c r="R3" s="306"/>
    </row>
    <row r="4" spans="1:19" ht="30" customHeight="1" x14ac:dyDescent="0.3">
      <c r="A4" s="315" t="s">
        <v>692</v>
      </c>
      <c r="B4" s="315"/>
      <c r="C4" s="315"/>
      <c r="D4" s="315"/>
      <c r="E4" s="315"/>
      <c r="F4" s="315"/>
      <c r="G4" s="315"/>
      <c r="H4" s="315"/>
      <c r="I4" s="315"/>
      <c r="J4" s="315"/>
      <c r="K4" s="315"/>
      <c r="L4" s="315"/>
      <c r="M4" s="315"/>
      <c r="N4" s="315"/>
      <c r="O4" s="315"/>
      <c r="P4" s="315"/>
      <c r="Q4" s="315"/>
      <c r="R4" s="315"/>
    </row>
    <row r="5" spans="1:19" ht="30" customHeight="1" thickBot="1" x14ac:dyDescent="0.35">
      <c r="A5" s="189"/>
      <c r="B5" s="189"/>
      <c r="C5" s="15"/>
      <c r="D5" s="22"/>
      <c r="E5" s="22"/>
      <c r="F5" s="22"/>
      <c r="G5" s="22"/>
      <c r="H5" s="15"/>
    </row>
    <row r="6" spans="1:19" ht="30" customHeight="1" thickBot="1" x14ac:dyDescent="0.3">
      <c r="A6" s="210"/>
      <c r="B6" s="210"/>
      <c r="C6" s="50"/>
      <c r="D6" s="42"/>
      <c r="E6" s="42"/>
      <c r="F6" s="42"/>
      <c r="G6" s="42"/>
      <c r="H6" s="39"/>
      <c r="I6" s="316" t="s">
        <v>119</v>
      </c>
      <c r="J6" s="317"/>
      <c r="K6" s="317"/>
      <c r="L6" s="318"/>
      <c r="M6" s="251"/>
      <c r="N6" s="32"/>
      <c r="O6" s="32"/>
      <c r="P6" s="32"/>
      <c r="Q6" s="32"/>
      <c r="R6" s="32"/>
    </row>
    <row r="7" spans="1:19" s="2" customFormat="1" ht="30" customHeight="1" thickBot="1" x14ac:dyDescent="0.25">
      <c r="A7" s="33" t="s">
        <v>0</v>
      </c>
      <c r="B7" s="33" t="s">
        <v>404</v>
      </c>
      <c r="C7" s="33" t="s">
        <v>408</v>
      </c>
      <c r="D7" s="33" t="s">
        <v>427</v>
      </c>
      <c r="E7" s="33" t="s">
        <v>113</v>
      </c>
      <c r="F7" s="33" t="s">
        <v>117</v>
      </c>
      <c r="G7" s="33" t="s">
        <v>118</v>
      </c>
      <c r="H7" s="35" t="s">
        <v>123</v>
      </c>
      <c r="I7" s="33" t="s">
        <v>1</v>
      </c>
      <c r="J7" s="33" t="s">
        <v>2</v>
      </c>
      <c r="K7" s="35" t="s">
        <v>546</v>
      </c>
      <c r="L7" s="33" t="s">
        <v>543</v>
      </c>
      <c r="M7" s="35" t="s">
        <v>544</v>
      </c>
      <c r="N7" s="35" t="s">
        <v>114</v>
      </c>
      <c r="O7" s="35" t="s">
        <v>558</v>
      </c>
      <c r="P7" s="35" t="s">
        <v>116</v>
      </c>
      <c r="Q7" s="35" t="s">
        <v>3</v>
      </c>
      <c r="R7" s="35" t="s">
        <v>115</v>
      </c>
    </row>
    <row r="8" spans="1:19" s="2" customFormat="1" ht="30" customHeight="1" thickBot="1" x14ac:dyDescent="0.25">
      <c r="A8" s="219" t="s">
        <v>357</v>
      </c>
      <c r="B8" s="220"/>
      <c r="C8" s="220"/>
      <c r="D8" s="220"/>
      <c r="E8" s="220"/>
      <c r="F8" s="220"/>
      <c r="G8" s="220"/>
      <c r="H8" s="220"/>
      <c r="I8" s="220"/>
      <c r="J8" s="220"/>
      <c r="K8" s="220"/>
      <c r="L8" s="220"/>
      <c r="M8" s="220"/>
      <c r="N8" s="220"/>
      <c r="O8" s="220"/>
      <c r="P8" s="220"/>
      <c r="Q8" s="220"/>
      <c r="R8" s="220"/>
    </row>
    <row r="9" spans="1:19" s="67" customFormat="1" ht="45.75" customHeight="1" x14ac:dyDescent="0.2">
      <c r="A9" s="12">
        <v>1</v>
      </c>
      <c r="B9" s="8" t="s">
        <v>358</v>
      </c>
      <c r="C9" s="139" t="s">
        <v>406</v>
      </c>
      <c r="D9" s="110" t="s">
        <v>643</v>
      </c>
      <c r="E9" s="110" t="s">
        <v>208</v>
      </c>
      <c r="F9" s="94" t="s">
        <v>623</v>
      </c>
      <c r="G9" s="94" t="s">
        <v>674</v>
      </c>
      <c r="H9" s="95">
        <v>190000</v>
      </c>
      <c r="I9" s="96">
        <f>H9*2.87%</f>
        <v>5453</v>
      </c>
      <c r="J9" s="8">
        <v>5776</v>
      </c>
      <c r="K9" s="8"/>
      <c r="L9" s="8">
        <f>+J9+I9+K9</f>
        <v>11229</v>
      </c>
      <c r="M9" s="8">
        <f>+H9-L9</f>
        <v>178771</v>
      </c>
      <c r="N9" s="8">
        <f>+IF(M9*12&lt;=416220.01,0,IF(M9*12&lt;=624329.01,(((M9*12-416220.01)*0.15)/12),IF((M9*12&lt;=867123.01),(31216+0.2*(M9*12-624329.01))/12,((79776+0.25*(M9*12-867123.01))/12))))-O9</f>
        <v>33275.687291666669</v>
      </c>
      <c r="O9" s="8"/>
      <c r="P9" s="95">
        <v>25</v>
      </c>
      <c r="Q9" s="8">
        <f>+P9+N9+L9</f>
        <v>44529.687291666669</v>
      </c>
      <c r="R9" s="95">
        <f>+H9-Q9</f>
        <v>145470.31270833334</v>
      </c>
      <c r="S9" s="2"/>
    </row>
    <row r="10" spans="1:19" s="67" customFormat="1" ht="48.75" customHeight="1" x14ac:dyDescent="0.2">
      <c r="A10" s="92">
        <v>2</v>
      </c>
      <c r="B10" s="59" t="s">
        <v>359</v>
      </c>
      <c r="C10" s="139" t="s">
        <v>406</v>
      </c>
      <c r="D10" s="110" t="s">
        <v>405</v>
      </c>
      <c r="E10" s="110" t="s">
        <v>208</v>
      </c>
      <c r="F10" s="181" t="s">
        <v>617</v>
      </c>
      <c r="G10" s="181" t="s">
        <v>664</v>
      </c>
      <c r="H10" s="156">
        <v>130000</v>
      </c>
      <c r="I10" s="8">
        <f>H10*2.87%</f>
        <v>3731</v>
      </c>
      <c r="J10" s="8">
        <f>+H10*3.04%</f>
        <v>3952</v>
      </c>
      <c r="K10" s="8"/>
      <c r="L10" s="8">
        <f>+J10+I10+K10</f>
        <v>7683</v>
      </c>
      <c r="M10" s="8">
        <f>+H10-L10</f>
        <v>122317</v>
      </c>
      <c r="N10" s="8">
        <f>+IF(M10*12&lt;=416220.01,0,IF(M10*12&lt;=624329.01,(((M10*12-416220.01)*0.15)/12),IF((M10*12&lt;=867123.01),(31216+0.2*(M10*12-624329.01))/12,((79776+0.25*(M10*12-867123.01))/12))))-O10</f>
        <v>19162.187291666665</v>
      </c>
      <c r="O10" s="8"/>
      <c r="P10" s="95">
        <v>25</v>
      </c>
      <c r="Q10" s="8">
        <f>+P10+N10+L10</f>
        <v>26870.187291666665</v>
      </c>
      <c r="R10" s="9">
        <f>+H10-Q10</f>
        <v>103129.81270833334</v>
      </c>
      <c r="S10" s="2"/>
    </row>
    <row r="11" spans="1:19" s="67" customFormat="1" ht="30" customHeight="1" x14ac:dyDescent="0.2">
      <c r="A11" s="65">
        <v>3</v>
      </c>
      <c r="B11" s="178" t="s">
        <v>518</v>
      </c>
      <c r="C11" s="138" t="s">
        <v>406</v>
      </c>
      <c r="D11" s="113" t="s">
        <v>130</v>
      </c>
      <c r="E11" s="110" t="s">
        <v>208</v>
      </c>
      <c r="F11" s="181" t="s">
        <v>618</v>
      </c>
      <c r="G11" s="181" t="s">
        <v>665</v>
      </c>
      <c r="H11" s="10">
        <v>50000</v>
      </c>
      <c r="I11" s="5">
        <f>H11*2.87%</f>
        <v>1435</v>
      </c>
      <c r="J11" s="5">
        <f>+H11*3.04%</f>
        <v>1520</v>
      </c>
      <c r="K11" s="5"/>
      <c r="L11" s="8">
        <f t="shared" ref="L11:L16" si="0">+J11+I11+K11</f>
        <v>2955</v>
      </c>
      <c r="M11" s="8">
        <f t="shared" ref="M11:M16" si="1">+H11-L11</f>
        <v>47045</v>
      </c>
      <c r="N11" s="8">
        <v>0</v>
      </c>
      <c r="O11" s="8">
        <v>0</v>
      </c>
      <c r="P11" s="66">
        <v>1270</v>
      </c>
      <c r="Q11" s="8">
        <f>+P11+N11+L11</f>
        <v>4225</v>
      </c>
      <c r="R11" s="109">
        <f>H11-Q11</f>
        <v>45775</v>
      </c>
      <c r="S11" s="2"/>
    </row>
    <row r="12" spans="1:19" s="2" customFormat="1" ht="30" customHeight="1" x14ac:dyDescent="0.2">
      <c r="A12" s="311" t="s">
        <v>124</v>
      </c>
      <c r="B12" s="312"/>
      <c r="C12" s="213"/>
      <c r="D12" s="213"/>
      <c r="E12" s="213"/>
      <c r="F12" s="213"/>
      <c r="G12" s="213"/>
      <c r="H12" s="14">
        <f>SUM(H9:H11)</f>
        <v>370000</v>
      </c>
      <c r="I12" s="14">
        <f t="shared" ref="I12:R12" si="2">SUM(I9:I11)</f>
        <v>10619</v>
      </c>
      <c r="J12" s="14">
        <f t="shared" si="2"/>
        <v>11248</v>
      </c>
      <c r="K12" s="14">
        <f t="shared" si="2"/>
        <v>0</v>
      </c>
      <c r="L12" s="14">
        <f t="shared" si="2"/>
        <v>21867</v>
      </c>
      <c r="M12" s="14">
        <f t="shared" si="2"/>
        <v>348133</v>
      </c>
      <c r="N12" s="14">
        <f t="shared" si="2"/>
        <v>52437.874583333338</v>
      </c>
      <c r="O12" s="14">
        <f t="shared" si="2"/>
        <v>0</v>
      </c>
      <c r="P12" s="14">
        <f t="shared" si="2"/>
        <v>1320</v>
      </c>
      <c r="Q12" s="14">
        <f t="shared" si="2"/>
        <v>75624.874583333338</v>
      </c>
      <c r="R12" s="14">
        <f t="shared" si="2"/>
        <v>294375.12541666668</v>
      </c>
      <c r="S12"/>
    </row>
    <row r="13" spans="1:19" s="2" customFormat="1" ht="30" customHeight="1" thickBot="1" x14ac:dyDescent="0.25">
      <c r="A13"/>
      <c r="B13"/>
      <c r="C13" s="130"/>
      <c r="D13"/>
      <c r="E13"/>
      <c r="F13"/>
      <c r="G13"/>
      <c r="H13"/>
      <c r="I13"/>
      <c r="J13"/>
      <c r="K13"/>
      <c r="L13"/>
      <c r="M13"/>
      <c r="N13"/>
      <c r="O13"/>
      <c r="P13"/>
      <c r="Q13" s="8">
        <f>+P13+N13+L13</f>
        <v>0</v>
      </c>
      <c r="R13"/>
    </row>
    <row r="14" spans="1:19" s="2" customFormat="1" ht="30" customHeight="1" thickBot="1" x14ac:dyDescent="0.25">
      <c r="A14" s="219" t="s">
        <v>284</v>
      </c>
      <c r="B14" s="220"/>
      <c r="C14" s="220"/>
      <c r="D14" s="220"/>
      <c r="E14" s="220"/>
      <c r="F14" s="220"/>
      <c r="G14" s="220"/>
      <c r="H14" s="220"/>
      <c r="I14" s="220"/>
      <c r="J14" s="220"/>
      <c r="K14" s="220"/>
      <c r="L14" s="220"/>
      <c r="M14" s="220"/>
      <c r="N14" s="220"/>
      <c r="O14" s="220"/>
      <c r="P14" s="220"/>
      <c r="Q14" s="220"/>
      <c r="R14" s="220"/>
    </row>
    <row r="15" spans="1:19" s="67" customFormat="1" ht="30" customHeight="1" x14ac:dyDescent="0.2">
      <c r="A15" s="65">
        <f>+A11+1</f>
        <v>4</v>
      </c>
      <c r="B15" s="178" t="s">
        <v>539</v>
      </c>
      <c r="C15" s="138" t="s">
        <v>407</v>
      </c>
      <c r="D15" s="113" t="s">
        <v>700</v>
      </c>
      <c r="E15" s="110" t="s">
        <v>208</v>
      </c>
      <c r="F15" s="94" t="s">
        <v>590</v>
      </c>
      <c r="G15" s="94" t="s">
        <v>654</v>
      </c>
      <c r="H15" s="100">
        <v>180000</v>
      </c>
      <c r="I15" s="5">
        <f>H15*2.87%</f>
        <v>5166</v>
      </c>
      <c r="J15" s="5">
        <f>+H15*3.04%</f>
        <v>5472</v>
      </c>
      <c r="K15" s="5"/>
      <c r="L15" s="8">
        <f>+J15+I15+K15</f>
        <v>10638</v>
      </c>
      <c r="M15" s="8">
        <f>+H15-L15</f>
        <v>169362</v>
      </c>
      <c r="N15" s="8">
        <f>+IF(M15*12&lt;=416220.01,0,IF(M15*12&lt;=624329.01,(((M15*12-416220.01)*0.15)/12),IF((M15*12&lt;=867123.01),(31216+0.2*(M15*12-624329.01))/12,((79776+0.25*(M15*12-867123.01))/12))))-O15</f>
        <v>30923.437291666665</v>
      </c>
      <c r="O15" s="8"/>
      <c r="P15" s="66">
        <v>25</v>
      </c>
      <c r="Q15" s="8">
        <f>+P15+N15+L15</f>
        <v>41586.437291666662</v>
      </c>
      <c r="R15" s="109">
        <f>H15-Q15</f>
        <v>138413.56270833334</v>
      </c>
      <c r="S15" s="2"/>
    </row>
    <row r="16" spans="1:19" s="67" customFormat="1" ht="30" customHeight="1" x14ac:dyDescent="0.2">
      <c r="A16" s="65">
        <f>+A15+1</f>
        <v>5</v>
      </c>
      <c r="B16" s="178" t="s">
        <v>540</v>
      </c>
      <c r="C16" s="138" t="s">
        <v>406</v>
      </c>
      <c r="D16" s="113" t="s">
        <v>525</v>
      </c>
      <c r="E16" s="110" t="s">
        <v>208</v>
      </c>
      <c r="F16" s="24" t="s">
        <v>646</v>
      </c>
      <c r="G16" s="24" t="s">
        <v>697</v>
      </c>
      <c r="H16" s="10">
        <v>70000</v>
      </c>
      <c r="I16" s="5">
        <f>H16*2.87%</f>
        <v>2009</v>
      </c>
      <c r="J16" s="5">
        <f>+H16*3.04%</f>
        <v>2128</v>
      </c>
      <c r="K16" s="5"/>
      <c r="L16" s="8">
        <f t="shared" si="0"/>
        <v>4137</v>
      </c>
      <c r="M16" s="8">
        <f t="shared" si="1"/>
        <v>65863</v>
      </c>
      <c r="N16" s="8">
        <v>2170.8200000000002</v>
      </c>
      <c r="O16" s="8">
        <v>0</v>
      </c>
      <c r="P16" s="66">
        <v>25</v>
      </c>
      <c r="Q16" s="8">
        <f>+P16+N16+L16</f>
        <v>6332.82</v>
      </c>
      <c r="R16" s="109">
        <f>H16-Q16</f>
        <v>63667.18</v>
      </c>
      <c r="S16" s="2"/>
    </row>
    <row r="17" spans="1:19" s="67" customFormat="1" ht="30" customHeight="1" x14ac:dyDescent="0.2">
      <c r="A17" s="311" t="s">
        <v>124</v>
      </c>
      <c r="B17" s="312"/>
      <c r="C17" s="213"/>
      <c r="D17" s="213"/>
      <c r="E17" s="213"/>
      <c r="F17" s="213"/>
      <c r="G17" s="213"/>
      <c r="H17" s="14">
        <f t="shared" ref="H17:R17" si="3">SUM(H15:H16)</f>
        <v>250000</v>
      </c>
      <c r="I17" s="14">
        <f t="shared" si="3"/>
        <v>7175</v>
      </c>
      <c r="J17" s="14">
        <f t="shared" si="3"/>
        <v>7600</v>
      </c>
      <c r="K17" s="14">
        <f t="shared" si="3"/>
        <v>0</v>
      </c>
      <c r="L17" s="14">
        <f t="shared" si="3"/>
        <v>14775</v>
      </c>
      <c r="M17" s="14">
        <f t="shared" si="3"/>
        <v>235225</v>
      </c>
      <c r="N17" s="14">
        <f t="shared" si="3"/>
        <v>33094.257291666669</v>
      </c>
      <c r="O17" s="14">
        <f t="shared" si="3"/>
        <v>0</v>
      </c>
      <c r="P17" s="14">
        <f t="shared" si="3"/>
        <v>50</v>
      </c>
      <c r="Q17" s="14">
        <f t="shared" si="3"/>
        <v>47919.257291666661</v>
      </c>
      <c r="R17" s="14">
        <f t="shared" si="3"/>
        <v>202080.74270833333</v>
      </c>
      <c r="S17" s="2"/>
    </row>
    <row r="18" spans="1:19" s="2" customFormat="1" ht="30" customHeight="1" thickBot="1" x14ac:dyDescent="0.25">
      <c r="A18" s="62"/>
      <c r="B18" s="62"/>
      <c r="C18" s="62"/>
      <c r="D18" s="62"/>
      <c r="E18" s="62"/>
      <c r="F18" s="62"/>
      <c r="G18" s="62"/>
      <c r="H18"/>
      <c r="I18"/>
      <c r="J18"/>
      <c r="K18"/>
      <c r="L18"/>
      <c r="M18"/>
      <c r="N18"/>
      <c r="O18"/>
      <c r="P18"/>
      <c r="Q18"/>
      <c r="R18"/>
    </row>
    <row r="19" spans="1:19" s="2" customFormat="1" ht="30" customHeight="1" thickBot="1" x14ac:dyDescent="0.25">
      <c r="A19" s="219" t="s">
        <v>89</v>
      </c>
      <c r="B19" s="220"/>
      <c r="C19" s="220"/>
      <c r="D19" s="220"/>
      <c r="E19" s="220"/>
      <c r="F19" s="220"/>
      <c r="G19" s="220"/>
      <c r="H19" s="220"/>
      <c r="I19" s="220"/>
      <c r="J19" s="220"/>
      <c r="K19" s="220"/>
      <c r="L19" s="220"/>
      <c r="M19" s="220"/>
      <c r="N19" s="220"/>
      <c r="O19" s="220"/>
      <c r="P19" s="220"/>
      <c r="Q19" s="220"/>
      <c r="R19" s="220"/>
    </row>
    <row r="20" spans="1:19" s="2" customFormat="1" ht="30" customHeight="1" x14ac:dyDescent="0.2">
      <c r="A20" s="92">
        <f>+A16+1</f>
        <v>6</v>
      </c>
      <c r="B20" s="59" t="s">
        <v>360</v>
      </c>
      <c r="C20" s="139" t="s">
        <v>406</v>
      </c>
      <c r="D20" s="113" t="s">
        <v>699</v>
      </c>
      <c r="E20" s="110" t="s">
        <v>208</v>
      </c>
      <c r="F20" s="24" t="s">
        <v>633</v>
      </c>
      <c r="G20" s="24" t="s">
        <v>685</v>
      </c>
      <c r="H20" s="95">
        <v>180000</v>
      </c>
      <c r="I20" s="96">
        <f>H20*2.87%</f>
        <v>5166</v>
      </c>
      <c r="J20" s="260">
        <f>+H20*3.04%</f>
        <v>5472</v>
      </c>
      <c r="K20" s="96"/>
      <c r="L20" s="8">
        <f>+J20+I20+K20</f>
        <v>10638</v>
      </c>
      <c r="M20" s="8">
        <f>+H20-L20</f>
        <v>169362</v>
      </c>
      <c r="N20" s="8">
        <f>+IF(M20*12&lt;=416220.01,0,IF(M20*12&lt;=624329.01,(((M20*12-416220.01)*0.15)/12),IF((M20*12&lt;=867123.01),(31216+0.2*(M20*12-624329.01))/12,((79776+0.25*(M20*12-867123.01))/12))))-O20</f>
        <v>30923.437291666665</v>
      </c>
      <c r="O20" s="8"/>
      <c r="P20" s="95">
        <v>7525</v>
      </c>
      <c r="Q20" s="8">
        <f>+P20+N20+L20</f>
        <v>49086.437291666662</v>
      </c>
      <c r="R20" s="95">
        <f>+H20-Q20</f>
        <v>130913.56270833334</v>
      </c>
    </row>
    <row r="21" spans="1:19" s="73" customFormat="1" ht="30" customHeight="1" x14ac:dyDescent="0.2">
      <c r="A21" s="171">
        <f>+A20+1</f>
        <v>7</v>
      </c>
      <c r="B21" s="185" t="s">
        <v>362</v>
      </c>
      <c r="C21" s="182" t="s">
        <v>406</v>
      </c>
      <c r="D21" s="172" t="s">
        <v>141</v>
      </c>
      <c r="E21" s="172" t="s">
        <v>208</v>
      </c>
      <c r="F21" s="61" t="s">
        <v>620</v>
      </c>
      <c r="G21" s="61" t="s">
        <v>666</v>
      </c>
      <c r="H21" s="9">
        <v>90000</v>
      </c>
      <c r="I21" s="183">
        <f>H21*2.87%</f>
        <v>2583</v>
      </c>
      <c r="J21" s="183">
        <f>+H21*3.04%</f>
        <v>2736</v>
      </c>
      <c r="K21" s="183"/>
      <c r="L21" s="8">
        <f>+J21+I21+K21</f>
        <v>5319</v>
      </c>
      <c r="M21" s="8">
        <f>+H21-L21</f>
        <v>84681</v>
      </c>
      <c r="N21" s="8">
        <v>7834.6</v>
      </c>
      <c r="O21" s="8"/>
      <c r="P21" s="184">
        <v>25</v>
      </c>
      <c r="Q21" s="8">
        <f>+P21+N21+L21</f>
        <v>13178.6</v>
      </c>
      <c r="R21" s="184">
        <f>+H21-Q21</f>
        <v>76821.399999999994</v>
      </c>
      <c r="S21" s="6"/>
    </row>
    <row r="22" spans="1:19" s="67" customFormat="1" ht="30" customHeight="1" x14ac:dyDescent="0.2">
      <c r="A22" s="311" t="s">
        <v>124</v>
      </c>
      <c r="B22" s="312"/>
      <c r="C22" s="213"/>
      <c r="D22" s="213"/>
      <c r="E22" s="213"/>
      <c r="F22" s="213"/>
      <c r="G22" s="213"/>
      <c r="H22" s="14">
        <f t="shared" ref="H22:R22" si="4">SUM(H20:H21)</f>
        <v>270000</v>
      </c>
      <c r="I22" s="14">
        <f t="shared" si="4"/>
        <v>7749</v>
      </c>
      <c r="J22" s="14">
        <f t="shared" si="4"/>
        <v>8208</v>
      </c>
      <c r="K22" s="14">
        <f t="shared" si="4"/>
        <v>0</v>
      </c>
      <c r="L22" s="14">
        <f t="shared" si="4"/>
        <v>15957</v>
      </c>
      <c r="M22" s="14">
        <f t="shared" si="4"/>
        <v>254043</v>
      </c>
      <c r="N22" s="14">
        <f t="shared" si="4"/>
        <v>38758.037291666667</v>
      </c>
      <c r="O22" s="14">
        <f t="shared" si="4"/>
        <v>0</v>
      </c>
      <c r="P22" s="14">
        <f t="shared" si="4"/>
        <v>7550</v>
      </c>
      <c r="Q22" s="14">
        <f t="shared" si="4"/>
        <v>62265.03729166666</v>
      </c>
      <c r="R22" s="14">
        <f t="shared" si="4"/>
        <v>207734.96270833333</v>
      </c>
      <c r="S22" s="2"/>
    </row>
    <row r="23" spans="1:19" s="67" customFormat="1" ht="30" customHeight="1" thickBot="1" x14ac:dyDescent="0.25">
      <c r="A23" s="62"/>
      <c r="B23" s="62"/>
      <c r="C23" s="62"/>
      <c r="D23" s="62"/>
      <c r="E23" s="62"/>
      <c r="F23" s="62"/>
      <c r="G23" s="62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2"/>
    </row>
    <row r="24" spans="1:19" s="2" customFormat="1" ht="30" customHeight="1" thickBot="1" x14ac:dyDescent="0.25">
      <c r="A24" s="211" t="s">
        <v>415</v>
      </c>
      <c r="B24" s="212"/>
      <c r="C24" s="212"/>
      <c r="D24" s="212"/>
      <c r="E24" s="212"/>
      <c r="F24" s="212"/>
      <c r="G24" s="212"/>
      <c r="H24" s="212"/>
      <c r="I24" s="212"/>
      <c r="J24" s="212"/>
      <c r="K24" s="212"/>
      <c r="L24" s="212"/>
      <c r="M24" s="212"/>
      <c r="N24" s="212"/>
      <c r="O24" s="212"/>
      <c r="P24" s="212"/>
      <c r="Q24" s="212"/>
      <c r="R24" s="212"/>
    </row>
    <row r="25" spans="1:19" s="2" customFormat="1" ht="30" customHeight="1" x14ac:dyDescent="0.2">
      <c r="A25" s="97">
        <f>+A21+1</f>
        <v>8</v>
      </c>
      <c r="B25" s="170" t="s">
        <v>416</v>
      </c>
      <c r="C25" s="171" t="s">
        <v>407</v>
      </c>
      <c r="D25" s="172" t="s">
        <v>417</v>
      </c>
      <c r="E25" s="110" t="s">
        <v>208</v>
      </c>
      <c r="F25" s="24" t="s">
        <v>638</v>
      </c>
      <c r="G25" s="24" t="s">
        <v>686</v>
      </c>
      <c r="H25" s="10">
        <v>130000</v>
      </c>
      <c r="I25" s="8">
        <f>H25*2.87%</f>
        <v>3731</v>
      </c>
      <c r="J25" s="8">
        <f>+H25*3.04%</f>
        <v>3952</v>
      </c>
      <c r="K25" s="8"/>
      <c r="L25" s="8">
        <f>+J25+I25+K25</f>
        <v>7683</v>
      </c>
      <c r="M25" s="8">
        <f>+H25-L25</f>
        <v>122317</v>
      </c>
      <c r="N25" s="8">
        <f>+IF(M25*12&lt;=416220.01,0,IF(M25*12&lt;=624329.01,(((M25*12-416220.01)*0.15)/12),IF((M25*12&lt;=867123.01),(31216+0.2*(M25*12-624329.01))/12,((79776+0.25*(M25*12-867123.01))/12))))</f>
        <v>19162.187291666665</v>
      </c>
      <c r="O25" s="8"/>
      <c r="P25" s="95">
        <v>25</v>
      </c>
      <c r="Q25" s="8">
        <f>+P25+N25+L25</f>
        <v>26870.187291666665</v>
      </c>
      <c r="R25" s="9">
        <f>+H25-Q25</f>
        <v>103129.81270833334</v>
      </c>
    </row>
    <row r="26" spans="1:19" s="2" customFormat="1" ht="30" customHeight="1" x14ac:dyDescent="0.2">
      <c r="A26" s="311" t="s">
        <v>124</v>
      </c>
      <c r="B26" s="312"/>
      <c r="C26" s="213"/>
      <c r="D26" s="213"/>
      <c r="E26" s="213"/>
      <c r="F26" s="213"/>
      <c r="G26" s="213"/>
      <c r="H26" s="14">
        <f>SUM(H25)</f>
        <v>130000</v>
      </c>
      <c r="I26" s="14">
        <f t="shared" ref="I26:R26" si="5">SUM(I25)</f>
        <v>3731</v>
      </c>
      <c r="J26" s="14">
        <f t="shared" si="5"/>
        <v>3952</v>
      </c>
      <c r="K26" s="14">
        <f t="shared" si="5"/>
        <v>0</v>
      </c>
      <c r="L26" s="14">
        <f t="shared" si="5"/>
        <v>7683</v>
      </c>
      <c r="M26" s="14">
        <f t="shared" si="5"/>
        <v>122317</v>
      </c>
      <c r="N26" s="14">
        <f t="shared" si="5"/>
        <v>19162.187291666665</v>
      </c>
      <c r="O26" s="14">
        <f t="shared" si="5"/>
        <v>0</v>
      </c>
      <c r="P26" s="14">
        <f t="shared" si="5"/>
        <v>25</v>
      </c>
      <c r="Q26" s="14">
        <f t="shared" si="5"/>
        <v>26870.187291666665</v>
      </c>
      <c r="R26" s="14">
        <f t="shared" si="5"/>
        <v>103129.81270833334</v>
      </c>
    </row>
    <row r="27" spans="1:19" s="73" customFormat="1" ht="30" customHeight="1" thickBot="1" x14ac:dyDescent="0.25">
      <c r="A27" s="62"/>
      <c r="B27" s="62"/>
      <c r="C27" s="62"/>
      <c r="D27" s="62"/>
      <c r="E27" s="62"/>
      <c r="F27" s="62"/>
      <c r="G27" s="62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</row>
    <row r="28" spans="1:19" s="6" customFormat="1" ht="30" customHeight="1" thickBot="1" x14ac:dyDescent="0.25">
      <c r="A28" s="219" t="s">
        <v>363</v>
      </c>
      <c r="B28" s="220"/>
      <c r="C28" s="220"/>
      <c r="D28" s="220"/>
      <c r="E28" s="220"/>
      <c r="F28" s="220"/>
      <c r="G28" s="220"/>
      <c r="H28" s="220"/>
      <c r="I28" s="220"/>
      <c r="J28" s="220"/>
      <c r="K28" s="220"/>
      <c r="L28" s="220"/>
      <c r="M28" s="220"/>
      <c r="N28" s="220"/>
      <c r="O28" s="220"/>
      <c r="P28" s="220"/>
      <c r="Q28" s="220"/>
      <c r="R28" s="220"/>
    </row>
    <row r="29" spans="1:19" s="6" customFormat="1" ht="30" customHeight="1" x14ac:dyDescent="0.2">
      <c r="A29" s="114">
        <f>+A25+1</f>
        <v>9</v>
      </c>
      <c r="B29" s="5" t="s">
        <v>361</v>
      </c>
      <c r="C29" s="139" t="s">
        <v>406</v>
      </c>
      <c r="D29" s="110" t="s">
        <v>512</v>
      </c>
      <c r="E29" s="110" t="s">
        <v>208</v>
      </c>
      <c r="F29" s="127" t="s">
        <v>616</v>
      </c>
      <c r="G29" s="127" t="s">
        <v>675</v>
      </c>
      <c r="H29" s="9">
        <v>100000</v>
      </c>
      <c r="I29" s="8">
        <f>H29*2.87%</f>
        <v>2870</v>
      </c>
      <c r="J29" s="8">
        <f>+H29*3.04%</f>
        <v>3040</v>
      </c>
      <c r="K29" s="8"/>
      <c r="L29" s="8">
        <f>+J29+I29+K29</f>
        <v>5910</v>
      </c>
      <c r="M29" s="8">
        <f>+H29-L29</f>
        <v>94090</v>
      </c>
      <c r="N29" s="8">
        <f>+IF(M29*12&lt;=416220.01,0,IF(M29*12&lt;=624329.01,(((M29*12-416220.01)*0.15)/12),IF((M29*12&lt;=867123.01),(31216+0.2*(M29*12-624329.01))/12,((79776+0.25*(M29*12-867123.01))/12))))-O29</f>
        <v>12105.437291666667</v>
      </c>
      <c r="O29" s="8"/>
      <c r="P29" s="9">
        <v>22739.24</v>
      </c>
      <c r="Q29" s="8">
        <f>+P29+N29+L29</f>
        <v>40754.677291666667</v>
      </c>
      <c r="R29" s="9">
        <f>+H29-Q29</f>
        <v>59245.322708333333</v>
      </c>
    </row>
    <row r="30" spans="1:19" s="2" customFormat="1" ht="30" customHeight="1" x14ac:dyDescent="0.2">
      <c r="A30" s="12">
        <f>+A29+1</f>
        <v>10</v>
      </c>
      <c r="B30" s="112" t="s">
        <v>373</v>
      </c>
      <c r="C30" s="138" t="s">
        <v>407</v>
      </c>
      <c r="D30" s="110" t="s">
        <v>613</v>
      </c>
      <c r="E30" s="110" t="s">
        <v>208</v>
      </c>
      <c r="F30" s="24" t="s">
        <v>649</v>
      </c>
      <c r="G30" s="24" t="s">
        <v>694</v>
      </c>
      <c r="H30" s="109">
        <v>70000</v>
      </c>
      <c r="I30" s="8">
        <f t="shared" ref="I30" si="6">H30*2.87%</f>
        <v>2009</v>
      </c>
      <c r="J30" s="8">
        <f t="shared" ref="J30" si="7">+H30*3.04%</f>
        <v>2128</v>
      </c>
      <c r="K30" s="8"/>
      <c r="L30" s="8">
        <f>+J30+I30+K30</f>
        <v>4137</v>
      </c>
      <c r="M30" s="8">
        <f>+H30-L30</f>
        <v>65863</v>
      </c>
      <c r="N30" s="8">
        <v>0</v>
      </c>
      <c r="O30" s="8"/>
      <c r="P30" s="9">
        <v>7965.58</v>
      </c>
      <c r="Q30" s="8">
        <f>+P30+N30+L30</f>
        <v>12102.58</v>
      </c>
      <c r="R30" s="9">
        <f>+H30-Q30</f>
        <v>57897.42</v>
      </c>
    </row>
    <row r="31" spans="1:19" s="2" customFormat="1" ht="30" customHeight="1" x14ac:dyDescent="0.2">
      <c r="A31" s="12">
        <f>+A30+1</f>
        <v>11</v>
      </c>
      <c r="B31" s="296" t="s">
        <v>669</v>
      </c>
      <c r="C31" s="138" t="s">
        <v>406</v>
      </c>
      <c r="D31" s="110" t="s">
        <v>670</v>
      </c>
      <c r="E31" s="110" t="s">
        <v>208</v>
      </c>
      <c r="F31" s="24" t="s">
        <v>671</v>
      </c>
      <c r="G31" s="24" t="s">
        <v>672</v>
      </c>
      <c r="H31" s="109">
        <v>80000</v>
      </c>
      <c r="I31" s="8">
        <f>H31*2.87%</f>
        <v>2296</v>
      </c>
      <c r="J31" s="8">
        <f>+H31*3.04%</f>
        <v>2432</v>
      </c>
      <c r="K31" s="8">
        <v>1715.46</v>
      </c>
      <c r="L31" s="8">
        <f>+J31+I31+K31</f>
        <v>6443.46</v>
      </c>
      <c r="M31" s="8">
        <f>+H31-L31</f>
        <v>73556.539999999994</v>
      </c>
      <c r="N31" s="8">
        <f>+IF(M31*12&lt;=416220.01,0,IF(M31*12&lt;=624329.01,(((M31*12-416220.01)*0.15)/12),IF((M31*12&lt;=867123.01),(31216+0.2*(M31*12-624329.01))/12,((79776+0.25*(M31*12-867123.01))/12))))-O31</f>
        <v>6972.0722916666664</v>
      </c>
      <c r="O31" s="8"/>
      <c r="P31" s="9">
        <v>25</v>
      </c>
      <c r="Q31" s="8">
        <f>+P31+N31+L31</f>
        <v>13440.532291666666</v>
      </c>
      <c r="R31" s="9">
        <f>+H31-Q31</f>
        <v>66559.467708333337</v>
      </c>
    </row>
    <row r="32" spans="1:19" s="73" customFormat="1" ht="30" customHeight="1" x14ac:dyDescent="0.2">
      <c r="A32" s="311" t="s">
        <v>124</v>
      </c>
      <c r="B32" s="312"/>
      <c r="C32" s="213"/>
      <c r="D32" s="213"/>
      <c r="E32" s="213"/>
      <c r="F32" s="213"/>
      <c r="G32" s="213"/>
      <c r="H32" s="14">
        <f>SUM(H29:H31)</f>
        <v>250000</v>
      </c>
      <c r="I32" s="14">
        <f t="shared" ref="I32:R32" si="8">SUM(I29:I31)</f>
        <v>7175</v>
      </c>
      <c r="J32" s="14">
        <f t="shared" si="8"/>
        <v>7600</v>
      </c>
      <c r="K32" s="14">
        <f t="shared" si="8"/>
        <v>1715.46</v>
      </c>
      <c r="L32" s="14">
        <f t="shared" si="8"/>
        <v>16490.46</v>
      </c>
      <c r="M32" s="14">
        <f t="shared" si="8"/>
        <v>233509.53999999998</v>
      </c>
      <c r="N32" s="14">
        <f t="shared" si="8"/>
        <v>19077.509583333333</v>
      </c>
      <c r="O32" s="14">
        <f t="shared" si="8"/>
        <v>0</v>
      </c>
      <c r="P32" s="14">
        <f t="shared" si="8"/>
        <v>30729.82</v>
      </c>
      <c r="Q32" s="14">
        <f t="shared" si="8"/>
        <v>66297.789583333331</v>
      </c>
      <c r="R32" s="14">
        <f t="shared" si="8"/>
        <v>183702.21041666667</v>
      </c>
      <c r="S32" s="6"/>
    </row>
    <row r="33" spans="1:19" s="2" customFormat="1" ht="30" customHeight="1" thickBot="1" x14ac:dyDescent="0.25">
      <c r="A33" s="62"/>
      <c r="B33" s="62"/>
      <c r="C33" s="62"/>
      <c r="D33" s="62"/>
      <c r="E33" s="62"/>
      <c r="F33" s="62"/>
      <c r="G33" s="62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</row>
    <row r="34" spans="1:19" s="6" customFormat="1" ht="30" customHeight="1" thickBot="1" x14ac:dyDescent="0.25">
      <c r="A34" s="219" t="s">
        <v>91</v>
      </c>
      <c r="B34" s="220"/>
      <c r="C34" s="220"/>
      <c r="D34" s="220"/>
      <c r="E34" s="220"/>
      <c r="F34" s="220"/>
      <c r="G34" s="220"/>
      <c r="H34" s="220"/>
      <c r="I34" s="220"/>
      <c r="J34" s="220"/>
      <c r="K34" s="220"/>
      <c r="L34" s="220"/>
      <c r="M34" s="220"/>
      <c r="N34" s="220"/>
      <c r="O34" s="220"/>
      <c r="P34" s="220"/>
      <c r="Q34" s="220"/>
      <c r="R34" s="220"/>
    </row>
    <row r="35" spans="1:19" s="2" customFormat="1" ht="30" customHeight="1" x14ac:dyDescent="0.2">
      <c r="A35" s="114">
        <f>+A31+1</f>
        <v>12</v>
      </c>
      <c r="B35" s="115" t="s">
        <v>364</v>
      </c>
      <c r="C35" s="114" t="s">
        <v>407</v>
      </c>
      <c r="D35" s="113" t="s">
        <v>436</v>
      </c>
      <c r="E35" s="113" t="s">
        <v>208</v>
      </c>
      <c r="F35" s="181" t="s">
        <v>621</v>
      </c>
      <c r="G35" s="181" t="s">
        <v>667</v>
      </c>
      <c r="H35" s="61">
        <v>120000</v>
      </c>
      <c r="I35" s="61">
        <f>H35*2.87%</f>
        <v>3444</v>
      </c>
      <c r="J35" s="61">
        <f>+H35*3.04%</f>
        <v>3648</v>
      </c>
      <c r="K35" s="61"/>
      <c r="L35" s="8">
        <f>+J35+I35+K35</f>
        <v>7092</v>
      </c>
      <c r="M35" s="8">
        <f>+H35-L35</f>
        <v>112908</v>
      </c>
      <c r="N35" s="8">
        <f>+IF(M35*12&lt;=416220.01,0,IF(M35*12&lt;=624329.01,(((M35*12-416220.01)*0.15)/12),IF((M35*12&lt;=867123.01),(31216+0.2*(M35*12-624329.01))/12,((79776+0.25*(M35*12-867123.01))/12))))-O35</f>
        <v>16809.937291666665</v>
      </c>
      <c r="O35" s="8"/>
      <c r="P35" s="66">
        <v>25</v>
      </c>
      <c r="Q35" s="8">
        <f>+P35+N35+L35</f>
        <v>23926.937291666665</v>
      </c>
      <c r="R35" s="66">
        <f>+H35-Q35</f>
        <v>96073.062708333338</v>
      </c>
    </row>
    <row r="36" spans="1:19" s="73" customFormat="1" ht="30" customHeight="1" x14ac:dyDescent="0.2">
      <c r="A36" s="65">
        <f>+A35+1</f>
        <v>13</v>
      </c>
      <c r="B36" s="115" t="s">
        <v>418</v>
      </c>
      <c r="C36" s="114" t="s">
        <v>407</v>
      </c>
      <c r="D36" s="113" t="s">
        <v>279</v>
      </c>
      <c r="E36" s="113" t="s">
        <v>208</v>
      </c>
      <c r="F36" s="94" t="s">
        <v>633</v>
      </c>
      <c r="G36" s="94" t="s">
        <v>685</v>
      </c>
      <c r="H36" s="96">
        <v>80000</v>
      </c>
      <c r="I36" s="96">
        <f>H36*2.87%</f>
        <v>2296</v>
      </c>
      <c r="J36" s="96">
        <f>+H36*3.04%</f>
        <v>2432</v>
      </c>
      <c r="K36" s="96"/>
      <c r="L36" s="8">
        <f>+J36+I36+K36</f>
        <v>4728</v>
      </c>
      <c r="M36" s="8">
        <f>+H36-L36</f>
        <v>75272</v>
      </c>
      <c r="N36" s="8">
        <v>5482.35</v>
      </c>
      <c r="O36" s="8"/>
      <c r="P36" s="95">
        <v>25</v>
      </c>
      <c r="Q36" s="8">
        <f>+P36+N36+L36</f>
        <v>10235.35</v>
      </c>
      <c r="R36" s="95">
        <f>+H36-Q36</f>
        <v>69764.649999999994</v>
      </c>
      <c r="S36" s="6"/>
    </row>
    <row r="37" spans="1:19" s="73" customFormat="1" ht="30" customHeight="1" x14ac:dyDescent="0.2">
      <c r="A37" s="92">
        <f>+A36+1</f>
        <v>14</v>
      </c>
      <c r="B37" s="24" t="s">
        <v>481</v>
      </c>
      <c r="C37" s="12" t="s">
        <v>407</v>
      </c>
      <c r="D37" s="113" t="s">
        <v>279</v>
      </c>
      <c r="E37" s="110" t="s">
        <v>208</v>
      </c>
      <c r="F37" s="94" t="s">
        <v>622</v>
      </c>
      <c r="G37" s="94" t="s">
        <v>676</v>
      </c>
      <c r="H37" s="96">
        <v>70000</v>
      </c>
      <c r="I37" s="96">
        <f>H37*2.87%</f>
        <v>2009</v>
      </c>
      <c r="J37" s="96">
        <f>+H37*3.04%</f>
        <v>2128</v>
      </c>
      <c r="K37" s="96"/>
      <c r="L37" s="8">
        <f>+J37+I37+K37</f>
        <v>4137</v>
      </c>
      <c r="M37" s="8">
        <f>+H37-L37</f>
        <v>65863</v>
      </c>
      <c r="N37" s="5">
        <f>+IF(M37*12&lt;=416220.01,0,IF(M37*12&lt;=624329.01,(((M37*12-416220.01)*0.15)/12),IF((M37*12&lt;=867123.01),(31216+0.2*(M37*12-624329.01))/12,((79776+0.25*(M37*12-867123.01))/12))))-O37</f>
        <v>5368.4498333333331</v>
      </c>
      <c r="O37" s="8">
        <v>0</v>
      </c>
      <c r="P37" s="95">
        <v>2525</v>
      </c>
      <c r="Q37" s="8">
        <f>+P37+N37+L37</f>
        <v>12030.449833333332</v>
      </c>
      <c r="R37" s="95">
        <f>+H37-Q37</f>
        <v>57969.550166666668</v>
      </c>
      <c r="S37" s="6"/>
    </row>
    <row r="38" spans="1:19" s="6" customFormat="1" ht="30" customHeight="1" x14ac:dyDescent="0.2">
      <c r="A38" s="92">
        <f>+A37+1</f>
        <v>15</v>
      </c>
      <c r="B38" s="24" t="s">
        <v>598</v>
      </c>
      <c r="C38" s="12" t="s">
        <v>406</v>
      </c>
      <c r="D38" s="113" t="s">
        <v>279</v>
      </c>
      <c r="E38" s="110" t="s">
        <v>208</v>
      </c>
      <c r="F38" s="94" t="s">
        <v>590</v>
      </c>
      <c r="G38" s="94" t="s">
        <v>654</v>
      </c>
      <c r="H38" s="96">
        <v>70000</v>
      </c>
      <c r="I38" s="96">
        <f>H38*2.87%</f>
        <v>2009</v>
      </c>
      <c r="J38" s="96">
        <f>+H38*3.04%</f>
        <v>2128</v>
      </c>
      <c r="K38" s="96"/>
      <c r="L38" s="8">
        <f>+J38+I38+K38</f>
        <v>4137</v>
      </c>
      <c r="M38" s="8">
        <f>+H38-L38</f>
        <v>65863</v>
      </c>
      <c r="N38" s="5">
        <f>+IF(M38*12&lt;=416220.01,0,IF(M38*12&lt;=624329.01,(((M38*12-416220.01)*0.15)/12),IF((M38*12&lt;=867123.01),(31216+0.2*(M38*12-624329.01))/12,((79776+0.25*(M38*12-867123.01))/12))))-O38</f>
        <v>5368.4498333333331</v>
      </c>
      <c r="O38" s="8"/>
      <c r="P38" s="95">
        <v>65</v>
      </c>
      <c r="Q38" s="96">
        <f>+P38+N38+L38</f>
        <v>9570.4498333333322</v>
      </c>
      <c r="R38" s="95">
        <f>+H38-Q38</f>
        <v>60429.550166666668</v>
      </c>
    </row>
    <row r="39" spans="1:19" s="6" customFormat="1" ht="30" customHeight="1" x14ac:dyDescent="0.2">
      <c r="A39" s="92">
        <f>+A38+1</f>
        <v>16</v>
      </c>
      <c r="B39" s="24" t="s">
        <v>568</v>
      </c>
      <c r="C39" s="235" t="s">
        <v>407</v>
      </c>
      <c r="D39" s="113" t="s">
        <v>279</v>
      </c>
      <c r="E39" s="110" t="s">
        <v>208</v>
      </c>
      <c r="F39" s="181" t="s">
        <v>611</v>
      </c>
      <c r="G39" s="94" t="s">
        <v>677</v>
      </c>
      <c r="H39" s="96">
        <v>70000</v>
      </c>
      <c r="I39" s="96">
        <f t="shared" ref="I39" si="9">H39*2.87%</f>
        <v>2009</v>
      </c>
      <c r="J39" s="96">
        <f t="shared" ref="J39" si="10">+H39*3.04%</f>
        <v>2128</v>
      </c>
      <c r="K39" s="96"/>
      <c r="L39" s="8">
        <f>+I39+J39+K39</f>
        <v>4137</v>
      </c>
      <c r="M39" s="8">
        <f>+H39-L39</f>
        <v>65863</v>
      </c>
      <c r="N39" s="5">
        <v>0</v>
      </c>
      <c r="O39" s="8"/>
      <c r="P39" s="95">
        <v>8025</v>
      </c>
      <c r="Q39" s="96">
        <f>+P39+K39+J39+I39+N39</f>
        <v>12162</v>
      </c>
      <c r="R39" s="95">
        <f>+H39-Q39</f>
        <v>57838</v>
      </c>
    </row>
    <row r="40" spans="1:19" s="6" customFormat="1" ht="30" customHeight="1" x14ac:dyDescent="0.2">
      <c r="A40" s="311" t="s">
        <v>124</v>
      </c>
      <c r="B40" s="312"/>
      <c r="C40" s="213"/>
      <c r="D40" s="213"/>
      <c r="E40" s="213"/>
      <c r="F40" s="213"/>
      <c r="G40" s="213"/>
      <c r="H40" s="14">
        <f>SUM(H35:H39)</f>
        <v>410000</v>
      </c>
      <c r="I40" s="14">
        <f t="shared" ref="I40:R40" si="11">SUM(I35:I39)</f>
        <v>11767</v>
      </c>
      <c r="J40" s="14">
        <f t="shared" si="11"/>
        <v>12464</v>
      </c>
      <c r="K40" s="14">
        <f t="shared" si="11"/>
        <v>0</v>
      </c>
      <c r="L40" s="14">
        <f t="shared" si="11"/>
        <v>24231</v>
      </c>
      <c r="M40" s="14">
        <f t="shared" si="11"/>
        <v>385769</v>
      </c>
      <c r="N40" s="14">
        <f t="shared" si="11"/>
        <v>33029.186958333332</v>
      </c>
      <c r="O40" s="14">
        <f t="shared" si="11"/>
        <v>0</v>
      </c>
      <c r="P40" s="14">
        <f t="shared" si="11"/>
        <v>10665</v>
      </c>
      <c r="Q40" s="14">
        <f t="shared" si="11"/>
        <v>67925.186958333332</v>
      </c>
      <c r="R40" s="14">
        <f t="shared" si="11"/>
        <v>342074.8130416667</v>
      </c>
    </row>
    <row r="41" spans="1:19" s="6" customFormat="1" ht="30" customHeight="1" thickBot="1" x14ac:dyDescent="0.25">
      <c r="A41" s="186"/>
      <c r="B41" s="186"/>
      <c r="C41" s="186"/>
      <c r="D41" s="186"/>
      <c r="E41" s="186"/>
      <c r="F41" s="186"/>
      <c r="G41" s="186"/>
      <c r="H41" s="73"/>
      <c r="I41" s="73"/>
      <c r="J41" s="73"/>
      <c r="K41" s="73"/>
      <c r="L41" s="73"/>
      <c r="M41" s="73"/>
      <c r="N41" s="73"/>
      <c r="O41" s="73"/>
      <c r="P41" s="73"/>
      <c r="Q41" s="73"/>
      <c r="R41" s="73"/>
    </row>
    <row r="42" spans="1:19" s="73" customFormat="1" ht="30" customHeight="1" thickBot="1" x14ac:dyDescent="0.25">
      <c r="A42" s="211" t="s">
        <v>150</v>
      </c>
      <c r="B42" s="212"/>
      <c r="C42" s="212"/>
      <c r="D42" s="212"/>
      <c r="E42" s="212"/>
      <c r="F42" s="212"/>
      <c r="G42" s="212"/>
      <c r="H42" s="212"/>
      <c r="I42" s="212"/>
      <c r="J42" s="212"/>
      <c r="K42" s="212"/>
      <c r="L42" s="212"/>
      <c r="M42" s="212"/>
      <c r="N42" s="212"/>
      <c r="O42" s="212"/>
      <c r="P42" s="212"/>
      <c r="Q42" s="212"/>
      <c r="R42" s="212"/>
      <c r="S42" s="6"/>
    </row>
    <row r="43" spans="1:19" s="2" customFormat="1" ht="30" customHeight="1" x14ac:dyDescent="0.2">
      <c r="A43" s="92">
        <f>+A39+1</f>
        <v>17</v>
      </c>
      <c r="B43" s="293" t="s">
        <v>127</v>
      </c>
      <c r="C43" s="294" t="s">
        <v>406</v>
      </c>
      <c r="D43" s="110" t="s">
        <v>50</v>
      </c>
      <c r="E43" s="110" t="s">
        <v>208</v>
      </c>
      <c r="F43" s="24" t="s">
        <v>633</v>
      </c>
      <c r="G43" s="24" t="s">
        <v>685</v>
      </c>
      <c r="H43" s="8">
        <v>80000</v>
      </c>
      <c r="I43" s="96">
        <f>H43*2.87%</f>
        <v>2296</v>
      </c>
      <c r="J43" s="96">
        <f>+H43*3.04%</f>
        <v>2432</v>
      </c>
      <c r="K43" s="96"/>
      <c r="L43" s="8">
        <f>+J43+I43+K43</f>
        <v>4728</v>
      </c>
      <c r="M43" s="8">
        <f>+H43-L43</f>
        <v>75272</v>
      </c>
      <c r="N43" s="8">
        <f>+IF(M43*12&lt;=416220.01,0,IF(M43*12&lt;=624329.01,(((M43*12-416220.01)*0.15)/12),IF((M43*12&lt;=867123.01),(31216+0.2*(M43*12-624329.01))/12,((79776+0.25*(M43*12-867123.01))/12))))-O43</f>
        <v>7400.9372916666662</v>
      </c>
      <c r="O43" s="8"/>
      <c r="P43" s="95">
        <v>25</v>
      </c>
      <c r="Q43" s="8">
        <f>+P43+N43+L43</f>
        <v>12153.937291666665</v>
      </c>
      <c r="R43" s="95">
        <f>+H43-Q43</f>
        <v>67846.062708333338</v>
      </c>
    </row>
    <row r="44" spans="1:19" s="73" customFormat="1" ht="30" customHeight="1" x14ac:dyDescent="0.2">
      <c r="A44" s="92">
        <f>+A43+1</f>
        <v>18</v>
      </c>
      <c r="B44" s="181" t="s">
        <v>209</v>
      </c>
      <c r="C44" s="92" t="s">
        <v>407</v>
      </c>
      <c r="D44" s="93" t="s">
        <v>144</v>
      </c>
      <c r="E44" s="93" t="s">
        <v>208</v>
      </c>
      <c r="F44" s="175" t="s">
        <v>621</v>
      </c>
      <c r="G44" s="175" t="s">
        <v>667</v>
      </c>
      <c r="H44" s="96">
        <v>70000</v>
      </c>
      <c r="I44" s="96">
        <f>H44*2.87%</f>
        <v>2009</v>
      </c>
      <c r="J44" s="96">
        <f>+H44*3.04%</f>
        <v>2128</v>
      </c>
      <c r="K44" s="96"/>
      <c r="L44" s="8">
        <f>+J44+I44+K44</f>
        <v>4137</v>
      </c>
      <c r="M44" s="8">
        <f>+H44-L44</f>
        <v>65863</v>
      </c>
      <c r="N44" s="8">
        <v>2490.58</v>
      </c>
      <c r="O44" s="8"/>
      <c r="P44" s="95">
        <v>2387.12</v>
      </c>
      <c r="Q44" s="8">
        <f>+P44+N44+L44</f>
        <v>9014.7000000000007</v>
      </c>
      <c r="R44" s="95">
        <f>+H44-Q44</f>
        <v>60985.3</v>
      </c>
      <c r="S44" s="6"/>
    </row>
    <row r="45" spans="1:19" s="6" customFormat="1" ht="30" customHeight="1" x14ac:dyDescent="0.2">
      <c r="A45" s="311" t="s">
        <v>124</v>
      </c>
      <c r="B45" s="312"/>
      <c r="C45" s="213"/>
      <c r="D45" s="213"/>
      <c r="E45" s="213"/>
      <c r="F45" s="213"/>
      <c r="G45" s="213"/>
      <c r="H45" s="14">
        <f>SUM(H43:H44)</f>
        <v>150000</v>
      </c>
      <c r="I45" s="14">
        <f t="shared" ref="I45:R45" si="12">SUM(I43:I44)</f>
        <v>4305</v>
      </c>
      <c r="J45" s="14">
        <f t="shared" si="12"/>
        <v>4560</v>
      </c>
      <c r="K45" s="14">
        <f t="shared" si="12"/>
        <v>0</v>
      </c>
      <c r="L45" s="14">
        <f t="shared" si="12"/>
        <v>8865</v>
      </c>
      <c r="M45" s="14">
        <f t="shared" si="12"/>
        <v>141135</v>
      </c>
      <c r="N45" s="14">
        <f t="shared" si="12"/>
        <v>9891.517291666667</v>
      </c>
      <c r="O45" s="14">
        <f t="shared" si="12"/>
        <v>0</v>
      </c>
      <c r="P45" s="14">
        <f t="shared" si="12"/>
        <v>2412.12</v>
      </c>
      <c r="Q45" s="14">
        <f t="shared" si="12"/>
        <v>21168.637291666666</v>
      </c>
      <c r="R45" s="14">
        <f t="shared" si="12"/>
        <v>128831.36270833334</v>
      </c>
    </row>
    <row r="46" spans="1:19" s="6" customFormat="1" ht="30" customHeight="1" thickBot="1" x14ac:dyDescent="0.25">
      <c r="A46" s="62"/>
      <c r="B46" s="62"/>
      <c r="C46" s="62"/>
      <c r="D46" s="62"/>
      <c r="E46" s="62"/>
      <c r="F46" s="62"/>
      <c r="G46" s="62"/>
    </row>
    <row r="47" spans="1:19" s="2" customFormat="1" ht="30" customHeight="1" thickBot="1" x14ac:dyDescent="0.25">
      <c r="A47" s="211" t="s">
        <v>151</v>
      </c>
      <c r="B47" s="212"/>
      <c r="C47" s="212"/>
      <c r="D47" s="212"/>
      <c r="E47" s="212"/>
      <c r="F47" s="212"/>
      <c r="G47" s="212"/>
      <c r="H47" s="212"/>
      <c r="I47" s="212"/>
      <c r="J47" s="212"/>
      <c r="K47" s="212"/>
      <c r="L47" s="212"/>
      <c r="M47" s="212"/>
      <c r="N47" s="212"/>
      <c r="O47" s="212"/>
      <c r="P47" s="212"/>
      <c r="Q47" s="212"/>
      <c r="R47" s="212"/>
    </row>
    <row r="48" spans="1:19" s="73" customFormat="1" ht="30" customHeight="1" x14ac:dyDescent="0.2">
      <c r="A48" s="92">
        <f>+A44+1</f>
        <v>19</v>
      </c>
      <c r="B48" s="112" t="s">
        <v>419</v>
      </c>
      <c r="C48" s="114" t="s">
        <v>407</v>
      </c>
      <c r="D48" s="113" t="s">
        <v>144</v>
      </c>
      <c r="E48" s="113" t="s">
        <v>208</v>
      </c>
      <c r="F48" s="24" t="s">
        <v>633</v>
      </c>
      <c r="G48" s="24" t="s">
        <v>685</v>
      </c>
      <c r="H48" s="8">
        <v>70000</v>
      </c>
      <c r="I48" s="96">
        <f>H48*2.87%</f>
        <v>2009</v>
      </c>
      <c r="J48" s="96">
        <f>+H48*3.04%</f>
        <v>2128</v>
      </c>
      <c r="K48" s="96"/>
      <c r="L48" s="8">
        <f>+J48+I48+K48</f>
        <v>4137</v>
      </c>
      <c r="M48" s="8">
        <f>+H48-L48</f>
        <v>65863</v>
      </c>
      <c r="N48" s="8">
        <v>0</v>
      </c>
      <c r="O48" s="8"/>
      <c r="P48" s="95">
        <v>25</v>
      </c>
      <c r="Q48" s="8">
        <f>+P48+N48+L48</f>
        <v>4162</v>
      </c>
      <c r="R48" s="95">
        <f>+H48-Q48</f>
        <v>65838</v>
      </c>
      <c r="S48" s="6"/>
    </row>
    <row r="49" spans="1:19" s="73" customFormat="1" ht="30" customHeight="1" x14ac:dyDescent="0.2">
      <c r="A49" s="92">
        <f>+A48+1</f>
        <v>20</v>
      </c>
      <c r="B49" s="59" t="s">
        <v>388</v>
      </c>
      <c r="C49" s="139" t="s">
        <v>406</v>
      </c>
      <c r="D49" s="113" t="s">
        <v>144</v>
      </c>
      <c r="E49" s="110" t="s">
        <v>208</v>
      </c>
      <c r="F49" s="24" t="s">
        <v>633</v>
      </c>
      <c r="G49" s="24" t="s">
        <v>685</v>
      </c>
      <c r="H49" s="61">
        <v>70000</v>
      </c>
      <c r="I49" s="96">
        <f>H49*2.87%</f>
        <v>2009</v>
      </c>
      <c r="J49" s="96">
        <f>+H49*3.04%</f>
        <v>2128</v>
      </c>
      <c r="K49" s="96"/>
      <c r="L49" s="8">
        <f>+J49+I49+K49</f>
        <v>4137</v>
      </c>
      <c r="M49" s="8">
        <f>+H49-L49</f>
        <v>65863</v>
      </c>
      <c r="N49" s="8">
        <v>2490.58</v>
      </c>
      <c r="O49" s="8"/>
      <c r="P49" s="95">
        <v>125</v>
      </c>
      <c r="Q49" s="8">
        <f>+P49+N49+L49</f>
        <v>6752.58</v>
      </c>
      <c r="R49" s="95">
        <f>+H49-Q49</f>
        <v>63247.42</v>
      </c>
      <c r="S49" s="6"/>
    </row>
    <row r="50" spans="1:19" s="2" customFormat="1" ht="30" customHeight="1" x14ac:dyDescent="0.2">
      <c r="A50" s="92">
        <f>+A49+1</f>
        <v>21</v>
      </c>
      <c r="B50" s="61" t="s">
        <v>365</v>
      </c>
      <c r="C50" s="177" t="s">
        <v>407</v>
      </c>
      <c r="D50" s="93" t="s">
        <v>144</v>
      </c>
      <c r="E50" s="93" t="s">
        <v>208</v>
      </c>
      <c r="F50" s="94" t="s">
        <v>668</v>
      </c>
      <c r="G50" s="94" t="s">
        <v>667</v>
      </c>
      <c r="H50" s="9">
        <v>80000</v>
      </c>
      <c r="I50" s="96">
        <f>H50*2.87%</f>
        <v>2296</v>
      </c>
      <c r="J50" s="96">
        <f>+H50*3.04%</f>
        <v>2432</v>
      </c>
      <c r="K50" s="96"/>
      <c r="L50" s="8">
        <f>+J50+I50+K50</f>
        <v>4728</v>
      </c>
      <c r="M50" s="8">
        <f>+H50-L50</f>
        <v>75272</v>
      </c>
      <c r="N50" s="8">
        <v>0</v>
      </c>
      <c r="O50" s="8"/>
      <c r="P50" s="95">
        <v>6421.56</v>
      </c>
      <c r="Q50" s="8">
        <f>+P50+N50+L50</f>
        <v>11149.560000000001</v>
      </c>
      <c r="R50" s="95">
        <f>+H50-Q50</f>
        <v>68850.44</v>
      </c>
    </row>
    <row r="51" spans="1:19" s="6" customFormat="1" ht="30" customHeight="1" x14ac:dyDescent="0.2">
      <c r="A51" s="311" t="s">
        <v>124</v>
      </c>
      <c r="B51" s="312"/>
      <c r="C51" s="213"/>
      <c r="D51" s="213"/>
      <c r="E51" s="213"/>
      <c r="F51" s="213"/>
      <c r="G51" s="213"/>
      <c r="H51" s="14">
        <f>+H48+H49+H50</f>
        <v>220000</v>
      </c>
      <c r="I51" s="14">
        <f t="shared" ref="I51:R51" si="13">+I48+I49+I50</f>
        <v>6314</v>
      </c>
      <c r="J51" s="14">
        <f t="shared" si="13"/>
        <v>6688</v>
      </c>
      <c r="K51" s="14">
        <f t="shared" si="13"/>
        <v>0</v>
      </c>
      <c r="L51" s="14">
        <f t="shared" si="13"/>
        <v>13002</v>
      </c>
      <c r="M51" s="14">
        <f t="shared" si="13"/>
        <v>206998</v>
      </c>
      <c r="N51" s="14">
        <f t="shared" si="13"/>
        <v>2490.58</v>
      </c>
      <c r="O51" s="14">
        <f t="shared" si="13"/>
        <v>0</v>
      </c>
      <c r="P51" s="14">
        <f t="shared" si="13"/>
        <v>6571.56</v>
      </c>
      <c r="Q51" s="14">
        <f t="shared" si="13"/>
        <v>22064.14</v>
      </c>
      <c r="R51" s="14">
        <f t="shared" si="13"/>
        <v>197935.86</v>
      </c>
    </row>
    <row r="52" spans="1:19" s="6" customFormat="1" ht="30" customHeight="1" x14ac:dyDescent="0.2">
      <c r="A52" s="62"/>
      <c r="B52" s="62"/>
      <c r="C52" s="62"/>
      <c r="D52" s="62"/>
      <c r="E52" s="62"/>
      <c r="F52" s="62"/>
      <c r="G52" s="62"/>
    </row>
    <row r="53" spans="1:19" s="6" customFormat="1" ht="30" customHeight="1" thickBot="1" x14ac:dyDescent="0.25">
      <c r="A53" s="62"/>
      <c r="B53" s="62"/>
      <c r="C53" s="62"/>
      <c r="D53" s="62"/>
      <c r="E53" s="62"/>
      <c r="F53" s="62"/>
      <c r="G53" s="62"/>
    </row>
    <row r="54" spans="1:19" s="6" customFormat="1" ht="30" customHeight="1" thickBot="1" x14ac:dyDescent="0.25">
      <c r="A54" s="219" t="s">
        <v>152</v>
      </c>
      <c r="B54" s="220"/>
      <c r="C54" s="220"/>
      <c r="D54" s="220"/>
      <c r="E54" s="220"/>
      <c r="F54" s="220"/>
      <c r="G54" s="220"/>
      <c r="H54" s="220"/>
      <c r="I54" s="220"/>
      <c r="J54" s="220"/>
      <c r="K54" s="220"/>
      <c r="L54" s="220"/>
      <c r="M54" s="220"/>
      <c r="N54" s="220"/>
      <c r="O54" s="220"/>
      <c r="P54" s="220"/>
      <c r="Q54" s="220"/>
      <c r="R54" s="220"/>
    </row>
    <row r="55" spans="1:19" s="6" customFormat="1" ht="30" customHeight="1" x14ac:dyDescent="0.2">
      <c r="A55" s="12">
        <f>+A50+1</f>
        <v>22</v>
      </c>
      <c r="B55" s="5" t="s">
        <v>589</v>
      </c>
      <c r="C55" s="139" t="s">
        <v>406</v>
      </c>
      <c r="D55" s="110" t="s">
        <v>144</v>
      </c>
      <c r="E55" s="110" t="s">
        <v>208</v>
      </c>
      <c r="F55" s="94" t="s">
        <v>590</v>
      </c>
      <c r="G55" s="94" t="s">
        <v>654</v>
      </c>
      <c r="H55" s="9">
        <v>70000</v>
      </c>
      <c r="I55" s="8">
        <f>H55*2.87%</f>
        <v>2009</v>
      </c>
      <c r="J55" s="8">
        <f>+H55*3.04%</f>
        <v>2128</v>
      </c>
      <c r="K55" s="8"/>
      <c r="L55" s="8">
        <f>+J55+I55+K55</f>
        <v>4137</v>
      </c>
      <c r="M55" s="8">
        <f>+H55-L55</f>
        <v>65863</v>
      </c>
      <c r="N55" s="8">
        <f>+IF(M56*12&lt;=416220.01,0,IF(M55*12&lt;=624329.01,(((M55*12-416220.01)*0.15)/12),IF((M55*12&lt;=867123.01),(31216+0.2*(M55*12-624329.01))/12,((79776+0.25*(M55*12-867123.01))/12))))-O55</f>
        <v>5368.4498333333331</v>
      </c>
      <c r="O55" s="8"/>
      <c r="P55" s="95">
        <v>10025</v>
      </c>
      <c r="Q55" s="8">
        <f>+P55+N55+L55</f>
        <v>19530.449833333332</v>
      </c>
      <c r="R55" s="9">
        <f>+H55-Q55</f>
        <v>50469.550166666668</v>
      </c>
    </row>
    <row r="56" spans="1:19" s="6" customFormat="1" ht="30" customHeight="1" x14ac:dyDescent="0.2">
      <c r="A56" s="311" t="s">
        <v>124</v>
      </c>
      <c r="B56" s="312"/>
      <c r="C56" s="213"/>
      <c r="D56" s="213"/>
      <c r="E56" s="213"/>
      <c r="F56" s="213"/>
      <c r="G56" s="213"/>
      <c r="H56" s="14">
        <f>SUM(H55)</f>
        <v>70000</v>
      </c>
      <c r="I56" s="14">
        <f t="shared" ref="I56:R56" si="14">SUM(I55)</f>
        <v>2009</v>
      </c>
      <c r="J56" s="14">
        <f t="shared" si="14"/>
        <v>2128</v>
      </c>
      <c r="K56" s="14">
        <f t="shared" si="14"/>
        <v>0</v>
      </c>
      <c r="L56" s="14">
        <f t="shared" si="14"/>
        <v>4137</v>
      </c>
      <c r="M56" s="14">
        <f t="shared" si="14"/>
        <v>65863</v>
      </c>
      <c r="N56" s="14">
        <f t="shared" si="14"/>
        <v>5368.4498333333331</v>
      </c>
      <c r="O56" s="14">
        <f t="shared" si="14"/>
        <v>0</v>
      </c>
      <c r="P56" s="14">
        <f t="shared" si="14"/>
        <v>10025</v>
      </c>
      <c r="Q56" s="14">
        <f t="shared" si="14"/>
        <v>19530.449833333332</v>
      </c>
      <c r="R56" s="14">
        <f t="shared" si="14"/>
        <v>50469.550166666668</v>
      </c>
    </row>
    <row r="57" spans="1:19" s="6" customFormat="1" ht="30" customHeight="1" x14ac:dyDescent="0.2">
      <c r="A57" s="62"/>
      <c r="B57" s="62"/>
      <c r="C57" s="62"/>
      <c r="D57" s="62"/>
      <c r="E57" s="62"/>
      <c r="F57" s="62"/>
      <c r="G57" s="62"/>
    </row>
    <row r="58" spans="1:19" s="6" customFormat="1" ht="30" customHeight="1" thickBot="1" x14ac:dyDescent="0.25">
      <c r="A58" s="62"/>
      <c r="B58" s="62"/>
      <c r="C58" s="62"/>
      <c r="D58" s="62"/>
      <c r="E58" s="62"/>
      <c r="F58" s="62"/>
      <c r="G58" s="62"/>
    </row>
    <row r="59" spans="1:19" s="6" customFormat="1" ht="30" customHeight="1" thickBot="1" x14ac:dyDescent="0.25">
      <c r="A59" s="219" t="s">
        <v>154</v>
      </c>
      <c r="B59" s="220"/>
      <c r="C59" s="220"/>
      <c r="D59" s="220"/>
      <c r="E59" s="220"/>
      <c r="F59" s="220"/>
      <c r="G59" s="220"/>
      <c r="H59" s="220"/>
      <c r="I59" s="220"/>
      <c r="J59" s="220"/>
      <c r="K59" s="220"/>
      <c r="L59" s="220"/>
      <c r="M59" s="220"/>
      <c r="N59" s="220"/>
      <c r="O59" s="220"/>
      <c r="P59" s="220"/>
      <c r="Q59" s="220"/>
      <c r="R59" s="220"/>
    </row>
    <row r="60" spans="1:19" s="6" customFormat="1" ht="30" customHeight="1" x14ac:dyDescent="0.2">
      <c r="A60" s="12">
        <f>+A55+1</f>
        <v>23</v>
      </c>
      <c r="B60" s="5" t="s">
        <v>444</v>
      </c>
      <c r="C60" s="139" t="s">
        <v>406</v>
      </c>
      <c r="D60" s="110" t="s">
        <v>144</v>
      </c>
      <c r="E60" s="110" t="s">
        <v>208</v>
      </c>
      <c r="F60" s="94" t="s">
        <v>590</v>
      </c>
      <c r="G60" s="94" t="s">
        <v>654</v>
      </c>
      <c r="H60" s="9">
        <v>70000</v>
      </c>
      <c r="I60" s="8">
        <f>H60*2.87%</f>
        <v>2009</v>
      </c>
      <c r="J60" s="8">
        <f>+H60*3.04%</f>
        <v>2128</v>
      </c>
      <c r="K60" s="8"/>
      <c r="L60" s="8">
        <f>+J60+I60+K60</f>
        <v>4137</v>
      </c>
      <c r="M60" s="8">
        <f>+H60-L60</f>
        <v>65863</v>
      </c>
      <c r="N60" s="8">
        <v>2490.58</v>
      </c>
      <c r="O60" s="8"/>
      <c r="P60" s="95">
        <v>125</v>
      </c>
      <c r="Q60" s="8">
        <f>+P60+N60+L60</f>
        <v>6752.58</v>
      </c>
      <c r="R60" s="9">
        <f>+H60-Q60</f>
        <v>63247.42</v>
      </c>
    </row>
    <row r="61" spans="1:19" s="6" customFormat="1" ht="30" customHeight="1" x14ac:dyDescent="0.2">
      <c r="A61" s="311" t="s">
        <v>124</v>
      </c>
      <c r="B61" s="312"/>
      <c r="C61" s="213"/>
      <c r="D61" s="213"/>
      <c r="E61" s="213"/>
      <c r="F61" s="213"/>
      <c r="G61" s="213"/>
      <c r="H61" s="14">
        <f>SUM(H60)</f>
        <v>70000</v>
      </c>
      <c r="I61" s="14">
        <f t="shared" ref="I61:R61" si="15">SUM(I60)</f>
        <v>2009</v>
      </c>
      <c r="J61" s="14">
        <f t="shared" si="15"/>
        <v>2128</v>
      </c>
      <c r="K61" s="14">
        <f t="shared" si="15"/>
        <v>0</v>
      </c>
      <c r="L61" s="14">
        <f t="shared" si="15"/>
        <v>4137</v>
      </c>
      <c r="M61" s="14">
        <f t="shared" si="15"/>
        <v>65863</v>
      </c>
      <c r="N61" s="14">
        <f t="shared" si="15"/>
        <v>2490.58</v>
      </c>
      <c r="O61" s="14">
        <f t="shared" si="15"/>
        <v>0</v>
      </c>
      <c r="P61" s="14">
        <f t="shared" si="15"/>
        <v>125</v>
      </c>
      <c r="Q61" s="14">
        <f t="shared" si="15"/>
        <v>6752.58</v>
      </c>
      <c r="R61" s="14">
        <f t="shared" si="15"/>
        <v>63247.42</v>
      </c>
    </row>
    <row r="62" spans="1:19" s="6" customFormat="1" ht="30" customHeight="1" thickBot="1" x14ac:dyDescent="0.25">
      <c r="A62" s="62"/>
      <c r="B62" s="62"/>
      <c r="C62" s="62"/>
      <c r="D62" s="62"/>
      <c r="E62" s="62"/>
      <c r="F62" s="62"/>
      <c r="G62" s="62"/>
      <c r="J62" s="73"/>
      <c r="K62" s="73"/>
      <c r="L62" s="73"/>
      <c r="M62" s="73"/>
      <c r="N62" s="73"/>
      <c r="O62" s="73"/>
      <c r="P62" s="73"/>
      <c r="Q62" s="73"/>
      <c r="R62" s="73"/>
    </row>
    <row r="63" spans="1:19" s="6" customFormat="1" ht="30" customHeight="1" thickBot="1" x14ac:dyDescent="0.25">
      <c r="A63" s="219" t="s">
        <v>478</v>
      </c>
      <c r="B63" s="220"/>
      <c r="C63" s="220"/>
      <c r="D63" s="220"/>
      <c r="E63" s="220"/>
      <c r="F63" s="220"/>
      <c r="G63" s="220"/>
      <c r="H63" s="220"/>
      <c r="I63" s="220"/>
      <c r="J63" s="220"/>
      <c r="K63" s="220"/>
      <c r="L63" s="220"/>
      <c r="M63" s="220"/>
      <c r="N63" s="220"/>
      <c r="O63" s="220"/>
      <c r="P63" s="220"/>
      <c r="Q63" s="220"/>
      <c r="R63" s="220"/>
    </row>
    <row r="64" spans="1:19" s="6" customFormat="1" ht="30" customHeight="1" x14ac:dyDescent="0.2">
      <c r="A64" s="12">
        <f>+A60+1</f>
        <v>24</v>
      </c>
      <c r="B64" s="5" t="s">
        <v>477</v>
      </c>
      <c r="C64" s="139" t="s">
        <v>407</v>
      </c>
      <c r="D64" s="110" t="s">
        <v>144</v>
      </c>
      <c r="E64" s="110" t="s">
        <v>208</v>
      </c>
      <c r="F64" s="24" t="s">
        <v>639</v>
      </c>
      <c r="G64" s="24" t="s">
        <v>687</v>
      </c>
      <c r="H64" s="9">
        <v>70000</v>
      </c>
      <c r="I64" s="8">
        <f>H64*2.87%</f>
        <v>2009</v>
      </c>
      <c r="J64" s="8">
        <f>+H64*3.04%</f>
        <v>2128</v>
      </c>
      <c r="K64" s="8"/>
      <c r="L64" s="8">
        <f>+J64+I64+K64</f>
        <v>4137</v>
      </c>
      <c r="M64" s="8">
        <f>+H64-L64</f>
        <v>65863</v>
      </c>
      <c r="N64" s="8">
        <v>0</v>
      </c>
      <c r="O64" s="8">
        <v>0</v>
      </c>
      <c r="P64" s="95">
        <v>4179.76</v>
      </c>
      <c r="Q64" s="8">
        <f>+P64+N64+L64</f>
        <v>8316.76</v>
      </c>
      <c r="R64" s="9">
        <f>+H64-Q64</f>
        <v>61683.24</v>
      </c>
    </row>
    <row r="65" spans="1:19" s="6" customFormat="1" ht="30" customHeight="1" x14ac:dyDescent="0.2">
      <c r="A65" s="311" t="s">
        <v>124</v>
      </c>
      <c r="B65" s="312"/>
      <c r="C65" s="213"/>
      <c r="D65" s="213"/>
      <c r="E65" s="213"/>
      <c r="F65" s="213"/>
      <c r="G65" s="213"/>
      <c r="H65" s="14">
        <f>SUM(H64)</f>
        <v>70000</v>
      </c>
      <c r="I65" s="14">
        <f t="shared" ref="I65:R65" si="16">SUM(I64)</f>
        <v>2009</v>
      </c>
      <c r="J65" s="14">
        <f t="shared" si="16"/>
        <v>2128</v>
      </c>
      <c r="K65" s="14">
        <f t="shared" si="16"/>
        <v>0</v>
      </c>
      <c r="L65" s="14">
        <f t="shared" si="16"/>
        <v>4137</v>
      </c>
      <c r="M65" s="14">
        <f t="shared" si="16"/>
        <v>65863</v>
      </c>
      <c r="N65" s="14">
        <f t="shared" si="16"/>
        <v>0</v>
      </c>
      <c r="O65" s="14">
        <f t="shared" si="16"/>
        <v>0</v>
      </c>
      <c r="P65" s="14">
        <f t="shared" si="16"/>
        <v>4179.76</v>
      </c>
      <c r="Q65" s="14">
        <f t="shared" si="16"/>
        <v>8316.76</v>
      </c>
      <c r="R65" s="14">
        <f t="shared" si="16"/>
        <v>61683.24</v>
      </c>
    </row>
    <row r="66" spans="1:19" s="6" customFormat="1" ht="30" customHeight="1" x14ac:dyDescent="0.2">
      <c r="A66" s="62"/>
      <c r="B66" s="62"/>
      <c r="C66" s="62"/>
      <c r="D66" s="62"/>
      <c r="E66" s="62"/>
      <c r="F66" s="62"/>
      <c r="G66" s="62"/>
    </row>
    <row r="67" spans="1:19" s="2" customFormat="1" ht="30" customHeight="1" thickBot="1" x14ac:dyDescent="0.25">
      <c r="A67" s="62"/>
      <c r="B67" s="62"/>
      <c r="C67" s="62"/>
      <c r="D67" s="62"/>
      <c r="E67" s="62"/>
      <c r="F67" s="62"/>
      <c r="G67" s="62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</row>
    <row r="68" spans="1:19" s="67" customFormat="1" ht="30" customHeight="1" thickBot="1" x14ac:dyDescent="0.25">
      <c r="A68" s="219" t="s">
        <v>190</v>
      </c>
      <c r="B68" s="220"/>
      <c r="C68" s="220"/>
      <c r="D68" s="220"/>
      <c r="E68" s="220"/>
      <c r="F68" s="220"/>
      <c r="G68" s="220"/>
      <c r="H68" s="220"/>
      <c r="I68" s="220"/>
      <c r="J68" s="220"/>
      <c r="K68" s="220"/>
      <c r="L68" s="220"/>
      <c r="M68" s="220"/>
      <c r="N68" s="220"/>
      <c r="O68" s="220"/>
      <c r="P68" s="220"/>
      <c r="Q68" s="220"/>
      <c r="R68" s="220"/>
      <c r="S68" s="2"/>
    </row>
    <row r="69" spans="1:19" s="67" customFormat="1" ht="30" customHeight="1" x14ac:dyDescent="0.2">
      <c r="A69" s="92">
        <f>+A64+1</f>
        <v>25</v>
      </c>
      <c r="B69" s="5" t="s">
        <v>366</v>
      </c>
      <c r="C69" s="139" t="s">
        <v>407</v>
      </c>
      <c r="D69" s="110" t="s">
        <v>144</v>
      </c>
      <c r="E69" s="110" t="s">
        <v>208</v>
      </c>
      <c r="F69" s="115" t="s">
        <v>651</v>
      </c>
      <c r="G69" s="115" t="s">
        <v>650</v>
      </c>
      <c r="H69" s="9">
        <v>70000</v>
      </c>
      <c r="I69" s="96">
        <f>H69*2.87%</f>
        <v>2009</v>
      </c>
      <c r="J69" s="96">
        <f>+H69*3.04%</f>
        <v>2128</v>
      </c>
      <c r="K69" s="96"/>
      <c r="L69" s="96">
        <f>+J69+I69+K69</f>
        <v>4137</v>
      </c>
      <c r="M69" s="96">
        <f>+H69-L69</f>
        <v>65863</v>
      </c>
      <c r="N69" s="96">
        <v>2490.58</v>
      </c>
      <c r="O69" s="96"/>
      <c r="P69" s="95">
        <v>6436.33</v>
      </c>
      <c r="Q69" s="8">
        <f>+P69+N69+L69</f>
        <v>13063.91</v>
      </c>
      <c r="R69" s="95">
        <f>+H69-Q69</f>
        <v>56936.09</v>
      </c>
      <c r="S69" s="2"/>
    </row>
    <row r="70" spans="1:19" s="67" customFormat="1" ht="30" customHeight="1" x14ac:dyDescent="0.2">
      <c r="A70" s="142">
        <f>+A69+1</f>
        <v>26</v>
      </c>
      <c r="B70" s="5" t="s">
        <v>644</v>
      </c>
      <c r="C70" s="139" t="s">
        <v>406</v>
      </c>
      <c r="D70" s="110" t="s">
        <v>144</v>
      </c>
      <c r="E70" s="110" t="s">
        <v>208</v>
      </c>
      <c r="F70" s="115" t="s">
        <v>645</v>
      </c>
      <c r="G70" s="115" t="s">
        <v>688</v>
      </c>
      <c r="H70" s="95">
        <v>70000</v>
      </c>
      <c r="I70" s="96">
        <f>H70*2.87%</f>
        <v>2009</v>
      </c>
      <c r="J70" s="96">
        <f>+H70*3.04%</f>
        <v>2128</v>
      </c>
      <c r="K70" s="96">
        <v>3430.92</v>
      </c>
      <c r="L70" s="96">
        <f>+J70+I70+K70</f>
        <v>7567.92</v>
      </c>
      <c r="M70" s="96">
        <f>+H70-L70</f>
        <v>62432.08</v>
      </c>
      <c r="N70" s="96">
        <f>+IF(M70*12&lt;=416220.01,0,IF(M70*12&lt;=624329.01,(((M70*12-416220.01)*0.15)/12),IF((M70*12&lt;=867123.01),(31216+0.2*(M70*12-624329.01))/12,((79776+0.25*(M70*12-867123.01))/12))))-O70</f>
        <v>4682.265833333332</v>
      </c>
      <c r="O70" s="96"/>
      <c r="P70" s="95">
        <v>2625</v>
      </c>
      <c r="Q70" s="8">
        <f>+P70+N70+L70</f>
        <v>14875.185833333333</v>
      </c>
      <c r="R70" s="95">
        <f>+H70-Q70</f>
        <v>55124.814166666663</v>
      </c>
      <c r="S70" s="2"/>
    </row>
    <row r="71" spans="1:19" s="67" customFormat="1" ht="30" customHeight="1" x14ac:dyDescent="0.2">
      <c r="A71" s="142">
        <f>+A70+1</f>
        <v>27</v>
      </c>
      <c r="B71" s="286" t="s">
        <v>392</v>
      </c>
      <c r="C71" s="285" t="s">
        <v>407</v>
      </c>
      <c r="D71" s="110" t="s">
        <v>144</v>
      </c>
      <c r="E71" s="99" t="s">
        <v>208</v>
      </c>
      <c r="F71" s="176" t="s">
        <v>651</v>
      </c>
      <c r="G71" s="176" t="s">
        <v>650</v>
      </c>
      <c r="H71" s="61">
        <v>70000</v>
      </c>
      <c r="I71" s="61">
        <f>H71*2.87%</f>
        <v>2009</v>
      </c>
      <c r="J71" s="61">
        <f>+H71*3.04%</f>
        <v>2128</v>
      </c>
      <c r="K71" s="61">
        <v>1715.46</v>
      </c>
      <c r="L71" s="5">
        <f>+J71+I71+K71</f>
        <v>5852.46</v>
      </c>
      <c r="M71" s="5">
        <f>+H71-L71</f>
        <v>64147.54</v>
      </c>
      <c r="N71" s="5">
        <v>0</v>
      </c>
      <c r="O71" s="5">
        <v>0</v>
      </c>
      <c r="P71" s="66">
        <v>125</v>
      </c>
      <c r="Q71" s="5">
        <f>+P71+N71+L71</f>
        <v>5977.46</v>
      </c>
      <c r="R71" s="66">
        <f>+H71-Q71</f>
        <v>64022.54</v>
      </c>
      <c r="S71" s="2"/>
    </row>
    <row r="72" spans="1:19" s="2" customFormat="1" ht="30" customHeight="1" x14ac:dyDescent="0.2">
      <c r="A72" s="311" t="s">
        <v>124</v>
      </c>
      <c r="B72" s="312"/>
      <c r="C72" s="213"/>
      <c r="D72" s="213"/>
      <c r="E72" s="213"/>
      <c r="F72" s="213"/>
      <c r="G72" s="213"/>
      <c r="H72" s="14">
        <f>SUM(H69:H71)</f>
        <v>210000</v>
      </c>
      <c r="I72" s="14">
        <f t="shared" ref="I72:R72" si="17">SUM(I69:I71)</f>
        <v>6027</v>
      </c>
      <c r="J72" s="14">
        <f t="shared" si="17"/>
        <v>6384</v>
      </c>
      <c r="K72" s="14">
        <f t="shared" si="17"/>
        <v>5146.38</v>
      </c>
      <c r="L72" s="14">
        <f t="shared" si="17"/>
        <v>17557.38</v>
      </c>
      <c r="M72" s="14">
        <f t="shared" si="17"/>
        <v>192442.62</v>
      </c>
      <c r="N72" s="14">
        <f t="shared" si="17"/>
        <v>7172.8458333333319</v>
      </c>
      <c r="O72" s="14">
        <f t="shared" si="17"/>
        <v>0</v>
      </c>
      <c r="P72" s="14">
        <f t="shared" si="17"/>
        <v>9186.33</v>
      </c>
      <c r="Q72" s="14">
        <f t="shared" si="17"/>
        <v>33916.555833333332</v>
      </c>
      <c r="R72" s="14">
        <f t="shared" si="17"/>
        <v>176083.44416666665</v>
      </c>
      <c r="S72"/>
    </row>
    <row r="73" spans="1:19" s="6" customFormat="1" ht="30" customHeight="1" thickBot="1" x14ac:dyDescent="0.25">
      <c r="A73" s="62"/>
      <c r="B73" s="62"/>
      <c r="C73" s="62"/>
      <c r="D73" s="62"/>
      <c r="E73" s="62"/>
      <c r="F73" s="62"/>
      <c r="G73" s="62"/>
    </row>
    <row r="74" spans="1:19" s="73" customFormat="1" ht="30" customHeight="1" thickBot="1" x14ac:dyDescent="0.25">
      <c r="A74" s="219" t="s">
        <v>157</v>
      </c>
      <c r="B74" s="220"/>
      <c r="C74" s="220"/>
      <c r="D74" s="220"/>
      <c r="E74" s="220"/>
      <c r="F74" s="220"/>
      <c r="G74" s="220"/>
      <c r="H74" s="220"/>
      <c r="I74" s="220"/>
      <c r="J74" s="220"/>
      <c r="K74" s="220"/>
      <c r="L74" s="220"/>
      <c r="M74" s="220"/>
      <c r="N74" s="220"/>
      <c r="O74" s="220"/>
      <c r="P74" s="220"/>
      <c r="Q74" s="220"/>
      <c r="R74" s="220"/>
      <c r="S74" s="6"/>
    </row>
    <row r="75" spans="1:19" s="73" customFormat="1" ht="36.75" customHeight="1" x14ac:dyDescent="0.2">
      <c r="A75" s="92">
        <f>+A71+1</f>
        <v>28</v>
      </c>
      <c r="B75" s="5" t="s">
        <v>148</v>
      </c>
      <c r="C75" s="139" t="s">
        <v>406</v>
      </c>
      <c r="D75" s="110" t="s">
        <v>514</v>
      </c>
      <c r="E75" s="110" t="s">
        <v>208</v>
      </c>
      <c r="F75" s="94" t="s">
        <v>590</v>
      </c>
      <c r="G75" s="94" t="s">
        <v>654</v>
      </c>
      <c r="H75" s="9">
        <v>155000</v>
      </c>
      <c r="I75" s="96">
        <f>H75*2.87%</f>
        <v>4448.5</v>
      </c>
      <c r="J75" s="96">
        <f>+H75*3.04%</f>
        <v>4712</v>
      </c>
      <c r="K75" s="96"/>
      <c r="L75" s="8">
        <f>+J75+I75+K75</f>
        <v>9160.5</v>
      </c>
      <c r="M75" s="8">
        <f>+H75-L75</f>
        <v>145839.5</v>
      </c>
      <c r="N75" s="8">
        <f>+IF(M75*12&lt;=416220.01,0,IF(M75*12&lt;=624329.01,(((M75*12-416220.01)*0.15)/12),IF((M75*12&lt;=867123.01),(31216+0.2*(M75*12-624329.01))/12,((79776+0.25*(M75*12-867123.01))/12))))-O75</f>
        <v>25042.812291666665</v>
      </c>
      <c r="O75" s="8">
        <v>0</v>
      </c>
      <c r="P75" s="95">
        <v>25</v>
      </c>
      <c r="Q75" s="8">
        <f>+P75+N75+L75</f>
        <v>34228.312291666662</v>
      </c>
      <c r="R75" s="95">
        <f>+H75-Q75</f>
        <v>120771.68770833334</v>
      </c>
      <c r="S75" s="6"/>
    </row>
    <row r="76" spans="1:19" s="6" customFormat="1" ht="30" customHeight="1" x14ac:dyDescent="0.2">
      <c r="A76" s="12">
        <f>+A75+1</f>
        <v>29</v>
      </c>
      <c r="B76" s="5" t="s">
        <v>479</v>
      </c>
      <c r="C76" s="139" t="s">
        <v>407</v>
      </c>
      <c r="D76" s="110" t="s">
        <v>144</v>
      </c>
      <c r="E76" s="110" t="s">
        <v>208</v>
      </c>
      <c r="F76" s="115" t="s">
        <v>640</v>
      </c>
      <c r="G76" s="115" t="s">
        <v>687</v>
      </c>
      <c r="H76" s="9">
        <v>70000</v>
      </c>
      <c r="I76" s="96">
        <f>H76*2.87%</f>
        <v>2009</v>
      </c>
      <c r="J76" s="96">
        <f>+H76*3.04%</f>
        <v>2128</v>
      </c>
      <c r="K76" s="96"/>
      <c r="L76" s="8">
        <f>+J76+I76+K76</f>
        <v>4137</v>
      </c>
      <c r="M76" s="8">
        <f>+H76-L76</f>
        <v>65863</v>
      </c>
      <c r="N76" s="8">
        <v>0</v>
      </c>
      <c r="O76" s="8">
        <v>0</v>
      </c>
      <c r="P76" s="95">
        <v>1025</v>
      </c>
      <c r="Q76" s="8">
        <f>+P76+N76+L76</f>
        <v>5162</v>
      </c>
      <c r="R76" s="95">
        <f>+H76-Q76</f>
        <v>64838</v>
      </c>
    </row>
    <row r="77" spans="1:19" s="6" customFormat="1" ht="30" customHeight="1" x14ac:dyDescent="0.2">
      <c r="A77" s="311" t="s">
        <v>124</v>
      </c>
      <c r="B77" s="312"/>
      <c r="C77" s="213"/>
      <c r="D77" s="213"/>
      <c r="E77" s="213"/>
      <c r="F77" s="213"/>
      <c r="G77" s="213"/>
      <c r="H77" s="14">
        <f>SUM(H75:H76)</f>
        <v>225000</v>
      </c>
      <c r="I77" s="14">
        <f t="shared" ref="I77:R77" si="18">SUM(I75:I76)</f>
        <v>6457.5</v>
      </c>
      <c r="J77" s="14">
        <f t="shared" si="18"/>
        <v>6840</v>
      </c>
      <c r="K77" s="14">
        <f t="shared" si="18"/>
        <v>0</v>
      </c>
      <c r="L77" s="14">
        <f t="shared" si="18"/>
        <v>13297.5</v>
      </c>
      <c r="M77" s="14">
        <f t="shared" si="18"/>
        <v>211702.5</v>
      </c>
      <c r="N77" s="14">
        <f t="shared" si="18"/>
        <v>25042.812291666665</v>
      </c>
      <c r="O77" s="14">
        <f t="shared" si="18"/>
        <v>0</v>
      </c>
      <c r="P77" s="14">
        <f t="shared" si="18"/>
        <v>1050</v>
      </c>
      <c r="Q77" s="14">
        <f t="shared" si="18"/>
        <v>39390.312291666662</v>
      </c>
      <c r="R77" s="14">
        <f t="shared" si="18"/>
        <v>185609.68770833334</v>
      </c>
    </row>
    <row r="78" spans="1:19" s="6" customFormat="1" ht="30" customHeight="1" thickBot="1" x14ac:dyDescent="0.25">
      <c r="A78" s="62"/>
      <c r="B78" s="62"/>
      <c r="C78" s="62"/>
      <c r="D78" s="62"/>
      <c r="E78" s="62"/>
      <c r="F78" s="62"/>
      <c r="G78" s="62"/>
    </row>
    <row r="79" spans="1:19" s="73" customFormat="1" ht="30" customHeight="1" thickBot="1" x14ac:dyDescent="0.25">
      <c r="A79" s="219"/>
      <c r="B79" s="220"/>
      <c r="C79" s="220"/>
      <c r="D79" s="220"/>
      <c r="E79" s="220"/>
      <c r="F79" s="220"/>
      <c r="G79" s="220"/>
      <c r="H79" s="220"/>
      <c r="I79" s="220"/>
      <c r="J79" s="220"/>
      <c r="K79" s="220"/>
      <c r="L79" s="220"/>
      <c r="M79" s="220"/>
      <c r="N79" s="220"/>
      <c r="O79" s="220"/>
      <c r="P79" s="220"/>
      <c r="Q79" s="220"/>
      <c r="R79" s="220"/>
      <c r="S79" s="6"/>
    </row>
    <row r="80" spans="1:19" s="73" customFormat="1" ht="30" customHeight="1" thickBot="1" x14ac:dyDescent="0.25">
      <c r="A80" s="219" t="s">
        <v>537</v>
      </c>
      <c r="B80" s="220"/>
      <c r="C80" s="220"/>
      <c r="D80" s="220"/>
      <c r="E80" s="220"/>
      <c r="F80" s="220"/>
      <c r="G80" s="220"/>
      <c r="H80" s="220"/>
      <c r="I80" s="220"/>
      <c r="J80" s="220"/>
      <c r="K80" s="220"/>
      <c r="L80" s="220"/>
      <c r="M80" s="220"/>
      <c r="N80" s="220"/>
      <c r="O80" s="220"/>
      <c r="P80" s="220"/>
      <c r="Q80" s="220"/>
      <c r="R80" s="220"/>
      <c r="S80" s="6"/>
    </row>
    <row r="81" spans="1:19" s="2" customFormat="1" ht="30" customHeight="1" x14ac:dyDescent="0.2">
      <c r="A81" s="92">
        <f>+A76+1</f>
        <v>30</v>
      </c>
      <c r="B81" s="59" t="s">
        <v>386</v>
      </c>
      <c r="C81" s="139" t="s">
        <v>406</v>
      </c>
      <c r="D81" s="111" t="s">
        <v>144</v>
      </c>
      <c r="E81" s="110" t="s">
        <v>208</v>
      </c>
      <c r="F81" s="99" t="s">
        <v>668</v>
      </c>
      <c r="G81" s="99" t="s">
        <v>664</v>
      </c>
      <c r="H81" s="96">
        <v>70000</v>
      </c>
      <c r="I81" s="96">
        <f>H81*2.87%</f>
        <v>2009</v>
      </c>
      <c r="J81" s="96">
        <f>+H81*3.04%</f>
        <v>2128</v>
      </c>
      <c r="K81" s="96"/>
      <c r="L81" s="8">
        <f>+J81+I81+K81</f>
        <v>4137</v>
      </c>
      <c r="M81" s="8">
        <f>+H81-L81</f>
        <v>65863</v>
      </c>
      <c r="N81" s="8">
        <v>2810.34</v>
      </c>
      <c r="O81" s="8"/>
      <c r="P81" s="95">
        <v>1025</v>
      </c>
      <c r="Q81" s="8">
        <f>+P81+N81+L81</f>
        <v>7972.34</v>
      </c>
      <c r="R81" s="95">
        <f>+H81-Q81</f>
        <v>62027.66</v>
      </c>
    </row>
    <row r="82" spans="1:19" s="6" customFormat="1" ht="30" customHeight="1" thickBot="1" x14ac:dyDescent="0.25">
      <c r="A82" s="311" t="s">
        <v>124</v>
      </c>
      <c r="B82" s="312"/>
      <c r="C82" s="213"/>
      <c r="D82" s="213"/>
      <c r="E82" s="213"/>
      <c r="F82" s="213"/>
      <c r="G82" s="213"/>
      <c r="H82" s="14">
        <f>SUM(H81)</f>
        <v>70000</v>
      </c>
      <c r="I82" s="14">
        <f t="shared" ref="I82:R82" si="19">SUM(I81)</f>
        <v>2009</v>
      </c>
      <c r="J82" s="14">
        <f t="shared" si="19"/>
        <v>2128</v>
      </c>
      <c r="K82" s="14">
        <f t="shared" si="19"/>
        <v>0</v>
      </c>
      <c r="L82" s="14">
        <f t="shared" si="19"/>
        <v>4137</v>
      </c>
      <c r="M82" s="14">
        <f t="shared" si="19"/>
        <v>65863</v>
      </c>
      <c r="N82" s="14">
        <f t="shared" si="19"/>
        <v>2810.34</v>
      </c>
      <c r="O82" s="14">
        <f t="shared" si="19"/>
        <v>0</v>
      </c>
      <c r="P82" s="14">
        <f t="shared" si="19"/>
        <v>1025</v>
      </c>
      <c r="Q82" s="14">
        <f t="shared" si="19"/>
        <v>7972.34</v>
      </c>
      <c r="R82" s="14">
        <f t="shared" si="19"/>
        <v>62027.66</v>
      </c>
    </row>
    <row r="83" spans="1:19" s="6" customFormat="1" ht="30" customHeight="1" thickBot="1" x14ac:dyDescent="0.25">
      <c r="A83" s="219" t="s">
        <v>160</v>
      </c>
      <c r="B83" s="220"/>
      <c r="C83" s="220"/>
      <c r="D83" s="220"/>
      <c r="E83" s="220"/>
      <c r="F83" s="220"/>
      <c r="G83" s="220"/>
      <c r="H83" s="220"/>
      <c r="I83" s="220"/>
      <c r="J83" s="220"/>
      <c r="K83" s="220"/>
      <c r="L83" s="220"/>
      <c r="M83" s="220"/>
      <c r="N83" s="220"/>
      <c r="O83" s="220"/>
      <c r="P83" s="220"/>
      <c r="Q83" s="220"/>
      <c r="R83" s="220"/>
    </row>
    <row r="84" spans="1:19" s="6" customFormat="1" ht="30" customHeight="1" x14ac:dyDescent="0.2">
      <c r="A84" s="12">
        <f>+A81+1</f>
        <v>31</v>
      </c>
      <c r="B84" s="5" t="s">
        <v>632</v>
      </c>
      <c r="C84" s="139" t="s">
        <v>407</v>
      </c>
      <c r="D84" s="110" t="s">
        <v>144</v>
      </c>
      <c r="E84" s="110" t="s">
        <v>208</v>
      </c>
      <c r="F84" s="24" t="s">
        <v>633</v>
      </c>
      <c r="G84" s="24" t="s">
        <v>685</v>
      </c>
      <c r="H84" s="9">
        <v>70000</v>
      </c>
      <c r="I84" s="8">
        <f>H84*2.87%</f>
        <v>2009</v>
      </c>
      <c r="J84" s="8">
        <f>+H84*3.04%</f>
        <v>2128</v>
      </c>
      <c r="K84" s="8"/>
      <c r="L84" s="8">
        <f>+J84+I84+K84</f>
        <v>4137</v>
      </c>
      <c r="M84" s="8">
        <f>+H84-L84</f>
        <v>65863</v>
      </c>
      <c r="N84" s="8">
        <v>0</v>
      </c>
      <c r="O84" s="8"/>
      <c r="P84" s="9">
        <v>25</v>
      </c>
      <c r="Q84" s="8">
        <f>+P84+N84+L84</f>
        <v>4162</v>
      </c>
      <c r="R84" s="9">
        <f>+H84-Q84</f>
        <v>65838</v>
      </c>
    </row>
    <row r="85" spans="1:19" s="6" customFormat="1" ht="30" customHeight="1" x14ac:dyDescent="0.2">
      <c r="A85" s="311" t="s">
        <v>124</v>
      </c>
      <c r="B85" s="312"/>
      <c r="C85" s="213"/>
      <c r="D85" s="213"/>
      <c r="E85" s="213"/>
      <c r="F85" s="213"/>
      <c r="G85" s="213"/>
      <c r="H85" s="14">
        <f>SUM(H84)</f>
        <v>70000</v>
      </c>
      <c r="I85" s="14">
        <f t="shared" ref="I85:R85" si="20">SUM(I84)</f>
        <v>2009</v>
      </c>
      <c r="J85" s="14">
        <f t="shared" si="20"/>
        <v>2128</v>
      </c>
      <c r="K85" s="14">
        <f t="shared" si="20"/>
        <v>0</v>
      </c>
      <c r="L85" s="14">
        <f t="shared" si="20"/>
        <v>4137</v>
      </c>
      <c r="M85" s="14">
        <f t="shared" si="20"/>
        <v>65863</v>
      </c>
      <c r="N85" s="14">
        <f t="shared" si="20"/>
        <v>0</v>
      </c>
      <c r="O85" s="14">
        <f t="shared" si="20"/>
        <v>0</v>
      </c>
      <c r="P85" s="14">
        <f t="shared" si="20"/>
        <v>25</v>
      </c>
      <c r="Q85" s="14">
        <f t="shared" si="20"/>
        <v>4162</v>
      </c>
      <c r="R85" s="14">
        <f t="shared" si="20"/>
        <v>65838</v>
      </c>
    </row>
    <row r="86" spans="1:19" s="6" customFormat="1" ht="30" customHeight="1" x14ac:dyDescent="0.2">
      <c r="A86" s="62"/>
      <c r="B86" s="62"/>
      <c r="C86" s="62"/>
      <c r="D86" s="62"/>
      <c r="E86" s="62"/>
      <c r="F86" s="62"/>
      <c r="G86" s="62"/>
    </row>
    <row r="87" spans="1:19" s="6" customFormat="1" ht="30" customHeight="1" thickBot="1" x14ac:dyDescent="0.25">
      <c r="A87" s="62"/>
      <c r="B87" s="62"/>
      <c r="C87" s="62"/>
      <c r="D87" s="62"/>
      <c r="E87" s="62"/>
      <c r="G87" s="62"/>
    </row>
    <row r="88" spans="1:19" s="6" customFormat="1" ht="30" customHeight="1" thickBot="1" x14ac:dyDescent="0.25">
      <c r="A88" s="219" t="s">
        <v>162</v>
      </c>
      <c r="B88" s="220"/>
      <c r="C88" s="220"/>
      <c r="D88" s="220"/>
      <c r="E88" s="220"/>
      <c r="F88" s="220"/>
      <c r="G88" s="220"/>
      <c r="H88" s="220"/>
      <c r="I88" s="220"/>
      <c r="J88" s="220"/>
      <c r="K88" s="220"/>
      <c r="L88" s="220"/>
      <c r="M88" s="220"/>
      <c r="N88" s="220"/>
      <c r="O88" s="220"/>
      <c r="P88" s="220"/>
      <c r="Q88" s="220"/>
      <c r="R88" s="220"/>
    </row>
    <row r="89" spans="1:19" s="6" customFormat="1" ht="30" customHeight="1" x14ac:dyDescent="0.2">
      <c r="A89" s="12">
        <f>+A84+1</f>
        <v>32</v>
      </c>
      <c r="B89" s="5" t="s">
        <v>435</v>
      </c>
      <c r="C89" s="139" t="s">
        <v>406</v>
      </c>
      <c r="D89" s="110" t="s">
        <v>144</v>
      </c>
      <c r="E89" s="110" t="s">
        <v>208</v>
      </c>
      <c r="F89" s="24" t="s">
        <v>647</v>
      </c>
      <c r="G89" s="24" t="s">
        <v>696</v>
      </c>
      <c r="H89" s="9">
        <v>70000</v>
      </c>
      <c r="I89" s="8">
        <f>H89*2.87%</f>
        <v>2009</v>
      </c>
      <c r="J89" s="8">
        <f>+H89*3.04%</f>
        <v>2128</v>
      </c>
      <c r="K89" s="8"/>
      <c r="L89" s="8">
        <f>+J89+I89+K89</f>
        <v>4137</v>
      </c>
      <c r="M89" s="8">
        <f>+H89-L89</f>
        <v>65863</v>
      </c>
      <c r="N89" s="8">
        <f>+IF(M89*12&lt;=416220.01,0,IF(M89*12&lt;=624329.01,(((M89*12-416220.01)*0.15)/12),IF((M89*12&lt;=867123.01),(31216+0.2*(M89*12-624329.01))/12,((79776+0.25*(M89*12-867123.01))/12))))</f>
        <v>5368.4498333333331</v>
      </c>
      <c r="O89" s="8"/>
      <c r="P89" s="95">
        <f>25+100</f>
        <v>125</v>
      </c>
      <c r="Q89" s="8">
        <f>+P89+N89+L89</f>
        <v>9630.4498333333322</v>
      </c>
      <c r="R89" s="9">
        <f>+H89-Q89</f>
        <v>60369.550166666668</v>
      </c>
    </row>
    <row r="90" spans="1:19" s="6" customFormat="1" ht="30" customHeight="1" x14ac:dyDescent="0.2">
      <c r="A90" s="311" t="s">
        <v>124</v>
      </c>
      <c r="B90" s="312"/>
      <c r="C90" s="213"/>
      <c r="D90" s="213"/>
      <c r="E90" s="213"/>
      <c r="F90" s="213"/>
      <c r="G90" s="213"/>
      <c r="H90" s="14">
        <f>SUM(H89)</f>
        <v>70000</v>
      </c>
      <c r="I90" s="14">
        <f t="shared" ref="I90:R90" si="21">SUM(I89)</f>
        <v>2009</v>
      </c>
      <c r="J90" s="14">
        <f t="shared" si="21"/>
        <v>2128</v>
      </c>
      <c r="K90" s="14">
        <f t="shared" si="21"/>
        <v>0</v>
      </c>
      <c r="L90" s="14">
        <f t="shared" si="21"/>
        <v>4137</v>
      </c>
      <c r="M90" s="14">
        <f t="shared" si="21"/>
        <v>65863</v>
      </c>
      <c r="N90" s="14">
        <f t="shared" si="21"/>
        <v>5368.4498333333331</v>
      </c>
      <c r="O90" s="14">
        <f t="shared" si="21"/>
        <v>0</v>
      </c>
      <c r="P90" s="14">
        <f t="shared" si="21"/>
        <v>125</v>
      </c>
      <c r="Q90" s="14">
        <f t="shared" si="21"/>
        <v>9630.4498333333322</v>
      </c>
      <c r="R90" s="14">
        <f t="shared" si="21"/>
        <v>60369.550166666668</v>
      </c>
    </row>
    <row r="91" spans="1:19" s="6" customFormat="1" ht="30" customHeight="1" thickBot="1" x14ac:dyDescent="0.25">
      <c r="A91" s="62"/>
      <c r="B91" s="62"/>
      <c r="C91" s="62"/>
      <c r="D91" s="62"/>
      <c r="E91" s="62"/>
      <c r="F91" s="62"/>
      <c r="G91" s="62"/>
    </row>
    <row r="92" spans="1:19" s="73" customFormat="1" ht="30" customHeight="1" thickBot="1" x14ac:dyDescent="0.25">
      <c r="A92" s="219" t="s">
        <v>163</v>
      </c>
      <c r="B92" s="220"/>
      <c r="C92" s="220"/>
      <c r="D92" s="220"/>
      <c r="E92" s="220"/>
      <c r="F92" s="220"/>
      <c r="G92" s="220"/>
      <c r="H92" s="220"/>
      <c r="I92" s="220"/>
      <c r="J92" s="220"/>
      <c r="K92" s="220"/>
      <c r="L92" s="220"/>
      <c r="M92" s="220"/>
      <c r="N92" s="220"/>
      <c r="O92" s="220"/>
      <c r="P92" s="220"/>
      <c r="Q92" s="220"/>
      <c r="R92" s="220"/>
      <c r="S92" s="6"/>
    </row>
    <row r="93" spans="1:19" s="73" customFormat="1" ht="30" customHeight="1" x14ac:dyDescent="0.2">
      <c r="A93" s="12">
        <f>+A89+1</f>
        <v>33</v>
      </c>
      <c r="B93" s="5" t="s">
        <v>420</v>
      </c>
      <c r="C93" s="139" t="s">
        <v>407</v>
      </c>
      <c r="D93" s="110" t="s">
        <v>144</v>
      </c>
      <c r="E93" s="110" t="s">
        <v>208</v>
      </c>
      <c r="F93" s="115" t="s">
        <v>633</v>
      </c>
      <c r="G93" s="115" t="s">
        <v>685</v>
      </c>
      <c r="H93" s="9">
        <v>70000</v>
      </c>
      <c r="I93" s="8">
        <f>H93*2.87%</f>
        <v>2009</v>
      </c>
      <c r="J93" s="8">
        <f>+H93*3.04%</f>
        <v>2128</v>
      </c>
      <c r="K93" s="8"/>
      <c r="L93" s="8">
        <f>+J93+I93+K93</f>
        <v>4137</v>
      </c>
      <c r="M93" s="8">
        <f>+H93-L93</f>
        <v>65863</v>
      </c>
      <c r="N93" s="8">
        <v>0</v>
      </c>
      <c r="O93" s="8"/>
      <c r="P93" s="95">
        <v>125</v>
      </c>
      <c r="Q93" s="8">
        <f>+P93+N93+L93</f>
        <v>4262</v>
      </c>
      <c r="R93" s="9">
        <f>+H93-Q93</f>
        <v>65738</v>
      </c>
      <c r="S93" s="6"/>
    </row>
    <row r="94" spans="1:19" s="6" customFormat="1" ht="30" customHeight="1" x14ac:dyDescent="0.2">
      <c r="A94" s="12">
        <f>+A93+1</f>
        <v>34</v>
      </c>
      <c r="B94" s="5" t="s">
        <v>434</v>
      </c>
      <c r="C94" s="139" t="s">
        <v>407</v>
      </c>
      <c r="D94" s="110" t="s">
        <v>144</v>
      </c>
      <c r="E94" s="110" t="s">
        <v>208</v>
      </c>
      <c r="F94" s="24" t="s">
        <v>647</v>
      </c>
      <c r="G94" s="24" t="s">
        <v>696</v>
      </c>
      <c r="H94" s="9">
        <v>70000</v>
      </c>
      <c r="I94" s="8">
        <f>H94*2.87%</f>
        <v>2009</v>
      </c>
      <c r="J94" s="8">
        <f>+H94*3.04%</f>
        <v>2128</v>
      </c>
      <c r="K94" s="8"/>
      <c r="L94" s="8">
        <f>+J94+I94+K94</f>
        <v>4137</v>
      </c>
      <c r="M94" s="8">
        <f>+H94-L94</f>
        <v>65863</v>
      </c>
      <c r="N94" s="8">
        <v>0</v>
      </c>
      <c r="O94" s="8"/>
      <c r="P94" s="95">
        <v>125</v>
      </c>
      <c r="Q94" s="8">
        <f>+P94+N94+L94</f>
        <v>4262</v>
      </c>
      <c r="R94" s="9">
        <f>+H94-Q94</f>
        <v>65738</v>
      </c>
    </row>
    <row r="95" spans="1:19" s="6" customFormat="1" ht="30" customHeight="1" x14ac:dyDescent="0.2">
      <c r="A95" s="12">
        <f>+A94+1</f>
        <v>35</v>
      </c>
      <c r="B95" s="5" t="s">
        <v>572</v>
      </c>
      <c r="C95" s="139" t="s">
        <v>406</v>
      </c>
      <c r="D95" s="110" t="s">
        <v>144</v>
      </c>
      <c r="E95" s="110" t="s">
        <v>208</v>
      </c>
      <c r="F95" s="24" t="s">
        <v>651</v>
      </c>
      <c r="G95" s="24" t="s">
        <v>650</v>
      </c>
      <c r="H95" s="9">
        <v>70000</v>
      </c>
      <c r="I95" s="8">
        <f>H95*2.87%</f>
        <v>2009</v>
      </c>
      <c r="J95" s="8">
        <f>+H95*3.04%</f>
        <v>2128</v>
      </c>
      <c r="K95" s="8"/>
      <c r="L95" s="8">
        <f>+J95+I95+K95</f>
        <v>4137</v>
      </c>
      <c r="M95" s="8">
        <f>+H95-L95</f>
        <v>65863</v>
      </c>
      <c r="N95" s="8">
        <v>0</v>
      </c>
      <c r="O95" s="8"/>
      <c r="P95" s="95">
        <f>40+25</f>
        <v>65</v>
      </c>
      <c r="Q95" s="8">
        <f>+P95+N95+L95</f>
        <v>4202</v>
      </c>
      <c r="R95" s="9">
        <f>+H95-Q95</f>
        <v>65798</v>
      </c>
    </row>
    <row r="96" spans="1:19" customFormat="1" ht="30" customHeight="1" thickBot="1" x14ac:dyDescent="0.25">
      <c r="A96" s="313" t="s">
        <v>124</v>
      </c>
      <c r="B96" s="314"/>
      <c r="C96" s="213"/>
      <c r="D96" s="213"/>
      <c r="E96" s="213"/>
      <c r="F96" s="213"/>
      <c r="G96" s="213"/>
      <c r="H96" s="14">
        <f>SUM(H93:H95)</f>
        <v>210000</v>
      </c>
      <c r="I96" s="14">
        <f t="shared" ref="I96:R96" si="22">SUM(I93:I95)</f>
        <v>6027</v>
      </c>
      <c r="J96" s="14">
        <f t="shared" si="22"/>
        <v>6384</v>
      </c>
      <c r="K96" s="14">
        <f t="shared" si="22"/>
        <v>0</v>
      </c>
      <c r="L96" s="14">
        <f t="shared" si="22"/>
        <v>12411</v>
      </c>
      <c r="M96" s="14">
        <f t="shared" si="22"/>
        <v>197589</v>
      </c>
      <c r="N96" s="14">
        <f t="shared" si="22"/>
        <v>0</v>
      </c>
      <c r="O96" s="14">
        <f t="shared" si="22"/>
        <v>0</v>
      </c>
      <c r="P96" s="14">
        <f t="shared" si="22"/>
        <v>315</v>
      </c>
      <c r="Q96" s="14">
        <f t="shared" si="22"/>
        <v>12726</v>
      </c>
      <c r="R96" s="14">
        <f t="shared" si="22"/>
        <v>197274</v>
      </c>
      <c r="S96" s="190"/>
    </row>
    <row r="97" spans="1:19" s="6" customFormat="1" ht="30" customHeight="1" thickBot="1" x14ac:dyDescent="0.25">
      <c r="A97" s="219" t="s">
        <v>164</v>
      </c>
      <c r="B97" s="220"/>
      <c r="C97" s="220"/>
      <c r="D97" s="220"/>
      <c r="E97" s="220"/>
      <c r="F97" s="220"/>
      <c r="G97" s="220"/>
      <c r="H97" s="220"/>
      <c r="I97" s="220"/>
      <c r="J97" s="220"/>
      <c r="K97" s="220"/>
      <c r="L97" s="220"/>
      <c r="M97" s="220"/>
      <c r="N97" s="220"/>
      <c r="O97" s="220"/>
      <c r="P97" s="220"/>
      <c r="Q97" s="220"/>
      <c r="R97" s="220"/>
    </row>
    <row r="98" spans="1:19" s="6" customFormat="1" ht="30" customHeight="1" x14ac:dyDescent="0.2">
      <c r="A98" s="12">
        <f>+A95+1</f>
        <v>36</v>
      </c>
      <c r="B98" s="5" t="s">
        <v>524</v>
      </c>
      <c r="C98" s="139" t="s">
        <v>406</v>
      </c>
      <c r="D98" s="110" t="s">
        <v>144</v>
      </c>
      <c r="E98" s="110" t="s">
        <v>208</v>
      </c>
      <c r="F98" s="24" t="s">
        <v>638</v>
      </c>
      <c r="G98" s="24" t="s">
        <v>686</v>
      </c>
      <c r="H98" s="9">
        <v>70000</v>
      </c>
      <c r="I98" s="8">
        <f>H98*2.87%</f>
        <v>2009</v>
      </c>
      <c r="J98" s="8">
        <f>+H98*3.04%</f>
        <v>2128</v>
      </c>
      <c r="K98" s="8"/>
      <c r="L98" s="8">
        <f>+J98+I98+K98</f>
        <v>4137</v>
      </c>
      <c r="M98" s="8">
        <f>+H98-L98</f>
        <v>65863</v>
      </c>
      <c r="N98" s="8">
        <v>2490.58</v>
      </c>
      <c r="O98" s="8">
        <v>0</v>
      </c>
      <c r="P98" s="95">
        <v>25</v>
      </c>
      <c r="Q98" s="8">
        <f>+P98+N98+L98</f>
        <v>6652.58</v>
      </c>
      <c r="R98" s="9">
        <f>+H98-Q98</f>
        <v>63347.42</v>
      </c>
    </row>
    <row r="99" spans="1:19" s="6" customFormat="1" ht="30" customHeight="1" x14ac:dyDescent="0.2">
      <c r="A99" s="311" t="s">
        <v>124</v>
      </c>
      <c r="B99" s="312"/>
      <c r="C99" s="213"/>
      <c r="D99" s="213"/>
      <c r="E99" s="213"/>
      <c r="F99" s="213"/>
      <c r="G99" s="213"/>
      <c r="H99" s="14">
        <f>SUM(H98)</f>
        <v>70000</v>
      </c>
      <c r="I99" s="14">
        <f t="shared" ref="I99:R99" si="23">SUM(I98)</f>
        <v>2009</v>
      </c>
      <c r="J99" s="14">
        <f t="shared" si="23"/>
        <v>2128</v>
      </c>
      <c r="K99" s="14">
        <f t="shared" si="23"/>
        <v>0</v>
      </c>
      <c r="L99" s="14">
        <f t="shared" si="23"/>
        <v>4137</v>
      </c>
      <c r="M99" s="14">
        <f t="shared" si="23"/>
        <v>65863</v>
      </c>
      <c r="N99" s="14">
        <f t="shared" si="23"/>
        <v>2490.58</v>
      </c>
      <c r="O99" s="14">
        <f t="shared" si="23"/>
        <v>0</v>
      </c>
      <c r="P99" s="14">
        <f t="shared" si="23"/>
        <v>25</v>
      </c>
      <c r="Q99" s="14">
        <f t="shared" si="23"/>
        <v>6652.58</v>
      </c>
      <c r="R99" s="14">
        <f t="shared" si="23"/>
        <v>63347.42</v>
      </c>
    </row>
    <row r="100" spans="1:19" s="6" customFormat="1" ht="30" customHeight="1" thickBot="1" x14ac:dyDescent="0.25">
      <c r="A100" s="62"/>
      <c r="B100" s="62"/>
      <c r="C100" s="62"/>
      <c r="D100" s="62"/>
      <c r="E100" s="62"/>
      <c r="F100" s="62"/>
      <c r="G100" s="62"/>
    </row>
    <row r="101" spans="1:19" customFormat="1" ht="30" customHeight="1" thickBot="1" x14ac:dyDescent="0.25">
      <c r="A101" s="211" t="s">
        <v>168</v>
      </c>
      <c r="B101" s="212"/>
      <c r="C101" s="212"/>
      <c r="D101" s="212"/>
      <c r="E101" s="212"/>
      <c r="F101" s="212"/>
      <c r="G101" s="212"/>
      <c r="H101" s="212"/>
      <c r="I101" s="212"/>
      <c r="J101" s="212"/>
      <c r="K101" s="212"/>
      <c r="L101" s="212"/>
      <c r="M101" s="212"/>
      <c r="N101" s="212"/>
      <c r="O101" s="212"/>
      <c r="P101" s="212"/>
      <c r="Q101" s="212"/>
      <c r="R101" s="212"/>
      <c r="S101" s="190"/>
    </row>
    <row r="102" spans="1:19" customFormat="1" ht="30" customHeight="1" x14ac:dyDescent="0.2">
      <c r="A102" s="12">
        <f>+A98+1</f>
        <v>37</v>
      </c>
      <c r="B102" s="59" t="s">
        <v>135</v>
      </c>
      <c r="C102" s="139" t="s">
        <v>406</v>
      </c>
      <c r="D102" s="111" t="s">
        <v>197</v>
      </c>
      <c r="E102" s="110" t="s">
        <v>208</v>
      </c>
      <c r="F102" s="94" t="s">
        <v>623</v>
      </c>
      <c r="G102" s="94" t="s">
        <v>678</v>
      </c>
      <c r="H102" s="10">
        <v>145000</v>
      </c>
      <c r="I102" s="8">
        <f>H102*2.87%</f>
        <v>4161.5</v>
      </c>
      <c r="J102" s="96">
        <f>+H102*3.04%</f>
        <v>4408</v>
      </c>
      <c r="K102" s="96">
        <v>1715.46</v>
      </c>
      <c r="L102" s="96">
        <f>+J102+I102+K102</f>
        <v>10284.959999999999</v>
      </c>
      <c r="M102" s="8">
        <f>+H102-L102</f>
        <v>134715.04</v>
      </c>
      <c r="N102" s="8">
        <f>+IF(M102*12&lt;=416220.01,0,IF(M102*12&lt;=624329.01,(((M102*12-416220.01)*0.15)/12),IF((M102*12&lt;=867123.01),(31216+0.2*(M102*12-624329.01))/12,((79776+0.25*(M102*12-867123.01))/12))))</f>
        <v>22261.697291666667</v>
      </c>
      <c r="O102" s="8"/>
      <c r="P102" s="8">
        <v>5025</v>
      </c>
      <c r="Q102" s="8">
        <f>+P102+N102+L102</f>
        <v>37571.657291666663</v>
      </c>
      <c r="R102" s="9">
        <f>+H102-Q102</f>
        <v>107428.34270833334</v>
      </c>
      <c r="S102" s="190"/>
    </row>
    <row r="103" spans="1:19" s="6" customFormat="1" ht="30" customHeight="1" x14ac:dyDescent="0.2">
      <c r="A103" s="12">
        <f>+A102+1</f>
        <v>38</v>
      </c>
      <c r="B103" s="59" t="s">
        <v>210</v>
      </c>
      <c r="C103" s="139" t="s">
        <v>406</v>
      </c>
      <c r="D103" s="110" t="s">
        <v>144</v>
      </c>
      <c r="E103" s="110" t="s">
        <v>208</v>
      </c>
      <c r="F103" s="175" t="s">
        <v>617</v>
      </c>
      <c r="G103" s="175" t="s">
        <v>664</v>
      </c>
      <c r="H103" s="10">
        <v>90000</v>
      </c>
      <c r="I103" s="8">
        <f>H103*2.87%</f>
        <v>2583</v>
      </c>
      <c r="J103" s="96">
        <f>+H103*3.04%</f>
        <v>2736</v>
      </c>
      <c r="K103" s="96">
        <v>3430.92</v>
      </c>
      <c r="L103" s="96">
        <f>+J103+I103+K103</f>
        <v>8749.92</v>
      </c>
      <c r="M103" s="8">
        <f>+H103-L103</f>
        <v>81250.080000000002</v>
      </c>
      <c r="N103" s="8">
        <v>0</v>
      </c>
      <c r="O103" s="8"/>
      <c r="P103" s="95">
        <v>6347.25</v>
      </c>
      <c r="Q103" s="8">
        <f>+P103+N103+L103</f>
        <v>15097.17</v>
      </c>
      <c r="R103" s="9">
        <f>+H103-Q103</f>
        <v>74902.83</v>
      </c>
    </row>
    <row r="104" spans="1:19" s="2" customFormat="1" ht="30" customHeight="1" x14ac:dyDescent="0.2">
      <c r="A104" s="311" t="s">
        <v>124</v>
      </c>
      <c r="B104" s="312"/>
      <c r="C104" s="213"/>
      <c r="D104" s="213"/>
      <c r="E104" s="213"/>
      <c r="F104" s="213"/>
      <c r="G104" s="213"/>
      <c r="H104" s="14">
        <f>SUM(H102:H103)</f>
        <v>235000</v>
      </c>
      <c r="I104" s="14">
        <f t="shared" ref="I104:R104" si="24">SUM(I102:I103)</f>
        <v>6744.5</v>
      </c>
      <c r="J104" s="14">
        <f t="shared" si="24"/>
        <v>7144</v>
      </c>
      <c r="K104" s="14">
        <f t="shared" si="24"/>
        <v>5146.38</v>
      </c>
      <c r="L104" s="14">
        <f t="shared" si="24"/>
        <v>19034.879999999997</v>
      </c>
      <c r="M104" s="14">
        <f t="shared" si="24"/>
        <v>215965.12</v>
      </c>
      <c r="N104" s="14">
        <f t="shared" si="24"/>
        <v>22261.697291666667</v>
      </c>
      <c r="O104" s="14">
        <f t="shared" si="24"/>
        <v>0</v>
      </c>
      <c r="P104" s="14">
        <f t="shared" si="24"/>
        <v>11372.25</v>
      </c>
      <c r="Q104" s="14">
        <f t="shared" si="24"/>
        <v>52668.827291666661</v>
      </c>
      <c r="R104" s="14">
        <f t="shared" si="24"/>
        <v>182331.17270833335</v>
      </c>
    </row>
    <row r="105" spans="1:19" s="2" customFormat="1" ht="30" customHeight="1" thickBot="1" x14ac:dyDescent="0.25">
      <c r="A105" s="62"/>
      <c r="B105" s="62"/>
      <c r="C105" s="62"/>
      <c r="D105" s="62"/>
      <c r="E105" s="62"/>
      <c r="F105" s="62"/>
      <c r="G105" s="62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</row>
    <row r="106" spans="1:19" customFormat="1" ht="30" customHeight="1" thickBot="1" x14ac:dyDescent="0.25">
      <c r="A106" s="211" t="s">
        <v>170</v>
      </c>
      <c r="B106" s="212"/>
      <c r="C106" s="212"/>
      <c r="D106" s="212"/>
      <c r="E106" s="212"/>
      <c r="F106" s="212"/>
      <c r="G106" s="212"/>
      <c r="H106" s="212"/>
      <c r="I106" s="212"/>
      <c r="J106" s="212"/>
      <c r="K106" s="212"/>
      <c r="L106" s="212"/>
      <c r="M106" s="212"/>
      <c r="N106" s="212"/>
      <c r="O106" s="212"/>
      <c r="P106" s="212"/>
      <c r="Q106" s="212"/>
      <c r="R106" s="212"/>
      <c r="S106" s="190"/>
    </row>
    <row r="107" spans="1:19" customFormat="1" ht="30" customHeight="1" x14ac:dyDescent="0.2">
      <c r="A107" s="12">
        <f>+A103+1</f>
        <v>39</v>
      </c>
      <c r="B107" s="59" t="s">
        <v>559</v>
      </c>
      <c r="C107" s="139" t="s">
        <v>407</v>
      </c>
      <c r="D107" s="111" t="s">
        <v>50</v>
      </c>
      <c r="E107" s="110" t="s">
        <v>208</v>
      </c>
      <c r="F107" s="24" t="s">
        <v>648</v>
      </c>
      <c r="G107" s="24" t="s">
        <v>695</v>
      </c>
      <c r="H107" s="10">
        <v>70000</v>
      </c>
      <c r="I107" s="8">
        <f>H107*2.87%</f>
        <v>2009</v>
      </c>
      <c r="J107" s="8">
        <f>+H107*3.04%</f>
        <v>2128</v>
      </c>
      <c r="K107" s="8"/>
      <c r="L107" s="8">
        <f>+J107+I107+K107</f>
        <v>4137</v>
      </c>
      <c r="M107" s="8">
        <f>+H107-L107</f>
        <v>65863</v>
      </c>
      <c r="N107" s="8">
        <f>+IF(M107*12&lt;=416220.01,0,IF(M107*12&lt;=624329.01,(((M107*12-416220.01)*0.15)/12),IF((M107*12&lt;=867123.01),(31216+0.2*(M107*12-624329.01))/12,((79776+0.25*(M107*12-867123.01))/12))))</f>
        <v>5368.4498333333331</v>
      </c>
      <c r="O107" s="8"/>
      <c r="P107" s="95">
        <v>145</v>
      </c>
      <c r="Q107" s="8">
        <f>+P107+N107+L107</f>
        <v>9650.4498333333322</v>
      </c>
      <c r="R107" s="9">
        <f>+H107-Q107</f>
        <v>60349.550166666668</v>
      </c>
      <c r="S107" s="190"/>
    </row>
    <row r="108" spans="1:19" s="2" customFormat="1" ht="30" customHeight="1" x14ac:dyDescent="0.2">
      <c r="A108" s="311" t="s">
        <v>124</v>
      </c>
      <c r="B108" s="312"/>
      <c r="C108" s="213"/>
      <c r="D108" s="213"/>
      <c r="E108" s="213"/>
      <c r="F108" s="213"/>
      <c r="G108" s="213"/>
      <c r="H108" s="14">
        <f>SUM(H107:H107)</f>
        <v>70000</v>
      </c>
      <c r="I108" s="14">
        <f t="shared" ref="I108:R108" si="25">SUM(I107:I107)</f>
        <v>2009</v>
      </c>
      <c r="J108" s="14">
        <f t="shared" si="25"/>
        <v>2128</v>
      </c>
      <c r="K108" s="14">
        <f t="shared" si="25"/>
        <v>0</v>
      </c>
      <c r="L108" s="14">
        <f t="shared" si="25"/>
        <v>4137</v>
      </c>
      <c r="M108" s="14">
        <f t="shared" si="25"/>
        <v>65863</v>
      </c>
      <c r="N108" s="14">
        <f t="shared" si="25"/>
        <v>5368.4498333333331</v>
      </c>
      <c r="O108" s="14">
        <f t="shared" si="25"/>
        <v>0</v>
      </c>
      <c r="P108" s="14">
        <f t="shared" si="25"/>
        <v>145</v>
      </c>
      <c r="Q108" s="14">
        <f t="shared" si="25"/>
        <v>9650.4498333333322</v>
      </c>
      <c r="R108" s="14">
        <f t="shared" si="25"/>
        <v>60349.550166666668</v>
      </c>
    </row>
    <row r="109" spans="1:19" s="2" customFormat="1" ht="30" customHeight="1" thickBot="1" x14ac:dyDescent="0.25">
      <c r="A109" s="62"/>
      <c r="B109" s="62"/>
      <c r="C109" s="62"/>
      <c r="D109" s="62"/>
      <c r="E109" s="62"/>
      <c r="F109" s="62"/>
      <c r="G109" s="62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</row>
    <row r="110" spans="1:19" s="2" customFormat="1" ht="30" customHeight="1" thickBot="1" x14ac:dyDescent="0.25">
      <c r="A110" s="211" t="s">
        <v>451</v>
      </c>
      <c r="B110" s="212"/>
      <c r="C110" s="212"/>
      <c r="D110" s="212"/>
      <c r="E110" s="212"/>
      <c r="F110" s="212"/>
      <c r="G110" s="212"/>
      <c r="H110" s="212"/>
      <c r="I110" s="212"/>
      <c r="J110" s="212"/>
      <c r="K110" s="212"/>
      <c r="L110" s="212"/>
      <c r="M110" s="212"/>
      <c r="N110" s="212"/>
      <c r="O110" s="212"/>
      <c r="P110" s="212"/>
      <c r="Q110" s="212"/>
      <c r="R110" s="212"/>
    </row>
    <row r="111" spans="1:19" s="2" customFormat="1" ht="30" customHeight="1" thickBot="1" x14ac:dyDescent="0.25">
      <c r="A111" s="211" t="s">
        <v>452</v>
      </c>
      <c r="B111" s="212"/>
      <c r="C111" s="212"/>
      <c r="D111" s="212"/>
      <c r="E111" s="212"/>
      <c r="F111" s="212"/>
      <c r="G111" s="212"/>
      <c r="H111" s="212"/>
      <c r="I111" s="212"/>
      <c r="J111" s="212"/>
      <c r="K111" s="212"/>
      <c r="L111" s="212"/>
      <c r="M111" s="212"/>
      <c r="N111" s="212"/>
      <c r="O111" s="212"/>
      <c r="P111" s="212"/>
      <c r="Q111" s="212"/>
      <c r="R111" s="212"/>
    </row>
    <row r="112" spans="1:19" s="2" customFormat="1" ht="30" customHeight="1" x14ac:dyDescent="0.2">
      <c r="A112" s="12">
        <f>+A107+1</f>
        <v>40</v>
      </c>
      <c r="B112" s="297" t="s">
        <v>470</v>
      </c>
      <c r="C112" s="139" t="s">
        <v>406</v>
      </c>
      <c r="D112" s="110" t="s">
        <v>489</v>
      </c>
      <c r="E112" s="110" t="s">
        <v>208</v>
      </c>
      <c r="F112" s="24" t="s">
        <v>624</v>
      </c>
      <c r="G112" s="24" t="s">
        <v>678</v>
      </c>
      <c r="H112" s="9">
        <v>190000</v>
      </c>
      <c r="I112" s="8">
        <f>H112*2.87%</f>
        <v>5453</v>
      </c>
      <c r="J112" s="8">
        <v>5776</v>
      </c>
      <c r="K112" s="8">
        <v>1715.46</v>
      </c>
      <c r="L112" s="8">
        <f>+J112+I112+K112</f>
        <v>12944.46</v>
      </c>
      <c r="M112" s="8">
        <f>+H112-L112</f>
        <v>177055.54</v>
      </c>
      <c r="N112" s="8">
        <f>+IF(M112*12&lt;=416220.01,0,IF(M112*12&lt;=624329.01,(((M112*12-416220.01)*0.15)/12),IF((M112*12&lt;=867123.01),(31216+0.2*(M112*12-624329.01))/12,((79776+0.25*(M112*12-867123.01))/12))))-O112</f>
        <v>32846.822291666664</v>
      </c>
      <c r="O112" s="8"/>
      <c r="P112" s="9">
        <v>25</v>
      </c>
      <c r="Q112" s="8">
        <f>+P112+N112+L112</f>
        <v>45816.282291666663</v>
      </c>
      <c r="R112" s="9">
        <f>+H112-Q112</f>
        <v>144183.71770833334</v>
      </c>
    </row>
    <row r="113" spans="1:19" s="2" customFormat="1" ht="30" customHeight="1" x14ac:dyDescent="0.2">
      <c r="A113" s="12">
        <f>+A112+1</f>
        <v>41</v>
      </c>
      <c r="B113" s="8" t="s">
        <v>520</v>
      </c>
      <c r="C113" s="139" t="s">
        <v>407</v>
      </c>
      <c r="D113" s="110" t="s">
        <v>521</v>
      </c>
      <c r="E113" s="110" t="s">
        <v>208</v>
      </c>
      <c r="F113" s="24" t="s">
        <v>638</v>
      </c>
      <c r="G113" s="24" t="s">
        <v>686</v>
      </c>
      <c r="H113" s="9">
        <v>90000</v>
      </c>
      <c r="I113" s="8">
        <f>H113*2.87%</f>
        <v>2583</v>
      </c>
      <c r="J113" s="8">
        <f>+H113*3.04%</f>
        <v>2736</v>
      </c>
      <c r="K113" s="8"/>
      <c r="L113" s="8">
        <f>+J113+I113+K113</f>
        <v>5319</v>
      </c>
      <c r="M113" s="8">
        <f>+H113-L113</f>
        <v>84681</v>
      </c>
      <c r="N113" s="8">
        <v>9753.19</v>
      </c>
      <c r="O113" s="8">
        <v>0</v>
      </c>
      <c r="P113" s="9">
        <v>25</v>
      </c>
      <c r="Q113" s="8">
        <f>+P113+N113+L113</f>
        <v>15097.19</v>
      </c>
      <c r="R113" s="9">
        <f>+H113-Q113</f>
        <v>74902.81</v>
      </c>
    </row>
    <row r="114" spans="1:19" s="2" customFormat="1" ht="30" customHeight="1" x14ac:dyDescent="0.2">
      <c r="A114" s="12">
        <f>+A113+1</f>
        <v>42</v>
      </c>
      <c r="B114" s="8" t="s">
        <v>198</v>
      </c>
      <c r="C114" s="139" t="s">
        <v>407</v>
      </c>
      <c r="D114" s="110" t="s">
        <v>521</v>
      </c>
      <c r="E114" s="110" t="s">
        <v>208</v>
      </c>
      <c r="F114" s="24" t="s">
        <v>633</v>
      </c>
      <c r="G114" s="24" t="s">
        <v>685</v>
      </c>
      <c r="H114" s="9">
        <v>80000</v>
      </c>
      <c r="I114" s="8">
        <f>H114*2.87%</f>
        <v>2296</v>
      </c>
      <c r="J114" s="8">
        <f>+H114*3.04%</f>
        <v>2432</v>
      </c>
      <c r="K114" s="8">
        <v>3430.92</v>
      </c>
      <c r="L114" s="8">
        <f>+I114+J114+K114</f>
        <v>8158.92</v>
      </c>
      <c r="M114" s="8">
        <f>+H114-L114</f>
        <v>71841.08</v>
      </c>
      <c r="N114" s="8">
        <v>0</v>
      </c>
      <c r="O114" s="8"/>
      <c r="P114" s="9">
        <v>2602.2800000000002</v>
      </c>
      <c r="Q114" s="8">
        <f>+P114+K114+J114+I114+N114</f>
        <v>10761.2</v>
      </c>
      <c r="R114" s="9">
        <f>+H114-Q114</f>
        <v>69238.8</v>
      </c>
    </row>
    <row r="115" spans="1:19" s="2" customFormat="1" ht="30" customHeight="1" x14ac:dyDescent="0.2">
      <c r="A115" s="311" t="s">
        <v>124</v>
      </c>
      <c r="B115" s="312"/>
      <c r="C115" s="213"/>
      <c r="D115" s="213"/>
      <c r="E115" s="213"/>
      <c r="F115" s="213"/>
      <c r="G115" s="213"/>
      <c r="H115" s="14">
        <f t="shared" ref="H115:R115" si="26">SUM(H112:H114)</f>
        <v>360000</v>
      </c>
      <c r="I115" s="14">
        <f t="shared" si="26"/>
        <v>10332</v>
      </c>
      <c r="J115" s="14">
        <f t="shared" si="26"/>
        <v>10944</v>
      </c>
      <c r="K115" s="14">
        <f t="shared" si="26"/>
        <v>5146.38</v>
      </c>
      <c r="L115" s="14">
        <f t="shared" si="26"/>
        <v>26422.379999999997</v>
      </c>
      <c r="M115" s="14">
        <f t="shared" si="26"/>
        <v>333577.62</v>
      </c>
      <c r="N115" s="14">
        <f t="shared" si="26"/>
        <v>42600.012291666666</v>
      </c>
      <c r="O115" s="14">
        <f t="shared" si="26"/>
        <v>0</v>
      </c>
      <c r="P115" s="14">
        <f t="shared" si="26"/>
        <v>2652.28</v>
      </c>
      <c r="Q115" s="14">
        <f t="shared" si="26"/>
        <v>71674.672291666662</v>
      </c>
      <c r="R115" s="14">
        <f t="shared" si="26"/>
        <v>288325.32770833332</v>
      </c>
    </row>
    <row r="116" spans="1:19" s="2" customFormat="1" ht="30" customHeight="1" thickBot="1" x14ac:dyDescent="0.25">
      <c r="A116" s="62"/>
      <c r="B116" s="62"/>
      <c r="C116" s="62"/>
      <c r="D116" s="62"/>
      <c r="E116" s="62"/>
      <c r="F116" s="62"/>
      <c r="G116" s="62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</row>
    <row r="117" spans="1:19" s="2" customFormat="1" ht="30" customHeight="1" thickBot="1" x14ac:dyDescent="0.25">
      <c r="A117" s="211" t="s">
        <v>367</v>
      </c>
      <c r="B117" s="212"/>
      <c r="C117" s="212"/>
      <c r="D117" s="212"/>
      <c r="E117" s="212"/>
      <c r="F117" s="212"/>
      <c r="G117" s="212"/>
      <c r="H117" s="212"/>
      <c r="I117" s="212"/>
      <c r="J117" s="212"/>
      <c r="K117" s="212"/>
      <c r="L117" s="212"/>
      <c r="M117" s="212"/>
      <c r="N117" s="212"/>
      <c r="O117" s="212"/>
      <c r="P117" s="212"/>
      <c r="Q117" s="212"/>
      <c r="R117" s="212"/>
    </row>
    <row r="118" spans="1:19" s="2" customFormat="1" ht="30" customHeight="1" x14ac:dyDescent="0.2">
      <c r="A118" s="92">
        <f>+A114+1</f>
        <v>43</v>
      </c>
      <c r="B118" s="94" t="s">
        <v>493</v>
      </c>
      <c r="C118" s="92" t="s">
        <v>407</v>
      </c>
      <c r="D118" s="94" t="s">
        <v>130</v>
      </c>
      <c r="E118" s="93" t="s">
        <v>208</v>
      </c>
      <c r="F118" s="24" t="s">
        <v>648</v>
      </c>
      <c r="G118" s="24" t="s">
        <v>695</v>
      </c>
      <c r="H118" s="8">
        <v>50000</v>
      </c>
      <c r="I118" s="96">
        <f>H118*2.87%</f>
        <v>1435</v>
      </c>
      <c r="J118" s="96">
        <f>+H118*3.04%</f>
        <v>1520</v>
      </c>
      <c r="K118" s="96"/>
      <c r="L118" s="8">
        <f>+J118+I118+K118</f>
        <v>2955</v>
      </c>
      <c r="M118" s="8">
        <f>+H118-L118</f>
        <v>47045</v>
      </c>
      <c r="N118" s="8">
        <v>0</v>
      </c>
      <c r="O118" s="8"/>
      <c r="P118" s="95">
        <v>25</v>
      </c>
      <c r="Q118" s="8">
        <f>+P118+N118+L118</f>
        <v>2980</v>
      </c>
      <c r="R118" s="95">
        <f>+H118-Q118</f>
        <v>47020</v>
      </c>
    </row>
    <row r="119" spans="1:19" s="2" customFormat="1" ht="30" customHeight="1" x14ac:dyDescent="0.2">
      <c r="A119" s="92">
        <f>+A118+1</f>
        <v>44</v>
      </c>
      <c r="B119" s="94" t="s">
        <v>599</v>
      </c>
      <c r="C119" s="92" t="s">
        <v>407</v>
      </c>
      <c r="D119" s="94" t="s">
        <v>130</v>
      </c>
      <c r="E119" s="93" t="s">
        <v>208</v>
      </c>
      <c r="F119" s="94" t="s">
        <v>590</v>
      </c>
      <c r="G119" s="94" t="s">
        <v>654</v>
      </c>
      <c r="H119" s="8">
        <v>45000</v>
      </c>
      <c r="I119" s="96">
        <f>H119*2.87%</f>
        <v>1291.5</v>
      </c>
      <c r="J119" s="96">
        <f>+H119*3.04%</f>
        <v>1368</v>
      </c>
      <c r="K119" s="96">
        <v>1715.46</v>
      </c>
      <c r="L119" s="8">
        <f>+J119+I119+K119</f>
        <v>4374.96</v>
      </c>
      <c r="M119" s="8">
        <f>+H119-L119</f>
        <v>40625.040000000001</v>
      </c>
      <c r="N119" s="8">
        <v>0</v>
      </c>
      <c r="O119" s="8"/>
      <c r="P119" s="95">
        <v>25</v>
      </c>
      <c r="Q119" s="8">
        <f>+P119+N119+L119</f>
        <v>4399.96</v>
      </c>
      <c r="R119" s="95">
        <f>+H119-Q119</f>
        <v>40600.04</v>
      </c>
    </row>
    <row r="120" spans="1:19" s="2" customFormat="1" ht="30" customHeight="1" x14ac:dyDescent="0.2">
      <c r="A120" s="311" t="s">
        <v>124</v>
      </c>
      <c r="B120" s="312"/>
      <c r="C120" s="213"/>
      <c r="D120" s="213"/>
      <c r="E120" s="213"/>
      <c r="F120" s="213"/>
      <c r="G120" s="213"/>
      <c r="H120" s="14">
        <f>SUM(H118:H119)</f>
        <v>95000</v>
      </c>
      <c r="I120" s="14">
        <f t="shared" ref="I120:R120" si="27">SUM(I118:I119)</f>
        <v>2726.5</v>
      </c>
      <c r="J120" s="14">
        <f t="shared" si="27"/>
        <v>2888</v>
      </c>
      <c r="K120" s="14">
        <f t="shared" si="27"/>
        <v>1715.46</v>
      </c>
      <c r="L120" s="14">
        <f t="shared" si="27"/>
        <v>7329.96</v>
      </c>
      <c r="M120" s="14">
        <f t="shared" si="27"/>
        <v>87670.040000000008</v>
      </c>
      <c r="N120" s="14">
        <f t="shared" si="27"/>
        <v>0</v>
      </c>
      <c r="O120" s="14">
        <f t="shared" si="27"/>
        <v>0</v>
      </c>
      <c r="P120" s="14">
        <f t="shared" si="27"/>
        <v>50</v>
      </c>
      <c r="Q120" s="14">
        <f t="shared" si="27"/>
        <v>7379.96</v>
      </c>
      <c r="R120" s="14">
        <f t="shared" si="27"/>
        <v>87620.040000000008</v>
      </c>
    </row>
    <row r="121" spans="1:19" s="67" customFormat="1" ht="30" customHeight="1" thickBot="1" x14ac:dyDescent="0.25">
      <c r="A121" s="186"/>
      <c r="B121" s="186"/>
      <c r="C121" s="186"/>
      <c r="D121" s="186"/>
      <c r="E121" s="186"/>
      <c r="F121" s="186"/>
      <c r="G121" s="186"/>
      <c r="H121" s="73"/>
      <c r="I121" s="73"/>
      <c r="J121" s="73"/>
      <c r="K121" s="73"/>
      <c r="L121" s="73"/>
      <c r="M121" s="73"/>
      <c r="N121" s="73"/>
      <c r="O121" s="73"/>
      <c r="P121" s="73"/>
      <c r="Q121" s="73"/>
      <c r="R121" s="73"/>
      <c r="S121" s="2"/>
    </row>
    <row r="122" spans="1:19" s="73" customFormat="1" ht="30" customHeight="1" thickBot="1" x14ac:dyDescent="0.25">
      <c r="A122" s="211" t="s">
        <v>367</v>
      </c>
      <c r="B122" s="212"/>
      <c r="C122" s="212"/>
      <c r="D122" s="212"/>
      <c r="E122" s="212"/>
      <c r="F122" s="212"/>
      <c r="G122" s="212"/>
      <c r="H122" s="212"/>
      <c r="I122" s="212"/>
      <c r="J122" s="212"/>
      <c r="K122" s="212"/>
      <c r="L122" s="212"/>
      <c r="M122" s="212"/>
      <c r="N122" s="212"/>
      <c r="O122" s="212"/>
      <c r="P122" s="212"/>
      <c r="Q122" s="212"/>
      <c r="R122" s="212"/>
      <c r="S122" s="6"/>
    </row>
    <row r="123" spans="1:19" s="6" customFormat="1" ht="30" customHeight="1" x14ac:dyDescent="0.2">
      <c r="A123" s="92">
        <f>+A119+1</f>
        <v>45</v>
      </c>
      <c r="B123" s="24" t="s">
        <v>352</v>
      </c>
      <c r="C123" s="12" t="s">
        <v>407</v>
      </c>
      <c r="D123" s="24" t="s">
        <v>112</v>
      </c>
      <c r="E123" s="110" t="s">
        <v>208</v>
      </c>
      <c r="F123" s="94" t="s">
        <v>625</v>
      </c>
      <c r="G123" s="94" t="s">
        <v>679</v>
      </c>
      <c r="H123" s="8">
        <v>70000</v>
      </c>
      <c r="I123" s="96">
        <f>H123*2.87%</f>
        <v>2009</v>
      </c>
      <c r="J123" s="96">
        <f>+H123*3.04%</f>
        <v>2128</v>
      </c>
      <c r="K123" s="96"/>
      <c r="L123" s="8">
        <f>+J123+I123+K123</f>
        <v>4137</v>
      </c>
      <c r="M123" s="8">
        <f>+H123-L123</f>
        <v>65863</v>
      </c>
      <c r="N123" s="8">
        <v>2490.58</v>
      </c>
      <c r="O123" s="8"/>
      <c r="P123" s="95">
        <v>1065</v>
      </c>
      <c r="Q123" s="8">
        <f>+P123+N123+L123</f>
        <v>7692.58</v>
      </c>
      <c r="R123" s="95">
        <f>+H123-Q123</f>
        <v>62307.42</v>
      </c>
    </row>
    <row r="124" spans="1:19" s="6" customFormat="1" ht="30" customHeight="1" x14ac:dyDescent="0.2">
      <c r="A124" s="311" t="s">
        <v>124</v>
      </c>
      <c r="B124" s="312"/>
      <c r="C124" s="213"/>
      <c r="D124" s="213"/>
      <c r="E124" s="213"/>
      <c r="F124" s="213"/>
      <c r="G124" s="213"/>
      <c r="H124" s="14">
        <f>SUM(H123:H123)</f>
        <v>70000</v>
      </c>
      <c r="I124" s="14">
        <f t="shared" ref="I124:R124" si="28">SUM(I123:I123)</f>
        <v>2009</v>
      </c>
      <c r="J124" s="14">
        <f t="shared" si="28"/>
        <v>2128</v>
      </c>
      <c r="K124" s="14">
        <f t="shared" si="28"/>
        <v>0</v>
      </c>
      <c r="L124" s="14">
        <f t="shared" si="28"/>
        <v>4137</v>
      </c>
      <c r="M124" s="14">
        <f t="shared" si="28"/>
        <v>65863</v>
      </c>
      <c r="N124" s="14">
        <f t="shared" si="28"/>
        <v>2490.58</v>
      </c>
      <c r="O124" s="14">
        <f t="shared" si="28"/>
        <v>0</v>
      </c>
      <c r="P124" s="14">
        <f t="shared" si="28"/>
        <v>1065</v>
      </c>
      <c r="Q124" s="14">
        <f t="shared" si="28"/>
        <v>7692.58</v>
      </c>
      <c r="R124" s="14">
        <f t="shared" si="28"/>
        <v>62307.42</v>
      </c>
    </row>
    <row r="125" spans="1:19" s="6" customFormat="1" ht="30" customHeight="1" thickBot="1" x14ac:dyDescent="0.25">
      <c r="A125" s="62"/>
      <c r="B125" s="62"/>
      <c r="C125" s="62"/>
      <c r="D125" s="62"/>
      <c r="E125" s="62"/>
      <c r="F125" s="62"/>
      <c r="G125" s="62"/>
    </row>
    <row r="126" spans="1:19" s="6" customFormat="1" ht="30" customHeight="1" x14ac:dyDescent="0.2">
      <c r="A126" s="221" t="s">
        <v>480</v>
      </c>
      <c r="B126" s="222"/>
      <c r="C126" s="222"/>
      <c r="D126" s="222"/>
      <c r="E126" s="222"/>
      <c r="F126" s="222"/>
      <c r="G126" s="222"/>
      <c r="H126" s="222"/>
      <c r="I126" s="222"/>
      <c r="J126" s="222"/>
      <c r="K126" s="222"/>
      <c r="L126" s="222"/>
      <c r="M126" s="222"/>
      <c r="N126" s="222"/>
      <c r="O126" s="222"/>
      <c r="P126" s="222"/>
      <c r="Q126" s="222"/>
      <c r="R126" s="222"/>
    </row>
    <row r="127" spans="1:19" s="6" customFormat="1" ht="30" customHeight="1" x14ac:dyDescent="0.2">
      <c r="A127" s="65">
        <f>+A123+1</f>
        <v>46</v>
      </c>
      <c r="B127" s="115" t="s">
        <v>600</v>
      </c>
      <c r="C127" s="114" t="s">
        <v>407</v>
      </c>
      <c r="D127" s="115" t="s">
        <v>454</v>
      </c>
      <c r="E127" s="113" t="s">
        <v>208</v>
      </c>
      <c r="F127" s="176" t="s">
        <v>590</v>
      </c>
      <c r="G127" s="176" t="s">
        <v>654</v>
      </c>
      <c r="H127" s="5">
        <v>70000</v>
      </c>
      <c r="I127" s="61">
        <f>H127*2.87%</f>
        <v>2009</v>
      </c>
      <c r="J127" s="61">
        <f>+H127*3.04%</f>
        <v>2128</v>
      </c>
      <c r="K127" s="61"/>
      <c r="L127" s="5">
        <f>+J127+I127+K127</f>
        <v>4137</v>
      </c>
      <c r="M127" s="5">
        <f>+H127-L127</f>
        <v>65863</v>
      </c>
      <c r="N127" s="5">
        <v>0</v>
      </c>
      <c r="O127" s="5"/>
      <c r="P127" s="66">
        <v>25</v>
      </c>
      <c r="Q127" s="5">
        <f>+P127+N127+L127</f>
        <v>4162</v>
      </c>
      <c r="R127" s="66">
        <f>+H127-Q127</f>
        <v>65838</v>
      </c>
    </row>
    <row r="128" spans="1:19" s="6" customFormat="1" ht="30" customHeight="1" x14ac:dyDescent="0.2">
      <c r="A128" s="65">
        <f>+A127+1</f>
        <v>47</v>
      </c>
      <c r="B128" s="176" t="s">
        <v>492</v>
      </c>
      <c r="C128" s="65" t="s">
        <v>407</v>
      </c>
      <c r="D128" s="176" t="s">
        <v>92</v>
      </c>
      <c r="E128" s="99" t="s">
        <v>208</v>
      </c>
      <c r="F128" s="24" t="s">
        <v>648</v>
      </c>
      <c r="G128" s="24" t="s">
        <v>695</v>
      </c>
      <c r="H128" s="61">
        <v>90000</v>
      </c>
      <c r="I128" s="61">
        <f>H128*2.87%</f>
        <v>2583</v>
      </c>
      <c r="J128" s="61">
        <f>+H128*3.04%</f>
        <v>2736</v>
      </c>
      <c r="K128" s="61">
        <v>3430.92</v>
      </c>
      <c r="L128" s="5">
        <f>+J128+I128+K128</f>
        <v>8749.92</v>
      </c>
      <c r="M128" s="5">
        <f>+H128-L128</f>
        <v>81250.080000000002</v>
      </c>
      <c r="N128" s="5">
        <v>0</v>
      </c>
      <c r="O128" s="5"/>
      <c r="P128" s="66">
        <v>2783.31</v>
      </c>
      <c r="Q128" s="5">
        <f>+P128+N128+L128</f>
        <v>11533.23</v>
      </c>
      <c r="R128" s="66">
        <f>+H128-Q128</f>
        <v>78466.77</v>
      </c>
    </row>
    <row r="129" spans="1:19" s="6" customFormat="1" ht="30" customHeight="1" x14ac:dyDescent="0.2">
      <c r="A129" s="311" t="s">
        <v>124</v>
      </c>
      <c r="B129" s="312"/>
      <c r="C129" s="213"/>
      <c r="D129" s="213"/>
      <c r="E129" s="213"/>
      <c r="F129" s="213"/>
      <c r="G129" s="213"/>
      <c r="H129" s="14">
        <f>SUM(H127:H128)</f>
        <v>160000</v>
      </c>
      <c r="I129" s="14">
        <f t="shared" ref="I129:R129" si="29">SUM(I127:I128)</f>
        <v>4592</v>
      </c>
      <c r="J129" s="14">
        <f t="shared" si="29"/>
        <v>4864</v>
      </c>
      <c r="K129" s="14">
        <f t="shared" si="29"/>
        <v>3430.92</v>
      </c>
      <c r="L129" s="14">
        <f t="shared" si="29"/>
        <v>12886.92</v>
      </c>
      <c r="M129" s="14">
        <f t="shared" si="29"/>
        <v>147113.08000000002</v>
      </c>
      <c r="N129" s="14">
        <f t="shared" si="29"/>
        <v>0</v>
      </c>
      <c r="O129" s="14">
        <f t="shared" si="29"/>
        <v>0</v>
      </c>
      <c r="P129" s="14">
        <f t="shared" si="29"/>
        <v>2808.31</v>
      </c>
      <c r="Q129" s="14">
        <f t="shared" si="29"/>
        <v>15695.23</v>
      </c>
      <c r="R129" s="14">
        <f t="shared" si="29"/>
        <v>144304.77000000002</v>
      </c>
    </row>
    <row r="130" spans="1:19" s="6" customFormat="1" ht="30" customHeight="1" thickBot="1" x14ac:dyDescent="0.25">
      <c r="A130" s="62"/>
      <c r="B130" s="62"/>
      <c r="C130" s="62"/>
      <c r="D130" s="62"/>
      <c r="E130" s="62"/>
      <c r="F130" s="62"/>
      <c r="G130" s="62"/>
      <c r="H130" s="62"/>
      <c r="I130" s="62"/>
      <c r="J130" s="62"/>
      <c r="K130" s="62"/>
      <c r="L130" s="62"/>
      <c r="M130" s="62"/>
      <c r="N130" s="62"/>
      <c r="O130" s="62"/>
      <c r="P130" s="62"/>
      <c r="Q130" s="62"/>
      <c r="R130" s="62"/>
    </row>
    <row r="131" spans="1:19" s="6" customFormat="1" ht="30" customHeight="1" x14ac:dyDescent="0.2">
      <c r="A131" s="221" t="s">
        <v>367</v>
      </c>
      <c r="B131" s="222"/>
      <c r="C131" s="222"/>
      <c r="D131" s="222"/>
      <c r="E131" s="222"/>
      <c r="F131" s="222"/>
      <c r="G131" s="222"/>
      <c r="H131" s="222"/>
      <c r="I131" s="222"/>
      <c r="J131" s="222"/>
      <c r="K131" s="222"/>
      <c r="L131" s="222"/>
      <c r="M131" s="222"/>
      <c r="N131" s="222"/>
      <c r="O131" s="222"/>
      <c r="P131" s="222"/>
      <c r="Q131" s="222"/>
      <c r="R131" s="222"/>
    </row>
    <row r="132" spans="1:19" s="6" customFormat="1" ht="30" customHeight="1" x14ac:dyDescent="0.2">
      <c r="A132" s="65">
        <f>+A128+1</f>
        <v>48</v>
      </c>
      <c r="B132" s="115" t="s">
        <v>453</v>
      </c>
      <c r="C132" s="114" t="s">
        <v>407</v>
      </c>
      <c r="D132" s="115" t="s">
        <v>454</v>
      </c>
      <c r="E132" s="113" t="s">
        <v>208</v>
      </c>
      <c r="F132" s="175" t="s">
        <v>621</v>
      </c>
      <c r="G132" s="175" t="s">
        <v>667</v>
      </c>
      <c r="H132" s="5">
        <v>70000</v>
      </c>
      <c r="I132" s="61">
        <f>H132*2.87%</f>
        <v>2009</v>
      </c>
      <c r="J132" s="61">
        <f>+H132*3.04%</f>
        <v>2128</v>
      </c>
      <c r="K132" s="61">
        <v>1715.46</v>
      </c>
      <c r="L132" s="5">
        <f>+J132+I132+K132</f>
        <v>5852.46</v>
      </c>
      <c r="M132" s="5">
        <f>+H132-L132</f>
        <v>64147.54</v>
      </c>
      <c r="N132" s="5">
        <v>1841.8</v>
      </c>
      <c r="O132" s="5"/>
      <c r="P132" s="66">
        <v>1025</v>
      </c>
      <c r="Q132" s="5">
        <f>+P132+N132+L132</f>
        <v>8719.26</v>
      </c>
      <c r="R132" s="66">
        <f>+H132-Q132</f>
        <v>61280.74</v>
      </c>
    </row>
    <row r="133" spans="1:19" s="6" customFormat="1" ht="30" customHeight="1" x14ac:dyDescent="0.2">
      <c r="A133" s="311" t="s">
        <v>124</v>
      </c>
      <c r="B133" s="312"/>
      <c r="C133" s="213"/>
      <c r="D133" s="213"/>
      <c r="E133" s="213"/>
      <c r="F133" s="213"/>
      <c r="G133" s="213"/>
      <c r="H133" s="14">
        <f t="shared" ref="H133:R133" si="30">SUM(H132:H132)</f>
        <v>70000</v>
      </c>
      <c r="I133" s="14">
        <f t="shared" si="30"/>
        <v>2009</v>
      </c>
      <c r="J133" s="14">
        <f t="shared" si="30"/>
        <v>2128</v>
      </c>
      <c r="K133" s="14">
        <f t="shared" si="30"/>
        <v>1715.46</v>
      </c>
      <c r="L133" s="14">
        <f t="shared" si="30"/>
        <v>5852.46</v>
      </c>
      <c r="M133" s="14">
        <f t="shared" si="30"/>
        <v>64147.54</v>
      </c>
      <c r="N133" s="14">
        <f t="shared" si="30"/>
        <v>1841.8</v>
      </c>
      <c r="O133" s="14">
        <f t="shared" si="30"/>
        <v>0</v>
      </c>
      <c r="P133" s="14">
        <f t="shared" si="30"/>
        <v>1025</v>
      </c>
      <c r="Q133" s="14">
        <f t="shared" si="30"/>
        <v>8719.26</v>
      </c>
      <c r="R133" s="14">
        <f t="shared" si="30"/>
        <v>61280.74</v>
      </c>
    </row>
    <row r="134" spans="1:19" s="2" customFormat="1" ht="30" customHeight="1" thickBot="1" x14ac:dyDescent="0.25">
      <c r="A134" s="62"/>
      <c r="B134" s="62"/>
      <c r="C134" s="62"/>
      <c r="D134" s="62"/>
      <c r="E134" s="62"/>
      <c r="F134" s="62"/>
      <c r="G134" s="62"/>
      <c r="H134"/>
      <c r="I134"/>
      <c r="J134"/>
      <c r="K134"/>
      <c r="L134"/>
      <c r="M134"/>
      <c r="N134"/>
      <c r="O134"/>
      <c r="P134"/>
      <c r="Q134"/>
      <c r="R134"/>
    </row>
    <row r="135" spans="1:19" s="67" customFormat="1" ht="30" customHeight="1" thickBot="1" x14ac:dyDescent="0.25">
      <c r="A135" s="211" t="s">
        <v>289</v>
      </c>
      <c r="B135" s="212"/>
      <c r="C135" s="212"/>
      <c r="D135" s="212"/>
      <c r="E135" s="212"/>
      <c r="F135" s="212"/>
      <c r="G135" s="212"/>
      <c r="H135" s="212"/>
      <c r="I135" s="212"/>
      <c r="J135" s="212"/>
      <c r="K135" s="212"/>
      <c r="L135" s="212"/>
      <c r="M135" s="212"/>
      <c r="N135" s="212"/>
      <c r="O135" s="212"/>
      <c r="P135" s="212"/>
      <c r="Q135" s="212"/>
      <c r="R135" s="212"/>
      <c r="S135" s="2"/>
    </row>
    <row r="136" spans="1:19" s="67" customFormat="1" ht="30" customHeight="1" x14ac:dyDescent="0.2">
      <c r="A136" s="92">
        <f>+A132+1</f>
        <v>49</v>
      </c>
      <c r="B136" s="24" t="s">
        <v>129</v>
      </c>
      <c r="C136" s="12" t="s">
        <v>406</v>
      </c>
      <c r="D136" s="110" t="s">
        <v>128</v>
      </c>
      <c r="E136" s="110" t="s">
        <v>208</v>
      </c>
      <c r="F136" s="24" t="s">
        <v>633</v>
      </c>
      <c r="G136" s="24" t="s">
        <v>685</v>
      </c>
      <c r="H136" s="9">
        <v>190000</v>
      </c>
      <c r="I136" s="96">
        <f>H136*2.87%</f>
        <v>5453</v>
      </c>
      <c r="J136" s="5">
        <v>5776</v>
      </c>
      <c r="K136" s="5"/>
      <c r="L136" s="8">
        <f>+J136+I136+K136</f>
        <v>11229</v>
      </c>
      <c r="M136" s="8">
        <f>+H136-L136</f>
        <v>178771</v>
      </c>
      <c r="N136" s="8">
        <f>+IF(M136*12&lt;=416220.01,0,IF(M136*12&lt;=624329.01,(((M136*12-416220.01)*0.15)/12),IF((M136*12&lt;=867123.01),(31216+0.2*(M136*12-624329.01))/12,((79776+0.25*(M136*12-867123.01))/12))))-O136</f>
        <v>33275.687291666669</v>
      </c>
      <c r="O136" s="8"/>
      <c r="P136" s="95">
        <v>25</v>
      </c>
      <c r="Q136" s="8">
        <f>+P136+N136+L136</f>
        <v>44529.687291666669</v>
      </c>
      <c r="R136" s="95">
        <f>+H136-Q136</f>
        <v>145470.31270833334</v>
      </c>
      <c r="S136" s="2"/>
    </row>
    <row r="137" spans="1:19" s="67" customFormat="1" ht="30" customHeight="1" x14ac:dyDescent="0.2">
      <c r="A137" s="92">
        <v>50</v>
      </c>
      <c r="B137" s="99" t="s">
        <v>567</v>
      </c>
      <c r="C137" s="101" t="s">
        <v>406</v>
      </c>
      <c r="D137" s="99" t="s">
        <v>656</v>
      </c>
      <c r="E137" s="93" t="s">
        <v>208</v>
      </c>
      <c r="F137" s="24" t="s">
        <v>648</v>
      </c>
      <c r="G137" s="24" t="s">
        <v>695</v>
      </c>
      <c r="H137" s="96">
        <v>100000</v>
      </c>
      <c r="I137" s="96">
        <f>H137*2.87%</f>
        <v>2870</v>
      </c>
      <c r="J137" s="96">
        <f>+H137*3.04%</f>
        <v>3040</v>
      </c>
      <c r="K137" s="96">
        <v>0</v>
      </c>
      <c r="L137" s="8">
        <f>+J137+I137+K137</f>
        <v>5910</v>
      </c>
      <c r="M137" s="8">
        <f>+H137-L137</f>
        <v>94090</v>
      </c>
      <c r="N137" s="8">
        <f>+IF(M137*12&lt;=416220.01,0,IF(M137*12&lt;=624329.01,(((M137*12-416220.01)*0.15)/12),IF((M137*12&lt;=867123.01),(31216+0.2*(M137*12-624329.01))/12,((79776+0.25*(M137*12-867123.01))/12))))-O137</f>
        <v>12105.437291666667</v>
      </c>
      <c r="O137" s="8">
        <v>0</v>
      </c>
      <c r="P137" s="95">
        <v>25</v>
      </c>
      <c r="Q137" s="8">
        <f>+P137+N137+L137</f>
        <v>18040.437291666669</v>
      </c>
      <c r="R137" s="95">
        <f>+H137-Q137</f>
        <v>81959.562708333338</v>
      </c>
      <c r="S137" s="2"/>
    </row>
    <row r="138" spans="1:19" s="67" customFormat="1" ht="30" customHeight="1" x14ac:dyDescent="0.2">
      <c r="A138" s="92">
        <v>51</v>
      </c>
      <c r="B138" s="175" t="s">
        <v>655</v>
      </c>
      <c r="C138" s="65" t="s">
        <v>406</v>
      </c>
      <c r="D138" s="175" t="s">
        <v>656</v>
      </c>
      <c r="E138" s="110" t="s">
        <v>208</v>
      </c>
      <c r="F138" s="24" t="s">
        <v>590</v>
      </c>
      <c r="G138" s="24" t="s">
        <v>654</v>
      </c>
      <c r="H138" s="100">
        <v>70000</v>
      </c>
      <c r="I138" s="5">
        <f>H138*2.87%</f>
        <v>2009</v>
      </c>
      <c r="J138" s="5">
        <f t="shared" ref="J138:J140" si="31">+H138*3.04%</f>
        <v>2128</v>
      </c>
      <c r="K138" s="5"/>
      <c r="L138" s="8">
        <f>+J138+I138+K138</f>
        <v>4137</v>
      </c>
      <c r="M138" s="8">
        <f>+H138-L138</f>
        <v>65863</v>
      </c>
      <c r="N138" s="8">
        <f>+IF(M138*12&lt;=416220.01,0,IF(M138*12&lt;=624329.01,(((M138*12-416220.01)*0.15)/12),IF((M138*12&lt;=867123.01),(31216+0.2*(M138*12-624329.01))/12,((79776+0.25*(M138*12-867123.01))/12))))-O138</f>
        <v>5368.4498333333331</v>
      </c>
      <c r="O138" s="8"/>
      <c r="P138" s="95">
        <v>25</v>
      </c>
      <c r="Q138" s="8">
        <f>+P138+N138+L138</f>
        <v>9530.4498333333322</v>
      </c>
      <c r="R138" s="95">
        <f>+H138-Q138</f>
        <v>60469.550166666668</v>
      </c>
      <c r="S138" s="2"/>
    </row>
    <row r="139" spans="1:19" s="67" customFormat="1" ht="30" customHeight="1" x14ac:dyDescent="0.2">
      <c r="A139" s="92">
        <v>52</v>
      </c>
      <c r="B139" s="175" t="s">
        <v>560</v>
      </c>
      <c r="C139" s="65" t="s">
        <v>407</v>
      </c>
      <c r="D139" s="175" t="s">
        <v>498</v>
      </c>
      <c r="E139" s="110" t="s">
        <v>208</v>
      </c>
      <c r="F139" s="24" t="s">
        <v>648</v>
      </c>
      <c r="G139" s="24" t="s">
        <v>695</v>
      </c>
      <c r="H139" s="100">
        <v>45000</v>
      </c>
      <c r="I139" s="5">
        <f t="shared" ref="I139:I140" si="32">H139*2.87%</f>
        <v>1291.5</v>
      </c>
      <c r="J139" s="5">
        <f t="shared" si="31"/>
        <v>1368</v>
      </c>
      <c r="K139" s="5"/>
      <c r="L139" s="8">
        <f>+J139+I139+K139</f>
        <v>2659.5</v>
      </c>
      <c r="M139" s="8">
        <f>+H139-L139</f>
        <v>42340.5</v>
      </c>
      <c r="N139" s="8">
        <v>0</v>
      </c>
      <c r="O139" s="8"/>
      <c r="P139" s="95">
        <v>3525</v>
      </c>
      <c r="Q139" s="8">
        <f t="shared" ref="Q139:Q140" si="33">+P139+N139+L139</f>
        <v>6184.5</v>
      </c>
      <c r="R139" s="95">
        <f>H139-Q139</f>
        <v>38815.5</v>
      </c>
      <c r="S139" s="2"/>
    </row>
    <row r="140" spans="1:19" s="2" customFormat="1" ht="30" customHeight="1" x14ac:dyDescent="0.2">
      <c r="A140" s="92">
        <v>53</v>
      </c>
      <c r="B140" s="175" t="s">
        <v>561</v>
      </c>
      <c r="C140" s="65" t="s">
        <v>407</v>
      </c>
      <c r="D140" s="175" t="s">
        <v>498</v>
      </c>
      <c r="E140" s="110" t="s">
        <v>208</v>
      </c>
      <c r="F140" s="24" t="s">
        <v>648</v>
      </c>
      <c r="G140" s="24" t="s">
        <v>695</v>
      </c>
      <c r="H140" s="100">
        <v>45000</v>
      </c>
      <c r="I140" s="5">
        <f t="shared" si="32"/>
        <v>1291.5</v>
      </c>
      <c r="J140" s="5">
        <f t="shared" si="31"/>
        <v>1368</v>
      </c>
      <c r="K140" s="61">
        <v>3430.92</v>
      </c>
      <c r="L140" s="8">
        <f>+J140+I140+K140</f>
        <v>6090.42</v>
      </c>
      <c r="M140" s="8">
        <f>+H140-L140</f>
        <v>38909.58</v>
      </c>
      <c r="N140" s="8">
        <f t="shared" ref="N140" si="34">+IF(M140*12&lt;=416220.01,0,IF(M140*12&lt;=624329.01,(((M140*12-416220.01)*0.15)/12),IF((M140*12&lt;=867123.01),(31216+0.2*(M140*12-624329.01))/12,((79776+0.25*(M140*12-867123.01))/12))))-O140</f>
        <v>633.6868750000001</v>
      </c>
      <c r="O140" s="8"/>
      <c r="P140" s="95">
        <v>25</v>
      </c>
      <c r="Q140" s="8">
        <f t="shared" si="33"/>
        <v>6749.1068750000004</v>
      </c>
      <c r="R140" s="95">
        <f>H140-Q140</f>
        <v>38250.893125000002</v>
      </c>
    </row>
    <row r="141" spans="1:19" s="2" customFormat="1" ht="30" customHeight="1" x14ac:dyDescent="0.2">
      <c r="A141" s="311" t="s">
        <v>124</v>
      </c>
      <c r="B141" s="312"/>
      <c r="C141" s="213"/>
      <c r="D141" s="213"/>
      <c r="E141" s="213"/>
      <c r="F141" s="213"/>
      <c r="G141" s="213"/>
      <c r="H141" s="14">
        <f t="shared" ref="H141:R141" si="35">SUM(H136:H140)</f>
        <v>450000</v>
      </c>
      <c r="I141" s="14">
        <f t="shared" si="35"/>
        <v>12915</v>
      </c>
      <c r="J141" s="14">
        <f t="shared" si="35"/>
        <v>13680</v>
      </c>
      <c r="K141" s="14">
        <f t="shared" si="35"/>
        <v>3430.92</v>
      </c>
      <c r="L141" s="14">
        <f t="shared" si="35"/>
        <v>30025.919999999998</v>
      </c>
      <c r="M141" s="14">
        <f t="shared" si="35"/>
        <v>419974.08</v>
      </c>
      <c r="N141" s="14">
        <f t="shared" si="35"/>
        <v>51383.261291666669</v>
      </c>
      <c r="O141" s="14">
        <f t="shared" si="35"/>
        <v>0</v>
      </c>
      <c r="P141" s="14">
        <f t="shared" si="35"/>
        <v>3625</v>
      </c>
      <c r="Q141" s="14">
        <f t="shared" si="35"/>
        <v>85034.181291666668</v>
      </c>
      <c r="R141" s="14">
        <f t="shared" si="35"/>
        <v>364965.81870833336</v>
      </c>
    </row>
    <row r="142" spans="1:19" s="2" customFormat="1" ht="30" customHeight="1" thickBot="1" x14ac:dyDescent="0.25">
      <c r="A142" s="62"/>
      <c r="B142" s="62"/>
      <c r="C142" s="62"/>
      <c r="D142" s="62"/>
      <c r="E142" s="62"/>
      <c r="F142" s="62"/>
      <c r="G142" s="62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</row>
    <row r="143" spans="1:19" s="2" customFormat="1" ht="30" customHeight="1" thickBot="1" x14ac:dyDescent="0.25">
      <c r="A143" s="211" t="s">
        <v>484</v>
      </c>
      <c r="B143" s="212"/>
      <c r="C143" s="212"/>
      <c r="D143" s="212"/>
      <c r="E143" s="212"/>
      <c r="F143" s="212"/>
      <c r="G143" s="212"/>
      <c r="H143" s="212"/>
      <c r="I143" s="212"/>
      <c r="J143" s="212"/>
      <c r="K143" s="212"/>
      <c r="L143" s="212"/>
      <c r="M143" s="212"/>
      <c r="N143" s="212"/>
      <c r="O143" s="212"/>
      <c r="P143" s="212"/>
      <c r="Q143" s="212"/>
      <c r="R143" s="212"/>
    </row>
    <row r="144" spans="1:19" s="2" customFormat="1" ht="30" customHeight="1" x14ac:dyDescent="0.2">
      <c r="A144" s="92">
        <f>+A140+1</f>
        <v>54</v>
      </c>
      <c r="B144" s="24" t="s">
        <v>482</v>
      </c>
      <c r="C144" s="12" t="s">
        <v>406</v>
      </c>
      <c r="D144" s="110" t="s">
        <v>483</v>
      </c>
      <c r="E144" s="110" t="s">
        <v>208</v>
      </c>
      <c r="F144" s="175" t="s">
        <v>626</v>
      </c>
      <c r="G144" s="175" t="s">
        <v>680</v>
      </c>
      <c r="H144" s="8">
        <v>190000</v>
      </c>
      <c r="I144" s="96">
        <f>H144*2.87%</f>
        <v>5453</v>
      </c>
      <c r="J144" s="5">
        <v>5776</v>
      </c>
      <c r="K144" s="5"/>
      <c r="L144" s="8">
        <f>+J144+I144+K144</f>
        <v>11229</v>
      </c>
      <c r="M144" s="8">
        <f>+H144-L144</f>
        <v>178771</v>
      </c>
      <c r="N144" s="8">
        <f>+IF(M144*12&lt;=416220.01,0,IF(M144*12&lt;=624329.01,(((M144*12-416220.01)*0.15)/12),IF((M144*12&lt;=867123.01),(31216+0.2*(M144*12-624329.01))/12,((79776+0.25*(M144*12-867123.01))/12))))-O144</f>
        <v>33275.687291666669</v>
      </c>
      <c r="O144" s="8"/>
      <c r="P144" s="95">
        <v>1025</v>
      </c>
      <c r="Q144" s="8">
        <f>+P144+N144+L144</f>
        <v>45529.687291666669</v>
      </c>
      <c r="R144" s="95">
        <f>+H144-Q144</f>
        <v>144470.31270833334</v>
      </c>
    </row>
    <row r="145" spans="1:19" s="2" customFormat="1" ht="30" customHeight="1" x14ac:dyDescent="0.2">
      <c r="A145" s="114">
        <f>+A144+1</f>
        <v>55</v>
      </c>
      <c r="B145" s="115" t="s">
        <v>502</v>
      </c>
      <c r="C145" s="114" t="s">
        <v>407</v>
      </c>
      <c r="D145" s="113" t="s">
        <v>130</v>
      </c>
      <c r="E145" s="110" t="s">
        <v>208</v>
      </c>
      <c r="F145" s="175" t="s">
        <v>621</v>
      </c>
      <c r="G145" s="175" t="s">
        <v>667</v>
      </c>
      <c r="H145" s="5">
        <v>50000</v>
      </c>
      <c r="I145" s="5">
        <f>H145*2.87%</f>
        <v>1435</v>
      </c>
      <c r="J145" s="5">
        <f>+H145*3.04%</f>
        <v>1520</v>
      </c>
      <c r="K145" s="5"/>
      <c r="L145" s="8">
        <f>+J145+I145+K145</f>
        <v>2955</v>
      </c>
      <c r="M145" s="8">
        <f>+H145-L145</f>
        <v>47045</v>
      </c>
      <c r="N145" s="8">
        <v>0</v>
      </c>
      <c r="O145" s="8"/>
      <c r="P145" s="66">
        <v>1165</v>
      </c>
      <c r="Q145" s="8">
        <f>+P145+N145+L145</f>
        <v>4120</v>
      </c>
      <c r="R145" s="95">
        <f>+H145-Q145</f>
        <v>45880</v>
      </c>
    </row>
    <row r="146" spans="1:19" s="2" customFormat="1" ht="30" customHeight="1" thickBot="1" x14ac:dyDescent="0.25">
      <c r="A146" s="311" t="s">
        <v>124</v>
      </c>
      <c r="B146" s="312"/>
      <c r="C146" s="214"/>
      <c r="D146" s="214"/>
      <c r="E146" s="214"/>
      <c r="F146" s="214"/>
      <c r="G146" s="218"/>
      <c r="H146" s="71">
        <f>SUM(H144:H145)</f>
        <v>240000</v>
      </c>
      <c r="I146" s="71">
        <f t="shared" ref="I146:R146" si="36">SUM(I144:I145)</f>
        <v>6888</v>
      </c>
      <c r="J146" s="71">
        <f t="shared" si="36"/>
        <v>7296</v>
      </c>
      <c r="K146" s="71">
        <f t="shared" si="36"/>
        <v>0</v>
      </c>
      <c r="L146" s="71">
        <f t="shared" si="36"/>
        <v>14184</v>
      </c>
      <c r="M146" s="71">
        <f t="shared" si="36"/>
        <v>225816</v>
      </c>
      <c r="N146" s="71">
        <f t="shared" si="36"/>
        <v>33275.687291666669</v>
      </c>
      <c r="O146" s="71">
        <f t="shared" si="36"/>
        <v>0</v>
      </c>
      <c r="P146" s="71">
        <f t="shared" si="36"/>
        <v>2190</v>
      </c>
      <c r="Q146" s="71">
        <f t="shared" si="36"/>
        <v>49649.687291666669</v>
      </c>
      <c r="R146" s="71">
        <f t="shared" si="36"/>
        <v>190350.31270833334</v>
      </c>
    </row>
    <row r="147" spans="1:19" s="67" customFormat="1" ht="30" customHeight="1" thickBot="1" x14ac:dyDescent="0.25">
      <c r="A147" s="2"/>
      <c r="B147" s="2"/>
      <c r="C147" s="140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</row>
    <row r="148" spans="1:19" s="26" customFormat="1" ht="30" customHeight="1" thickBot="1" x14ac:dyDescent="0.25">
      <c r="A148" s="211" t="s">
        <v>564</v>
      </c>
      <c r="B148" s="212"/>
      <c r="C148" s="212"/>
      <c r="D148" s="212"/>
      <c r="E148" s="212"/>
      <c r="F148" s="212"/>
      <c r="G148" s="212"/>
      <c r="H148" s="212"/>
      <c r="I148" s="212"/>
      <c r="J148" s="212"/>
      <c r="K148" s="212"/>
      <c r="L148" s="212"/>
      <c r="M148" s="212"/>
      <c r="N148" s="212"/>
      <c r="O148" s="212"/>
      <c r="P148" s="212"/>
      <c r="Q148" s="212"/>
      <c r="R148" s="212"/>
    </row>
    <row r="149" spans="1:19" s="26" customFormat="1" ht="30" customHeight="1" x14ac:dyDescent="0.2">
      <c r="A149" s="65">
        <f>+A145+1</f>
        <v>56</v>
      </c>
      <c r="B149" s="112" t="s">
        <v>573</v>
      </c>
      <c r="C149" s="114" t="s">
        <v>407</v>
      </c>
      <c r="D149" s="111" t="s">
        <v>574</v>
      </c>
      <c r="E149" s="110" t="s">
        <v>208</v>
      </c>
      <c r="F149" s="24" t="s">
        <v>651</v>
      </c>
      <c r="G149" s="24" t="s">
        <v>650</v>
      </c>
      <c r="H149" s="156">
        <v>80000</v>
      </c>
      <c r="I149" s="96">
        <f>H149*2.87%</f>
        <v>2296</v>
      </c>
      <c r="J149" s="96">
        <f>+H149*3.04%</f>
        <v>2432</v>
      </c>
      <c r="K149" s="96"/>
      <c r="L149" s="8">
        <f>+J149+I149+K149</f>
        <v>4728</v>
      </c>
      <c r="M149" s="8">
        <f>+H149-L149</f>
        <v>75272</v>
      </c>
      <c r="N149" s="8">
        <v>6578.15</v>
      </c>
      <c r="O149" s="8"/>
      <c r="P149" s="95">
        <v>65</v>
      </c>
      <c r="Q149" s="8">
        <f>+P149+N149+L149</f>
        <v>11371.15</v>
      </c>
      <c r="R149" s="95">
        <f>+H149-Q149</f>
        <v>68628.850000000006</v>
      </c>
    </row>
    <row r="150" spans="1:19" s="26" customFormat="1" ht="30" customHeight="1" x14ac:dyDescent="0.2">
      <c r="A150" s="65">
        <f>+A149+1</f>
        <v>57</v>
      </c>
      <c r="B150" s="112" t="s">
        <v>562</v>
      </c>
      <c r="C150" s="114" t="s">
        <v>407</v>
      </c>
      <c r="D150" s="111" t="s">
        <v>563</v>
      </c>
      <c r="E150" s="110" t="s">
        <v>208</v>
      </c>
      <c r="F150" s="24" t="s">
        <v>648</v>
      </c>
      <c r="G150" s="24" t="s">
        <v>695</v>
      </c>
      <c r="H150" s="156">
        <v>70000</v>
      </c>
      <c r="I150" s="96">
        <f>H150*2.87%</f>
        <v>2009</v>
      </c>
      <c r="J150" s="96">
        <f>+H150*3.04%</f>
        <v>2128</v>
      </c>
      <c r="K150" s="96">
        <v>1715.46</v>
      </c>
      <c r="L150" s="8">
        <f>+J150+I150+K150</f>
        <v>5852.46</v>
      </c>
      <c r="M150" s="8">
        <f>+H150-L150</f>
        <v>64147.54</v>
      </c>
      <c r="N150" s="8">
        <v>0</v>
      </c>
      <c r="O150" s="8">
        <v>0</v>
      </c>
      <c r="P150" s="95">
        <v>25</v>
      </c>
      <c r="Q150" s="8">
        <f>+P150+N150+L150</f>
        <v>5877.46</v>
      </c>
      <c r="R150" s="95">
        <f>+H150-Q150</f>
        <v>64122.54</v>
      </c>
    </row>
    <row r="151" spans="1:19" s="26" customFormat="1" ht="30" customHeight="1" x14ac:dyDescent="0.2">
      <c r="A151" s="311" t="s">
        <v>124</v>
      </c>
      <c r="B151" s="312"/>
      <c r="C151" s="213"/>
      <c r="D151" s="213"/>
      <c r="E151" s="213"/>
      <c r="F151" s="213"/>
      <c r="G151" s="213"/>
      <c r="H151" s="14">
        <f>SUM(H149:H150)</f>
        <v>150000</v>
      </c>
      <c r="I151" s="14">
        <f t="shared" ref="I151:R151" si="37">SUM(I149:I150)</f>
        <v>4305</v>
      </c>
      <c r="J151" s="14">
        <f t="shared" si="37"/>
        <v>4560</v>
      </c>
      <c r="K151" s="14">
        <f t="shared" si="37"/>
        <v>1715.46</v>
      </c>
      <c r="L151" s="14">
        <f t="shared" si="37"/>
        <v>10580.46</v>
      </c>
      <c r="M151" s="14">
        <f t="shared" si="37"/>
        <v>139419.54</v>
      </c>
      <c r="N151" s="14">
        <f t="shared" si="37"/>
        <v>6578.15</v>
      </c>
      <c r="O151" s="14">
        <f t="shared" si="37"/>
        <v>0</v>
      </c>
      <c r="P151" s="14">
        <f t="shared" si="37"/>
        <v>90</v>
      </c>
      <c r="Q151" s="14">
        <f t="shared" si="37"/>
        <v>17248.61</v>
      </c>
      <c r="R151" s="14">
        <f t="shared" si="37"/>
        <v>132751.39000000001</v>
      </c>
    </row>
    <row r="152" spans="1:19" s="67" customFormat="1" ht="30" customHeight="1" thickBot="1" x14ac:dyDescent="0.25">
      <c r="A152" s="62"/>
      <c r="B152" s="62"/>
      <c r="C152" s="223"/>
      <c r="D152" s="223"/>
      <c r="E152" s="223"/>
      <c r="F152" s="223"/>
      <c r="G152" s="223"/>
      <c r="H152" s="73"/>
      <c r="I152" s="73"/>
      <c r="J152" s="73"/>
      <c r="K152" s="73"/>
      <c r="L152" s="73"/>
      <c r="M152" s="73"/>
      <c r="N152" s="73"/>
      <c r="O152" s="73"/>
      <c r="P152" s="73"/>
      <c r="Q152" s="73"/>
      <c r="R152" s="73"/>
      <c r="S152" s="2"/>
    </row>
    <row r="153" spans="1:19" s="6" customFormat="1" ht="30" customHeight="1" thickBot="1" x14ac:dyDescent="0.25">
      <c r="A153" s="211" t="s">
        <v>369</v>
      </c>
      <c r="B153" s="212"/>
      <c r="C153" s="212"/>
      <c r="D153" s="212"/>
      <c r="E153" s="212"/>
      <c r="F153" s="212"/>
      <c r="G153" s="212"/>
      <c r="H153" s="212"/>
      <c r="I153" s="212"/>
      <c r="J153" s="212"/>
      <c r="K153" s="212"/>
      <c r="L153" s="212"/>
      <c r="M153" s="212"/>
      <c r="N153" s="212"/>
      <c r="O153" s="212"/>
      <c r="P153" s="212"/>
      <c r="Q153" s="212"/>
      <c r="R153" s="212"/>
    </row>
    <row r="154" spans="1:19" s="26" customFormat="1" ht="30" customHeight="1" x14ac:dyDescent="0.2">
      <c r="A154" s="65">
        <f>+A150+1</f>
        <v>58</v>
      </c>
      <c r="B154" s="112" t="s">
        <v>631</v>
      </c>
      <c r="C154" s="114" t="s">
        <v>407</v>
      </c>
      <c r="D154" s="111" t="s">
        <v>521</v>
      </c>
      <c r="E154" s="110" t="s">
        <v>208</v>
      </c>
      <c r="F154" s="24" t="s">
        <v>634</v>
      </c>
      <c r="G154" s="24" t="s">
        <v>689</v>
      </c>
      <c r="H154" s="156">
        <v>70000</v>
      </c>
      <c r="I154" s="96">
        <f>H154*2.87%</f>
        <v>2009</v>
      </c>
      <c r="J154" s="96">
        <f>+H154*3.04%</f>
        <v>2128</v>
      </c>
      <c r="K154" s="96"/>
      <c r="L154" s="8">
        <f>+J154+I154+K154</f>
        <v>4137</v>
      </c>
      <c r="M154" s="8">
        <f>+H154-L154</f>
        <v>65863</v>
      </c>
      <c r="N154" s="8">
        <v>0</v>
      </c>
      <c r="O154" s="8"/>
      <c r="P154" s="9">
        <v>46225</v>
      </c>
      <c r="Q154" s="8">
        <f>+P154+N154+L154</f>
        <v>50362</v>
      </c>
      <c r="R154" s="95">
        <f>+H154-Q154</f>
        <v>19638</v>
      </c>
    </row>
    <row r="155" spans="1:19" s="26" customFormat="1" ht="30" customHeight="1" x14ac:dyDescent="0.2">
      <c r="A155" s="231">
        <f>+A154+1</f>
        <v>59</v>
      </c>
      <c r="B155" s="175" t="s">
        <v>609</v>
      </c>
      <c r="C155" s="65" t="s">
        <v>407</v>
      </c>
      <c r="D155" s="239" t="s">
        <v>610</v>
      </c>
      <c r="E155" s="110" t="s">
        <v>208</v>
      </c>
      <c r="F155" s="24" t="s">
        <v>611</v>
      </c>
      <c r="G155" s="24" t="s">
        <v>672</v>
      </c>
      <c r="H155" s="156">
        <v>45000</v>
      </c>
      <c r="I155" s="96">
        <f>H155*2.87%</f>
        <v>1291.5</v>
      </c>
      <c r="J155" s="96">
        <f>+H155*3.04%</f>
        <v>1368</v>
      </c>
      <c r="K155" s="5">
        <v>0</v>
      </c>
      <c r="L155" s="8">
        <f>+J155+I155+K155</f>
        <v>2659.5</v>
      </c>
      <c r="M155" s="8">
        <f>+H155-L155</f>
        <v>42340.5</v>
      </c>
      <c r="N155" s="8">
        <v>0</v>
      </c>
      <c r="O155" s="8">
        <v>0</v>
      </c>
      <c r="P155" s="95">
        <v>30905.87</v>
      </c>
      <c r="Q155" s="8">
        <f>+L155+N155+P155</f>
        <v>33565.369999999995</v>
      </c>
      <c r="R155" s="8">
        <f>+H155-Q155</f>
        <v>11434.630000000005</v>
      </c>
    </row>
    <row r="156" spans="1:19" s="2" customFormat="1" ht="30" customHeight="1" x14ac:dyDescent="0.2">
      <c r="A156" s="319" t="s">
        <v>124</v>
      </c>
      <c r="B156" s="320"/>
      <c r="C156" s="281"/>
      <c r="D156" s="281"/>
      <c r="E156" s="281"/>
      <c r="F156" s="281"/>
      <c r="G156" s="281"/>
      <c r="H156" s="282">
        <f>SUM(H154:H155)</f>
        <v>115000</v>
      </c>
      <c r="I156" s="282">
        <f t="shared" ref="I156:R156" si="38">SUM(I154:I155)</f>
        <v>3300.5</v>
      </c>
      <c r="J156" s="282">
        <f t="shared" si="38"/>
        <v>3496</v>
      </c>
      <c r="K156" s="282">
        <f t="shared" si="38"/>
        <v>0</v>
      </c>
      <c r="L156" s="282">
        <f t="shared" si="38"/>
        <v>6796.5</v>
      </c>
      <c r="M156" s="282">
        <f t="shared" si="38"/>
        <v>108203.5</v>
      </c>
      <c r="N156" s="282">
        <f t="shared" si="38"/>
        <v>0</v>
      </c>
      <c r="O156" s="282">
        <f t="shared" si="38"/>
        <v>0</v>
      </c>
      <c r="P156" s="282">
        <f t="shared" si="38"/>
        <v>77130.87</v>
      </c>
      <c r="Q156" s="282">
        <f t="shared" si="38"/>
        <v>83927.37</v>
      </c>
      <c r="R156" s="282">
        <f t="shared" si="38"/>
        <v>31072.630000000005</v>
      </c>
    </row>
    <row r="157" spans="1:19" s="72" customFormat="1" ht="30" customHeight="1" thickBot="1" x14ac:dyDescent="0.25">
      <c r="A157" s="62"/>
      <c r="B157" s="62"/>
      <c r="C157" s="62"/>
      <c r="D157" s="62"/>
      <c r="E157" s="62"/>
      <c r="F157" s="62"/>
      <c r="G157" s="62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26"/>
    </row>
    <row r="158" spans="1:19" s="67" customFormat="1" ht="29.25" customHeight="1" thickBot="1" x14ac:dyDescent="0.25">
      <c r="A158" s="211" t="s">
        <v>212</v>
      </c>
      <c r="B158" s="212"/>
      <c r="C158" s="212"/>
      <c r="D158" s="212"/>
      <c r="E158" s="212"/>
      <c r="F158" s="212"/>
      <c r="G158" s="212"/>
      <c r="H158" s="212"/>
      <c r="I158" s="212"/>
      <c r="J158" s="212"/>
      <c r="K158" s="280"/>
      <c r="L158" s="280"/>
      <c r="M158" s="280"/>
      <c r="N158" s="280"/>
      <c r="O158" s="280"/>
      <c r="P158" s="280"/>
      <c r="Q158" s="280"/>
      <c r="R158" s="212"/>
      <c r="S158" s="2"/>
    </row>
    <row r="159" spans="1:19" s="26" customFormat="1" ht="30" customHeight="1" x14ac:dyDescent="0.2">
      <c r="A159" s="65">
        <f>+A155+1</f>
        <v>60</v>
      </c>
      <c r="B159" s="112" t="s">
        <v>370</v>
      </c>
      <c r="C159" s="114" t="s">
        <v>407</v>
      </c>
      <c r="D159" s="111" t="s">
        <v>657</v>
      </c>
      <c r="E159" s="110" t="s">
        <v>208</v>
      </c>
      <c r="F159" s="24" t="s">
        <v>590</v>
      </c>
      <c r="G159" s="24" t="s">
        <v>654</v>
      </c>
      <c r="H159" s="156">
        <v>135000</v>
      </c>
      <c r="I159" s="96">
        <f>H159*2.87%</f>
        <v>3874.5</v>
      </c>
      <c r="J159" s="96">
        <f>+H159*3.04%</f>
        <v>4104</v>
      </c>
      <c r="K159" s="96"/>
      <c r="L159" s="96">
        <f>+J159+I159+K159</f>
        <v>7978.5</v>
      </c>
      <c r="M159" s="96">
        <f>+H159-L159</f>
        <v>127021.5</v>
      </c>
      <c r="N159" s="96">
        <v>17460.439999999999</v>
      </c>
      <c r="O159" s="96"/>
      <c r="P159" s="95">
        <v>2098.84</v>
      </c>
      <c r="Q159" s="96">
        <f>+P159+N159+L159</f>
        <v>27537.78</v>
      </c>
      <c r="R159" s="95">
        <f>+H159-Q159</f>
        <v>107462.22</v>
      </c>
    </row>
    <row r="160" spans="1:19" s="26" customFormat="1" ht="30" customHeight="1" x14ac:dyDescent="0.2">
      <c r="A160" s="65">
        <f>+A159+1</f>
        <v>61</v>
      </c>
      <c r="B160" s="175" t="s">
        <v>496</v>
      </c>
      <c r="C160" s="65" t="s">
        <v>406</v>
      </c>
      <c r="D160" s="239" t="s">
        <v>630</v>
      </c>
      <c r="E160" s="93" t="s">
        <v>208</v>
      </c>
      <c r="F160" s="24" t="s">
        <v>651</v>
      </c>
      <c r="G160" s="24" t="s">
        <v>650</v>
      </c>
      <c r="H160" s="10">
        <v>80000</v>
      </c>
      <c r="I160" s="5">
        <f>H160*2.87%</f>
        <v>2296</v>
      </c>
      <c r="J160" s="5">
        <f>+H160*3.04%</f>
        <v>2432</v>
      </c>
      <c r="K160" s="61"/>
      <c r="L160" s="96">
        <f>+J160+I160+K160</f>
        <v>4728</v>
      </c>
      <c r="M160" s="96">
        <f>+H160-L160</f>
        <v>75272</v>
      </c>
      <c r="N160" s="96">
        <v>6441.63</v>
      </c>
      <c r="O160" s="96"/>
      <c r="P160" s="95">
        <f>100+25</f>
        <v>125</v>
      </c>
      <c r="Q160" s="96">
        <f>+P160+N160+L160</f>
        <v>11294.630000000001</v>
      </c>
      <c r="R160" s="95">
        <f>H160-Q160</f>
        <v>68705.37</v>
      </c>
    </row>
    <row r="161" spans="1:19" s="67" customFormat="1" ht="30" customHeight="1" x14ac:dyDescent="0.2">
      <c r="A161" s="65">
        <f>+A160+1</f>
        <v>62</v>
      </c>
      <c r="B161" s="5" t="s">
        <v>371</v>
      </c>
      <c r="C161" s="138" t="s">
        <v>407</v>
      </c>
      <c r="D161" s="115" t="s">
        <v>211</v>
      </c>
      <c r="E161" s="110" t="s">
        <v>208</v>
      </c>
      <c r="F161" s="94" t="s">
        <v>649</v>
      </c>
      <c r="G161" s="94" t="s">
        <v>694</v>
      </c>
      <c r="H161" s="109">
        <v>70000</v>
      </c>
      <c r="I161" s="8">
        <f>H161*2.87%</f>
        <v>2009</v>
      </c>
      <c r="J161" s="96">
        <f>+H161*3.04%</f>
        <v>2128</v>
      </c>
      <c r="K161" s="96">
        <v>1715.46</v>
      </c>
      <c r="L161" s="96">
        <f>+J161+I161+K161</f>
        <v>5852.46</v>
      </c>
      <c r="M161" s="96">
        <f>+H161-L161</f>
        <v>64147.54</v>
      </c>
      <c r="N161" s="96">
        <v>0</v>
      </c>
      <c r="O161" s="96"/>
      <c r="P161" s="95">
        <v>25</v>
      </c>
      <c r="Q161" s="96">
        <f>+P161+N161+L161</f>
        <v>5877.46</v>
      </c>
      <c r="R161" s="95">
        <f>+H161-Q161</f>
        <v>64122.54</v>
      </c>
      <c r="S161" s="2"/>
    </row>
    <row r="162" spans="1:19" s="2" customFormat="1" ht="30" customHeight="1" x14ac:dyDescent="0.2">
      <c r="A162" s="311" t="s">
        <v>124</v>
      </c>
      <c r="B162" s="321"/>
      <c r="C162" s="216"/>
      <c r="D162" s="216"/>
      <c r="E162" s="216"/>
      <c r="F162" s="216"/>
      <c r="G162" s="217"/>
      <c r="H162" s="14">
        <f>SUM(H159:H161)</f>
        <v>285000</v>
      </c>
      <c r="I162" s="14">
        <f t="shared" ref="I162:R162" si="39">SUM(I159:I161)</f>
        <v>8179.5</v>
      </c>
      <c r="J162" s="14">
        <f t="shared" si="39"/>
        <v>8664</v>
      </c>
      <c r="K162" s="14">
        <f t="shared" si="39"/>
        <v>1715.46</v>
      </c>
      <c r="L162" s="14">
        <f t="shared" si="39"/>
        <v>18558.96</v>
      </c>
      <c r="M162" s="14">
        <f t="shared" si="39"/>
        <v>266441.03999999998</v>
      </c>
      <c r="N162" s="14">
        <f t="shared" si="39"/>
        <v>23902.07</v>
      </c>
      <c r="O162" s="14">
        <f t="shared" si="39"/>
        <v>0</v>
      </c>
      <c r="P162" s="14">
        <f t="shared" si="39"/>
        <v>2248.84</v>
      </c>
      <c r="Q162" s="14">
        <f t="shared" si="39"/>
        <v>44709.87</v>
      </c>
      <c r="R162" s="14">
        <f t="shared" si="39"/>
        <v>240290.13</v>
      </c>
    </row>
    <row r="163" spans="1:19" s="2" customFormat="1" ht="30" customHeight="1" thickBot="1" x14ac:dyDescent="0.25">
      <c r="A163" s="122"/>
      <c r="B163" s="1"/>
      <c r="C163" s="4"/>
      <c r="D163" s="123"/>
      <c r="E163" s="124"/>
      <c r="F163" s="23"/>
      <c r="G163" s="23"/>
      <c r="H163" s="125"/>
      <c r="I163" s="67"/>
      <c r="J163" s="67"/>
      <c r="K163" s="67"/>
      <c r="L163" s="67"/>
      <c r="M163" s="67"/>
      <c r="N163" s="67"/>
      <c r="O163" s="67"/>
      <c r="P163" s="67"/>
      <c r="Q163" s="67"/>
      <c r="R163" s="67"/>
    </row>
    <row r="164" spans="1:19" s="73" customFormat="1" ht="30" customHeight="1" thickBot="1" x14ac:dyDescent="0.25">
      <c r="A164" s="211" t="s">
        <v>200</v>
      </c>
      <c r="B164" s="212"/>
      <c r="C164" s="212"/>
      <c r="D164" s="212"/>
      <c r="E164" s="212"/>
      <c r="F164" s="212"/>
      <c r="G164" s="212"/>
      <c r="H164" s="212"/>
      <c r="I164" s="212"/>
      <c r="J164" s="212"/>
      <c r="K164" s="212"/>
      <c r="L164" s="212"/>
      <c r="M164" s="212"/>
      <c r="N164" s="212"/>
      <c r="O164" s="212"/>
      <c r="P164" s="212"/>
      <c r="Q164" s="212"/>
      <c r="R164" s="212"/>
      <c r="S164" s="6"/>
    </row>
    <row r="165" spans="1:19" s="73" customFormat="1" ht="30" customHeight="1" x14ac:dyDescent="0.2">
      <c r="A165" s="114">
        <f>+A161+1</f>
        <v>63</v>
      </c>
      <c r="B165" s="112" t="s">
        <v>372</v>
      </c>
      <c r="C165" s="114" t="s">
        <v>407</v>
      </c>
      <c r="D165" s="113" t="s">
        <v>213</v>
      </c>
      <c r="E165" s="110" t="s">
        <v>208</v>
      </c>
      <c r="F165" s="175" t="s">
        <v>621</v>
      </c>
      <c r="G165" s="175" t="s">
        <v>667</v>
      </c>
      <c r="H165" s="263">
        <v>145000</v>
      </c>
      <c r="I165" s="96">
        <f t="shared" ref="I165:I168" si="40">H165*2.87%</f>
        <v>4161.5</v>
      </c>
      <c r="J165" s="96">
        <f t="shared" ref="J165:J168" si="41">+H165*3.04%</f>
        <v>4408</v>
      </c>
      <c r="K165" s="96"/>
      <c r="L165" s="96">
        <f t="shared" ref="L165:L169" si="42">+J165+I165+K165</f>
        <v>8569.5</v>
      </c>
      <c r="M165" s="96">
        <f t="shared" ref="M165:M169" si="43">+H165-L165</f>
        <v>136430.5</v>
      </c>
      <c r="N165" s="96">
        <f>+IF(M165*12&lt;=416220.01,0,IF(M165*12&lt;=624329.01,(((M165*12-416220.01)*0.15)/12),IF((M165*12&lt;=867123.01),(31216+0.2*(M165*12-624329.01))/12,((79776+0.25*(M165*12-867123.01))/12))))-O165</f>
        <v>22690.562291666665</v>
      </c>
      <c r="O165" s="8"/>
      <c r="P165" s="95">
        <v>3025</v>
      </c>
      <c r="Q165" s="8">
        <f>+P165+N165+L165</f>
        <v>34285.062291666662</v>
      </c>
      <c r="R165" s="9">
        <f>+H165-Q165</f>
        <v>110714.93770833334</v>
      </c>
      <c r="S165" s="6"/>
    </row>
    <row r="166" spans="1:19" s="73" customFormat="1" ht="30" customHeight="1" x14ac:dyDescent="0.2">
      <c r="A166" s="114">
        <f>+A165+1</f>
        <v>64</v>
      </c>
      <c r="B166" s="112" t="s">
        <v>102</v>
      </c>
      <c r="C166" s="114" t="s">
        <v>407</v>
      </c>
      <c r="D166" s="115" t="s">
        <v>500</v>
      </c>
      <c r="E166" s="110" t="s">
        <v>208</v>
      </c>
      <c r="F166" s="94" t="s">
        <v>627</v>
      </c>
      <c r="G166" s="94" t="s">
        <v>681</v>
      </c>
      <c r="H166" s="264">
        <v>70000</v>
      </c>
      <c r="I166" s="61">
        <f t="shared" si="40"/>
        <v>2009</v>
      </c>
      <c r="J166" s="61">
        <f t="shared" si="41"/>
        <v>2128</v>
      </c>
      <c r="K166" s="96">
        <v>1715.46</v>
      </c>
      <c r="L166" s="96">
        <f t="shared" si="42"/>
        <v>5852.46</v>
      </c>
      <c r="M166" s="96">
        <f t="shared" si="43"/>
        <v>64147.54</v>
      </c>
      <c r="N166" s="96">
        <v>1841.8</v>
      </c>
      <c r="O166" s="96"/>
      <c r="P166" s="5">
        <v>4638</v>
      </c>
      <c r="Q166" s="96">
        <f>+P166+N166+L166</f>
        <v>12332.26</v>
      </c>
      <c r="R166" s="95">
        <f>+H166-Q166</f>
        <v>57667.74</v>
      </c>
      <c r="S166" s="6"/>
    </row>
    <row r="167" spans="1:19" s="6" customFormat="1" ht="30" customHeight="1" x14ac:dyDescent="0.2">
      <c r="A167" s="114">
        <f>+A166+1</f>
        <v>65</v>
      </c>
      <c r="B167" s="175" t="s">
        <v>375</v>
      </c>
      <c r="C167" s="138" t="s">
        <v>407</v>
      </c>
      <c r="D167" s="115" t="s">
        <v>221</v>
      </c>
      <c r="E167" s="110" t="s">
        <v>208</v>
      </c>
      <c r="F167" s="115" t="s">
        <v>633</v>
      </c>
      <c r="G167" s="24" t="s">
        <v>685</v>
      </c>
      <c r="H167" s="66">
        <v>70000</v>
      </c>
      <c r="I167" s="61">
        <f t="shared" si="40"/>
        <v>2009</v>
      </c>
      <c r="J167" s="61">
        <f t="shared" si="41"/>
        <v>2128</v>
      </c>
      <c r="K167" s="61"/>
      <c r="L167" s="96">
        <f>+J167+I167+K167</f>
        <v>4137</v>
      </c>
      <c r="M167" s="96">
        <f>+H167-L167</f>
        <v>65863</v>
      </c>
      <c r="N167" s="96">
        <v>0</v>
      </c>
      <c r="O167" s="96"/>
      <c r="P167" s="95">
        <v>2125</v>
      </c>
      <c r="Q167" s="96">
        <f>+P167+N167+L167</f>
        <v>6262</v>
      </c>
      <c r="R167" s="95">
        <f>+H167-Q167</f>
        <v>63738</v>
      </c>
    </row>
    <row r="168" spans="1:19" s="67" customFormat="1" ht="30" customHeight="1" x14ac:dyDescent="0.2">
      <c r="A168" s="92">
        <f>+A167+1</f>
        <v>66</v>
      </c>
      <c r="B168" s="112" t="s">
        <v>374</v>
      </c>
      <c r="C168" s="138" t="s">
        <v>407</v>
      </c>
      <c r="D168" s="115" t="s">
        <v>146</v>
      </c>
      <c r="E168" s="110" t="s">
        <v>208</v>
      </c>
      <c r="F168" s="115" t="s">
        <v>633</v>
      </c>
      <c r="G168" s="24" t="s">
        <v>685</v>
      </c>
      <c r="H168" s="66">
        <v>60000</v>
      </c>
      <c r="I168" s="61">
        <f t="shared" si="40"/>
        <v>1722</v>
      </c>
      <c r="J168" s="61">
        <f t="shared" si="41"/>
        <v>1824</v>
      </c>
      <c r="K168" s="61"/>
      <c r="L168" s="96">
        <f t="shared" si="42"/>
        <v>3546</v>
      </c>
      <c r="M168" s="96">
        <f t="shared" si="43"/>
        <v>56454</v>
      </c>
      <c r="N168" s="96">
        <v>0</v>
      </c>
      <c r="O168" s="96"/>
      <c r="P168" s="61">
        <v>8223.19</v>
      </c>
      <c r="Q168" s="96">
        <f>+P168+N168+L168</f>
        <v>11769.19</v>
      </c>
      <c r="R168" s="95">
        <f>+H168-Q168</f>
        <v>48230.81</v>
      </c>
      <c r="S168" s="2"/>
    </row>
    <row r="169" spans="1:19" s="6" customFormat="1" ht="30" customHeight="1" x14ac:dyDescent="0.2">
      <c r="A169" s="114">
        <f>+A168+1</f>
        <v>67</v>
      </c>
      <c r="B169" s="112" t="s">
        <v>575</v>
      </c>
      <c r="C169" s="138" t="s">
        <v>407</v>
      </c>
      <c r="D169" s="115" t="s">
        <v>376</v>
      </c>
      <c r="E169" s="110" t="s">
        <v>208</v>
      </c>
      <c r="F169" s="24" t="s">
        <v>651</v>
      </c>
      <c r="G169" s="24" t="s">
        <v>650</v>
      </c>
      <c r="H169" s="109">
        <v>45000</v>
      </c>
      <c r="I169" s="5">
        <f t="shared" ref="I169" si="44">H169*2.87%</f>
        <v>1291.5</v>
      </c>
      <c r="J169" s="5">
        <f t="shared" ref="J169" si="45">+H169*3.04%</f>
        <v>1368</v>
      </c>
      <c r="K169" s="5"/>
      <c r="L169" s="8">
        <f t="shared" si="42"/>
        <v>2659.5</v>
      </c>
      <c r="M169" s="8">
        <f t="shared" si="43"/>
        <v>42340.5</v>
      </c>
      <c r="N169" s="8">
        <v>0</v>
      </c>
      <c r="O169" s="8"/>
      <c r="P169" s="95">
        <v>1125</v>
      </c>
      <c r="Q169" s="8">
        <f>+P169+N169+L169</f>
        <v>3784.5</v>
      </c>
      <c r="R169" s="9">
        <f>+H169-Q169</f>
        <v>41215.5</v>
      </c>
    </row>
    <row r="170" spans="1:19" s="6" customFormat="1" ht="30" customHeight="1" x14ac:dyDescent="0.2">
      <c r="A170" s="311" t="s">
        <v>124</v>
      </c>
      <c r="B170" s="312"/>
      <c r="C170" s="213"/>
      <c r="D170" s="213"/>
      <c r="E170" s="213"/>
      <c r="F170" s="213"/>
      <c r="G170" s="213"/>
      <c r="H170" s="14">
        <f t="shared" ref="H170:R170" si="46">SUM(H165:H169)</f>
        <v>390000</v>
      </c>
      <c r="I170" s="14">
        <f t="shared" si="46"/>
        <v>11193</v>
      </c>
      <c r="J170" s="14">
        <f t="shared" si="46"/>
        <v>11856</v>
      </c>
      <c r="K170" s="14">
        <f t="shared" si="46"/>
        <v>1715.46</v>
      </c>
      <c r="L170" s="14">
        <f t="shared" si="46"/>
        <v>24764.46</v>
      </c>
      <c r="M170" s="14">
        <f t="shared" si="46"/>
        <v>365235.54000000004</v>
      </c>
      <c r="N170" s="14">
        <f t="shared" si="46"/>
        <v>24532.362291666665</v>
      </c>
      <c r="O170" s="14">
        <f t="shared" si="46"/>
        <v>0</v>
      </c>
      <c r="P170" s="14">
        <f t="shared" si="46"/>
        <v>19136.190000000002</v>
      </c>
      <c r="Q170" s="14">
        <f t="shared" si="46"/>
        <v>68433.012291666673</v>
      </c>
      <c r="R170" s="14">
        <f t="shared" si="46"/>
        <v>321566.9877083333</v>
      </c>
    </row>
    <row r="171" spans="1:19" s="6" customFormat="1" ht="30" customHeight="1" thickBot="1" x14ac:dyDescent="0.25">
      <c r="A171" s="62"/>
      <c r="B171" s="62"/>
      <c r="C171" s="62"/>
      <c r="D171" s="62"/>
      <c r="E171" s="62"/>
      <c r="F171" s="62"/>
      <c r="G171" s="62"/>
    </row>
    <row r="172" spans="1:19" s="6" customFormat="1" ht="30" customHeight="1" thickBot="1" x14ac:dyDescent="0.25">
      <c r="A172" s="211" t="s">
        <v>449</v>
      </c>
      <c r="B172" s="212"/>
      <c r="C172" s="212"/>
      <c r="D172" s="212"/>
      <c r="E172" s="212"/>
      <c r="F172" s="212"/>
      <c r="G172" s="212"/>
      <c r="H172" s="212"/>
      <c r="I172" s="212"/>
      <c r="J172" s="212"/>
      <c r="K172" s="212"/>
      <c r="L172" s="212"/>
      <c r="M172" s="212"/>
      <c r="N172" s="212"/>
      <c r="O172" s="212"/>
      <c r="P172" s="212"/>
      <c r="Q172" s="212"/>
      <c r="R172" s="212"/>
    </row>
    <row r="173" spans="1:19" s="6" customFormat="1" ht="30" customHeight="1" x14ac:dyDescent="0.2">
      <c r="A173" s="65">
        <f>+A169+1</f>
        <v>68</v>
      </c>
      <c r="B173" s="115" t="s">
        <v>214</v>
      </c>
      <c r="C173" s="114" t="s">
        <v>407</v>
      </c>
      <c r="D173" s="113" t="s">
        <v>450</v>
      </c>
      <c r="E173" s="110" t="s">
        <v>208</v>
      </c>
      <c r="F173" s="175" t="s">
        <v>621</v>
      </c>
      <c r="G173" s="175" t="s">
        <v>667</v>
      </c>
      <c r="H173" s="264">
        <v>180000</v>
      </c>
      <c r="I173" s="61">
        <f>H173*2.87%</f>
        <v>5166</v>
      </c>
      <c r="J173" s="96">
        <f>+H173*3.04%</f>
        <v>5472</v>
      </c>
      <c r="K173" s="96"/>
      <c r="L173" s="8">
        <f>+J173+I173+K173</f>
        <v>10638</v>
      </c>
      <c r="M173" s="8">
        <f>+H173-L173</f>
        <v>169362</v>
      </c>
      <c r="N173" s="8">
        <f>+IF(M173*12&lt;=416220.01,0,IF(M173*12&lt;=624329.01,(((M173*12-416220.01)*0.15)/12),IF((M173*12&lt;=867123.01),(31216+0.2*(M173*12-624329.01))/12,((79776+0.25*(M173*12-867123.01))/12))))</f>
        <v>30923.437291666665</v>
      </c>
      <c r="O173" s="8"/>
      <c r="P173" s="66">
        <v>18193.330000000002</v>
      </c>
      <c r="Q173" s="8">
        <f>+P173+N173+L173</f>
        <v>59754.767291666663</v>
      </c>
      <c r="R173" s="66">
        <f>+H173-Q173</f>
        <v>120245.23270833334</v>
      </c>
    </row>
    <row r="174" spans="1:19" s="6" customFormat="1" ht="30" customHeight="1" x14ac:dyDescent="0.2">
      <c r="A174" s="311" t="s">
        <v>124</v>
      </c>
      <c r="B174" s="312"/>
      <c r="C174" s="213"/>
      <c r="D174" s="213"/>
      <c r="E174" s="213"/>
      <c r="F174" s="213"/>
      <c r="G174" s="213"/>
      <c r="H174" s="14">
        <f t="shared" ref="H174:R174" si="47">SUM(H173:H173)</f>
        <v>180000</v>
      </c>
      <c r="I174" s="14">
        <f t="shared" si="47"/>
        <v>5166</v>
      </c>
      <c r="J174" s="14">
        <f t="shared" si="47"/>
        <v>5472</v>
      </c>
      <c r="K174" s="14">
        <f t="shared" si="47"/>
        <v>0</v>
      </c>
      <c r="L174" s="14">
        <f t="shared" si="47"/>
        <v>10638</v>
      </c>
      <c r="M174" s="14">
        <f t="shared" si="47"/>
        <v>169362</v>
      </c>
      <c r="N174" s="14">
        <f t="shared" si="47"/>
        <v>30923.437291666665</v>
      </c>
      <c r="O174" s="14">
        <f t="shared" si="47"/>
        <v>0</v>
      </c>
      <c r="P174" s="14">
        <f t="shared" si="47"/>
        <v>18193.330000000002</v>
      </c>
      <c r="Q174" s="14">
        <f t="shared" si="47"/>
        <v>59754.767291666663</v>
      </c>
      <c r="R174" s="14">
        <f t="shared" si="47"/>
        <v>120245.23270833334</v>
      </c>
    </row>
    <row r="175" spans="1:19" s="26" customFormat="1" ht="30" customHeight="1" thickBot="1" x14ac:dyDescent="0.25">
      <c r="A175" s="62"/>
      <c r="B175" s="62"/>
      <c r="C175" s="62"/>
      <c r="D175" s="62"/>
      <c r="E175" s="62"/>
      <c r="F175" s="62"/>
      <c r="G175" s="62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</row>
    <row r="176" spans="1:19" s="72" customFormat="1" ht="30" customHeight="1" thickBot="1" x14ac:dyDescent="0.25">
      <c r="A176" s="211" t="s">
        <v>172</v>
      </c>
      <c r="B176" s="212"/>
      <c r="C176" s="212"/>
      <c r="D176" s="212"/>
      <c r="E176" s="212"/>
      <c r="F176" s="212"/>
      <c r="G176" s="212"/>
      <c r="H176" s="212"/>
      <c r="I176" s="212"/>
      <c r="J176" s="212"/>
      <c r="K176" s="212"/>
      <c r="L176" s="212"/>
      <c r="M176" s="212"/>
      <c r="N176" s="212"/>
      <c r="O176" s="212"/>
      <c r="P176" s="212"/>
      <c r="Q176" s="212"/>
      <c r="R176" s="212"/>
      <c r="S176" s="26"/>
    </row>
    <row r="177" spans="1:19" s="72" customFormat="1" ht="30" customHeight="1" x14ac:dyDescent="0.2">
      <c r="A177" s="92">
        <f>+A173+1</f>
        <v>69</v>
      </c>
      <c r="B177" s="127" t="s">
        <v>471</v>
      </c>
      <c r="C177" s="12" t="s">
        <v>407</v>
      </c>
      <c r="D177" s="110" t="s">
        <v>472</v>
      </c>
      <c r="E177" s="110" t="s">
        <v>208</v>
      </c>
      <c r="F177" s="94" t="s">
        <v>611</v>
      </c>
      <c r="G177" s="94" t="s">
        <v>672</v>
      </c>
      <c r="H177" s="263">
        <v>150000</v>
      </c>
      <c r="I177" s="96">
        <f>H177*2.87%</f>
        <v>4305</v>
      </c>
      <c r="J177" s="96">
        <f>+H177*3.04%</f>
        <v>4560</v>
      </c>
      <c r="K177" s="96"/>
      <c r="L177" s="8">
        <f>+J177+I177+K177</f>
        <v>8865</v>
      </c>
      <c r="M177" s="8">
        <f>+H177-L177</f>
        <v>141135</v>
      </c>
      <c r="N177" s="8">
        <f>+IF(M177*12&lt;=416220.01,0,IF(M177*12&lt;=624329.01,(((M177*12-416220.01)*0.15)/12),IF((M177*12&lt;=867123.01),(31216+0.2*(M177*12-624329.01))/12,((79776+0.25*(M177*12-867123.01))/12))))-O177</f>
        <v>23866.687291666665</v>
      </c>
      <c r="O177" s="8"/>
      <c r="P177" s="95">
        <v>3025</v>
      </c>
      <c r="Q177" s="8">
        <f>+P177+N177+L177</f>
        <v>35756.687291666662</v>
      </c>
      <c r="R177" s="95">
        <f>+H177-Q177</f>
        <v>114243.31270833334</v>
      </c>
      <c r="S177" s="26"/>
    </row>
    <row r="178" spans="1:19" s="26" customFormat="1" ht="30" customHeight="1" x14ac:dyDescent="0.2">
      <c r="A178" s="65">
        <f>+A177+1</f>
        <v>70</v>
      </c>
      <c r="B178" s="115" t="s">
        <v>353</v>
      </c>
      <c r="C178" s="114" t="s">
        <v>407</v>
      </c>
      <c r="D178" s="113" t="s">
        <v>377</v>
      </c>
      <c r="E178" s="110" t="s">
        <v>208</v>
      </c>
      <c r="F178" s="115" t="s">
        <v>633</v>
      </c>
      <c r="G178" s="115" t="s">
        <v>685</v>
      </c>
      <c r="H178" s="173">
        <v>60000</v>
      </c>
      <c r="I178" s="61">
        <f>H178*2.87%</f>
        <v>1722</v>
      </c>
      <c r="J178" s="96">
        <f t="shared" ref="J178" si="48">+H178*3.04%</f>
        <v>1824</v>
      </c>
      <c r="K178" s="96"/>
      <c r="L178" s="8">
        <f>+J178+I178+K178</f>
        <v>3546</v>
      </c>
      <c r="M178" s="8">
        <f>+H178-L178</f>
        <v>56454</v>
      </c>
      <c r="N178" s="8">
        <v>0</v>
      </c>
      <c r="O178" s="8"/>
      <c r="P178" s="66">
        <v>7525</v>
      </c>
      <c r="Q178" s="8">
        <f>+P178+N178+L178</f>
        <v>11071</v>
      </c>
      <c r="R178" s="66">
        <f>+H178-Q178</f>
        <v>48929</v>
      </c>
    </row>
    <row r="179" spans="1:19" s="26" customFormat="1" ht="30" customHeight="1" x14ac:dyDescent="0.2">
      <c r="A179" s="65">
        <f>+A178+1</f>
        <v>71</v>
      </c>
      <c r="B179" s="115" t="s">
        <v>522</v>
      </c>
      <c r="C179" s="114" t="s">
        <v>407</v>
      </c>
      <c r="D179" s="113" t="s">
        <v>377</v>
      </c>
      <c r="E179" s="110" t="s">
        <v>208</v>
      </c>
      <c r="F179" s="115" t="s">
        <v>638</v>
      </c>
      <c r="G179" s="115" t="s">
        <v>686</v>
      </c>
      <c r="H179" s="173">
        <v>50000</v>
      </c>
      <c r="I179" s="61">
        <f>H179*2.87%</f>
        <v>1435</v>
      </c>
      <c r="J179" s="96">
        <f t="shared" ref="J179" si="49">+H179*3.04%</f>
        <v>1520</v>
      </c>
      <c r="K179" s="96"/>
      <c r="L179" s="8">
        <f>+J179+I179+K179</f>
        <v>2955</v>
      </c>
      <c r="M179" s="8">
        <f>+H179-L179</f>
        <v>47045</v>
      </c>
      <c r="N179" s="8">
        <v>0</v>
      </c>
      <c r="O179" s="8">
        <v>0</v>
      </c>
      <c r="P179" s="66">
        <v>25</v>
      </c>
      <c r="Q179" s="8">
        <f>+P179+N179+L179</f>
        <v>2980</v>
      </c>
      <c r="R179" s="66">
        <f>+H179-Q179</f>
        <v>47020</v>
      </c>
    </row>
    <row r="180" spans="1:19" s="26" customFormat="1" ht="30" customHeight="1" x14ac:dyDescent="0.2">
      <c r="A180" s="311" t="s">
        <v>124</v>
      </c>
      <c r="B180" s="312"/>
      <c r="C180" s="213"/>
      <c r="D180" s="213"/>
      <c r="E180" s="213"/>
      <c r="F180" s="213"/>
      <c r="G180" s="213"/>
      <c r="H180" s="14">
        <f>SUM(H177:H179)</f>
        <v>260000</v>
      </c>
      <c r="I180" s="14">
        <f t="shared" ref="I180:R180" si="50">SUM(I177:I179)</f>
        <v>7462</v>
      </c>
      <c r="J180" s="14">
        <f t="shared" si="50"/>
        <v>7904</v>
      </c>
      <c r="K180" s="14">
        <f t="shared" si="50"/>
        <v>0</v>
      </c>
      <c r="L180" s="14">
        <f t="shared" si="50"/>
        <v>15366</v>
      </c>
      <c r="M180" s="14">
        <f t="shared" si="50"/>
        <v>244634</v>
      </c>
      <c r="N180" s="14">
        <f t="shared" si="50"/>
        <v>23866.687291666665</v>
      </c>
      <c r="O180" s="14">
        <f t="shared" si="50"/>
        <v>0</v>
      </c>
      <c r="P180" s="14">
        <f t="shared" si="50"/>
        <v>10575</v>
      </c>
      <c r="Q180" s="14">
        <f t="shared" si="50"/>
        <v>49807.687291666662</v>
      </c>
      <c r="R180" s="14">
        <f t="shared" si="50"/>
        <v>210192.31270833334</v>
      </c>
    </row>
    <row r="181" spans="1:19" s="26" customFormat="1" ht="30" customHeight="1" thickBot="1" x14ac:dyDescent="0.25">
      <c r="A181" s="62"/>
      <c r="B181" s="62"/>
      <c r="C181" s="62"/>
      <c r="D181" s="62"/>
      <c r="E181" s="62"/>
      <c r="F181" s="62"/>
      <c r="G181" s="62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</row>
    <row r="182" spans="1:19" s="26" customFormat="1" ht="30" customHeight="1" thickBot="1" x14ac:dyDescent="0.25">
      <c r="A182" s="211" t="s">
        <v>173</v>
      </c>
      <c r="B182" s="212"/>
      <c r="C182" s="212"/>
      <c r="D182" s="212"/>
      <c r="E182" s="212"/>
      <c r="F182" s="212"/>
      <c r="G182" s="212"/>
      <c r="H182" s="212"/>
      <c r="I182" s="212"/>
      <c r="J182" s="212"/>
      <c r="K182" s="212"/>
      <c r="L182" s="212"/>
      <c r="M182" s="212"/>
      <c r="N182" s="212"/>
      <c r="O182" s="212"/>
      <c r="P182" s="212"/>
      <c r="Q182" s="212"/>
      <c r="R182" s="212"/>
    </row>
    <row r="183" spans="1:19" s="72" customFormat="1" ht="30" customHeight="1" x14ac:dyDescent="0.2">
      <c r="A183" s="92">
        <f>+A179+1</f>
        <v>72</v>
      </c>
      <c r="B183" s="24" t="s">
        <v>429</v>
      </c>
      <c r="C183" s="12" t="s">
        <v>406</v>
      </c>
      <c r="D183" s="24" t="s">
        <v>421</v>
      </c>
      <c r="E183" s="110" t="s">
        <v>208</v>
      </c>
      <c r="F183" s="94" t="s">
        <v>648</v>
      </c>
      <c r="G183" s="94" t="s">
        <v>695</v>
      </c>
      <c r="H183" s="9">
        <v>70000</v>
      </c>
      <c r="I183" s="96">
        <f t="shared" ref="I183" si="51">H183*2.87%</f>
        <v>2009</v>
      </c>
      <c r="J183" s="96">
        <f>+H183*3.04%</f>
        <v>2128</v>
      </c>
      <c r="K183" s="96"/>
      <c r="L183" s="8">
        <f>+J183+I183+K183</f>
        <v>4137</v>
      </c>
      <c r="M183" s="8">
        <f>+H183-L183</f>
        <v>65863</v>
      </c>
      <c r="N183" s="8">
        <v>2490.58</v>
      </c>
      <c r="O183" s="8"/>
      <c r="P183" s="95">
        <v>4025</v>
      </c>
      <c r="Q183" s="8">
        <f>+P183+N183+L183</f>
        <v>10652.58</v>
      </c>
      <c r="R183" s="95">
        <f>+H183-Q183</f>
        <v>59347.42</v>
      </c>
      <c r="S183" s="26"/>
    </row>
    <row r="184" spans="1:19" s="26" customFormat="1" ht="30" customHeight="1" x14ac:dyDescent="0.2">
      <c r="A184" s="92">
        <f>+A183+1</f>
        <v>73</v>
      </c>
      <c r="B184" s="24" t="s">
        <v>216</v>
      </c>
      <c r="C184" s="12" t="s">
        <v>406</v>
      </c>
      <c r="D184" s="24" t="s">
        <v>215</v>
      </c>
      <c r="E184" s="110" t="s">
        <v>208</v>
      </c>
      <c r="F184" s="175" t="s">
        <v>621</v>
      </c>
      <c r="G184" s="175" t="s">
        <v>667</v>
      </c>
      <c r="H184" s="9">
        <v>60000</v>
      </c>
      <c r="I184" s="96">
        <f t="shared" ref="I184" si="52">H184*2.87%</f>
        <v>1722</v>
      </c>
      <c r="J184" s="96">
        <f t="shared" ref="J184" si="53">+H184*3.04%</f>
        <v>1824</v>
      </c>
      <c r="K184" s="96"/>
      <c r="L184" s="8">
        <f>+J184+I184+K184</f>
        <v>3546</v>
      </c>
      <c r="M184" s="8">
        <f>+H184-L184</f>
        <v>56454</v>
      </c>
      <c r="N184" s="8">
        <v>0</v>
      </c>
      <c r="O184" s="8"/>
      <c r="P184" s="95">
        <v>25</v>
      </c>
      <c r="Q184" s="8">
        <f>+P184+N184+L184</f>
        <v>3571</v>
      </c>
      <c r="R184" s="95">
        <f>+H184-Q184</f>
        <v>56429</v>
      </c>
    </row>
    <row r="185" spans="1:19" s="2" customFormat="1" ht="30" customHeight="1" x14ac:dyDescent="0.2">
      <c r="A185" s="311" t="s">
        <v>124</v>
      </c>
      <c r="B185" s="312"/>
      <c r="C185" s="213"/>
      <c r="D185" s="213"/>
      <c r="E185" s="213"/>
      <c r="F185" s="213"/>
      <c r="G185" s="213"/>
      <c r="H185" s="14">
        <f>SUM(H183:H184)</f>
        <v>130000</v>
      </c>
      <c r="I185" s="14">
        <f t="shared" ref="I185:R185" si="54">SUM(I183:I184)</f>
        <v>3731</v>
      </c>
      <c r="J185" s="14">
        <f t="shared" si="54"/>
        <v>3952</v>
      </c>
      <c r="K185" s="14">
        <f t="shared" si="54"/>
        <v>0</v>
      </c>
      <c r="L185" s="14">
        <f t="shared" si="54"/>
        <v>7683</v>
      </c>
      <c r="M185" s="14">
        <f t="shared" si="54"/>
        <v>122317</v>
      </c>
      <c r="N185" s="14">
        <f t="shared" si="54"/>
        <v>2490.58</v>
      </c>
      <c r="O185" s="14">
        <f t="shared" si="54"/>
        <v>0</v>
      </c>
      <c r="P185" s="14">
        <f t="shared" si="54"/>
        <v>4050</v>
      </c>
      <c r="Q185" s="14">
        <f t="shared" si="54"/>
        <v>14223.58</v>
      </c>
      <c r="R185" s="14">
        <f t="shared" si="54"/>
        <v>115776.42</v>
      </c>
    </row>
    <row r="186" spans="1:19" s="67" customFormat="1" ht="30" customHeight="1" thickBot="1" x14ac:dyDescent="0.25">
      <c r="A186" s="4"/>
      <c r="B186" s="23"/>
      <c r="C186" s="4"/>
      <c r="D186" s="25"/>
      <c r="E186" s="25"/>
      <c r="F186" s="25"/>
      <c r="G186" s="25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</row>
    <row r="187" spans="1:19" s="67" customFormat="1" ht="30" customHeight="1" thickBot="1" x14ac:dyDescent="0.25">
      <c r="A187" s="211" t="s">
        <v>297</v>
      </c>
      <c r="B187" s="212"/>
      <c r="C187" s="212"/>
      <c r="D187" s="212"/>
      <c r="E187" s="212"/>
      <c r="F187" s="212"/>
      <c r="G187" s="212"/>
      <c r="H187" s="212"/>
      <c r="I187" s="212"/>
      <c r="J187" s="212"/>
      <c r="K187" s="212"/>
      <c r="L187" s="212"/>
      <c r="M187" s="212"/>
      <c r="N187" s="212"/>
      <c r="O187" s="212"/>
      <c r="P187" s="212"/>
      <c r="Q187" s="212"/>
      <c r="R187" s="212"/>
      <c r="S187" s="2"/>
    </row>
    <row r="188" spans="1:19" s="2" customFormat="1" ht="30" customHeight="1" x14ac:dyDescent="0.2">
      <c r="A188" s="92">
        <f>+A184+1</f>
        <v>74</v>
      </c>
      <c r="B188" s="24" t="s">
        <v>378</v>
      </c>
      <c r="C188" s="12" t="s">
        <v>406</v>
      </c>
      <c r="D188" s="110" t="s">
        <v>379</v>
      </c>
      <c r="E188" s="110" t="s">
        <v>208</v>
      </c>
      <c r="F188" s="94" t="s">
        <v>628</v>
      </c>
      <c r="G188" s="94" t="s">
        <v>682</v>
      </c>
      <c r="H188" s="8">
        <v>190000</v>
      </c>
      <c r="I188" s="96">
        <f>H188*2.87%</f>
        <v>5453</v>
      </c>
      <c r="J188" s="5">
        <v>5776</v>
      </c>
      <c r="K188" s="5"/>
      <c r="L188" s="8">
        <f>+J188+I188+K188</f>
        <v>11229</v>
      </c>
      <c r="M188" s="8">
        <f>+H188-L188</f>
        <v>178771</v>
      </c>
      <c r="N188" s="8">
        <f>+IF(M188*12&lt;=416220.01,0,IF(M188*12&lt;=624329.01,(((M188*12-416220.01)*0.15)/12),IF((M188*12&lt;=867123.01),(31216+0.2*(M188*12-624329.01))/12,((79776+0.25*(M188*12-867123.01))/12))))</f>
        <v>33275.687291666669</v>
      </c>
      <c r="O188" s="8"/>
      <c r="P188" s="95">
        <v>325</v>
      </c>
      <c r="Q188" s="8">
        <f>+P188+N188+L188</f>
        <v>44829.687291666669</v>
      </c>
      <c r="R188" s="95">
        <f>+H188-Q188</f>
        <v>145170.31270833334</v>
      </c>
    </row>
    <row r="189" spans="1:19" s="67" customFormat="1" ht="30" customHeight="1" x14ac:dyDescent="0.2">
      <c r="A189" s="311" t="s">
        <v>124</v>
      </c>
      <c r="B189" s="312"/>
      <c r="C189" s="213"/>
      <c r="D189" s="213"/>
      <c r="E189" s="214"/>
      <c r="F189" s="214"/>
      <c r="G189" s="218"/>
      <c r="H189" s="14">
        <f>SUM(H188:H188)</f>
        <v>190000</v>
      </c>
      <c r="I189" s="14">
        <f t="shared" ref="I189:R189" si="55">SUM(I188:I188)</f>
        <v>5453</v>
      </c>
      <c r="J189" s="14">
        <f t="shared" si="55"/>
        <v>5776</v>
      </c>
      <c r="K189" s="14">
        <f t="shared" si="55"/>
        <v>0</v>
      </c>
      <c r="L189" s="14">
        <f t="shared" si="55"/>
        <v>11229</v>
      </c>
      <c r="M189" s="14">
        <f t="shared" si="55"/>
        <v>178771</v>
      </c>
      <c r="N189" s="14">
        <f t="shared" si="55"/>
        <v>33275.687291666669</v>
      </c>
      <c r="O189" s="14">
        <f t="shared" si="55"/>
        <v>0</v>
      </c>
      <c r="P189" s="14">
        <f t="shared" si="55"/>
        <v>325</v>
      </c>
      <c r="Q189" s="14">
        <f t="shared" si="55"/>
        <v>44829.687291666669</v>
      </c>
      <c r="R189" s="14">
        <f t="shared" si="55"/>
        <v>145170.31270833334</v>
      </c>
      <c r="S189" s="2"/>
    </row>
    <row r="190" spans="1:19" s="67" customFormat="1" ht="30" customHeight="1" thickBot="1" x14ac:dyDescent="0.25">
      <c r="A190" s="186"/>
      <c r="B190" s="186"/>
      <c r="C190" s="186"/>
      <c r="D190" s="186"/>
      <c r="E190" s="186"/>
      <c r="F190" s="186"/>
      <c r="G190" s="186"/>
      <c r="H190" s="187"/>
      <c r="I190" s="187"/>
      <c r="J190" s="187"/>
      <c r="K190" s="187"/>
      <c r="L190" s="187"/>
      <c r="M190" s="187"/>
      <c r="N190" s="187"/>
      <c r="O190" s="187"/>
      <c r="P190" s="187"/>
      <c r="Q190" s="187"/>
      <c r="R190" s="187"/>
      <c r="S190" s="2"/>
    </row>
    <row r="191" spans="1:19" s="67" customFormat="1" ht="30" customHeight="1" thickBot="1" x14ac:dyDescent="0.25">
      <c r="A191" s="211" t="s">
        <v>380</v>
      </c>
      <c r="B191" s="212"/>
      <c r="C191" s="212"/>
      <c r="D191" s="212"/>
      <c r="E191" s="212"/>
      <c r="F191" s="212"/>
      <c r="G191" s="212"/>
      <c r="H191" s="212"/>
      <c r="I191" s="212"/>
      <c r="J191" s="212"/>
      <c r="K191" s="280"/>
      <c r="L191" s="212"/>
      <c r="M191" s="212"/>
      <c r="N191" s="212"/>
      <c r="O191" s="212"/>
      <c r="P191" s="212"/>
      <c r="Q191" s="212"/>
      <c r="R191" s="212"/>
      <c r="S191" s="2"/>
    </row>
    <row r="192" spans="1:19" s="2" customFormat="1" ht="30" customHeight="1" x14ac:dyDescent="0.2">
      <c r="A192" s="92">
        <f>+A188+1</f>
        <v>75</v>
      </c>
      <c r="B192" s="115" t="s">
        <v>601</v>
      </c>
      <c r="C192" s="114" t="s">
        <v>406</v>
      </c>
      <c r="D192" s="113" t="s">
        <v>603</v>
      </c>
      <c r="E192" s="113" t="s">
        <v>208</v>
      </c>
      <c r="F192" s="94" t="s">
        <v>590</v>
      </c>
      <c r="G192" s="94" t="s">
        <v>654</v>
      </c>
      <c r="H192" s="100">
        <v>135000</v>
      </c>
      <c r="I192" s="61">
        <f>H192*2.87%</f>
        <v>3874.5</v>
      </c>
      <c r="J192" s="61">
        <f>+H192*3.04%</f>
        <v>4104</v>
      </c>
      <c r="K192" s="61"/>
      <c r="L192" s="8">
        <f>+J192+I192+K192</f>
        <v>7978.5</v>
      </c>
      <c r="M192" s="8">
        <f>+H192-L192</f>
        <v>127021.5</v>
      </c>
      <c r="N192" s="8">
        <f t="shared" ref="N192" si="56">+IF(M192*12&lt;=416220.01,0,IF(M192*12&lt;=624329.01,(((M192*12-416220.01)*0.15)/12),IF((M192*12&lt;=867123.01),(31216+0.2*(M192*12-624329.01))/12,((79776+0.25*(M192*12-867123.01))/12))))-O192</f>
        <v>20338.312291666665</v>
      </c>
      <c r="O192" s="8"/>
      <c r="P192" s="66">
        <v>5241.96</v>
      </c>
      <c r="Q192" s="8">
        <f t="shared" ref="Q192:Q197" si="57">+P192+N192+L192</f>
        <v>33558.772291666668</v>
      </c>
      <c r="R192" s="66">
        <f t="shared" ref="R192:R197" si="58">+H192-Q192</f>
        <v>101441.22770833333</v>
      </c>
    </row>
    <row r="193" spans="1:19" s="72" customFormat="1" ht="30" customHeight="1" x14ac:dyDescent="0.2">
      <c r="A193" s="92">
        <f>+A192+1</f>
        <v>76</v>
      </c>
      <c r="B193" s="24" t="s">
        <v>485</v>
      </c>
      <c r="C193" s="12" t="s">
        <v>406</v>
      </c>
      <c r="D193" s="110" t="s">
        <v>486</v>
      </c>
      <c r="E193" s="110" t="s">
        <v>208</v>
      </c>
      <c r="F193" s="94" t="s">
        <v>641</v>
      </c>
      <c r="G193" s="94" t="s">
        <v>690</v>
      </c>
      <c r="H193" s="96">
        <v>110000</v>
      </c>
      <c r="I193" s="96">
        <f>H193*2.87%</f>
        <v>3157</v>
      </c>
      <c r="J193" s="96">
        <f>+H193*3.04%</f>
        <v>3344</v>
      </c>
      <c r="K193" s="96">
        <v>1715.46</v>
      </c>
      <c r="L193" s="96">
        <f>+J193+I193+K193</f>
        <v>8216.4599999999991</v>
      </c>
      <c r="M193" s="96">
        <f>+H193-L193</f>
        <v>101783.54000000001</v>
      </c>
      <c r="N193" s="96">
        <v>0</v>
      </c>
      <c r="O193" s="96"/>
      <c r="P193" s="95">
        <v>25</v>
      </c>
      <c r="Q193" s="8">
        <f t="shared" si="57"/>
        <v>8241.4599999999991</v>
      </c>
      <c r="R193" s="95">
        <f t="shared" si="58"/>
        <v>101758.54000000001</v>
      </c>
      <c r="S193" s="26"/>
    </row>
    <row r="194" spans="1:19" s="26" customFormat="1" ht="30" customHeight="1" x14ac:dyDescent="0.2">
      <c r="A194" s="92">
        <f>+A193+1</f>
        <v>77</v>
      </c>
      <c r="B194" s="115" t="s">
        <v>86</v>
      </c>
      <c r="C194" s="114" t="s">
        <v>406</v>
      </c>
      <c r="D194" s="115" t="s">
        <v>99</v>
      </c>
      <c r="E194" s="110" t="s">
        <v>208</v>
      </c>
      <c r="F194" s="94" t="s">
        <v>648</v>
      </c>
      <c r="G194" s="94" t="s">
        <v>695</v>
      </c>
      <c r="H194" s="61">
        <v>90000</v>
      </c>
      <c r="I194" s="61">
        <f t="shared" ref="I194" si="59">H194*2.87%</f>
        <v>2583</v>
      </c>
      <c r="J194" s="61">
        <f t="shared" ref="J194" si="60">+H194*3.04%</f>
        <v>2736</v>
      </c>
      <c r="K194" s="61"/>
      <c r="L194" s="96">
        <f t="shared" ref="L194:L197" si="61">+J194+I194+K194</f>
        <v>5319</v>
      </c>
      <c r="M194" s="96">
        <f t="shared" ref="M194:M197" si="62">+H194-L194</f>
        <v>84681</v>
      </c>
      <c r="N194" s="96">
        <v>0</v>
      </c>
      <c r="O194" s="96"/>
      <c r="P194" s="95">
        <v>925</v>
      </c>
      <c r="Q194" s="8">
        <f t="shared" si="57"/>
        <v>6244</v>
      </c>
      <c r="R194" s="95">
        <f t="shared" si="58"/>
        <v>83756</v>
      </c>
    </row>
    <row r="195" spans="1:19" s="2" customFormat="1" ht="30" customHeight="1" x14ac:dyDescent="0.2">
      <c r="A195" s="92">
        <f t="shared" ref="A195" si="63">+A194+1</f>
        <v>78</v>
      </c>
      <c r="B195" s="115" t="s">
        <v>602</v>
      </c>
      <c r="C195" s="114" t="s">
        <v>406</v>
      </c>
      <c r="D195" s="115" t="s">
        <v>82</v>
      </c>
      <c r="E195" s="113" t="s">
        <v>208</v>
      </c>
      <c r="F195" s="94" t="s">
        <v>590</v>
      </c>
      <c r="G195" s="94" t="s">
        <v>654</v>
      </c>
      <c r="H195" s="100">
        <v>80000</v>
      </c>
      <c r="I195" s="61">
        <f>H195*2.87%</f>
        <v>2296</v>
      </c>
      <c r="J195" s="61">
        <f>+H195*3.04%</f>
        <v>2432</v>
      </c>
      <c r="K195" s="61"/>
      <c r="L195" s="96">
        <f>+J195+I195+K195</f>
        <v>4728</v>
      </c>
      <c r="M195" s="96">
        <f>+H195-L195</f>
        <v>75272</v>
      </c>
      <c r="N195" s="96">
        <v>0</v>
      </c>
      <c r="O195" s="96"/>
      <c r="P195" s="109">
        <v>13025</v>
      </c>
      <c r="Q195" s="8">
        <f t="shared" si="57"/>
        <v>17753</v>
      </c>
      <c r="R195" s="66">
        <f t="shared" si="58"/>
        <v>62247</v>
      </c>
    </row>
    <row r="196" spans="1:19" s="26" customFormat="1" ht="30" customHeight="1" x14ac:dyDescent="0.2">
      <c r="A196" s="92">
        <f>+A195+1</f>
        <v>79</v>
      </c>
      <c r="B196" s="115" t="s">
        <v>523</v>
      </c>
      <c r="C196" s="114" t="s">
        <v>406</v>
      </c>
      <c r="D196" s="115" t="s">
        <v>82</v>
      </c>
      <c r="E196" s="110" t="s">
        <v>208</v>
      </c>
      <c r="F196" s="24" t="s">
        <v>638</v>
      </c>
      <c r="G196" s="24" t="s">
        <v>686</v>
      </c>
      <c r="H196" s="61">
        <v>70000</v>
      </c>
      <c r="I196" s="61">
        <f t="shared" ref="I196" si="64">H196*2.87%</f>
        <v>2009</v>
      </c>
      <c r="J196" s="61">
        <f t="shared" ref="J196" si="65">+H196*3.04%</f>
        <v>2128</v>
      </c>
      <c r="K196" s="61">
        <v>3430.92</v>
      </c>
      <c r="L196" s="96">
        <f t="shared" si="61"/>
        <v>7567.92</v>
      </c>
      <c r="M196" s="96">
        <f t="shared" si="62"/>
        <v>62432.08</v>
      </c>
      <c r="N196" s="96">
        <v>1012.69</v>
      </c>
      <c r="O196" s="96">
        <v>0</v>
      </c>
      <c r="P196" s="95">
        <v>25</v>
      </c>
      <c r="Q196" s="8">
        <f t="shared" si="57"/>
        <v>8605.61</v>
      </c>
      <c r="R196" s="95">
        <f t="shared" si="58"/>
        <v>61394.39</v>
      </c>
    </row>
    <row r="197" spans="1:19" s="2" customFormat="1" ht="30" customHeight="1" x14ac:dyDescent="0.2">
      <c r="A197" s="92">
        <f t="shared" ref="A197" si="66">+A196+1</f>
        <v>80</v>
      </c>
      <c r="B197" s="115" t="s">
        <v>422</v>
      </c>
      <c r="C197" s="114" t="s">
        <v>406</v>
      </c>
      <c r="D197" s="176" t="s">
        <v>629</v>
      </c>
      <c r="E197" s="113" t="s">
        <v>208</v>
      </c>
      <c r="F197" s="24" t="s">
        <v>651</v>
      </c>
      <c r="G197" s="24" t="s">
        <v>650</v>
      </c>
      <c r="H197" s="100">
        <v>70000</v>
      </c>
      <c r="I197" s="61">
        <f>H197*2.87%</f>
        <v>2009</v>
      </c>
      <c r="J197" s="61">
        <f>+H197*3.04%</f>
        <v>2128</v>
      </c>
      <c r="K197" s="61">
        <v>1715.46</v>
      </c>
      <c r="L197" s="96">
        <f t="shared" si="61"/>
        <v>5852.46</v>
      </c>
      <c r="M197" s="96">
        <f t="shared" si="62"/>
        <v>64147.54</v>
      </c>
      <c r="N197" s="96">
        <v>0</v>
      </c>
      <c r="O197" s="96">
        <v>0</v>
      </c>
      <c r="P197" s="66">
        <v>25</v>
      </c>
      <c r="Q197" s="8">
        <f t="shared" si="57"/>
        <v>5877.46</v>
      </c>
      <c r="R197" s="66">
        <f t="shared" si="58"/>
        <v>64122.54</v>
      </c>
    </row>
    <row r="198" spans="1:19" s="2" customFormat="1" ht="30" customHeight="1" x14ac:dyDescent="0.2">
      <c r="A198" s="311" t="s">
        <v>124</v>
      </c>
      <c r="B198" s="312"/>
      <c r="C198" s="213"/>
      <c r="D198" s="213"/>
      <c r="E198" s="213"/>
      <c r="F198" s="213"/>
      <c r="G198" s="215"/>
      <c r="H198" s="14">
        <f>SUM(H192:H197)</f>
        <v>555000</v>
      </c>
      <c r="I198" s="14">
        <f t="shared" ref="I198:R198" si="67">SUM(I192:I197)</f>
        <v>15928.5</v>
      </c>
      <c r="J198" s="14">
        <f t="shared" si="67"/>
        <v>16872</v>
      </c>
      <c r="K198" s="14">
        <f t="shared" si="67"/>
        <v>6861.84</v>
      </c>
      <c r="L198" s="14">
        <f t="shared" si="67"/>
        <v>39662.339999999997</v>
      </c>
      <c r="M198" s="14">
        <f t="shared" si="67"/>
        <v>515337.66000000003</v>
      </c>
      <c r="N198" s="14">
        <f t="shared" si="67"/>
        <v>21351.002291666664</v>
      </c>
      <c r="O198" s="14">
        <f t="shared" si="67"/>
        <v>0</v>
      </c>
      <c r="P198" s="14">
        <f t="shared" si="67"/>
        <v>19266.96</v>
      </c>
      <c r="Q198" s="14">
        <f t="shared" si="67"/>
        <v>80280.302291666681</v>
      </c>
      <c r="R198" s="14">
        <f t="shared" si="67"/>
        <v>474719.69770833332</v>
      </c>
    </row>
    <row r="199" spans="1:19" s="67" customFormat="1" ht="30" customHeight="1" thickBot="1" x14ac:dyDescent="0.25">
      <c r="A199" s="62"/>
      <c r="B199" s="62"/>
      <c r="C199" s="62"/>
      <c r="D199" s="62"/>
      <c r="E199" s="62"/>
      <c r="F199" s="62"/>
      <c r="G199" s="62"/>
      <c r="H199"/>
      <c r="I199"/>
      <c r="J199"/>
      <c r="K199"/>
      <c r="L199"/>
      <c r="M199"/>
      <c r="N199"/>
      <c r="O199"/>
      <c r="P199"/>
      <c r="Q199"/>
      <c r="R199"/>
      <c r="S199" s="2"/>
    </row>
    <row r="200" spans="1:19" s="67" customFormat="1" ht="30" customHeight="1" thickBot="1" x14ac:dyDescent="0.25">
      <c r="A200" s="211" t="s">
        <v>302</v>
      </c>
      <c r="B200" s="212"/>
      <c r="C200" s="212"/>
      <c r="D200" s="212"/>
      <c r="E200" s="212"/>
      <c r="F200" s="212"/>
      <c r="G200" s="212"/>
      <c r="H200" s="212"/>
      <c r="I200" s="212"/>
      <c r="J200" s="212"/>
      <c r="K200" s="212"/>
      <c r="L200" s="212"/>
      <c r="M200" s="212"/>
      <c r="N200" s="212"/>
      <c r="O200" s="212"/>
      <c r="P200" s="212"/>
      <c r="Q200" s="212"/>
      <c r="R200" s="212"/>
      <c r="S200" s="2"/>
    </row>
    <row r="201" spans="1:19" s="72" customFormat="1" ht="30" customHeight="1" x14ac:dyDescent="0.2">
      <c r="A201" s="92">
        <f>+A197+1</f>
        <v>81</v>
      </c>
      <c r="B201" s="24" t="s">
        <v>437</v>
      </c>
      <c r="C201" s="12" t="s">
        <v>406</v>
      </c>
      <c r="D201" s="110" t="s">
        <v>438</v>
      </c>
      <c r="E201" s="110" t="s">
        <v>208</v>
      </c>
      <c r="F201" s="24" t="s">
        <v>647</v>
      </c>
      <c r="G201" s="24" t="s">
        <v>696</v>
      </c>
      <c r="H201" s="96">
        <v>155000</v>
      </c>
      <c r="I201" s="96">
        <f>H201*2.87%</f>
        <v>4448.5</v>
      </c>
      <c r="J201" s="96">
        <f>+H201*3.04%</f>
        <v>4712</v>
      </c>
      <c r="K201" s="96"/>
      <c r="L201" s="96">
        <f t="shared" ref="L201:L206" si="68">+J201+I201+K201</f>
        <v>9160.5</v>
      </c>
      <c r="M201" s="96">
        <f t="shared" ref="M201:M206" si="69">+H201-L201</f>
        <v>145839.5</v>
      </c>
      <c r="N201" s="96">
        <v>16819.490000000002</v>
      </c>
      <c r="O201" s="96"/>
      <c r="P201" s="95">
        <v>125</v>
      </c>
      <c r="Q201" s="8">
        <f t="shared" ref="Q201:Q206" si="70">+P201+N201+L201</f>
        <v>26104.99</v>
      </c>
      <c r="R201" s="95">
        <f t="shared" ref="R201:R206" si="71">+H201-Q201</f>
        <v>128895.01</v>
      </c>
      <c r="S201" s="26"/>
    </row>
    <row r="202" spans="1:19" s="2" customFormat="1" ht="30" customHeight="1" x14ac:dyDescent="0.2">
      <c r="A202" s="92">
        <f>+A201+1</f>
        <v>82</v>
      </c>
      <c r="B202" s="115" t="s">
        <v>576</v>
      </c>
      <c r="C202" s="114" t="s">
        <v>406</v>
      </c>
      <c r="D202" s="115" t="s">
        <v>577</v>
      </c>
      <c r="E202" s="113" t="s">
        <v>208</v>
      </c>
      <c r="F202" s="94" t="s">
        <v>651</v>
      </c>
      <c r="G202" s="94" t="s">
        <v>650</v>
      </c>
      <c r="H202" s="100">
        <v>110000</v>
      </c>
      <c r="I202" s="61">
        <f t="shared" ref="I202" si="72">H202*2.87%</f>
        <v>3157</v>
      </c>
      <c r="J202" s="61">
        <f t="shared" ref="J202" si="73">+H202*3.04%</f>
        <v>3344</v>
      </c>
      <c r="K202" s="61"/>
      <c r="L202" s="96">
        <f t="shared" si="68"/>
        <v>6501</v>
      </c>
      <c r="M202" s="96">
        <f t="shared" si="69"/>
        <v>103499</v>
      </c>
      <c r="N202" s="96">
        <f>+IF(M202*12&lt;=416220.01,0,IF(M202*12&lt;=624329.01,(((M202*12-416220.01)*0.15)/12),IF((M202*12&lt;=867123.01),(31216+0.2*(M202*12-624329.01))/12,((79776+0.25*(M202*12-867123.01))/12))))-O202</f>
        <v>14457.687291666667</v>
      </c>
      <c r="O202" s="96"/>
      <c r="P202" s="109">
        <v>5241.96</v>
      </c>
      <c r="Q202" s="8">
        <f t="shared" si="70"/>
        <v>26200.647291666668</v>
      </c>
      <c r="R202" s="66">
        <f t="shared" si="71"/>
        <v>83799.352708333332</v>
      </c>
    </row>
    <row r="203" spans="1:19" s="72" customFormat="1" ht="30" customHeight="1" x14ac:dyDescent="0.2">
      <c r="A203" s="92">
        <f>+A202+1</f>
        <v>83</v>
      </c>
      <c r="B203" s="94" t="s">
        <v>491</v>
      </c>
      <c r="C203" s="92" t="s">
        <v>406</v>
      </c>
      <c r="D203" s="93" t="s">
        <v>486</v>
      </c>
      <c r="E203" s="93" t="s">
        <v>208</v>
      </c>
      <c r="F203" s="94" t="s">
        <v>648</v>
      </c>
      <c r="G203" s="94" t="s">
        <v>695</v>
      </c>
      <c r="H203" s="96">
        <v>100000</v>
      </c>
      <c r="I203" s="96">
        <f>H203*2.87%</f>
        <v>2870</v>
      </c>
      <c r="J203" s="96">
        <f>+H203*3.04%</f>
        <v>3040</v>
      </c>
      <c r="K203" s="96">
        <v>5146.38</v>
      </c>
      <c r="L203" s="96">
        <f t="shared" si="68"/>
        <v>11056.380000000001</v>
      </c>
      <c r="M203" s="96">
        <f t="shared" si="69"/>
        <v>88943.62</v>
      </c>
      <c r="N203" s="96">
        <f t="shared" ref="N203:N206" si="74">+IF(M203*12&lt;=416220.01,0,IF(M203*12&lt;=624329.01,(((M203*12-416220.01)*0.15)/12),IF((M203*12&lt;=867123.01),(31216+0.2*(M203*12-624329.01))/12,((79776+0.25*(M203*12-867123.01))/12))))-O203</f>
        <v>10818.842291666666</v>
      </c>
      <c r="O203" s="96"/>
      <c r="P203" s="95">
        <v>2733.48</v>
      </c>
      <c r="Q203" s="8">
        <f t="shared" si="70"/>
        <v>24608.702291666668</v>
      </c>
      <c r="R203" s="95">
        <f t="shared" si="71"/>
        <v>75391.297708333324</v>
      </c>
      <c r="S203" s="26"/>
    </row>
    <row r="204" spans="1:19" s="2" customFormat="1" ht="30" customHeight="1" x14ac:dyDescent="0.2">
      <c r="A204" s="12">
        <v>84</v>
      </c>
      <c r="B204" s="115" t="s">
        <v>218</v>
      </c>
      <c r="C204" s="114" t="s">
        <v>406</v>
      </c>
      <c r="D204" s="115" t="s">
        <v>381</v>
      </c>
      <c r="E204" s="113" t="s">
        <v>208</v>
      </c>
      <c r="F204" s="112" t="s">
        <v>621</v>
      </c>
      <c r="G204" s="175" t="s">
        <v>667</v>
      </c>
      <c r="H204" s="100">
        <v>60000</v>
      </c>
      <c r="I204" s="61">
        <f t="shared" ref="I204" si="75">H204*2.87%</f>
        <v>1722</v>
      </c>
      <c r="J204" s="61">
        <f t="shared" ref="J204" si="76">+H204*3.04%</f>
        <v>1824</v>
      </c>
      <c r="K204" s="61"/>
      <c r="L204" s="96">
        <f>+J204+I204+K204</f>
        <v>3546</v>
      </c>
      <c r="M204" s="96">
        <f>+H204-L204</f>
        <v>56454</v>
      </c>
      <c r="N204" s="96">
        <v>0</v>
      </c>
      <c r="O204" s="96"/>
      <c r="P204" s="66">
        <v>2270.33</v>
      </c>
      <c r="Q204" s="8">
        <f t="shared" si="70"/>
        <v>5816.33</v>
      </c>
      <c r="R204" s="109">
        <f t="shared" si="71"/>
        <v>54183.67</v>
      </c>
    </row>
    <row r="205" spans="1:19" s="72" customFormat="1" ht="30" customHeight="1" x14ac:dyDescent="0.2">
      <c r="A205" s="92">
        <v>85</v>
      </c>
      <c r="B205" s="94" t="s">
        <v>194</v>
      </c>
      <c r="C205" s="92" t="s">
        <v>406</v>
      </c>
      <c r="D205" s="93" t="s">
        <v>381</v>
      </c>
      <c r="E205" s="93" t="s">
        <v>208</v>
      </c>
      <c r="F205" s="94" t="s">
        <v>653</v>
      </c>
      <c r="G205" s="94" t="s">
        <v>654</v>
      </c>
      <c r="H205" s="96">
        <v>50000</v>
      </c>
      <c r="I205" s="96">
        <f>H205*2.87%</f>
        <v>1435</v>
      </c>
      <c r="J205" s="96">
        <f>+H205*3.04%</f>
        <v>1520</v>
      </c>
      <c r="K205" s="96">
        <v>0</v>
      </c>
      <c r="L205" s="96">
        <f t="shared" si="68"/>
        <v>2955</v>
      </c>
      <c r="M205" s="96">
        <f t="shared" si="69"/>
        <v>47045</v>
      </c>
      <c r="N205" s="96">
        <v>0</v>
      </c>
      <c r="O205" s="96"/>
      <c r="P205" s="95">
        <v>125</v>
      </c>
      <c r="Q205" s="8">
        <f t="shared" si="70"/>
        <v>3080</v>
      </c>
      <c r="R205" s="95">
        <f t="shared" si="71"/>
        <v>46920</v>
      </c>
      <c r="S205" s="26"/>
    </row>
    <row r="206" spans="1:19" s="72" customFormat="1" ht="30" customHeight="1" x14ac:dyDescent="0.2">
      <c r="A206" s="92">
        <v>86</v>
      </c>
      <c r="B206" s="94" t="s">
        <v>658</v>
      </c>
      <c r="C206" s="92" t="s">
        <v>406</v>
      </c>
      <c r="D206" s="93" t="s">
        <v>659</v>
      </c>
      <c r="E206" s="93" t="s">
        <v>208</v>
      </c>
      <c r="F206" s="94" t="s">
        <v>653</v>
      </c>
      <c r="G206" s="94" t="s">
        <v>654</v>
      </c>
      <c r="H206" s="96">
        <v>50000</v>
      </c>
      <c r="I206" s="96">
        <f>H206*2.87%</f>
        <v>1435</v>
      </c>
      <c r="J206" s="96">
        <f>+H206*3.04%</f>
        <v>1520</v>
      </c>
      <c r="K206" s="96">
        <v>0</v>
      </c>
      <c r="L206" s="96">
        <f t="shared" si="68"/>
        <v>2955</v>
      </c>
      <c r="M206" s="96">
        <f t="shared" si="69"/>
        <v>47045</v>
      </c>
      <c r="N206" s="96">
        <f t="shared" si="74"/>
        <v>1853.9998749999997</v>
      </c>
      <c r="O206" s="96"/>
      <c r="P206" s="95">
        <v>65</v>
      </c>
      <c r="Q206" s="8">
        <f t="shared" si="70"/>
        <v>4873.9998749999995</v>
      </c>
      <c r="R206" s="95">
        <f t="shared" si="71"/>
        <v>45126.000124999999</v>
      </c>
      <c r="S206" s="26"/>
    </row>
    <row r="207" spans="1:19" s="2" customFormat="1" ht="30" customHeight="1" x14ac:dyDescent="0.2">
      <c r="A207" s="311" t="s">
        <v>124</v>
      </c>
      <c r="B207" s="312"/>
      <c r="C207" s="214"/>
      <c r="D207" s="214"/>
      <c r="E207" s="214"/>
      <c r="F207" s="214"/>
      <c r="G207" s="214"/>
      <c r="H207" s="14">
        <f t="shared" ref="H207:R207" si="77">SUM(H201:H206)</f>
        <v>525000</v>
      </c>
      <c r="I207" s="14">
        <f t="shared" si="77"/>
        <v>15067.5</v>
      </c>
      <c r="J207" s="14">
        <f t="shared" si="77"/>
        <v>15960</v>
      </c>
      <c r="K207" s="14">
        <f t="shared" si="77"/>
        <v>5146.38</v>
      </c>
      <c r="L207" s="14">
        <f t="shared" si="77"/>
        <v>36173.880000000005</v>
      </c>
      <c r="M207" s="14">
        <f t="shared" si="77"/>
        <v>488826.12</v>
      </c>
      <c r="N207" s="14">
        <f t="shared" si="77"/>
        <v>43950.019458333336</v>
      </c>
      <c r="O207" s="14">
        <f t="shared" si="77"/>
        <v>0</v>
      </c>
      <c r="P207" s="14">
        <f t="shared" si="77"/>
        <v>10560.77</v>
      </c>
      <c r="Q207" s="14">
        <f t="shared" si="77"/>
        <v>90684.669458333345</v>
      </c>
      <c r="R207" s="14">
        <f t="shared" si="77"/>
        <v>434315.33054166666</v>
      </c>
    </row>
    <row r="208" spans="1:19" s="2" customFormat="1" ht="30" customHeight="1" thickBot="1" x14ac:dyDescent="0.25">
      <c r="A208" s="62"/>
      <c r="B208" s="62"/>
      <c r="C208" s="62"/>
      <c r="D208" s="62"/>
      <c r="E208" s="62"/>
      <c r="F208" s="62"/>
      <c r="G208" s="62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</row>
    <row r="209" spans="1:19" s="2" customFormat="1" ht="30" customHeight="1" thickBot="1" x14ac:dyDescent="0.25">
      <c r="A209" s="211" t="s">
        <v>223</v>
      </c>
      <c r="B209" s="212"/>
      <c r="C209" s="212"/>
      <c r="D209" s="212"/>
      <c r="E209" s="212"/>
      <c r="F209" s="212"/>
      <c r="G209" s="212"/>
      <c r="H209" s="212"/>
      <c r="I209" s="212"/>
      <c r="J209" s="212"/>
      <c r="K209" s="212"/>
      <c r="L209" s="212"/>
      <c r="M209" s="212"/>
      <c r="N209" s="212"/>
      <c r="O209" s="212"/>
      <c r="P209" s="212"/>
      <c r="Q209" s="212"/>
      <c r="R209" s="212"/>
    </row>
    <row r="210" spans="1:19" s="2" customFormat="1" ht="30" customHeight="1" x14ac:dyDescent="0.2">
      <c r="A210" s="92">
        <f>+A206+1</f>
        <v>87</v>
      </c>
      <c r="B210" s="24" t="s">
        <v>565</v>
      </c>
      <c r="C210" s="12" t="s">
        <v>406</v>
      </c>
      <c r="D210" s="24" t="s">
        <v>381</v>
      </c>
      <c r="E210" s="110" t="s">
        <v>208</v>
      </c>
      <c r="F210" s="24" t="s">
        <v>648</v>
      </c>
      <c r="G210" s="24" t="s">
        <v>695</v>
      </c>
      <c r="H210" s="100">
        <v>50000</v>
      </c>
      <c r="I210" s="5">
        <f>H210*2.87%</f>
        <v>1435</v>
      </c>
      <c r="J210" s="5">
        <f>+H210*3.04%</f>
        <v>1520</v>
      </c>
      <c r="K210" s="5"/>
      <c r="L210" s="8">
        <f>+J210+I210+K210</f>
        <v>2955</v>
      </c>
      <c r="M210" s="8">
        <f>+H210-L210</f>
        <v>47045</v>
      </c>
      <c r="N210" s="8">
        <f>+IF(M210*12&lt;=416220.01,0,IF(M210*12&lt;=624329.01,(((M210*12-416220.01)*0.15)/12),IF((M210*12&lt;=867123.01),(31216+0.2*(M210*12-624329.01))/12,((79776+0.25*(M210*12-867123.01))/12))))-O210</f>
        <v>1853.9998749999997</v>
      </c>
      <c r="O210" s="8"/>
      <c r="P210" s="61">
        <v>25</v>
      </c>
      <c r="Q210" s="8">
        <f>+P210+N210+L210</f>
        <v>4833.9998749999995</v>
      </c>
      <c r="R210" s="66">
        <f>H210-Q210</f>
        <v>45166.000124999999</v>
      </c>
    </row>
    <row r="211" spans="1:19" s="2" customFormat="1" ht="30" customHeight="1" x14ac:dyDescent="0.2">
      <c r="A211" s="311" t="s">
        <v>124</v>
      </c>
      <c r="B211" s="312"/>
      <c r="C211" s="214"/>
      <c r="D211" s="5"/>
      <c r="E211" s="214"/>
      <c r="F211" s="214"/>
      <c r="G211" s="218"/>
      <c r="H211" s="14">
        <f>SUM(H210:H210)</f>
        <v>50000</v>
      </c>
      <c r="I211" s="14">
        <f t="shared" ref="I211:R211" si="78">SUM(I210:I210)</f>
        <v>1435</v>
      </c>
      <c r="J211" s="14">
        <f t="shared" si="78"/>
        <v>1520</v>
      </c>
      <c r="K211" s="14">
        <f t="shared" si="78"/>
        <v>0</v>
      </c>
      <c r="L211" s="14">
        <f t="shared" si="78"/>
        <v>2955</v>
      </c>
      <c r="M211" s="14">
        <f t="shared" si="78"/>
        <v>47045</v>
      </c>
      <c r="N211" s="14">
        <f t="shared" si="78"/>
        <v>1853.9998749999997</v>
      </c>
      <c r="O211" s="14">
        <f t="shared" si="78"/>
        <v>0</v>
      </c>
      <c r="P211" s="14">
        <f t="shared" si="78"/>
        <v>25</v>
      </c>
      <c r="Q211" s="14">
        <f t="shared" si="78"/>
        <v>4833.9998749999995</v>
      </c>
      <c r="R211" s="14">
        <f t="shared" si="78"/>
        <v>45166.000124999999</v>
      </c>
    </row>
    <row r="212" spans="1:19" s="2" customFormat="1" ht="30" customHeight="1" thickBot="1" x14ac:dyDescent="0.25">
      <c r="A212" s="62"/>
      <c r="B212" s="62"/>
      <c r="C212" s="62"/>
      <c r="D212" s="62"/>
      <c r="E212" s="62"/>
      <c r="F212" s="62"/>
      <c r="G212" s="62"/>
      <c r="H212" s="126"/>
      <c r="I212" s="126"/>
      <c r="J212" s="126"/>
      <c r="K212" s="126"/>
      <c r="L212" s="126"/>
      <c r="M212" s="126"/>
      <c r="N212" s="126"/>
      <c r="O212" s="126"/>
      <c r="P212" s="126"/>
      <c r="Q212" s="126"/>
      <c r="R212" s="126"/>
    </row>
    <row r="213" spans="1:19" s="2" customFormat="1" ht="30" customHeight="1" thickBot="1" x14ac:dyDescent="0.25">
      <c r="A213" s="211" t="s">
        <v>217</v>
      </c>
      <c r="B213" s="212"/>
      <c r="C213" s="212"/>
      <c r="D213" s="212"/>
      <c r="E213" s="212"/>
      <c r="F213" s="212"/>
      <c r="G213" s="212"/>
      <c r="H213" s="212"/>
      <c r="I213" s="212"/>
      <c r="J213" s="212"/>
      <c r="K213" s="212"/>
      <c r="L213" s="212"/>
      <c r="M213" s="212"/>
      <c r="N213" s="212"/>
      <c r="O213" s="212"/>
      <c r="P213" s="212"/>
      <c r="Q213" s="212"/>
      <c r="R213" s="212"/>
    </row>
    <row r="214" spans="1:19" s="2" customFormat="1" ht="30" customHeight="1" x14ac:dyDescent="0.2">
      <c r="A214" s="92">
        <f>+A210+1</f>
        <v>88</v>
      </c>
      <c r="B214" s="24" t="s">
        <v>439</v>
      </c>
      <c r="C214" s="12" t="s">
        <v>406</v>
      </c>
      <c r="D214" s="110" t="s">
        <v>440</v>
      </c>
      <c r="E214" s="110" t="s">
        <v>208</v>
      </c>
      <c r="F214" s="24" t="s">
        <v>647</v>
      </c>
      <c r="G214" s="24" t="s">
        <v>696</v>
      </c>
      <c r="H214" s="96">
        <v>155000</v>
      </c>
      <c r="I214" s="96">
        <f>H214*2.87%</f>
        <v>4448.5</v>
      </c>
      <c r="J214" s="96">
        <f>+H214*3.04%</f>
        <v>4712</v>
      </c>
      <c r="K214" s="96"/>
      <c r="L214" s="8">
        <f>+J214+I214+K214</f>
        <v>9160.5</v>
      </c>
      <c r="M214" s="8">
        <f>+H214-L214</f>
        <v>145839.5</v>
      </c>
      <c r="N214" s="8">
        <v>5779.49</v>
      </c>
      <c r="O214" s="8"/>
      <c r="P214" s="95">
        <v>5125</v>
      </c>
      <c r="Q214" s="8">
        <f>+P214+N214+L214</f>
        <v>20064.989999999998</v>
      </c>
      <c r="R214" s="95">
        <f>+H214-Q214</f>
        <v>134935.01</v>
      </c>
    </row>
    <row r="215" spans="1:19" s="2" customFormat="1" ht="30" customHeight="1" x14ac:dyDescent="0.2">
      <c r="A215" s="65">
        <f>+A214+1</f>
        <v>89</v>
      </c>
      <c r="B215" s="115" t="s">
        <v>423</v>
      </c>
      <c r="C215" s="114" t="s">
        <v>406</v>
      </c>
      <c r="D215" s="113" t="s">
        <v>424</v>
      </c>
      <c r="E215" s="110" t="s">
        <v>208</v>
      </c>
      <c r="F215" s="24" t="s">
        <v>633</v>
      </c>
      <c r="G215" s="24" t="s">
        <v>685</v>
      </c>
      <c r="H215" s="61">
        <v>90000</v>
      </c>
      <c r="I215" s="61">
        <f>H215*2.87%</f>
        <v>2583</v>
      </c>
      <c r="J215" s="61">
        <f>+H215*3.04%</f>
        <v>2736</v>
      </c>
      <c r="K215" s="61"/>
      <c r="L215" s="8">
        <f>+J215+I215+K215</f>
        <v>5319</v>
      </c>
      <c r="M215" s="8">
        <f>+H215-L215</f>
        <v>84681</v>
      </c>
      <c r="N215" s="8">
        <f>+IF(M215*12&lt;=416220.01,0,IF(M215*12&lt;=624329.01,(((M215*12-416220.01)*0.15)/12),IF((M215*12&lt;=867123.01),(31216+0.2*(M215*12-624329.01))/12,((79776+0.25*(M215*12-867123.01))/12))))</f>
        <v>9753.1872916666671</v>
      </c>
      <c r="O215" s="8"/>
      <c r="P215" s="9">
        <v>6979.35</v>
      </c>
      <c r="Q215" s="8">
        <f>+P215+N215+L215</f>
        <v>22051.537291666667</v>
      </c>
      <c r="R215" s="66">
        <f>+H215-Q215</f>
        <v>67948.462708333333</v>
      </c>
    </row>
    <row r="216" spans="1:19" s="2" customFormat="1" ht="30" customHeight="1" x14ac:dyDescent="0.2">
      <c r="A216" s="65">
        <f>+A215+1</f>
        <v>90</v>
      </c>
      <c r="B216" s="115" t="s">
        <v>660</v>
      </c>
      <c r="C216" s="114" t="s">
        <v>406</v>
      </c>
      <c r="D216" s="113" t="s">
        <v>424</v>
      </c>
      <c r="E216" s="110" t="s">
        <v>208</v>
      </c>
      <c r="F216" s="24" t="s">
        <v>653</v>
      </c>
      <c r="G216" s="24" t="s">
        <v>654</v>
      </c>
      <c r="H216" s="61">
        <v>70000</v>
      </c>
      <c r="I216" s="61">
        <f>H216*2.87%</f>
        <v>2009</v>
      </c>
      <c r="J216" s="61">
        <f>+H216*3.04%</f>
        <v>2128</v>
      </c>
      <c r="K216" s="61"/>
      <c r="L216" s="8">
        <f>+J216+I216+K216</f>
        <v>4137</v>
      </c>
      <c r="M216" s="8">
        <f>+H216-L216</f>
        <v>65863</v>
      </c>
      <c r="N216" s="8">
        <v>0</v>
      </c>
      <c r="O216" s="8"/>
      <c r="P216" s="95">
        <v>3025</v>
      </c>
      <c r="Q216" s="8">
        <f>+P216+N216+L216</f>
        <v>7162</v>
      </c>
      <c r="R216" s="66">
        <f>+H216-Q216</f>
        <v>62838</v>
      </c>
    </row>
    <row r="217" spans="1:19" s="2" customFormat="1" ht="30" customHeight="1" x14ac:dyDescent="0.2">
      <c r="A217" s="92">
        <f>+A216+1</f>
        <v>91</v>
      </c>
      <c r="B217" s="24" t="s">
        <v>497</v>
      </c>
      <c r="C217" s="12" t="s">
        <v>406</v>
      </c>
      <c r="D217" s="94" t="s">
        <v>424</v>
      </c>
      <c r="E217" s="110" t="s">
        <v>208</v>
      </c>
      <c r="F217" s="24" t="s">
        <v>651</v>
      </c>
      <c r="G217" s="24" t="s">
        <v>650</v>
      </c>
      <c r="H217" s="100">
        <v>70000</v>
      </c>
      <c r="I217" s="5">
        <f>H217*2.87%</f>
        <v>2009</v>
      </c>
      <c r="J217" s="5">
        <f>+H217*3.04%</f>
        <v>2128</v>
      </c>
      <c r="K217" s="5"/>
      <c r="L217" s="8">
        <f>+J217+I217+K217</f>
        <v>4137</v>
      </c>
      <c r="M217" s="8">
        <f>+H217-L217</f>
        <v>65863</v>
      </c>
      <c r="N217" s="8">
        <v>331.77</v>
      </c>
      <c r="O217" s="8"/>
      <c r="P217" s="5">
        <v>5225</v>
      </c>
      <c r="Q217" s="8">
        <f>+P217+N217+L217</f>
        <v>9693.77</v>
      </c>
      <c r="R217" s="66">
        <f>H217-Q217</f>
        <v>60306.229999999996</v>
      </c>
    </row>
    <row r="218" spans="1:19" s="2" customFormat="1" ht="30" customHeight="1" thickBot="1" x14ac:dyDescent="0.25">
      <c r="A218" s="311" t="s">
        <v>124</v>
      </c>
      <c r="B218" s="312"/>
      <c r="C218" s="214"/>
      <c r="D218" s="214"/>
      <c r="E218" s="214"/>
      <c r="F218" s="214"/>
      <c r="G218" s="218"/>
      <c r="H218" s="14">
        <f>SUM(H214:H217)</f>
        <v>385000</v>
      </c>
      <c r="I218" s="14">
        <f t="shared" ref="I218:R218" si="79">SUM(I214:I217)</f>
        <v>11049.5</v>
      </c>
      <c r="J218" s="14">
        <f t="shared" si="79"/>
        <v>11704</v>
      </c>
      <c r="K218" s="14">
        <f t="shared" si="79"/>
        <v>0</v>
      </c>
      <c r="L218" s="14">
        <f t="shared" si="79"/>
        <v>22753.5</v>
      </c>
      <c r="M218" s="14">
        <f t="shared" si="79"/>
        <v>362246.5</v>
      </c>
      <c r="N218" s="14">
        <f t="shared" si="79"/>
        <v>15864.447291666667</v>
      </c>
      <c r="O218" s="14">
        <f t="shared" si="79"/>
        <v>0</v>
      </c>
      <c r="P218" s="14">
        <f t="shared" si="79"/>
        <v>20354.349999999999</v>
      </c>
      <c r="Q218" s="14">
        <f t="shared" si="79"/>
        <v>58972.297291666662</v>
      </c>
      <c r="R218" s="14">
        <f t="shared" si="79"/>
        <v>326027.70270833332</v>
      </c>
    </row>
    <row r="219" spans="1:19" s="2" customFormat="1" ht="30" customHeight="1" thickBot="1" x14ac:dyDescent="0.25">
      <c r="A219" s="180"/>
      <c r="B219" s="180"/>
      <c r="C219" s="180"/>
      <c r="D219" s="180"/>
      <c r="E219" s="180"/>
      <c r="F219" s="180"/>
      <c r="G219" s="180"/>
      <c r="H219" s="70"/>
      <c r="I219" s="70"/>
      <c r="J219" s="70"/>
      <c r="K219" s="70"/>
      <c r="L219" s="70"/>
      <c r="M219" s="70"/>
      <c r="N219" s="70"/>
      <c r="O219" s="70"/>
      <c r="P219" s="70"/>
      <c r="Q219" s="70"/>
      <c r="R219" s="70"/>
    </row>
    <row r="220" spans="1:19" s="67" customFormat="1" ht="30" customHeight="1" thickBot="1" x14ac:dyDescent="0.25">
      <c r="A220" s="211" t="s">
        <v>20</v>
      </c>
      <c r="B220" s="212"/>
      <c r="C220" s="212"/>
      <c r="D220" s="212"/>
      <c r="E220" s="212"/>
      <c r="F220" s="212"/>
      <c r="G220" s="212"/>
      <c r="H220" s="212"/>
      <c r="I220" s="212"/>
      <c r="J220" s="212"/>
      <c r="K220" s="212"/>
      <c r="L220" s="212"/>
      <c r="M220" s="212"/>
      <c r="N220" s="212"/>
      <c r="O220" s="212"/>
      <c r="P220" s="212"/>
      <c r="Q220" s="212"/>
      <c r="R220" s="212"/>
      <c r="S220" s="2"/>
    </row>
    <row r="221" spans="1:19" s="67" customFormat="1" ht="30" customHeight="1" x14ac:dyDescent="0.2">
      <c r="A221" s="142">
        <f>+A217+1</f>
        <v>92</v>
      </c>
      <c r="B221" s="143" t="s">
        <v>541</v>
      </c>
      <c r="C221" s="144" t="s">
        <v>406</v>
      </c>
      <c r="D221" s="143" t="s">
        <v>701</v>
      </c>
      <c r="E221" s="93" t="s">
        <v>208</v>
      </c>
      <c r="F221" s="94" t="s">
        <v>591</v>
      </c>
      <c r="G221" s="94" t="s">
        <v>662</v>
      </c>
      <c r="H221" s="96">
        <v>180000</v>
      </c>
      <c r="I221" s="96">
        <f>H221*2.87%</f>
        <v>5166</v>
      </c>
      <c r="J221" s="96">
        <f>+H221*3.04%</f>
        <v>5472</v>
      </c>
      <c r="K221" s="96">
        <v>1715.46</v>
      </c>
      <c r="L221" s="96">
        <f>+J221+I221+K221</f>
        <v>12353.46</v>
      </c>
      <c r="M221" s="96">
        <f>+H221-L221</f>
        <v>167646.54</v>
      </c>
      <c r="N221" s="96">
        <v>19077.5</v>
      </c>
      <c r="O221" s="96"/>
      <c r="P221" s="96">
        <v>3775</v>
      </c>
      <c r="Q221" s="8">
        <f>+P221+N221+L221</f>
        <v>35205.96</v>
      </c>
      <c r="R221" s="95">
        <f>+H221-Q221</f>
        <v>144794.04</v>
      </c>
      <c r="S221" s="2"/>
    </row>
    <row r="222" spans="1:19" ht="30" customHeight="1" x14ac:dyDescent="0.2">
      <c r="A222" s="311" t="s">
        <v>124</v>
      </c>
      <c r="B222" s="312"/>
      <c r="C222" s="214"/>
      <c r="D222" s="214"/>
      <c r="E222" s="214"/>
      <c r="F222" s="214"/>
      <c r="G222" s="213"/>
      <c r="H222" s="14">
        <f>SUM(H221:H221)</f>
        <v>180000</v>
      </c>
      <c r="I222" s="14">
        <f t="shared" ref="I222:R222" si="80">SUM(I221:I221)</f>
        <v>5166</v>
      </c>
      <c r="J222" s="14">
        <f t="shared" si="80"/>
        <v>5472</v>
      </c>
      <c r="K222" s="14">
        <f t="shared" si="80"/>
        <v>1715.46</v>
      </c>
      <c r="L222" s="14">
        <f t="shared" si="80"/>
        <v>12353.46</v>
      </c>
      <c r="M222" s="14">
        <f t="shared" si="80"/>
        <v>167646.54</v>
      </c>
      <c r="N222" s="14">
        <f t="shared" si="80"/>
        <v>19077.5</v>
      </c>
      <c r="O222" s="14">
        <f t="shared" si="80"/>
        <v>0</v>
      </c>
      <c r="P222" s="14">
        <f t="shared" si="80"/>
        <v>3775</v>
      </c>
      <c r="Q222" s="14">
        <f t="shared" si="80"/>
        <v>35205.96</v>
      </c>
      <c r="R222" s="14">
        <f t="shared" si="80"/>
        <v>144794.04</v>
      </c>
    </row>
    <row r="223" spans="1:19" s="67" customFormat="1" ht="30" customHeight="1" thickBot="1" x14ac:dyDescent="0.25">
      <c r="A223" s="62"/>
      <c r="B223" s="62"/>
      <c r="C223" s="62"/>
      <c r="D223" s="62"/>
      <c r="E223" s="62"/>
      <c r="F223" s="62"/>
      <c r="G223" s="62"/>
      <c r="H223"/>
      <c r="I223"/>
      <c r="J223"/>
      <c r="K223"/>
      <c r="L223"/>
      <c r="M223"/>
      <c r="N223"/>
      <c r="O223"/>
      <c r="P223"/>
      <c r="Q223"/>
      <c r="R223"/>
      <c r="S223" s="2"/>
    </row>
    <row r="224" spans="1:19" s="67" customFormat="1" ht="30" customHeight="1" thickBot="1" x14ac:dyDescent="0.25">
      <c r="A224" s="211" t="s">
        <v>382</v>
      </c>
      <c r="B224" s="212"/>
      <c r="C224" s="212"/>
      <c r="D224" s="212"/>
      <c r="E224" s="212"/>
      <c r="F224" s="212"/>
      <c r="G224" s="212"/>
      <c r="H224" s="212"/>
      <c r="I224" s="212"/>
      <c r="J224" s="212"/>
      <c r="K224" s="212"/>
      <c r="L224" s="212"/>
      <c r="M224" s="212"/>
      <c r="N224" s="212"/>
      <c r="O224" s="212"/>
      <c r="P224" s="212"/>
      <c r="Q224" s="212"/>
      <c r="R224" s="212"/>
      <c r="S224" s="2"/>
    </row>
    <row r="225" spans="1:19" s="67" customFormat="1" ht="30" customHeight="1" x14ac:dyDescent="0.2">
      <c r="A225" s="142">
        <f>+A221+1</f>
        <v>93</v>
      </c>
      <c r="B225" s="143" t="s">
        <v>383</v>
      </c>
      <c r="C225" s="144" t="s">
        <v>406</v>
      </c>
      <c r="D225" s="143" t="s">
        <v>702</v>
      </c>
      <c r="E225" s="93" t="s">
        <v>208</v>
      </c>
      <c r="F225" s="94" t="s">
        <v>642</v>
      </c>
      <c r="G225" s="94" t="s">
        <v>691</v>
      </c>
      <c r="H225" s="96">
        <v>155000</v>
      </c>
      <c r="I225" s="96">
        <f>H225*2.87%</f>
        <v>4448.5</v>
      </c>
      <c r="J225" s="96">
        <f>+H225*3.04%</f>
        <v>4712</v>
      </c>
      <c r="K225" s="96">
        <v>1715.46</v>
      </c>
      <c r="L225" s="8">
        <f>+J225+I225+K225</f>
        <v>10875.96</v>
      </c>
      <c r="M225" s="8">
        <f>+H225-L225</f>
        <v>144124.04</v>
      </c>
      <c r="N225" s="8">
        <f>+IF(M225*12&lt;=416220.01,0,IF(M225*12&lt;=624329.01,(((M225*12-416220.01)*0.15)/12),IF((M225*12&lt;=867123.01),(31216+0.2*(M225*12-624329.01))/12,((79776+0.25*(M225*12-867123.01))/12))))</f>
        <v>24613.947291666667</v>
      </c>
      <c r="O225" s="8"/>
      <c r="P225" s="95">
        <v>7025</v>
      </c>
      <c r="Q225" s="8">
        <f>+P225+N225+L225</f>
        <v>42514.907291666663</v>
      </c>
      <c r="R225" s="95">
        <f>+H225-Q225</f>
        <v>112485.09270833334</v>
      </c>
      <c r="S225" s="2"/>
    </row>
    <row r="226" spans="1:19" ht="30" customHeight="1" x14ac:dyDescent="0.2">
      <c r="A226" s="311" t="s">
        <v>124</v>
      </c>
      <c r="B226" s="312"/>
      <c r="C226" s="214"/>
      <c r="D226" s="214"/>
      <c r="E226" s="214"/>
      <c r="F226" s="214"/>
      <c r="G226" s="213"/>
      <c r="H226" s="14">
        <f>SUM(H225:H225)</f>
        <v>155000</v>
      </c>
      <c r="I226" s="14">
        <f t="shared" ref="I226:R226" si="81">SUM(I225:I225)</f>
        <v>4448.5</v>
      </c>
      <c r="J226" s="14">
        <f t="shared" si="81"/>
        <v>4712</v>
      </c>
      <c r="K226" s="14">
        <f t="shared" si="81"/>
        <v>1715.46</v>
      </c>
      <c r="L226" s="14">
        <f t="shared" si="81"/>
        <v>10875.96</v>
      </c>
      <c r="M226" s="14">
        <f t="shared" si="81"/>
        <v>144124.04</v>
      </c>
      <c r="N226" s="14">
        <f t="shared" si="81"/>
        <v>24613.947291666667</v>
      </c>
      <c r="O226" s="14">
        <f t="shared" si="81"/>
        <v>0</v>
      </c>
      <c r="P226" s="14">
        <f t="shared" si="81"/>
        <v>7025</v>
      </c>
      <c r="Q226" s="14">
        <f t="shared" si="81"/>
        <v>42514.907291666663</v>
      </c>
      <c r="R226" s="14">
        <f t="shared" si="81"/>
        <v>112485.09270833334</v>
      </c>
    </row>
    <row r="227" spans="1:19" s="67" customFormat="1" ht="30" customHeight="1" thickBot="1" x14ac:dyDescent="0.25">
      <c r="A227" s="62"/>
      <c r="B227" s="62"/>
      <c r="C227" s="62"/>
      <c r="D227" s="62"/>
      <c r="E227" s="62"/>
      <c r="F227" s="62"/>
      <c r="G227" s="62"/>
      <c r="H227"/>
      <c r="I227"/>
      <c r="J227"/>
      <c r="K227"/>
      <c r="L227"/>
      <c r="M227"/>
      <c r="N227"/>
      <c r="O227"/>
      <c r="P227"/>
      <c r="Q227"/>
      <c r="R227"/>
      <c r="S227" s="2"/>
    </row>
    <row r="228" spans="1:19" s="2" customFormat="1" ht="30" customHeight="1" thickBot="1" x14ac:dyDescent="0.25">
      <c r="A228" s="191" t="s">
        <v>430</v>
      </c>
      <c r="B228" s="192"/>
      <c r="C228" s="192"/>
      <c r="D228" s="192"/>
      <c r="E228" s="192"/>
      <c r="F228" s="192"/>
      <c r="G228" s="192"/>
      <c r="H228" s="192"/>
      <c r="I228" s="192"/>
      <c r="J228" s="192"/>
      <c r="K228" s="192"/>
      <c r="L228" s="192"/>
      <c r="M228" s="192"/>
      <c r="N228" s="192"/>
      <c r="O228" s="192"/>
      <c r="P228" s="192"/>
      <c r="Q228" s="192"/>
      <c r="R228" s="192"/>
    </row>
    <row r="229" spans="1:19" s="2" customFormat="1" ht="30" customHeight="1" x14ac:dyDescent="0.2">
      <c r="A229" s="12">
        <f>+A225+1</f>
        <v>94</v>
      </c>
      <c r="B229" s="59" t="s">
        <v>425</v>
      </c>
      <c r="C229" s="139" t="s">
        <v>406</v>
      </c>
      <c r="D229" s="111" t="s">
        <v>426</v>
      </c>
      <c r="E229" s="110" t="s">
        <v>208</v>
      </c>
      <c r="F229" s="94" t="s">
        <v>633</v>
      </c>
      <c r="G229" s="94" t="s">
        <v>685</v>
      </c>
      <c r="H229" s="61">
        <v>80000</v>
      </c>
      <c r="I229" s="96">
        <f>H229*2.87%</f>
        <v>2296</v>
      </c>
      <c r="J229" s="96">
        <f>+H229*3.04%</f>
        <v>2432</v>
      </c>
      <c r="K229" s="96"/>
      <c r="L229" s="8">
        <f>+J229+I229+K229</f>
        <v>4728</v>
      </c>
      <c r="M229" s="8">
        <f>+H229-L229</f>
        <v>75272</v>
      </c>
      <c r="N229" s="8">
        <v>0</v>
      </c>
      <c r="O229" s="8">
        <v>0</v>
      </c>
      <c r="P229" s="9">
        <v>4267.74</v>
      </c>
      <c r="Q229" s="8">
        <f>+P229+N229+L229</f>
        <v>8995.74</v>
      </c>
      <c r="R229" s="95">
        <f>+H229-Q229</f>
        <v>71004.259999999995</v>
      </c>
    </row>
    <row r="230" spans="1:19" s="98" customFormat="1" ht="30" customHeight="1" x14ac:dyDescent="0.2">
      <c r="A230" s="311" t="s">
        <v>124</v>
      </c>
      <c r="B230" s="312"/>
      <c r="C230" s="213"/>
      <c r="D230" s="213"/>
      <c r="E230" s="213"/>
      <c r="F230" s="213"/>
      <c r="G230" s="213"/>
      <c r="H230" s="14">
        <f>SUM(H229:H229)</f>
        <v>80000</v>
      </c>
      <c r="I230" s="14">
        <f t="shared" ref="I230:R230" si="82">SUM(I229:I229)</f>
        <v>2296</v>
      </c>
      <c r="J230" s="14">
        <f t="shared" si="82"/>
        <v>2432</v>
      </c>
      <c r="K230" s="14">
        <f t="shared" si="82"/>
        <v>0</v>
      </c>
      <c r="L230" s="14">
        <f t="shared" si="82"/>
        <v>4728</v>
      </c>
      <c r="M230" s="14">
        <f t="shared" si="82"/>
        <v>75272</v>
      </c>
      <c r="N230" s="14">
        <f t="shared" si="82"/>
        <v>0</v>
      </c>
      <c r="O230" s="14">
        <f t="shared" si="82"/>
        <v>0</v>
      </c>
      <c r="P230" s="14">
        <f t="shared" si="82"/>
        <v>4267.74</v>
      </c>
      <c r="Q230" s="14">
        <f t="shared" si="82"/>
        <v>8995.74</v>
      </c>
      <c r="R230" s="14">
        <f t="shared" si="82"/>
        <v>71004.259999999995</v>
      </c>
      <c r="S230" s="1"/>
    </row>
    <row r="231" spans="1:19" s="98" customFormat="1" ht="30" customHeight="1" thickBot="1" x14ac:dyDescent="0.25">
      <c r="A231" s="186"/>
      <c r="B231" s="186"/>
      <c r="C231" s="186"/>
      <c r="D231" s="186"/>
      <c r="E231" s="186"/>
      <c r="F231" s="186"/>
      <c r="G231" s="186"/>
      <c r="H231" s="73"/>
      <c r="I231" s="73"/>
      <c r="J231" s="73"/>
      <c r="K231" s="73"/>
      <c r="L231" s="73"/>
      <c r="M231" s="73"/>
      <c r="N231" s="73"/>
      <c r="O231" s="73"/>
      <c r="P231" s="73"/>
      <c r="Q231" s="73"/>
      <c r="R231" s="73"/>
      <c r="S231" s="1"/>
    </row>
    <row r="232" spans="1:19" s="2" customFormat="1" ht="30" customHeight="1" thickBot="1" x14ac:dyDescent="0.25">
      <c r="A232" s="211" t="s">
        <v>431</v>
      </c>
      <c r="B232" s="212"/>
      <c r="C232" s="212"/>
      <c r="D232" s="212"/>
      <c r="E232" s="212"/>
      <c r="F232" s="212"/>
      <c r="G232" s="212"/>
      <c r="H232" s="212"/>
      <c r="I232" s="212"/>
      <c r="J232" s="212"/>
      <c r="K232" s="212"/>
      <c r="L232" s="212"/>
      <c r="M232" s="212"/>
      <c r="N232" s="212"/>
      <c r="O232" s="212"/>
      <c r="P232" s="212"/>
      <c r="Q232" s="212"/>
      <c r="R232" s="212"/>
    </row>
    <row r="233" spans="1:19" s="2" customFormat="1" ht="30" customHeight="1" x14ac:dyDescent="0.2">
      <c r="A233" s="92">
        <f>+A229+1</f>
        <v>95</v>
      </c>
      <c r="B233" s="99" t="s">
        <v>578</v>
      </c>
      <c r="C233" s="101" t="s">
        <v>406</v>
      </c>
      <c r="D233" s="99" t="s">
        <v>661</v>
      </c>
      <c r="E233" s="93" t="s">
        <v>208</v>
      </c>
      <c r="F233" s="24" t="s">
        <v>590</v>
      </c>
      <c r="G233" s="24" t="s">
        <v>654</v>
      </c>
      <c r="H233" s="96">
        <v>135000</v>
      </c>
      <c r="I233" s="96">
        <f>H233*2.87%</f>
        <v>3874.5</v>
      </c>
      <c r="J233" s="96">
        <f>+H233*3.04%</f>
        <v>4104</v>
      </c>
      <c r="K233" s="96"/>
      <c r="L233" s="8">
        <f>+J233+I233+K233</f>
        <v>7978.5</v>
      </c>
      <c r="M233" s="8">
        <f>+H233-L233</f>
        <v>127021.5</v>
      </c>
      <c r="N233" s="8">
        <v>0</v>
      </c>
      <c r="O233" s="8"/>
      <c r="P233" s="95">
        <v>25</v>
      </c>
      <c r="Q233" s="8">
        <f>+P233+N233+L233</f>
        <v>8003.5</v>
      </c>
      <c r="R233" s="95">
        <f>+H233-Q233</f>
        <v>126996.5</v>
      </c>
    </row>
    <row r="234" spans="1:19" s="2" customFormat="1" ht="30" customHeight="1" x14ac:dyDescent="0.2">
      <c r="A234" s="12">
        <f>+A233+1</f>
        <v>96</v>
      </c>
      <c r="B234" s="59" t="s">
        <v>604</v>
      </c>
      <c r="C234" s="139" t="s">
        <v>407</v>
      </c>
      <c r="D234" s="111" t="s">
        <v>219</v>
      </c>
      <c r="E234" s="110" t="s">
        <v>208</v>
      </c>
      <c r="F234" s="24" t="s">
        <v>590</v>
      </c>
      <c r="G234" s="110" t="s">
        <v>654</v>
      </c>
      <c r="H234" s="96">
        <v>70000</v>
      </c>
      <c r="I234" s="96">
        <f>H234*2.87%</f>
        <v>2009</v>
      </c>
      <c r="J234" s="96">
        <f>+H234*3.04%</f>
        <v>2128</v>
      </c>
      <c r="K234" s="96"/>
      <c r="L234" s="8">
        <f>+J234+I234+K234</f>
        <v>4137</v>
      </c>
      <c r="M234" s="8">
        <f>+H234-L234</f>
        <v>65863</v>
      </c>
      <c r="N234" s="8">
        <f>+IF(M234*12&lt;=416220.01,0,IF(M234*12&lt;=624329.01,(((M234*12-416220.01)*0.15)/12),IF((M234*12&lt;=867123.01),(31216+0.2*(M234*12-624329.01))/12,((79776+0.25*(M234*12-867123.01))/12))))</f>
        <v>5368.4498333333331</v>
      </c>
      <c r="O234" s="8"/>
      <c r="P234" s="95">
        <v>25</v>
      </c>
      <c r="Q234" s="8">
        <f>+P234+N234+L234</f>
        <v>9530.4498333333322</v>
      </c>
      <c r="R234" s="95">
        <f>+H234-Q234</f>
        <v>60469.550166666668</v>
      </c>
    </row>
    <row r="235" spans="1:19" s="2" customFormat="1" ht="30" customHeight="1" x14ac:dyDescent="0.2">
      <c r="A235" s="92">
        <f>+A234+1</f>
        <v>97</v>
      </c>
      <c r="B235" s="59" t="s">
        <v>519</v>
      </c>
      <c r="C235" s="139" t="s">
        <v>406</v>
      </c>
      <c r="D235" s="111" t="s">
        <v>219</v>
      </c>
      <c r="E235" s="110" t="s">
        <v>208</v>
      </c>
      <c r="F235" s="99" t="s">
        <v>611</v>
      </c>
      <c r="G235" s="99" t="s">
        <v>672</v>
      </c>
      <c r="H235" s="96">
        <v>70000</v>
      </c>
      <c r="I235" s="96">
        <f>H235*2.87%</f>
        <v>2009</v>
      </c>
      <c r="J235" s="96">
        <f>+H235*3.04%</f>
        <v>2128</v>
      </c>
      <c r="K235" s="96"/>
      <c r="L235" s="8">
        <f>+J235+I235+K235</f>
        <v>4137</v>
      </c>
      <c r="M235" s="8">
        <f>+H235-L235</f>
        <v>65863</v>
      </c>
      <c r="N235" s="8">
        <f>+IF(M235*12&lt;=416220.01,0,IF(M235*12&lt;=624329.01,(((M235*12-416220.01)*0.15)/12),IF((M235*12&lt;=867123.01),(31216+0.2*(M235*12-624329.01))/12,((79776+0.25*(M235*12-867123.01))/12))))</f>
        <v>5368.4498333333331</v>
      </c>
      <c r="O235" s="8"/>
      <c r="P235" s="95">
        <v>25</v>
      </c>
      <c r="Q235" s="8">
        <f>+P235+N235+L235</f>
        <v>9530.4498333333322</v>
      </c>
      <c r="R235" s="95">
        <f>H235-Q235</f>
        <v>60469.550166666668</v>
      </c>
    </row>
    <row r="236" spans="1:19" s="2" customFormat="1" ht="30" customHeight="1" x14ac:dyDescent="0.2">
      <c r="A236" s="311" t="s">
        <v>124</v>
      </c>
      <c r="B236" s="312"/>
      <c r="C236" s="213"/>
      <c r="D236" s="213"/>
      <c r="E236" s="213"/>
      <c r="F236" s="213"/>
      <c r="G236" s="213"/>
      <c r="H236" s="14">
        <f>SUM(H233:H235)</f>
        <v>275000</v>
      </c>
      <c r="I236" s="14">
        <f t="shared" ref="I236:R236" si="83">SUM(I233:I235)</f>
        <v>7892.5</v>
      </c>
      <c r="J236" s="14">
        <f t="shared" si="83"/>
        <v>8360</v>
      </c>
      <c r="K236" s="14">
        <f t="shared" si="83"/>
        <v>0</v>
      </c>
      <c r="L236" s="14">
        <f t="shared" si="83"/>
        <v>16252.5</v>
      </c>
      <c r="M236" s="14">
        <f t="shared" si="83"/>
        <v>258747.5</v>
      </c>
      <c r="N236" s="14">
        <f t="shared" si="83"/>
        <v>10736.899666666666</v>
      </c>
      <c r="O236" s="14">
        <f t="shared" si="83"/>
        <v>0</v>
      </c>
      <c r="P236" s="14">
        <f t="shared" si="83"/>
        <v>75</v>
      </c>
      <c r="Q236" s="14">
        <f t="shared" si="83"/>
        <v>27064.399666666664</v>
      </c>
      <c r="R236" s="14">
        <f t="shared" si="83"/>
        <v>247935.60033333336</v>
      </c>
    </row>
    <row r="237" spans="1:19" s="2" customFormat="1" ht="30" customHeight="1" thickBot="1" x14ac:dyDescent="0.25">
      <c r="A237" s="62"/>
      <c r="B237" s="62"/>
      <c r="C237" s="62"/>
      <c r="D237" s="62"/>
      <c r="E237" s="62"/>
      <c r="F237" s="62"/>
      <c r="G237" s="62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</row>
    <row r="238" spans="1:19" s="2" customFormat="1" ht="30" customHeight="1" thickBot="1" x14ac:dyDescent="0.25">
      <c r="A238" s="191" t="s">
        <v>354</v>
      </c>
      <c r="B238" s="192"/>
      <c r="C238" s="192"/>
      <c r="D238" s="192"/>
      <c r="E238" s="192"/>
      <c r="F238" s="192"/>
      <c r="G238" s="192"/>
      <c r="H238" s="192"/>
      <c r="I238" s="192"/>
      <c r="J238" s="192"/>
      <c r="K238" s="192"/>
      <c r="L238" s="192"/>
      <c r="M238" s="192"/>
      <c r="N238" s="192"/>
      <c r="O238" s="192"/>
      <c r="P238" s="192"/>
      <c r="Q238" s="192"/>
      <c r="R238" s="192"/>
    </row>
    <row r="239" spans="1:19" s="2" customFormat="1" ht="30" customHeight="1" x14ac:dyDescent="0.2">
      <c r="A239" s="92">
        <f>+A235+1</f>
        <v>98</v>
      </c>
      <c r="B239" s="59" t="s">
        <v>389</v>
      </c>
      <c r="C239" s="139" t="s">
        <v>406</v>
      </c>
      <c r="D239" s="111" t="s">
        <v>356</v>
      </c>
      <c r="E239" s="110" t="s">
        <v>208</v>
      </c>
      <c r="F239" s="94" t="s">
        <v>633</v>
      </c>
      <c r="G239" s="94" t="s">
        <v>685</v>
      </c>
      <c r="H239" s="61">
        <v>90000</v>
      </c>
      <c r="I239" s="96">
        <f>H239*2.87%</f>
        <v>2583</v>
      </c>
      <c r="J239" s="96">
        <f>+H239*3.04%</f>
        <v>2736</v>
      </c>
      <c r="K239" s="8">
        <v>1715.46</v>
      </c>
      <c r="L239" s="8">
        <f>+J239+I239+K239</f>
        <v>7034.46</v>
      </c>
      <c r="M239" s="8">
        <f>+H239-L239</f>
        <v>82965.539999999994</v>
      </c>
      <c r="N239" s="8">
        <f>+IF(M239*12&lt;=416220.01,0,IF(M239*12&lt;=624329.01,(((M239*12-416220.01)*0.15)/12),IF((M239*12&lt;=867123.01),(31216+0.2*(M239*12-624329.01))/12,((79776+0.25*(M239*12-867123.01))/12))))</f>
        <v>9324.3222916666655</v>
      </c>
      <c r="O239" s="8"/>
      <c r="P239" s="95">
        <v>125</v>
      </c>
      <c r="Q239" s="8">
        <f>+P239+N239+L239</f>
        <v>16483.782291666666</v>
      </c>
      <c r="R239" s="95">
        <f>+H239-Q239</f>
        <v>73516.217708333337</v>
      </c>
    </row>
    <row r="240" spans="1:19" s="2" customFormat="1" ht="30" customHeight="1" x14ac:dyDescent="0.2">
      <c r="A240" s="92">
        <f>+A239+1</f>
        <v>99</v>
      </c>
      <c r="B240" s="59" t="s">
        <v>605</v>
      </c>
      <c r="C240" s="139" t="s">
        <v>407</v>
      </c>
      <c r="D240" s="111" t="s">
        <v>614</v>
      </c>
      <c r="E240" s="110" t="s">
        <v>208</v>
      </c>
      <c r="F240" s="24" t="s">
        <v>590</v>
      </c>
      <c r="G240" s="110" t="s">
        <v>654</v>
      </c>
      <c r="H240" s="61">
        <v>45000</v>
      </c>
      <c r="I240" s="96">
        <f>H240*2.87%</f>
        <v>1291.5</v>
      </c>
      <c r="J240" s="96">
        <f>+H240*3.04%</f>
        <v>1368</v>
      </c>
      <c r="K240" s="96">
        <v>1715.46</v>
      </c>
      <c r="L240" s="8">
        <f>+J240+I240+K240</f>
        <v>4374.96</v>
      </c>
      <c r="M240" s="8">
        <f>+H240-L240</f>
        <v>40625.040000000001</v>
      </c>
      <c r="N240" s="8">
        <v>0</v>
      </c>
      <c r="O240" s="8"/>
      <c r="P240" s="95">
        <v>25</v>
      </c>
      <c r="Q240" s="8">
        <f>+P240+N240+L240</f>
        <v>4399.96</v>
      </c>
      <c r="R240" s="95">
        <f>+H240-Q240</f>
        <v>40600.04</v>
      </c>
    </row>
    <row r="241" spans="1:19" s="2" customFormat="1" ht="30" customHeight="1" x14ac:dyDescent="0.2">
      <c r="A241" s="311" t="s">
        <v>124</v>
      </c>
      <c r="B241" s="312"/>
      <c r="C241" s="213"/>
      <c r="D241" s="213"/>
      <c r="E241" s="213"/>
      <c r="F241" s="213"/>
      <c r="G241" s="213"/>
      <c r="H241" s="14">
        <f>SUM(H239:H240)</f>
        <v>135000</v>
      </c>
      <c r="I241" s="14">
        <f t="shared" ref="I241:R241" si="84">SUM(I239:I240)</f>
        <v>3874.5</v>
      </c>
      <c r="J241" s="14">
        <f t="shared" si="84"/>
        <v>4104</v>
      </c>
      <c r="K241" s="14">
        <f>SUM(K239:K240)</f>
        <v>3430.92</v>
      </c>
      <c r="L241" s="14">
        <f t="shared" si="84"/>
        <v>11409.42</v>
      </c>
      <c r="M241" s="14">
        <f t="shared" si="84"/>
        <v>123590.57999999999</v>
      </c>
      <c r="N241" s="14">
        <f t="shared" si="84"/>
        <v>9324.3222916666655</v>
      </c>
      <c r="O241" s="14">
        <f t="shared" si="84"/>
        <v>0</v>
      </c>
      <c r="P241" s="14">
        <f t="shared" si="84"/>
        <v>150</v>
      </c>
      <c r="Q241" s="14">
        <f t="shared" si="84"/>
        <v>20883.742291666666</v>
      </c>
      <c r="R241" s="14">
        <f t="shared" si="84"/>
        <v>114116.25770833335</v>
      </c>
    </row>
    <row r="242" spans="1:19" s="67" customFormat="1" ht="30" customHeight="1" thickBot="1" x14ac:dyDescent="0.25">
      <c r="A242" s="62"/>
      <c r="B242" s="62"/>
      <c r="C242" s="62"/>
      <c r="D242" s="62"/>
      <c r="E242" s="62"/>
      <c r="F242" s="62"/>
      <c r="G242" s="62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2"/>
    </row>
    <row r="243" spans="1:19" s="98" customFormat="1" ht="30" customHeight="1" thickBot="1" x14ac:dyDescent="0.25">
      <c r="A243" s="211" t="s">
        <v>220</v>
      </c>
      <c r="B243" s="212"/>
      <c r="C243" s="212"/>
      <c r="D243" s="212"/>
      <c r="E243" s="212"/>
      <c r="F243" s="212"/>
      <c r="G243" s="212"/>
      <c r="H243" s="212"/>
      <c r="I243" s="212"/>
      <c r="J243" s="212"/>
      <c r="K243" s="212"/>
      <c r="L243" s="212"/>
      <c r="M243" s="212"/>
      <c r="N243" s="212"/>
      <c r="O243" s="212"/>
      <c r="P243" s="212"/>
      <c r="Q243" s="212"/>
      <c r="R243" s="212"/>
      <c r="S243" s="1"/>
    </row>
    <row r="244" spans="1:19" s="98" customFormat="1" ht="30" customHeight="1" x14ac:dyDescent="0.2">
      <c r="A244" s="92">
        <f>+A240+1</f>
        <v>100</v>
      </c>
      <c r="B244" s="59" t="s">
        <v>390</v>
      </c>
      <c r="C244" s="139" t="s">
        <v>407</v>
      </c>
      <c r="D244" s="59" t="s">
        <v>391</v>
      </c>
      <c r="E244" s="110" t="s">
        <v>208</v>
      </c>
      <c r="F244" s="24" t="s">
        <v>651</v>
      </c>
      <c r="G244" s="24" t="s">
        <v>650</v>
      </c>
      <c r="H244" s="96">
        <v>55000</v>
      </c>
      <c r="I244" s="96">
        <f t="shared" ref="I244" si="85">H244*2.87%</f>
        <v>1578.5</v>
      </c>
      <c r="J244" s="96">
        <f t="shared" ref="J244" si="86">+H244*3.04%</f>
        <v>1672</v>
      </c>
      <c r="K244" s="96">
        <v>1715.46</v>
      </c>
      <c r="L244" s="8">
        <f>+J244+I244+K244</f>
        <v>4965.96</v>
      </c>
      <c r="M244" s="8">
        <f>+H244-L244</f>
        <v>50034.04</v>
      </c>
      <c r="N244" s="8">
        <v>0</v>
      </c>
      <c r="O244" s="8">
        <v>0</v>
      </c>
      <c r="P244" s="95">
        <v>125</v>
      </c>
      <c r="Q244" s="8">
        <f>+P244+N244+L244</f>
        <v>5090.96</v>
      </c>
      <c r="R244" s="95">
        <f>+H244-Q244</f>
        <v>49909.04</v>
      </c>
      <c r="S244" s="1"/>
    </row>
    <row r="245" spans="1:19" ht="30" customHeight="1" x14ac:dyDescent="0.2">
      <c r="A245" s="92">
        <f>+A244+1</f>
        <v>101</v>
      </c>
      <c r="B245" s="59" t="s">
        <v>566</v>
      </c>
      <c r="C245" s="139" t="s">
        <v>407</v>
      </c>
      <c r="D245" s="59" t="s">
        <v>391</v>
      </c>
      <c r="E245" s="110" t="s">
        <v>208</v>
      </c>
      <c r="F245" s="24" t="s">
        <v>648</v>
      </c>
      <c r="G245" s="24" t="s">
        <v>695</v>
      </c>
      <c r="H245" s="96">
        <v>45000</v>
      </c>
      <c r="I245" s="96">
        <f t="shared" ref="I245" si="87">H245*2.87%</f>
        <v>1291.5</v>
      </c>
      <c r="J245" s="96">
        <f t="shared" ref="J245" si="88">+H245*3.04%</f>
        <v>1368</v>
      </c>
      <c r="K245" s="8">
        <v>1715.46</v>
      </c>
      <c r="L245" s="8">
        <f>+J245+I245+K245</f>
        <v>4374.96</v>
      </c>
      <c r="M245" s="8">
        <f>+H245-L245</f>
        <v>40625.040000000001</v>
      </c>
      <c r="N245" s="8">
        <v>0</v>
      </c>
      <c r="O245" s="8"/>
      <c r="P245" s="9">
        <v>1125</v>
      </c>
      <c r="Q245" s="8">
        <f>+P245+N245+L245</f>
        <v>5499.96</v>
      </c>
      <c r="R245" s="95">
        <f>+H245-Q245</f>
        <v>39500.04</v>
      </c>
    </row>
    <row r="246" spans="1:19" ht="30" customHeight="1" x14ac:dyDescent="0.2">
      <c r="A246" s="311" t="s">
        <v>124</v>
      </c>
      <c r="B246" s="312"/>
      <c r="C246" s="213"/>
      <c r="D246" s="213"/>
      <c r="E246" s="213"/>
      <c r="F246" s="213"/>
      <c r="G246" s="213"/>
      <c r="H246" s="14">
        <f>SUM(H244:H245)</f>
        <v>100000</v>
      </c>
      <c r="I246" s="14">
        <f t="shared" ref="I246:R246" si="89">SUM(I244:I245)</f>
        <v>2870</v>
      </c>
      <c r="J246" s="14">
        <f t="shared" si="89"/>
        <v>3040</v>
      </c>
      <c r="K246" s="14">
        <f t="shared" si="89"/>
        <v>3430.92</v>
      </c>
      <c r="L246" s="14">
        <f t="shared" si="89"/>
        <v>9340.92</v>
      </c>
      <c r="M246" s="14">
        <f t="shared" si="89"/>
        <v>90659.08</v>
      </c>
      <c r="N246" s="14">
        <f t="shared" si="89"/>
        <v>0</v>
      </c>
      <c r="O246" s="14">
        <f t="shared" si="89"/>
        <v>0</v>
      </c>
      <c r="P246" s="14">
        <f t="shared" si="89"/>
        <v>1250</v>
      </c>
      <c r="Q246" s="14">
        <f t="shared" si="89"/>
        <v>10590.92</v>
      </c>
      <c r="R246" s="14">
        <f t="shared" si="89"/>
        <v>89409.08</v>
      </c>
    </row>
    <row r="247" spans="1:19" s="67" customFormat="1" ht="30" customHeight="1" thickBot="1" x14ac:dyDescent="0.25">
      <c r="A247" s="62"/>
      <c r="B247" s="62"/>
      <c r="C247" s="62"/>
      <c r="D247" s="62"/>
      <c r="E247" s="62"/>
      <c r="F247" s="62"/>
      <c r="G247" s="62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2"/>
    </row>
    <row r="248" spans="1:19" ht="30" customHeight="1" thickBot="1" x14ac:dyDescent="0.25">
      <c r="A248" s="211" t="s">
        <v>432</v>
      </c>
      <c r="B248" s="212"/>
      <c r="C248" s="212"/>
      <c r="D248" s="212"/>
      <c r="E248" s="212"/>
      <c r="F248" s="212"/>
      <c r="G248" s="212"/>
      <c r="H248" s="212"/>
      <c r="I248" s="212"/>
      <c r="J248" s="212"/>
      <c r="K248" s="212"/>
      <c r="L248" s="212"/>
      <c r="M248" s="212"/>
      <c r="N248" s="212"/>
      <c r="O248" s="212"/>
      <c r="P248" s="212"/>
      <c r="Q248" s="212"/>
      <c r="R248" s="212"/>
    </row>
    <row r="249" spans="1:19" ht="30" customHeight="1" x14ac:dyDescent="0.2">
      <c r="A249" s="92">
        <f>+A245+1</f>
        <v>102</v>
      </c>
      <c r="B249" s="99" t="s">
        <v>143</v>
      </c>
      <c r="C249" s="101" t="s">
        <v>407</v>
      </c>
      <c r="D249" s="99" t="s">
        <v>393</v>
      </c>
      <c r="E249" s="93" t="s">
        <v>208</v>
      </c>
      <c r="F249" s="24" t="s">
        <v>590</v>
      </c>
      <c r="G249" s="94" t="s">
        <v>654</v>
      </c>
      <c r="H249" s="96">
        <v>70000</v>
      </c>
      <c r="I249" s="96">
        <f>H249*2.87%</f>
        <v>2009</v>
      </c>
      <c r="J249" s="96">
        <f>+H249*3.04%</f>
        <v>2128</v>
      </c>
      <c r="K249" s="96">
        <v>1715.46</v>
      </c>
      <c r="L249" s="96">
        <f>+J249+I249+K249</f>
        <v>5852.46</v>
      </c>
      <c r="M249" s="8">
        <f>+H249-L249</f>
        <v>64147.54</v>
      </c>
      <c r="N249" s="8">
        <v>0</v>
      </c>
      <c r="O249" s="8"/>
      <c r="P249" s="95">
        <v>125</v>
      </c>
      <c r="Q249" s="8">
        <f>+P249+N249+L249</f>
        <v>5977.46</v>
      </c>
      <c r="R249" s="95">
        <f>+H249-Q249</f>
        <v>64022.54</v>
      </c>
    </row>
    <row r="250" spans="1:19" ht="30" customHeight="1" x14ac:dyDescent="0.2">
      <c r="A250" s="311" t="s">
        <v>124</v>
      </c>
      <c r="B250" s="312"/>
      <c r="C250" s="213"/>
      <c r="D250" s="213"/>
      <c r="E250" s="213"/>
      <c r="F250" s="213"/>
      <c r="G250" s="213"/>
      <c r="H250" s="14">
        <f t="shared" ref="H250:R250" si="90">SUM(H249:H249)</f>
        <v>70000</v>
      </c>
      <c r="I250" s="14">
        <f t="shared" si="90"/>
        <v>2009</v>
      </c>
      <c r="J250" s="14">
        <f t="shared" si="90"/>
        <v>2128</v>
      </c>
      <c r="K250" s="14">
        <f>SUM(K249:K249)</f>
        <v>1715.46</v>
      </c>
      <c r="L250" s="14">
        <f t="shared" si="90"/>
        <v>5852.46</v>
      </c>
      <c r="M250" s="14">
        <f t="shared" si="90"/>
        <v>64147.54</v>
      </c>
      <c r="N250" s="14">
        <f t="shared" si="90"/>
        <v>0</v>
      </c>
      <c r="O250" s="14">
        <f t="shared" si="90"/>
        <v>0</v>
      </c>
      <c r="P250" s="14">
        <f t="shared" si="90"/>
        <v>125</v>
      </c>
      <c r="Q250" s="14">
        <f t="shared" si="90"/>
        <v>5977.46</v>
      </c>
      <c r="R250" s="14">
        <f t="shared" si="90"/>
        <v>64022.54</v>
      </c>
    </row>
    <row r="251" spans="1:19" s="67" customFormat="1" ht="30" customHeight="1" thickBot="1" x14ac:dyDescent="0.25">
      <c r="A251" s="62"/>
      <c r="B251" s="62"/>
      <c r="C251" s="62"/>
      <c r="D251" s="62"/>
      <c r="E251" s="62"/>
      <c r="F251" s="62"/>
      <c r="G251" s="62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2"/>
    </row>
    <row r="252" spans="1:19" ht="30" customHeight="1" thickBot="1" x14ac:dyDescent="0.25">
      <c r="A252" s="211" t="s">
        <v>579</v>
      </c>
      <c r="B252" s="212"/>
      <c r="C252" s="212"/>
      <c r="D252" s="212"/>
      <c r="E252" s="212"/>
      <c r="F252" s="212"/>
      <c r="G252" s="212"/>
      <c r="H252" s="212"/>
      <c r="I252" s="212"/>
      <c r="J252" s="212"/>
      <c r="K252" s="212"/>
      <c r="L252" s="212"/>
      <c r="M252" s="212"/>
      <c r="N252" s="212"/>
      <c r="O252" s="212"/>
      <c r="P252" s="212"/>
      <c r="Q252" s="212"/>
      <c r="R252" s="212"/>
    </row>
    <row r="253" spans="1:19" ht="30" customHeight="1" x14ac:dyDescent="0.2">
      <c r="A253" s="92">
        <f>+A249+1</f>
        <v>103</v>
      </c>
      <c r="B253" s="99" t="s">
        <v>495</v>
      </c>
      <c r="C253" s="101" t="s">
        <v>407</v>
      </c>
      <c r="D253" s="99" t="s">
        <v>615</v>
      </c>
      <c r="E253" s="93" t="s">
        <v>208</v>
      </c>
      <c r="F253" s="24" t="s">
        <v>651</v>
      </c>
      <c r="G253" s="24" t="s">
        <v>650</v>
      </c>
      <c r="H253" s="96">
        <v>80000</v>
      </c>
      <c r="I253" s="96">
        <f>H253*2.87%</f>
        <v>2296</v>
      </c>
      <c r="J253" s="96">
        <f>+H253*3.04%</f>
        <v>2432</v>
      </c>
      <c r="K253" s="96"/>
      <c r="L253" s="8">
        <f>+J253+I253+K253</f>
        <v>4728</v>
      </c>
      <c r="M253" s="8">
        <f>+H253-L253</f>
        <v>75272</v>
      </c>
      <c r="N253" s="8">
        <v>2871.48</v>
      </c>
      <c r="O253" s="8"/>
      <c r="P253" s="95">
        <v>10125</v>
      </c>
      <c r="Q253" s="8">
        <f>+P253+N253+L253</f>
        <v>17724.48</v>
      </c>
      <c r="R253" s="95">
        <f>+H253-Q253</f>
        <v>62275.520000000004</v>
      </c>
    </row>
    <row r="254" spans="1:19" ht="30" customHeight="1" x14ac:dyDescent="0.2">
      <c r="A254" s="114">
        <f>+A253+1</f>
        <v>104</v>
      </c>
      <c r="B254" s="259" t="s">
        <v>635</v>
      </c>
      <c r="C254" s="235" t="s">
        <v>407</v>
      </c>
      <c r="D254" s="113" t="s">
        <v>636</v>
      </c>
      <c r="E254" s="110" t="s">
        <v>208</v>
      </c>
      <c r="F254" s="94" t="s">
        <v>633</v>
      </c>
      <c r="G254" s="94" t="s">
        <v>685</v>
      </c>
      <c r="H254" s="8">
        <v>25000</v>
      </c>
      <c r="I254" s="8">
        <f>H254*2.87%</f>
        <v>717.5</v>
      </c>
      <c r="J254" s="8">
        <f>+H254*3.04%</f>
        <v>760</v>
      </c>
      <c r="K254" s="8"/>
      <c r="L254" s="8">
        <f>+J254+I254+K254</f>
        <v>1477.5</v>
      </c>
      <c r="M254" s="8">
        <f>+H254-L254</f>
        <v>23522.5</v>
      </c>
      <c r="N254" s="8">
        <v>0</v>
      </c>
      <c r="O254" s="8">
        <f t="shared" ref="O254" si="91">N254*2.87%</f>
        <v>0</v>
      </c>
      <c r="P254" s="96">
        <v>125</v>
      </c>
      <c r="Q254" s="8">
        <f>+P254+N254+L254</f>
        <v>1602.5</v>
      </c>
      <c r="R254" s="9">
        <f>+H254-Q254</f>
        <v>23397.5</v>
      </c>
    </row>
    <row r="255" spans="1:19" ht="30" customHeight="1" x14ac:dyDescent="0.2">
      <c r="A255" s="311" t="s">
        <v>124</v>
      </c>
      <c r="B255" s="312"/>
      <c r="C255" s="213"/>
      <c r="D255" s="213"/>
      <c r="E255" s="213"/>
      <c r="F255" s="213"/>
      <c r="G255" s="213"/>
      <c r="H255" s="14">
        <f>SUM(H253:H254)</f>
        <v>105000</v>
      </c>
      <c r="I255" s="14">
        <f t="shared" ref="I255:R255" si="92">SUM(I253:I254)</f>
        <v>3013.5</v>
      </c>
      <c r="J255" s="14">
        <f t="shared" si="92"/>
        <v>3192</v>
      </c>
      <c r="K255" s="14">
        <f t="shared" si="92"/>
        <v>0</v>
      </c>
      <c r="L255" s="14">
        <f t="shared" si="92"/>
        <v>6205.5</v>
      </c>
      <c r="M255" s="14">
        <f t="shared" si="92"/>
        <v>98794.5</v>
      </c>
      <c r="N255" s="14">
        <f t="shared" si="92"/>
        <v>2871.48</v>
      </c>
      <c r="O255" s="14">
        <f t="shared" si="92"/>
        <v>0</v>
      </c>
      <c r="P255" s="14">
        <f t="shared" si="92"/>
        <v>10250</v>
      </c>
      <c r="Q255" s="14">
        <f t="shared" si="92"/>
        <v>19326.98</v>
      </c>
      <c r="R255" s="14">
        <f t="shared" si="92"/>
        <v>85673.02</v>
      </c>
    </row>
    <row r="256" spans="1:19" s="67" customFormat="1" ht="30" customHeight="1" thickBot="1" x14ac:dyDescent="0.25">
      <c r="A256" s="62"/>
      <c r="B256" s="62"/>
      <c r="C256" s="62"/>
      <c r="D256" s="62"/>
      <c r="E256" s="62"/>
      <c r="F256" s="62"/>
      <c r="G256" s="62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2"/>
    </row>
    <row r="257" spans="1:18" ht="30" customHeight="1" thickBot="1" x14ac:dyDescent="0.25">
      <c r="A257" s="211" t="s">
        <v>199</v>
      </c>
      <c r="B257" s="212"/>
      <c r="C257" s="212"/>
      <c r="D257" s="212"/>
      <c r="E257" s="212"/>
      <c r="F257" s="212"/>
      <c r="G257" s="212"/>
      <c r="H257" s="212"/>
      <c r="I257" s="212"/>
      <c r="J257" s="212"/>
      <c r="K257" s="212"/>
      <c r="L257" s="212"/>
      <c r="M257" s="212"/>
      <c r="N257" s="212"/>
      <c r="O257" s="212"/>
      <c r="P257" s="212"/>
      <c r="Q257" s="212"/>
      <c r="R257" s="212"/>
    </row>
    <row r="258" spans="1:18" ht="30" customHeight="1" x14ac:dyDescent="0.2">
      <c r="A258" s="92">
        <f>+A254+1</f>
        <v>105</v>
      </c>
      <c r="B258" s="175" t="s">
        <v>368</v>
      </c>
      <c r="C258" s="65" t="s">
        <v>406</v>
      </c>
      <c r="D258" s="175" t="s">
        <v>673</v>
      </c>
      <c r="E258" s="93" t="s">
        <v>208</v>
      </c>
      <c r="F258" s="24" t="s">
        <v>649</v>
      </c>
      <c r="G258" s="24" t="s">
        <v>694</v>
      </c>
      <c r="H258" s="95">
        <v>100000</v>
      </c>
      <c r="I258" s="96">
        <f>H258*2.87%</f>
        <v>2870</v>
      </c>
      <c r="J258" s="96">
        <f>+H258*3.04%</f>
        <v>3040</v>
      </c>
      <c r="K258" s="96"/>
      <c r="L258" s="96">
        <f>+J258+I258+K258</f>
        <v>5910</v>
      </c>
      <c r="M258" s="96">
        <f>+H258-L258</f>
        <v>94090</v>
      </c>
      <c r="N258" s="96">
        <v>0</v>
      </c>
      <c r="O258" s="96"/>
      <c r="P258" s="95">
        <v>1025</v>
      </c>
      <c r="Q258" s="96">
        <f>+P258+N258+L258</f>
        <v>6935</v>
      </c>
      <c r="R258" s="95">
        <f>+H258-Q258</f>
        <v>93065</v>
      </c>
    </row>
    <row r="259" spans="1:18" ht="30" customHeight="1" x14ac:dyDescent="0.2">
      <c r="A259" s="311" t="s">
        <v>124</v>
      </c>
      <c r="B259" s="312"/>
      <c r="C259" s="213"/>
      <c r="D259" s="213"/>
      <c r="E259" s="213"/>
      <c r="F259" s="213"/>
      <c r="G259" s="213"/>
      <c r="H259" s="14">
        <f>+H258</f>
        <v>100000</v>
      </c>
      <c r="I259" s="14">
        <f t="shared" ref="I259:R259" si="93">+I258</f>
        <v>2870</v>
      </c>
      <c r="J259" s="14">
        <f t="shared" si="93"/>
        <v>3040</v>
      </c>
      <c r="K259" s="14">
        <f t="shared" si="93"/>
        <v>0</v>
      </c>
      <c r="L259" s="14">
        <f t="shared" si="93"/>
        <v>5910</v>
      </c>
      <c r="M259" s="14">
        <f t="shared" si="93"/>
        <v>94090</v>
      </c>
      <c r="N259" s="14">
        <f t="shared" si="93"/>
        <v>0</v>
      </c>
      <c r="O259" s="14">
        <f t="shared" si="93"/>
        <v>0</v>
      </c>
      <c r="P259" s="14">
        <f t="shared" si="93"/>
        <v>1025</v>
      </c>
      <c r="Q259" s="14">
        <f t="shared" si="93"/>
        <v>6935</v>
      </c>
      <c r="R259" s="14">
        <f t="shared" si="93"/>
        <v>93065</v>
      </c>
    </row>
    <row r="260" spans="1:18" ht="30" customHeight="1" thickBot="1" x14ac:dyDescent="0.25">
      <c r="D260" s="25"/>
      <c r="E260" s="25"/>
      <c r="F260" s="25"/>
      <c r="G260" s="25"/>
      <c r="I260" s="2"/>
      <c r="J260" s="2"/>
      <c r="K260" s="2"/>
      <c r="L260" s="2"/>
      <c r="M260" s="2"/>
      <c r="N260" s="2"/>
      <c r="O260" s="2"/>
      <c r="P260" s="2"/>
      <c r="Q260" s="2"/>
      <c r="R260" s="2"/>
    </row>
    <row r="261" spans="1:18" ht="30" customHeight="1" thickBot="1" x14ac:dyDescent="0.25">
      <c r="A261" s="211" t="s">
        <v>394</v>
      </c>
      <c r="B261" s="212"/>
      <c r="C261" s="212"/>
      <c r="D261" s="212"/>
      <c r="E261" s="116"/>
      <c r="F261" s="60"/>
      <c r="G261" s="60"/>
      <c r="H261" s="13">
        <f t="shared" ref="H261:R261" si="94">+H12+H22+H26+H17+H32+H40+H45+H51+H56+H61+H65+H72+H77+H82+H85+H90+H96+H99+H104+H108+H115+H120+H124+H129+H133+H141+H146+H151+H156+H162+H170+H174+H180+H185+H189+H198+H207+H211+H218+H222+H226+H230+H236+H241+H246+H250+H255+H259</f>
        <v>9350000</v>
      </c>
      <c r="I261" s="13">
        <f t="shared" si="94"/>
        <v>268345</v>
      </c>
      <c r="J261" s="13">
        <f t="shared" si="94"/>
        <v>284240</v>
      </c>
      <c r="K261" s="13">
        <f t="shared" si="94"/>
        <v>56610.179999999993</v>
      </c>
      <c r="L261" s="13">
        <f t="shared" si="94"/>
        <v>609195.18000000005</v>
      </c>
      <c r="M261" s="13">
        <f t="shared" si="94"/>
        <v>8740804.8200000003</v>
      </c>
      <c r="N261" s="13">
        <f t="shared" si="94"/>
        <v>713119.28841666656</v>
      </c>
      <c r="O261" s="13">
        <f t="shared" si="94"/>
        <v>0</v>
      </c>
      <c r="P261" s="13">
        <f t="shared" si="94"/>
        <v>320236.47999999992</v>
      </c>
      <c r="Q261" s="13">
        <f t="shared" si="94"/>
        <v>1642550.9484166664</v>
      </c>
      <c r="R261" s="13">
        <f t="shared" si="94"/>
        <v>7707449.0515833311</v>
      </c>
    </row>
    <row r="262" spans="1:18" ht="30" customHeight="1" x14ac:dyDescent="0.2">
      <c r="A262" s="137"/>
      <c r="B262" s="137"/>
      <c r="C262" s="137"/>
      <c r="D262" s="137"/>
      <c r="E262" s="137"/>
      <c r="H262" s="149"/>
      <c r="I262" s="149"/>
      <c r="J262" s="149"/>
      <c r="K262" s="149"/>
      <c r="L262" s="149"/>
      <c r="M262" s="149"/>
      <c r="N262" s="149"/>
      <c r="O262" s="149"/>
      <c r="P262" s="149"/>
      <c r="Q262" s="149"/>
      <c r="R262" s="149"/>
    </row>
    <row r="263" spans="1:18" ht="30" customHeight="1" x14ac:dyDescent="0.2">
      <c r="A263" s="137"/>
      <c r="B263" s="137"/>
      <c r="C263" s="137"/>
      <c r="D263" s="137"/>
      <c r="E263" s="137"/>
    </row>
    <row r="264" spans="1:18" ht="30" customHeight="1" x14ac:dyDescent="0.2">
      <c r="B264" s="256"/>
      <c r="C264" s="257"/>
      <c r="D264" s="258"/>
      <c r="E264" s="258"/>
      <c r="F264" s="256" t="s">
        <v>467</v>
      </c>
      <c r="K264" s="7"/>
    </row>
    <row r="265" spans="1:18" ht="30" customHeight="1" x14ac:dyDescent="0.2">
      <c r="B265" s="256" t="s">
        <v>468</v>
      </c>
      <c r="C265" s="257"/>
      <c r="D265" s="258"/>
      <c r="E265" s="258"/>
      <c r="F265" s="256" t="s">
        <v>469</v>
      </c>
    </row>
    <row r="266" spans="1:18" ht="30" customHeight="1" x14ac:dyDescent="0.2">
      <c r="H266" s="64"/>
    </row>
    <row r="371" spans="1:8" s="32" customFormat="1" ht="30" customHeight="1" x14ac:dyDescent="0.25">
      <c r="A371" s="44"/>
      <c r="B371" s="42"/>
      <c r="C371" s="44"/>
      <c r="D371" s="42"/>
      <c r="E371" s="42"/>
      <c r="F371" s="42"/>
      <c r="G371" s="42"/>
      <c r="H371" s="39"/>
    </row>
    <row r="372" spans="1:8" s="32" customFormat="1" ht="30" customHeight="1" x14ac:dyDescent="0.25">
      <c r="A372" s="44"/>
      <c r="B372" s="42"/>
      <c r="C372" s="44"/>
      <c r="D372" s="42"/>
      <c r="E372" s="42"/>
      <c r="F372" s="42"/>
      <c r="G372" s="42"/>
      <c r="H372" s="39"/>
    </row>
    <row r="373" spans="1:8" s="32" customFormat="1" ht="30" customHeight="1" x14ac:dyDescent="0.25">
      <c r="A373" s="44"/>
      <c r="B373" s="42"/>
      <c r="C373" s="44"/>
      <c r="D373" s="42"/>
      <c r="E373" s="42"/>
      <c r="F373" s="42"/>
      <c r="G373" s="42"/>
      <c r="H373" s="39"/>
    </row>
    <row r="374" spans="1:8" s="32" customFormat="1" ht="30" customHeight="1" x14ac:dyDescent="0.25">
      <c r="A374" s="44"/>
      <c r="B374" s="42"/>
      <c r="C374" s="44"/>
      <c r="D374" s="42"/>
      <c r="E374" s="42"/>
      <c r="F374" s="42"/>
      <c r="G374" s="42"/>
      <c r="H374" s="39"/>
    </row>
    <row r="375" spans="1:8" s="32" customFormat="1" ht="30" customHeight="1" x14ac:dyDescent="0.25">
      <c r="A375" s="44"/>
      <c r="B375" s="42"/>
      <c r="C375" s="44"/>
      <c r="D375" s="42"/>
      <c r="E375" s="42"/>
      <c r="F375" s="42"/>
      <c r="G375" s="42"/>
      <c r="H375" s="39"/>
    </row>
    <row r="376" spans="1:8" s="32" customFormat="1" ht="30" customHeight="1" x14ac:dyDescent="0.25">
      <c r="A376" s="44"/>
      <c r="B376" s="42"/>
      <c r="C376" s="44"/>
      <c r="D376" s="42"/>
      <c r="E376" s="42"/>
      <c r="F376" s="42"/>
      <c r="G376" s="42"/>
      <c r="H376" s="39"/>
    </row>
    <row r="377" spans="1:8" s="32" customFormat="1" ht="30" customHeight="1" x14ac:dyDescent="0.25">
      <c r="A377" s="44"/>
      <c r="B377" s="42"/>
      <c r="C377" s="44"/>
      <c r="D377" s="42"/>
      <c r="E377" s="42"/>
      <c r="F377" s="42"/>
      <c r="G377" s="42"/>
      <c r="H377" s="39"/>
    </row>
    <row r="378" spans="1:8" s="32" customFormat="1" ht="30" customHeight="1" x14ac:dyDescent="0.25">
      <c r="A378" s="44"/>
      <c r="B378" s="42"/>
      <c r="C378" s="44"/>
      <c r="D378" s="42"/>
      <c r="E378" s="42"/>
      <c r="F378" s="42"/>
      <c r="G378" s="42"/>
      <c r="H378" s="39"/>
    </row>
    <row r="379" spans="1:8" s="32" customFormat="1" ht="30" customHeight="1" x14ac:dyDescent="0.25">
      <c r="A379" s="44"/>
      <c r="B379" s="42"/>
      <c r="C379" s="44"/>
      <c r="D379" s="42"/>
      <c r="E379" s="42"/>
      <c r="F379" s="42"/>
      <c r="G379" s="42"/>
      <c r="H379" s="39"/>
    </row>
    <row r="380" spans="1:8" s="32" customFormat="1" ht="30" customHeight="1" x14ac:dyDescent="0.25">
      <c r="A380" s="44"/>
      <c r="B380" s="42"/>
      <c r="C380" s="44"/>
      <c r="D380" s="42"/>
      <c r="E380" s="42"/>
      <c r="F380" s="42"/>
      <c r="G380" s="42"/>
      <c r="H380" s="39"/>
    </row>
    <row r="381" spans="1:8" s="32" customFormat="1" ht="30" customHeight="1" x14ac:dyDescent="0.25">
      <c r="A381" s="44"/>
      <c r="B381" s="42"/>
      <c r="C381" s="44"/>
      <c r="D381" s="42"/>
      <c r="E381" s="42"/>
      <c r="F381" s="42"/>
      <c r="G381" s="42"/>
      <c r="H381" s="39"/>
    </row>
    <row r="382" spans="1:8" s="32" customFormat="1" ht="30" customHeight="1" x14ac:dyDescent="0.25">
      <c r="A382" s="44"/>
      <c r="B382" s="42"/>
      <c r="C382" s="44"/>
      <c r="D382" s="42"/>
      <c r="E382" s="42"/>
      <c r="F382" s="42"/>
      <c r="G382" s="42"/>
      <c r="H382" s="39"/>
    </row>
    <row r="383" spans="1:8" s="32" customFormat="1" ht="30" customHeight="1" x14ac:dyDescent="0.25">
      <c r="A383" s="44"/>
      <c r="B383" s="42"/>
      <c r="C383" s="44"/>
      <c r="D383" s="42"/>
      <c r="E383" s="42"/>
      <c r="F383" s="42"/>
      <c r="G383" s="42"/>
      <c r="H383" s="39"/>
    </row>
    <row r="384" spans="1:8" s="32" customFormat="1" ht="30" customHeight="1" x14ac:dyDescent="0.25">
      <c r="A384" s="44"/>
      <c r="B384" s="42"/>
      <c r="C384" s="44"/>
      <c r="D384" s="42"/>
      <c r="E384" s="42"/>
      <c r="F384" s="42"/>
      <c r="G384" s="42"/>
      <c r="H384" s="39"/>
    </row>
    <row r="385" spans="1:8" s="32" customFormat="1" ht="30" customHeight="1" x14ac:dyDescent="0.25">
      <c r="A385" s="44"/>
      <c r="B385" s="42"/>
      <c r="C385" s="44"/>
      <c r="D385" s="42"/>
      <c r="E385" s="42"/>
      <c r="F385" s="42"/>
      <c r="G385" s="42"/>
      <c r="H385" s="39"/>
    </row>
    <row r="386" spans="1:8" s="32" customFormat="1" ht="30" customHeight="1" x14ac:dyDescent="0.25">
      <c r="A386" s="44"/>
      <c r="B386" s="42"/>
      <c r="C386" s="44"/>
      <c r="D386" s="42"/>
      <c r="E386" s="42"/>
      <c r="F386" s="42"/>
      <c r="G386" s="42"/>
      <c r="H386" s="39"/>
    </row>
    <row r="387" spans="1:8" s="32" customFormat="1" ht="30" customHeight="1" x14ac:dyDescent="0.25">
      <c r="A387" s="44"/>
      <c r="B387" s="42"/>
      <c r="C387" s="44"/>
      <c r="D387" s="42"/>
      <c r="E387" s="42"/>
      <c r="F387" s="42"/>
      <c r="G387" s="42"/>
      <c r="H387" s="39"/>
    </row>
    <row r="388" spans="1:8" s="32" customFormat="1" ht="30" customHeight="1" x14ac:dyDescent="0.25">
      <c r="A388" s="44"/>
      <c r="B388" s="42"/>
      <c r="C388" s="44"/>
      <c r="D388" s="42"/>
      <c r="E388" s="42"/>
      <c r="F388" s="42"/>
      <c r="G388" s="42"/>
      <c r="H388" s="39"/>
    </row>
    <row r="389" spans="1:8" s="32" customFormat="1" ht="30" customHeight="1" x14ac:dyDescent="0.25">
      <c r="A389" s="44"/>
      <c r="B389" s="42"/>
      <c r="C389" s="44"/>
      <c r="D389" s="42"/>
      <c r="E389" s="42"/>
      <c r="F389" s="42"/>
      <c r="G389" s="42"/>
      <c r="H389" s="39"/>
    </row>
    <row r="390" spans="1:8" s="32" customFormat="1" ht="30" customHeight="1" x14ac:dyDescent="0.25">
      <c r="A390" s="44"/>
      <c r="B390" s="42"/>
      <c r="C390" s="44"/>
      <c r="D390" s="42"/>
      <c r="E390" s="42"/>
      <c r="F390" s="42"/>
      <c r="G390" s="42"/>
      <c r="H390" s="39"/>
    </row>
    <row r="391" spans="1:8" s="32" customFormat="1" ht="30" customHeight="1" x14ac:dyDescent="0.25">
      <c r="A391" s="44"/>
      <c r="B391" s="42"/>
      <c r="C391" s="44"/>
      <c r="D391" s="42"/>
      <c r="E391" s="42"/>
      <c r="F391" s="42"/>
      <c r="G391" s="42"/>
      <c r="H391" s="39"/>
    </row>
    <row r="392" spans="1:8" s="32" customFormat="1" ht="30" customHeight="1" x14ac:dyDescent="0.25">
      <c r="A392" s="44"/>
      <c r="B392" s="42"/>
      <c r="C392" s="44"/>
      <c r="D392" s="42"/>
      <c r="E392" s="42"/>
      <c r="F392" s="42"/>
      <c r="G392" s="42"/>
      <c r="H392" s="39"/>
    </row>
    <row r="393" spans="1:8" s="32" customFormat="1" ht="30" customHeight="1" x14ac:dyDescent="0.25">
      <c r="A393" s="44"/>
      <c r="B393" s="42"/>
      <c r="C393" s="44"/>
      <c r="D393" s="42"/>
      <c r="E393" s="42"/>
      <c r="F393" s="42"/>
      <c r="G393" s="42"/>
      <c r="H393" s="39"/>
    </row>
    <row r="394" spans="1:8" s="32" customFormat="1" ht="30" customHeight="1" x14ac:dyDescent="0.25">
      <c r="A394" s="44"/>
      <c r="B394" s="42"/>
      <c r="C394" s="44"/>
      <c r="D394" s="42"/>
      <c r="E394" s="42"/>
      <c r="F394" s="42"/>
      <c r="G394" s="42"/>
      <c r="H394" s="39"/>
    </row>
    <row r="395" spans="1:8" s="32" customFormat="1" ht="30" customHeight="1" x14ac:dyDescent="0.25">
      <c r="A395" s="44"/>
      <c r="B395" s="42"/>
      <c r="C395" s="44"/>
      <c r="D395" s="42"/>
      <c r="E395" s="42"/>
      <c r="F395" s="42"/>
      <c r="G395" s="42"/>
      <c r="H395" s="39"/>
    </row>
    <row r="396" spans="1:8" s="32" customFormat="1" ht="30" customHeight="1" x14ac:dyDescent="0.25">
      <c r="A396" s="44"/>
      <c r="B396" s="42"/>
      <c r="C396" s="44"/>
      <c r="D396" s="42"/>
      <c r="E396" s="42"/>
      <c r="F396" s="42"/>
      <c r="G396" s="42"/>
      <c r="H396" s="39"/>
    </row>
    <row r="397" spans="1:8" s="32" customFormat="1" ht="30" customHeight="1" x14ac:dyDescent="0.25">
      <c r="A397" s="44"/>
      <c r="B397" s="42"/>
      <c r="C397" s="44"/>
      <c r="D397" s="42"/>
      <c r="E397" s="42"/>
      <c r="F397" s="42"/>
      <c r="G397" s="42"/>
      <c r="H397" s="39"/>
    </row>
    <row r="398" spans="1:8" s="32" customFormat="1" ht="30" customHeight="1" x14ac:dyDescent="0.25">
      <c r="A398" s="44"/>
      <c r="B398" s="42"/>
      <c r="C398" s="44"/>
      <c r="D398" s="42"/>
      <c r="E398" s="42"/>
      <c r="F398" s="42"/>
      <c r="G398" s="42"/>
      <c r="H398" s="39"/>
    </row>
    <row r="399" spans="1:8" s="32" customFormat="1" ht="30" customHeight="1" x14ac:dyDescent="0.25">
      <c r="A399" s="44"/>
      <c r="B399" s="42"/>
      <c r="C399" s="44"/>
      <c r="D399" s="42"/>
      <c r="E399" s="42"/>
      <c r="F399" s="42"/>
      <c r="G399" s="42"/>
      <c r="H399" s="39"/>
    </row>
    <row r="400" spans="1:8" s="32" customFormat="1" ht="30" customHeight="1" x14ac:dyDescent="0.25">
      <c r="A400" s="44"/>
      <c r="B400" s="42"/>
      <c r="C400" s="44"/>
      <c r="D400" s="42"/>
      <c r="E400" s="42"/>
      <c r="F400" s="42"/>
      <c r="G400" s="42"/>
      <c r="H400" s="39"/>
    </row>
    <row r="64861" spans="2:18" s="4" customFormat="1" ht="30" customHeight="1" x14ac:dyDescent="0.2">
      <c r="B64861" s="23"/>
      <c r="D64861" s="23"/>
      <c r="E64861" s="23"/>
      <c r="F64861" s="23"/>
      <c r="G64861" s="23"/>
      <c r="H64861" s="2"/>
      <c r="N64861" s="1"/>
      <c r="O64861" s="1"/>
      <c r="P64861" s="1"/>
      <c r="Q64861" s="1"/>
      <c r="R64861" s="1"/>
    </row>
    <row r="64863" spans="2:18" s="4" customFormat="1" ht="30" customHeight="1" x14ac:dyDescent="0.2">
      <c r="B64863" s="23"/>
      <c r="D64863" s="23"/>
      <c r="E64863" s="23"/>
      <c r="F64863" s="23"/>
      <c r="G64863" s="23"/>
      <c r="H64863" s="2"/>
      <c r="N64863" s="1"/>
      <c r="O64863" s="1"/>
      <c r="P64863" s="1"/>
      <c r="Q64863" s="1"/>
      <c r="R64863" s="1"/>
    </row>
    <row r="64873" spans="2:18" ht="30" customHeight="1" x14ac:dyDescent="0.2">
      <c r="P64873" s="4"/>
      <c r="Q64873" s="4"/>
      <c r="R64873" s="4"/>
    </row>
    <row r="64874" spans="2:18" ht="30" customHeight="1" x14ac:dyDescent="0.2">
      <c r="B64874" s="23">
        <f>SUM(B7:B64873)</f>
        <v>0</v>
      </c>
    </row>
    <row r="64875" spans="2:18" ht="30" customHeight="1" x14ac:dyDescent="0.2">
      <c r="P64875" s="4"/>
      <c r="Q64875" s="4"/>
      <c r="R64875" s="4"/>
    </row>
    <row r="64876" spans="2:18" ht="30" customHeight="1" x14ac:dyDescent="0.2">
      <c r="B64876" s="23">
        <f>SUM(B64874)</f>
        <v>0</v>
      </c>
      <c r="N64876" s="4"/>
      <c r="O64876" s="4"/>
    </row>
    <row r="64878" spans="2:18" ht="30" customHeight="1" x14ac:dyDescent="0.2">
      <c r="N64878" s="4"/>
      <c r="O64878" s="4"/>
    </row>
    <row r="1048202" spans="17:17" ht="30" customHeight="1" x14ac:dyDescent="0.2">
      <c r="Q1048202" s="11" t="e">
        <f>SUM(#REF!)</f>
        <v>#REF!</v>
      </c>
    </row>
  </sheetData>
  <mergeCells count="52">
    <mergeCell ref="A222:B222"/>
    <mergeCell ref="A226:B226"/>
    <mergeCell ref="A230:B230"/>
    <mergeCell ref="A141:B141"/>
    <mergeCell ref="A146:B146"/>
    <mergeCell ref="A156:B156"/>
    <mergeCell ref="A211:B211"/>
    <mergeCell ref="A218:B218"/>
    <mergeCell ref="A174:B174"/>
    <mergeCell ref="A180:B180"/>
    <mergeCell ref="A185:B185"/>
    <mergeCell ref="A170:B170"/>
    <mergeCell ref="A151:B151"/>
    <mergeCell ref="A162:B162"/>
    <mergeCell ref="A12:B12"/>
    <mergeCell ref="A32:B32"/>
    <mergeCell ref="A2:R2"/>
    <mergeCell ref="A3:R3"/>
    <mergeCell ref="A4:R4"/>
    <mergeCell ref="A26:B26"/>
    <mergeCell ref="A22:B22"/>
    <mergeCell ref="A17:B17"/>
    <mergeCell ref="I6:L6"/>
    <mergeCell ref="A40:B40"/>
    <mergeCell ref="A45:B45"/>
    <mergeCell ref="A51:B51"/>
    <mergeCell ref="A61:B61"/>
    <mergeCell ref="A65:B65"/>
    <mergeCell ref="A56:B56"/>
    <mergeCell ref="A72:B72"/>
    <mergeCell ref="A77:B77"/>
    <mergeCell ref="A82:B82"/>
    <mergeCell ref="A90:B90"/>
    <mergeCell ref="A129:B129"/>
    <mergeCell ref="A108:B108"/>
    <mergeCell ref="A85:B85"/>
    <mergeCell ref="A259:B259"/>
    <mergeCell ref="A133:B133"/>
    <mergeCell ref="A250:B250"/>
    <mergeCell ref="A96:B96"/>
    <mergeCell ref="A99:B99"/>
    <mergeCell ref="A104:B104"/>
    <mergeCell ref="A115:B115"/>
    <mergeCell ref="A120:B120"/>
    <mergeCell ref="A124:B124"/>
    <mergeCell ref="A198:B198"/>
    <mergeCell ref="A207:B207"/>
    <mergeCell ref="A189:B189"/>
    <mergeCell ref="A236:B236"/>
    <mergeCell ref="A241:B241"/>
    <mergeCell ref="A246:B246"/>
    <mergeCell ref="A255:B255"/>
  </mergeCells>
  <phoneticPr fontId="19" type="noConversion"/>
  <pageMargins left="0.15748031496062992" right="0.15748031496062992" top="0.15748031496062992" bottom="0.15748031496062992" header="0.15748031496062992" footer="0.15748031496062992"/>
  <pageSetup paperSize="5" scale="46" fitToHeight="0" orientation="landscape" r:id="rId1"/>
  <rowBreaks count="10" manualBreakCount="10">
    <brk id="33" max="17" man="1"/>
    <brk id="65" max="17" man="1"/>
    <brk id="96" max="17" man="1"/>
    <brk id="125" max="17" man="1"/>
    <brk id="152" max="17" man="1"/>
    <brk id="181" max="17" man="1"/>
    <brk id="212" max="17" man="1"/>
    <brk id="247" max="17" man="1"/>
    <brk id="267" max="12" man="1"/>
    <brk id="272" max="12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8BF6AE-B7EA-4DD9-ABA0-965AC9C19624}">
  <sheetPr>
    <pageSetUpPr fitToPage="1"/>
  </sheetPr>
  <dimension ref="B1:M999978"/>
  <sheetViews>
    <sheetView showGridLines="0" view="pageBreakPreview" zoomScale="50" zoomScaleNormal="80" zoomScaleSheetLayoutView="50" workbookViewId="0">
      <pane xSplit="3" ySplit="6" topLeftCell="D112" activePane="bottomRight" state="frozen"/>
      <selection pane="topRight" activeCell="C1" sqref="C1"/>
      <selection pane="bottomLeft" activeCell="A9" sqref="A9"/>
      <selection pane="bottomRight" activeCell="J137" sqref="J137"/>
    </sheetView>
  </sheetViews>
  <sheetFormatPr baseColWidth="10" defaultColWidth="11.42578125" defaultRowHeight="30" customHeight="1" x14ac:dyDescent="0.2"/>
  <cols>
    <col min="1" max="1" width="1.85546875" style="1" customWidth="1"/>
    <col min="2" max="2" width="6.42578125" style="4" customWidth="1"/>
    <col min="3" max="3" width="46.42578125" style="23" customWidth="1"/>
    <col min="4" max="4" width="9.85546875" style="4" customWidth="1"/>
    <col min="5" max="5" width="48.140625" style="23" customWidth="1"/>
    <col min="6" max="6" width="31.85546875" style="244" customWidth="1"/>
    <col min="7" max="7" width="20.7109375" style="2" customWidth="1"/>
    <col min="8" max="9" width="17.7109375" style="1" customWidth="1"/>
    <col min="10" max="10" width="24.42578125" style="1" customWidth="1"/>
    <col min="11" max="11" width="24.28515625" style="1" customWidth="1"/>
    <col min="12" max="12" width="24.140625" style="1" customWidth="1"/>
    <col min="13" max="16384" width="11.42578125" style="1"/>
  </cols>
  <sheetData>
    <row r="1" spans="2:13" ht="30" customHeight="1" x14ac:dyDescent="0.35">
      <c r="B1" s="305" t="s">
        <v>395</v>
      </c>
      <c r="C1" s="305"/>
      <c r="D1" s="305"/>
      <c r="E1" s="305"/>
      <c r="F1" s="305"/>
      <c r="G1" s="305"/>
      <c r="H1" s="305"/>
      <c r="I1" s="305"/>
      <c r="J1" s="305"/>
      <c r="K1" s="305"/>
      <c r="L1" s="305"/>
    </row>
    <row r="2" spans="2:13" ht="30" customHeight="1" x14ac:dyDescent="0.35">
      <c r="B2" s="306" t="s">
        <v>412</v>
      </c>
      <c r="C2" s="306"/>
      <c r="D2" s="306"/>
      <c r="E2" s="306"/>
      <c r="F2" s="306"/>
      <c r="G2" s="306"/>
      <c r="H2" s="306"/>
      <c r="I2" s="306"/>
      <c r="J2" s="306"/>
      <c r="K2" s="306"/>
      <c r="L2" s="306"/>
    </row>
    <row r="3" spans="2:13" ht="30" customHeight="1" x14ac:dyDescent="0.3">
      <c r="B3" s="337" t="s">
        <v>692</v>
      </c>
      <c r="C3" s="337"/>
      <c r="D3" s="337"/>
      <c r="E3" s="337"/>
      <c r="F3" s="337"/>
      <c r="G3" s="337"/>
      <c r="H3" s="337"/>
      <c r="I3" s="337"/>
      <c r="J3" s="337"/>
      <c r="K3" s="337"/>
      <c r="L3" s="337"/>
      <c r="M3" s="189"/>
    </row>
    <row r="4" spans="2:13" ht="30" customHeight="1" thickBot="1" x14ac:dyDescent="0.35">
      <c r="B4" s="337"/>
      <c r="C4" s="337"/>
      <c r="D4" s="15"/>
      <c r="E4" s="22"/>
      <c r="F4" s="240"/>
      <c r="G4" s="15"/>
    </row>
    <row r="5" spans="2:13" ht="30" customHeight="1" thickBot="1" x14ac:dyDescent="0.3">
      <c r="B5" s="29"/>
      <c r="C5" s="30"/>
      <c r="D5" s="29"/>
      <c r="E5" s="30"/>
      <c r="F5" s="241"/>
      <c r="G5" s="31"/>
      <c r="H5" s="316" t="s">
        <v>119</v>
      </c>
      <c r="I5" s="318"/>
      <c r="J5" s="32"/>
      <c r="K5" s="32"/>
      <c r="L5" s="32"/>
    </row>
    <row r="6" spans="2:13" s="16" customFormat="1" ht="30" customHeight="1" thickBot="1" x14ac:dyDescent="0.3">
      <c r="B6" s="33" t="s">
        <v>0</v>
      </c>
      <c r="C6" s="33" t="s">
        <v>351</v>
      </c>
      <c r="D6" s="33" t="s">
        <v>408</v>
      </c>
      <c r="E6" s="33" t="s">
        <v>126</v>
      </c>
      <c r="F6" s="247" t="s">
        <v>113</v>
      </c>
      <c r="G6" s="33" t="s">
        <v>123</v>
      </c>
      <c r="H6" s="34" t="s">
        <v>1</v>
      </c>
      <c r="I6" s="34" t="s">
        <v>2</v>
      </c>
      <c r="J6" s="35" t="s">
        <v>114</v>
      </c>
      <c r="K6" s="35" t="s">
        <v>3</v>
      </c>
      <c r="L6" s="35" t="s">
        <v>115</v>
      </c>
    </row>
    <row r="7" spans="2:13" s="39" customFormat="1" ht="30" customHeight="1" thickBot="1" x14ac:dyDescent="0.3">
      <c r="B7" s="331" t="s">
        <v>175</v>
      </c>
      <c r="C7" s="332"/>
      <c r="D7" s="332"/>
      <c r="E7" s="332"/>
      <c r="F7" s="332"/>
      <c r="G7" s="332"/>
      <c r="H7" s="332"/>
      <c r="I7" s="332"/>
      <c r="J7" s="332"/>
      <c r="K7" s="332"/>
      <c r="L7" s="333"/>
    </row>
    <row r="8" spans="2:13" s="39" customFormat="1" ht="30" customHeight="1" x14ac:dyDescent="0.25">
      <c r="B8" s="36">
        <f>1</f>
        <v>1</v>
      </c>
      <c r="C8" s="103" t="s">
        <v>137</v>
      </c>
      <c r="D8" s="36" t="s">
        <v>407</v>
      </c>
      <c r="E8" s="104" t="s">
        <v>446</v>
      </c>
      <c r="F8" s="120" t="s">
        <v>120</v>
      </c>
      <c r="G8" s="105">
        <v>19500</v>
      </c>
      <c r="H8" s="105">
        <v>559.64999999999964</v>
      </c>
      <c r="I8" s="102">
        <v>592.79999999999995</v>
      </c>
      <c r="J8" s="105">
        <v>4586.8900000000003</v>
      </c>
      <c r="K8" s="102">
        <f>SUM(H8:J8)</f>
        <v>5739.34</v>
      </c>
      <c r="L8" s="77">
        <f>+G8-K8</f>
        <v>13760.66</v>
      </c>
      <c r="M8" s="190"/>
    </row>
    <row r="9" spans="2:13" s="39" customFormat="1" ht="30" customHeight="1" x14ac:dyDescent="0.25">
      <c r="B9" s="325" t="s">
        <v>124</v>
      </c>
      <c r="C9" s="326"/>
      <c r="D9" s="326"/>
      <c r="E9" s="326"/>
      <c r="F9" s="326"/>
      <c r="G9" s="37">
        <f>SUM(G8)</f>
        <v>19500</v>
      </c>
      <c r="H9" s="37">
        <f t="shared" ref="H9:L9" si="0">SUM(H8)</f>
        <v>559.64999999999964</v>
      </c>
      <c r="I9" s="37">
        <f t="shared" si="0"/>
        <v>592.79999999999995</v>
      </c>
      <c r="J9" s="37">
        <f t="shared" si="0"/>
        <v>4586.8900000000003</v>
      </c>
      <c r="K9" s="37">
        <f t="shared" si="0"/>
        <v>5739.34</v>
      </c>
      <c r="L9" s="37">
        <f t="shared" si="0"/>
        <v>13760.66</v>
      </c>
      <c r="M9" s="190"/>
    </row>
    <row r="10" spans="2:13" s="40" customFormat="1" ht="30" customHeight="1" thickBot="1" x14ac:dyDescent="0.3">
      <c r="B10" s="50"/>
      <c r="C10" s="50"/>
      <c r="D10" s="50"/>
      <c r="E10" s="50"/>
      <c r="F10" s="248"/>
      <c r="M10" s="38"/>
    </row>
    <row r="11" spans="2:13" s="69" customFormat="1" ht="30" customHeight="1" thickBot="1" x14ac:dyDescent="0.3">
      <c r="B11" s="331" t="s">
        <v>150</v>
      </c>
      <c r="C11" s="332"/>
      <c r="D11" s="332"/>
      <c r="E11" s="332"/>
      <c r="F11" s="332"/>
      <c r="G11" s="332"/>
      <c r="H11" s="332"/>
      <c r="I11" s="332"/>
      <c r="J11" s="332"/>
      <c r="K11" s="332"/>
      <c r="L11" s="333"/>
    </row>
    <row r="12" spans="2:13" s="39" customFormat="1" ht="30" customHeight="1" x14ac:dyDescent="0.25">
      <c r="B12" s="79">
        <f>+B8+1</f>
        <v>2</v>
      </c>
      <c r="C12" s="103" t="s">
        <v>244</v>
      </c>
      <c r="D12" s="36" t="s">
        <v>407</v>
      </c>
      <c r="E12" s="104" t="s">
        <v>473</v>
      </c>
      <c r="F12" s="120" t="s">
        <v>121</v>
      </c>
      <c r="G12" s="81">
        <v>51000</v>
      </c>
      <c r="H12" s="81">
        <f>G12*2.87%</f>
        <v>1463.7</v>
      </c>
      <c r="I12" s="81">
        <f>+G12*3.04%</f>
        <v>1550.4</v>
      </c>
      <c r="J12" s="81">
        <v>11996.51</v>
      </c>
      <c r="K12" s="102">
        <f>SUM(H12:J12)</f>
        <v>15010.61</v>
      </c>
      <c r="L12" s="77">
        <f>+G12-K12</f>
        <v>35989.39</v>
      </c>
      <c r="M12" s="190"/>
    </row>
    <row r="13" spans="2:13" s="39" customFormat="1" ht="30" customHeight="1" x14ac:dyDescent="0.25">
      <c r="B13" s="325" t="s">
        <v>124</v>
      </c>
      <c r="C13" s="326"/>
      <c r="D13" s="326"/>
      <c r="E13" s="326"/>
      <c r="F13" s="327"/>
      <c r="G13" s="37">
        <f>SUM(G12)</f>
        <v>51000</v>
      </c>
      <c r="H13" s="37">
        <f t="shared" ref="H13:L13" si="1">SUM(H12)</f>
        <v>1463.7</v>
      </c>
      <c r="I13" s="37">
        <f t="shared" si="1"/>
        <v>1550.4</v>
      </c>
      <c r="J13" s="37">
        <f t="shared" si="1"/>
        <v>11996.51</v>
      </c>
      <c r="K13" s="37">
        <f t="shared" si="1"/>
        <v>15010.61</v>
      </c>
      <c r="L13" s="37">
        <f t="shared" si="1"/>
        <v>35989.39</v>
      </c>
    </row>
    <row r="14" spans="2:13" s="39" customFormat="1" ht="30" customHeight="1" thickBot="1" x14ac:dyDescent="0.3">
      <c r="B14" s="50"/>
      <c r="C14" s="50"/>
      <c r="D14" s="50"/>
      <c r="E14" s="50"/>
      <c r="F14" s="248"/>
      <c r="G14" s="85"/>
      <c r="H14" s="85"/>
      <c r="I14" s="85"/>
      <c r="J14" s="85"/>
      <c r="K14" s="85"/>
      <c r="L14" s="85"/>
    </row>
    <row r="15" spans="2:13" s="69" customFormat="1" ht="30" customHeight="1" thickBot="1" x14ac:dyDescent="0.3">
      <c r="B15" s="331" t="s">
        <v>152</v>
      </c>
      <c r="C15" s="332"/>
      <c r="D15" s="332"/>
      <c r="E15" s="332"/>
      <c r="F15" s="332"/>
      <c r="G15" s="332"/>
      <c r="H15" s="332"/>
      <c r="I15" s="332"/>
      <c r="J15" s="332"/>
      <c r="K15" s="332"/>
      <c r="L15" s="333"/>
    </row>
    <row r="16" spans="2:13" s="39" customFormat="1" ht="30" customHeight="1" x14ac:dyDescent="0.25">
      <c r="B16" s="79">
        <f>+B12+1</f>
        <v>3</v>
      </c>
      <c r="C16" s="80" t="s">
        <v>247</v>
      </c>
      <c r="D16" s="36" t="s">
        <v>407</v>
      </c>
      <c r="E16" s="84" t="s">
        <v>499</v>
      </c>
      <c r="F16" s="120" t="s">
        <v>121</v>
      </c>
      <c r="G16" s="105">
        <v>25000</v>
      </c>
      <c r="H16" s="81">
        <f>G16*2.87%</f>
        <v>717.5</v>
      </c>
      <c r="I16" s="81">
        <f>+G16*3.04%</f>
        <v>760</v>
      </c>
      <c r="J16" s="81">
        <v>5880.62</v>
      </c>
      <c r="K16" s="102">
        <f>SUM(H16:J16)</f>
        <v>7358.12</v>
      </c>
      <c r="L16" s="77">
        <f>+G16-K16</f>
        <v>17641.88</v>
      </c>
      <c r="M16" s="228"/>
    </row>
    <row r="17" spans="2:13" s="39" customFormat="1" ht="30" customHeight="1" x14ac:dyDescent="0.25">
      <c r="B17" s="325" t="s">
        <v>124</v>
      </c>
      <c r="C17" s="326"/>
      <c r="D17" s="326"/>
      <c r="E17" s="326"/>
      <c r="F17" s="327"/>
      <c r="G17" s="37">
        <f>SUM(G16)</f>
        <v>25000</v>
      </c>
      <c r="H17" s="37">
        <f t="shared" ref="H17:L17" si="2">SUM(H16)</f>
        <v>717.5</v>
      </c>
      <c r="I17" s="37">
        <f t="shared" si="2"/>
        <v>760</v>
      </c>
      <c r="J17" s="37">
        <f t="shared" si="2"/>
        <v>5880.62</v>
      </c>
      <c r="K17" s="37">
        <f t="shared" si="2"/>
        <v>7358.12</v>
      </c>
      <c r="L17" s="37">
        <f t="shared" si="2"/>
        <v>17641.88</v>
      </c>
    </row>
    <row r="18" spans="2:13" s="39" customFormat="1" ht="30" customHeight="1" thickBot="1" x14ac:dyDescent="0.3">
      <c r="B18" s="50"/>
      <c r="C18" s="50"/>
      <c r="D18" s="50"/>
      <c r="E18" s="50"/>
      <c r="F18" s="248"/>
      <c r="G18" s="40"/>
      <c r="H18" s="40"/>
      <c r="I18" s="40"/>
      <c r="J18" s="40"/>
      <c r="K18" s="40"/>
      <c r="L18" s="40"/>
    </row>
    <row r="19" spans="2:13" s="39" customFormat="1" ht="30" customHeight="1" thickBot="1" x14ac:dyDescent="0.3">
      <c r="B19" s="331" t="s">
        <v>237</v>
      </c>
      <c r="C19" s="332"/>
      <c r="D19" s="332"/>
      <c r="E19" s="332"/>
      <c r="F19" s="332"/>
      <c r="G19" s="332"/>
      <c r="H19" s="332"/>
      <c r="I19" s="332"/>
      <c r="J19" s="332"/>
      <c r="K19" s="332"/>
      <c r="L19" s="333"/>
    </row>
    <row r="20" spans="2:13" s="85" customFormat="1" ht="30" customHeight="1" x14ac:dyDescent="0.25">
      <c r="B20" s="74">
        <f>+B16+1</f>
        <v>4</v>
      </c>
      <c r="C20" s="107" t="s">
        <v>55</v>
      </c>
      <c r="D20" s="117" t="s">
        <v>407</v>
      </c>
      <c r="E20" s="118" t="s">
        <v>177</v>
      </c>
      <c r="F20" s="120" t="s">
        <v>121</v>
      </c>
      <c r="G20" s="102">
        <v>63500</v>
      </c>
      <c r="H20" s="76">
        <v>1822.4499999999998</v>
      </c>
      <c r="I20" s="76">
        <v>1930.4</v>
      </c>
      <c r="J20" s="102">
        <v>14936.79</v>
      </c>
      <c r="K20" s="76">
        <f>SUM(H20:J20)</f>
        <v>18689.64</v>
      </c>
      <c r="L20" s="77">
        <f>+G20-K20</f>
        <v>44810.36</v>
      </c>
      <c r="M20" s="40"/>
    </row>
    <row r="21" spans="2:13" s="39" customFormat="1" ht="30" customHeight="1" x14ac:dyDescent="0.25">
      <c r="B21" s="325" t="s">
        <v>124</v>
      </c>
      <c r="C21" s="326"/>
      <c r="D21" s="326"/>
      <c r="E21" s="326"/>
      <c r="F21" s="327"/>
      <c r="G21" s="37">
        <f t="shared" ref="G21:L21" si="3">SUM(G20:G20)</f>
        <v>63500</v>
      </c>
      <c r="H21" s="37">
        <f t="shared" si="3"/>
        <v>1822.4499999999998</v>
      </c>
      <c r="I21" s="37">
        <f t="shared" si="3"/>
        <v>1930.4</v>
      </c>
      <c r="J21" s="37">
        <f t="shared" si="3"/>
        <v>14936.79</v>
      </c>
      <c r="K21" s="37">
        <f t="shared" si="3"/>
        <v>18689.64</v>
      </c>
      <c r="L21" s="37">
        <f t="shared" si="3"/>
        <v>44810.36</v>
      </c>
    </row>
    <row r="22" spans="2:13" s="39" customFormat="1" ht="30" customHeight="1" thickBot="1" x14ac:dyDescent="0.3">
      <c r="B22" s="50"/>
      <c r="C22" s="50"/>
      <c r="D22" s="50"/>
      <c r="E22" s="50"/>
      <c r="F22" s="248"/>
      <c r="G22" s="40"/>
      <c r="H22" s="40"/>
      <c r="I22" s="40"/>
      <c r="J22" s="40"/>
      <c r="K22" s="40"/>
      <c r="L22" s="40"/>
    </row>
    <row r="23" spans="2:13" s="39" customFormat="1" ht="30" customHeight="1" thickBot="1" x14ac:dyDescent="0.3">
      <c r="B23" s="331" t="s">
        <v>593</v>
      </c>
      <c r="C23" s="332"/>
      <c r="D23" s="332"/>
      <c r="E23" s="332"/>
      <c r="F23" s="332"/>
      <c r="G23" s="332"/>
      <c r="H23" s="332"/>
      <c r="I23" s="332"/>
      <c r="J23" s="332"/>
      <c r="K23" s="332"/>
      <c r="L23" s="333"/>
    </row>
    <row r="24" spans="2:13" s="85" customFormat="1" ht="30" customHeight="1" x14ac:dyDescent="0.25">
      <c r="B24" s="74">
        <f>+B20+1</f>
        <v>5</v>
      </c>
      <c r="C24" s="107" t="s">
        <v>592</v>
      </c>
      <c r="D24" s="117" t="s">
        <v>407</v>
      </c>
      <c r="E24" s="118" t="s">
        <v>50</v>
      </c>
      <c r="F24" s="120" t="s">
        <v>121</v>
      </c>
      <c r="G24" s="102">
        <v>10000</v>
      </c>
      <c r="H24" s="76">
        <f>+G24*2.87%</f>
        <v>287</v>
      </c>
      <c r="I24" s="76">
        <f>+G24*3.04%</f>
        <v>304</v>
      </c>
      <c r="J24" s="102">
        <v>0</v>
      </c>
      <c r="K24" s="76">
        <f>SUM(H24:J24)</f>
        <v>591</v>
      </c>
      <c r="L24" s="77">
        <f>+G24-K24</f>
        <v>9409</v>
      </c>
      <c r="M24" s="40"/>
    </row>
    <row r="25" spans="2:13" s="39" customFormat="1" ht="30" customHeight="1" thickBot="1" x14ac:dyDescent="0.3">
      <c r="B25" s="325" t="s">
        <v>124</v>
      </c>
      <c r="C25" s="326"/>
      <c r="D25" s="326"/>
      <c r="E25" s="326"/>
      <c r="F25" s="327"/>
      <c r="G25" s="37">
        <f t="shared" ref="G25:L25" si="4">SUM(G24:G24)</f>
        <v>10000</v>
      </c>
      <c r="H25" s="37">
        <f t="shared" si="4"/>
        <v>287</v>
      </c>
      <c r="I25" s="37">
        <f t="shared" si="4"/>
        <v>304</v>
      </c>
      <c r="J25" s="37">
        <f t="shared" si="4"/>
        <v>0</v>
      </c>
      <c r="K25" s="37">
        <f t="shared" si="4"/>
        <v>591</v>
      </c>
      <c r="L25" s="37">
        <f t="shared" si="4"/>
        <v>9409</v>
      </c>
      <c r="M25" s="40"/>
    </row>
    <row r="26" spans="2:13" s="39" customFormat="1" ht="30" customHeight="1" thickBot="1" x14ac:dyDescent="0.3">
      <c r="B26" s="331" t="s">
        <v>154</v>
      </c>
      <c r="C26" s="332"/>
      <c r="D26" s="332"/>
      <c r="E26" s="332"/>
      <c r="F26" s="332"/>
      <c r="G26" s="332"/>
      <c r="H26" s="332"/>
      <c r="I26" s="332"/>
      <c r="J26" s="332"/>
      <c r="K26" s="332"/>
      <c r="L26" s="333"/>
    </row>
    <row r="27" spans="2:13" s="39" customFormat="1" ht="30" customHeight="1" x14ac:dyDescent="0.25">
      <c r="B27" s="74">
        <f>+B24+1</f>
        <v>6</v>
      </c>
      <c r="C27" s="107" t="s">
        <v>47</v>
      </c>
      <c r="D27" s="117" t="s">
        <v>407</v>
      </c>
      <c r="E27" s="118" t="s">
        <v>442</v>
      </c>
      <c r="F27" s="120" t="s">
        <v>121</v>
      </c>
      <c r="G27" s="76">
        <v>53000</v>
      </c>
      <c r="H27" s="76">
        <f>+G27*2.87%</f>
        <v>1521.1</v>
      </c>
      <c r="I27" s="76">
        <f>+G27*3.04%</f>
        <v>1611.2</v>
      </c>
      <c r="J27" s="102">
        <v>12466.93</v>
      </c>
      <c r="K27" s="76">
        <f>SUM(H27:J27)</f>
        <v>15599.23</v>
      </c>
      <c r="L27" s="77">
        <f>+G27-K27</f>
        <v>37400.770000000004</v>
      </c>
    </row>
    <row r="28" spans="2:13" s="39" customFormat="1" ht="30" customHeight="1" x14ac:dyDescent="0.25">
      <c r="B28" s="325" t="s">
        <v>124</v>
      </c>
      <c r="C28" s="326"/>
      <c r="D28" s="326"/>
      <c r="E28" s="326"/>
      <c r="F28" s="327"/>
      <c r="G28" s="37">
        <f t="shared" ref="G28:L28" si="5">SUM(G27:G27)</f>
        <v>53000</v>
      </c>
      <c r="H28" s="37">
        <f t="shared" si="5"/>
        <v>1521.1</v>
      </c>
      <c r="I28" s="37">
        <f t="shared" si="5"/>
        <v>1611.2</v>
      </c>
      <c r="J28" s="37">
        <f t="shared" si="5"/>
        <v>12466.93</v>
      </c>
      <c r="K28" s="37">
        <f t="shared" si="5"/>
        <v>15599.23</v>
      </c>
      <c r="L28" s="37">
        <f t="shared" si="5"/>
        <v>37400.770000000004</v>
      </c>
    </row>
    <row r="29" spans="2:13" s="40" customFormat="1" ht="30" customHeight="1" thickBot="1" x14ac:dyDescent="0.3">
      <c r="B29" s="44"/>
      <c r="C29" s="42"/>
      <c r="D29" s="44"/>
      <c r="E29" s="43"/>
      <c r="F29" s="242"/>
      <c r="G29" s="39"/>
      <c r="H29" s="39"/>
      <c r="I29" s="39"/>
      <c r="J29" s="39"/>
      <c r="K29" s="39"/>
      <c r="L29" s="38"/>
    </row>
    <row r="30" spans="2:13" s="39" customFormat="1" ht="30" customHeight="1" thickBot="1" x14ac:dyDescent="0.3">
      <c r="B30" s="328" t="s">
        <v>181</v>
      </c>
      <c r="C30" s="329"/>
      <c r="D30" s="329"/>
      <c r="E30" s="329"/>
      <c r="F30" s="329"/>
      <c r="G30" s="329"/>
      <c r="H30" s="329"/>
      <c r="I30" s="329"/>
      <c r="J30" s="329"/>
      <c r="K30" s="329"/>
      <c r="L30" s="330"/>
    </row>
    <row r="31" spans="2:13" s="86" customFormat="1" ht="30" customHeight="1" x14ac:dyDescent="0.25">
      <c r="B31" s="74">
        <f>+B27+1</f>
        <v>7</v>
      </c>
      <c r="C31" s="107" t="s">
        <v>241</v>
      </c>
      <c r="D31" s="117" t="s">
        <v>407</v>
      </c>
      <c r="E31" s="104" t="s">
        <v>242</v>
      </c>
      <c r="F31" s="120" t="s">
        <v>121</v>
      </c>
      <c r="G31" s="102">
        <v>28500</v>
      </c>
      <c r="H31" s="102">
        <v>817.94999999999982</v>
      </c>
      <c r="I31" s="83">
        <v>866.40000000000009</v>
      </c>
      <c r="J31" s="76">
        <v>0</v>
      </c>
      <c r="K31" s="76">
        <f>SUM(H31:J31)</f>
        <v>1684.35</v>
      </c>
      <c r="L31" s="77">
        <f>+G31-K31</f>
        <v>26815.65</v>
      </c>
      <c r="M31" s="47"/>
    </row>
    <row r="32" spans="2:13" s="39" customFormat="1" ht="30" customHeight="1" x14ac:dyDescent="0.25">
      <c r="B32" s="325" t="s">
        <v>124</v>
      </c>
      <c r="C32" s="326"/>
      <c r="D32" s="326"/>
      <c r="E32" s="326"/>
      <c r="F32" s="327"/>
      <c r="G32" s="37">
        <f t="shared" ref="G32:L32" si="6">SUM(G31:G31)</f>
        <v>28500</v>
      </c>
      <c r="H32" s="37">
        <f t="shared" si="6"/>
        <v>817.94999999999982</v>
      </c>
      <c r="I32" s="37">
        <f t="shared" si="6"/>
        <v>866.40000000000009</v>
      </c>
      <c r="J32" s="37">
        <f t="shared" si="6"/>
        <v>0</v>
      </c>
      <c r="K32" s="37">
        <f t="shared" si="6"/>
        <v>1684.35</v>
      </c>
      <c r="L32" s="37">
        <f t="shared" si="6"/>
        <v>26815.65</v>
      </c>
    </row>
    <row r="33" spans="2:13" s="39" customFormat="1" ht="30" customHeight="1" thickBot="1" x14ac:dyDescent="0.3">
      <c r="B33" s="50"/>
      <c r="C33" s="50"/>
      <c r="D33" s="50"/>
      <c r="E33" s="50"/>
      <c r="F33" s="248"/>
      <c r="G33" s="40"/>
      <c r="H33" s="40"/>
      <c r="I33" s="40"/>
      <c r="J33" s="40"/>
      <c r="K33" s="40"/>
      <c r="L33" s="40"/>
    </row>
    <row r="34" spans="2:13" s="39" customFormat="1" ht="30" customHeight="1" thickBot="1" x14ac:dyDescent="0.3">
      <c r="B34" s="328" t="s">
        <v>155</v>
      </c>
      <c r="C34" s="329"/>
      <c r="D34" s="329"/>
      <c r="E34" s="329"/>
      <c r="F34" s="329"/>
      <c r="G34" s="329"/>
      <c r="H34" s="329"/>
      <c r="I34" s="329"/>
      <c r="J34" s="329"/>
      <c r="K34" s="329"/>
      <c r="L34" s="330"/>
    </row>
    <row r="35" spans="2:13" s="53" customFormat="1" ht="30" customHeight="1" x14ac:dyDescent="0.25">
      <c r="B35" s="74">
        <f>+B31+1</f>
        <v>8</v>
      </c>
      <c r="C35" s="107" t="s">
        <v>61</v>
      </c>
      <c r="D35" s="117" t="s">
        <v>407</v>
      </c>
      <c r="E35" s="104" t="s">
        <v>182</v>
      </c>
      <c r="F35" s="120" t="s">
        <v>121</v>
      </c>
      <c r="G35" s="102">
        <v>52000</v>
      </c>
      <c r="H35" s="76">
        <v>1492.4</v>
      </c>
      <c r="I35" s="76">
        <v>1580.8</v>
      </c>
      <c r="J35" s="102">
        <v>12231.7</v>
      </c>
      <c r="K35" s="102">
        <f>SUM(H35:J35)</f>
        <v>15304.900000000001</v>
      </c>
      <c r="L35" s="77">
        <f>+G35-K35</f>
        <v>36695.1</v>
      </c>
      <c r="M35" s="39"/>
    </row>
    <row r="36" spans="2:13" s="39" customFormat="1" ht="30" customHeight="1" x14ac:dyDescent="0.25">
      <c r="B36" s="325" t="s">
        <v>124</v>
      </c>
      <c r="C36" s="326"/>
      <c r="D36" s="326"/>
      <c r="E36" s="326"/>
      <c r="F36" s="327"/>
      <c r="G36" s="37">
        <f t="shared" ref="G36:L36" si="7">SUM(G35:G35)</f>
        <v>52000</v>
      </c>
      <c r="H36" s="37">
        <f t="shared" si="7"/>
        <v>1492.4</v>
      </c>
      <c r="I36" s="37">
        <f t="shared" si="7"/>
        <v>1580.8</v>
      </c>
      <c r="J36" s="37">
        <f t="shared" si="7"/>
        <v>12231.7</v>
      </c>
      <c r="K36" s="37">
        <f t="shared" si="7"/>
        <v>15304.900000000001</v>
      </c>
      <c r="L36" s="37">
        <f t="shared" si="7"/>
        <v>36695.1</v>
      </c>
    </row>
    <row r="37" spans="2:13" s="39" customFormat="1" ht="30" customHeight="1" thickBot="1" x14ac:dyDescent="0.3">
      <c r="B37" s="44"/>
      <c r="C37" s="42"/>
      <c r="D37" s="44"/>
      <c r="E37" s="43"/>
      <c r="F37" s="242"/>
      <c r="L37" s="38"/>
    </row>
    <row r="38" spans="2:13" ht="30" customHeight="1" thickBot="1" x14ac:dyDescent="0.3">
      <c r="B38" s="328" t="s">
        <v>156</v>
      </c>
      <c r="C38" s="329"/>
      <c r="D38" s="329"/>
      <c r="E38" s="329"/>
      <c r="F38" s="329"/>
      <c r="G38" s="329"/>
      <c r="H38" s="329"/>
      <c r="I38" s="329"/>
      <c r="J38" s="329"/>
      <c r="K38" s="329"/>
      <c r="L38" s="330"/>
    </row>
    <row r="39" spans="2:13" ht="30" customHeight="1" x14ac:dyDescent="0.25">
      <c r="B39" s="79">
        <f>+B35+1</f>
        <v>9</v>
      </c>
      <c r="C39" s="167" t="s">
        <v>504</v>
      </c>
      <c r="D39" s="168" t="s">
        <v>407</v>
      </c>
      <c r="E39" s="104" t="s">
        <v>505</v>
      </c>
      <c r="F39" s="243" t="s">
        <v>120</v>
      </c>
      <c r="G39" s="147">
        <v>55000</v>
      </c>
      <c r="H39" s="76">
        <f>+G39*2.87%</f>
        <v>1578.5</v>
      </c>
      <c r="I39" s="76">
        <f>+G39*3.04%</f>
        <v>1672</v>
      </c>
      <c r="J39" s="147">
        <v>12937.38</v>
      </c>
      <c r="K39" s="148">
        <f>SUM(H39:J39)</f>
        <v>16187.88</v>
      </c>
      <c r="L39" s="238">
        <f>+G39-K39</f>
        <v>38812.120000000003</v>
      </c>
    </row>
    <row r="40" spans="2:13" ht="30" customHeight="1" x14ac:dyDescent="0.25">
      <c r="B40" s="150">
        <f>+B39+1</f>
        <v>10</v>
      </c>
      <c r="C40" s="80" t="s">
        <v>586</v>
      </c>
      <c r="D40" s="79" t="s">
        <v>406</v>
      </c>
      <c r="E40" s="76" t="s">
        <v>144</v>
      </c>
      <c r="F40" s="174" t="s">
        <v>120</v>
      </c>
      <c r="G40" s="105">
        <v>35000</v>
      </c>
      <c r="H40" s="105">
        <v>1004.5</v>
      </c>
      <c r="I40" s="81">
        <v>1064</v>
      </c>
      <c r="J40" s="81">
        <v>0</v>
      </c>
      <c r="K40" s="102">
        <f>SUM(H40:J40)</f>
        <v>2068.5</v>
      </c>
      <c r="L40" s="77">
        <f>+G40-K40</f>
        <v>32931.5</v>
      </c>
    </row>
    <row r="41" spans="2:13" s="39" customFormat="1" ht="30" customHeight="1" x14ac:dyDescent="0.25">
      <c r="B41" s="325" t="s">
        <v>124</v>
      </c>
      <c r="C41" s="326"/>
      <c r="D41" s="326"/>
      <c r="E41" s="326"/>
      <c r="F41" s="327"/>
      <c r="G41" s="37">
        <f>SUM(G39:G40)</f>
        <v>90000</v>
      </c>
      <c r="H41" s="37">
        <f t="shared" ref="H41:L41" si="8">SUM(H39:H40)</f>
        <v>2583</v>
      </c>
      <c r="I41" s="37">
        <f t="shared" si="8"/>
        <v>2736</v>
      </c>
      <c r="J41" s="37">
        <f t="shared" si="8"/>
        <v>12937.38</v>
      </c>
      <c r="K41" s="37">
        <f t="shared" si="8"/>
        <v>18256.379999999997</v>
      </c>
      <c r="L41" s="37">
        <f t="shared" si="8"/>
        <v>71743.62</v>
      </c>
    </row>
    <row r="42" spans="2:13" s="39" customFormat="1" ht="30" customHeight="1" thickBot="1" x14ac:dyDescent="0.3">
      <c r="B42" s="44"/>
      <c r="C42" s="42"/>
      <c r="D42" s="44"/>
      <c r="E42" s="43"/>
      <c r="F42" s="242"/>
      <c r="L42" s="38"/>
    </row>
    <row r="43" spans="2:13" s="86" customFormat="1" ht="30" customHeight="1" thickBot="1" x14ac:dyDescent="0.3">
      <c r="B43" s="328" t="s">
        <v>159</v>
      </c>
      <c r="C43" s="329"/>
      <c r="D43" s="329"/>
      <c r="E43" s="329"/>
      <c r="F43" s="329"/>
      <c r="G43" s="329"/>
      <c r="H43" s="329"/>
      <c r="I43" s="329"/>
      <c r="J43" s="329"/>
      <c r="K43" s="329"/>
      <c r="L43" s="330"/>
      <c r="M43" s="47"/>
    </row>
    <row r="44" spans="2:13" s="39" customFormat="1" ht="30" customHeight="1" x14ac:dyDescent="0.25">
      <c r="B44" s="117">
        <f>+B40+1</f>
        <v>11</v>
      </c>
      <c r="C44" s="107" t="s">
        <v>517</v>
      </c>
      <c r="D44" s="117" t="s">
        <v>407</v>
      </c>
      <c r="E44" s="118" t="s">
        <v>183</v>
      </c>
      <c r="F44" s="243" t="s">
        <v>120</v>
      </c>
      <c r="G44" s="76">
        <v>60000</v>
      </c>
      <c r="H44" s="76">
        <f>+G44*2.87%</f>
        <v>1722</v>
      </c>
      <c r="I44" s="76">
        <f>+G44*3.04%</f>
        <v>1824</v>
      </c>
      <c r="J44" s="81">
        <v>14113.5</v>
      </c>
      <c r="K44" s="76">
        <f>SUM(H44:J44)</f>
        <v>17659.5</v>
      </c>
      <c r="L44" s="77">
        <f>+G44-K44</f>
        <v>42340.5</v>
      </c>
    </row>
    <row r="45" spans="2:13" ht="30" customHeight="1" x14ac:dyDescent="0.25">
      <c r="B45" s="325" t="s">
        <v>124</v>
      </c>
      <c r="C45" s="326"/>
      <c r="D45" s="326"/>
      <c r="E45" s="326"/>
      <c r="F45" s="327"/>
      <c r="G45" s="37">
        <f t="shared" ref="G45:L45" si="9">SUM(G44:G44)</f>
        <v>60000</v>
      </c>
      <c r="H45" s="37">
        <f t="shared" si="9"/>
        <v>1722</v>
      </c>
      <c r="I45" s="37">
        <f t="shared" si="9"/>
        <v>1824</v>
      </c>
      <c r="J45" s="37">
        <f t="shared" si="9"/>
        <v>14113.5</v>
      </c>
      <c r="K45" s="37">
        <f t="shared" si="9"/>
        <v>17659.5</v>
      </c>
      <c r="L45" s="37">
        <f t="shared" si="9"/>
        <v>42340.5</v>
      </c>
    </row>
    <row r="46" spans="2:13" s="39" customFormat="1" ht="30" customHeight="1" thickBot="1" x14ac:dyDescent="0.3">
      <c r="B46" s="4"/>
      <c r="C46" s="23"/>
      <c r="D46" s="4"/>
      <c r="E46" s="23"/>
      <c r="F46" s="244"/>
      <c r="G46" s="2"/>
      <c r="H46" s="1"/>
      <c r="I46" s="1"/>
      <c r="J46" s="1"/>
      <c r="K46" s="1"/>
      <c r="L46" s="1"/>
    </row>
    <row r="47" spans="2:13" s="53" customFormat="1" ht="30" customHeight="1" thickBot="1" x14ac:dyDescent="0.3">
      <c r="B47" s="328" t="s">
        <v>161</v>
      </c>
      <c r="C47" s="329"/>
      <c r="D47" s="329"/>
      <c r="E47" s="329"/>
      <c r="F47" s="329"/>
      <c r="G47" s="329"/>
      <c r="H47" s="329"/>
      <c r="I47" s="329"/>
      <c r="J47" s="329"/>
      <c r="K47" s="329"/>
      <c r="L47" s="330"/>
      <c r="M47" s="39"/>
    </row>
    <row r="48" spans="2:13" s="39" customFormat="1" ht="30" customHeight="1" x14ac:dyDescent="0.25">
      <c r="B48" s="117">
        <f>+B44+1</f>
        <v>12</v>
      </c>
      <c r="C48" s="107" t="s">
        <v>64</v>
      </c>
      <c r="D48" s="117" t="s">
        <v>407</v>
      </c>
      <c r="E48" s="169" t="s">
        <v>184</v>
      </c>
      <c r="F48" s="120" t="s">
        <v>121</v>
      </c>
      <c r="G48" s="102">
        <v>34750</v>
      </c>
      <c r="H48" s="76">
        <v>997.32499999999982</v>
      </c>
      <c r="I48" s="76">
        <v>1056.4000000000001</v>
      </c>
      <c r="J48" s="76">
        <v>8174.07</v>
      </c>
      <c r="K48" s="76">
        <f>SUM(H48:J48)</f>
        <v>10227.795</v>
      </c>
      <c r="L48" s="77">
        <f>+G48-K48</f>
        <v>24522.205000000002</v>
      </c>
    </row>
    <row r="49" spans="2:13" customFormat="1" ht="30" customHeight="1" x14ac:dyDescent="0.25">
      <c r="B49" s="117">
        <f>+B48+1</f>
        <v>13</v>
      </c>
      <c r="C49" s="75" t="s">
        <v>474</v>
      </c>
      <c r="D49" s="74" t="s">
        <v>406</v>
      </c>
      <c r="E49" s="76" t="s">
        <v>144</v>
      </c>
      <c r="F49" s="174" t="s">
        <v>121</v>
      </c>
      <c r="G49" s="102">
        <v>35000</v>
      </c>
      <c r="H49" s="102">
        <v>1004.5</v>
      </c>
      <c r="I49" s="76">
        <v>1064</v>
      </c>
      <c r="J49" s="76">
        <v>6252.61</v>
      </c>
      <c r="K49" s="102">
        <f>SUM(H49:J49)</f>
        <v>8321.11</v>
      </c>
      <c r="L49" s="77">
        <f>+G49-K49</f>
        <v>26678.89</v>
      </c>
      <c r="M49" s="190"/>
    </row>
    <row r="50" spans="2:13" customFormat="1" ht="30" customHeight="1" thickBot="1" x14ac:dyDescent="0.3">
      <c r="B50" s="325" t="s">
        <v>124</v>
      </c>
      <c r="C50" s="326"/>
      <c r="D50" s="326"/>
      <c r="E50" s="326"/>
      <c r="F50" s="327"/>
      <c r="G50" s="37">
        <f>SUM(G48:G49)</f>
        <v>69750</v>
      </c>
      <c r="H50" s="37">
        <f t="shared" ref="H50:L50" si="10">SUM(H48:H49)</f>
        <v>2001.8249999999998</v>
      </c>
      <c r="I50" s="37">
        <f t="shared" si="10"/>
        <v>2120.4</v>
      </c>
      <c r="J50" s="37">
        <f t="shared" si="10"/>
        <v>14426.68</v>
      </c>
      <c r="K50" s="37">
        <f t="shared" si="10"/>
        <v>18548.904999999999</v>
      </c>
      <c r="L50" s="37">
        <f t="shared" si="10"/>
        <v>51201.095000000001</v>
      </c>
      <c r="M50" s="190"/>
    </row>
    <row r="51" spans="2:13" customFormat="1" ht="30" customHeight="1" thickBot="1" x14ac:dyDescent="0.3">
      <c r="B51" s="328" t="s">
        <v>165</v>
      </c>
      <c r="C51" s="329"/>
      <c r="D51" s="329"/>
      <c r="E51" s="329"/>
      <c r="F51" s="329"/>
      <c r="G51" s="329"/>
      <c r="H51" s="329"/>
      <c r="I51" s="329"/>
      <c r="J51" s="329"/>
      <c r="K51" s="329"/>
      <c r="L51" s="330"/>
      <c r="M51" s="190"/>
    </row>
    <row r="52" spans="2:13" customFormat="1" ht="30" customHeight="1" x14ac:dyDescent="0.25">
      <c r="B52" s="36">
        <f>+B49+1</f>
        <v>14</v>
      </c>
      <c r="C52" s="103" t="s">
        <v>461</v>
      </c>
      <c r="D52" s="36" t="s">
        <v>406</v>
      </c>
      <c r="E52" s="104" t="s">
        <v>462</v>
      </c>
      <c r="F52" s="120" t="s">
        <v>193</v>
      </c>
      <c r="G52" s="81">
        <v>65000</v>
      </c>
      <c r="H52" s="76">
        <f>+G52*2.87%</f>
        <v>1865.5</v>
      </c>
      <c r="I52" s="76">
        <f>+G52*3.04%</f>
        <v>1976</v>
      </c>
      <c r="J52" s="81">
        <v>0</v>
      </c>
      <c r="K52" s="76">
        <f>SUM(H52:J52)</f>
        <v>3841.5</v>
      </c>
      <c r="L52" s="77">
        <f>+G52-K52</f>
        <v>61158.5</v>
      </c>
      <c r="M52" s="190"/>
    </row>
    <row r="53" spans="2:13" s="39" customFormat="1" ht="30" customHeight="1" x14ac:dyDescent="0.25">
      <c r="B53" s="325" t="s">
        <v>124</v>
      </c>
      <c r="C53" s="326"/>
      <c r="D53" s="326"/>
      <c r="E53" s="326"/>
      <c r="F53" s="327"/>
      <c r="G53" s="37">
        <f t="shared" ref="G53:L53" si="11">SUM(G52:G52)</f>
        <v>65000</v>
      </c>
      <c r="H53" s="37">
        <f t="shared" si="11"/>
        <v>1865.5</v>
      </c>
      <c r="I53" s="37">
        <f t="shared" si="11"/>
        <v>1976</v>
      </c>
      <c r="J53" s="37">
        <f t="shared" si="11"/>
        <v>0</v>
      </c>
      <c r="K53" s="37">
        <f t="shared" si="11"/>
        <v>3841.5</v>
      </c>
      <c r="L53" s="37">
        <f t="shared" si="11"/>
        <v>61158.5</v>
      </c>
    </row>
    <row r="54" spans="2:13" s="53" customFormat="1" ht="30" customHeight="1" thickBot="1" x14ac:dyDescent="0.3">
      <c r="B54"/>
      <c r="C54"/>
      <c r="D54" s="130"/>
      <c r="E54"/>
      <c r="F54" s="240"/>
      <c r="G54"/>
      <c r="H54"/>
      <c r="I54"/>
      <c r="J54"/>
      <c r="K54"/>
      <c r="L54"/>
      <c r="M54" s="39"/>
    </row>
    <row r="55" spans="2:13" s="47" customFormat="1" ht="30" customHeight="1" thickBot="1" x14ac:dyDescent="0.3">
      <c r="B55" s="328" t="s">
        <v>166</v>
      </c>
      <c r="C55" s="329"/>
      <c r="D55" s="329"/>
      <c r="E55" s="329"/>
      <c r="F55" s="329"/>
      <c r="G55" s="329"/>
      <c r="H55" s="329"/>
      <c r="I55" s="329"/>
      <c r="J55" s="329"/>
      <c r="K55" s="329"/>
      <c r="L55" s="330"/>
    </row>
    <row r="56" spans="2:13" s="39" customFormat="1" ht="30" customHeight="1" x14ac:dyDescent="0.25">
      <c r="B56" s="36">
        <f>+B52+1</f>
        <v>15</v>
      </c>
      <c r="C56" s="103" t="s">
        <v>191</v>
      </c>
      <c r="D56" s="36" t="s">
        <v>406</v>
      </c>
      <c r="E56" s="104" t="s">
        <v>257</v>
      </c>
      <c r="F56" s="120" t="s">
        <v>121</v>
      </c>
      <c r="G56" s="81">
        <v>65000</v>
      </c>
      <c r="H56" s="76">
        <f>+G56*2.87%</f>
        <v>1865.5</v>
      </c>
      <c r="I56" s="76">
        <f>+G56*3.04%</f>
        <v>1976</v>
      </c>
      <c r="J56" s="81">
        <v>0</v>
      </c>
      <c r="K56" s="76">
        <f>SUM(H56:J56)</f>
        <v>3841.5</v>
      </c>
      <c r="L56" s="77">
        <f>+G56-K56</f>
        <v>61158.5</v>
      </c>
    </row>
    <row r="57" spans="2:13" s="39" customFormat="1" ht="30" customHeight="1" x14ac:dyDescent="0.25">
      <c r="B57" s="166">
        <f>+B56+1</f>
        <v>16</v>
      </c>
      <c r="C57" s="80" t="s">
        <v>22</v>
      </c>
      <c r="D57" s="79" t="s">
        <v>407</v>
      </c>
      <c r="E57" s="81" t="s">
        <v>144</v>
      </c>
      <c r="F57" s="174" t="s">
        <v>120</v>
      </c>
      <c r="G57" s="105">
        <v>30000</v>
      </c>
      <c r="H57" s="105">
        <v>861</v>
      </c>
      <c r="I57" s="81">
        <v>912</v>
      </c>
      <c r="J57" s="81">
        <v>1442.67</v>
      </c>
      <c r="K57" s="102">
        <f>SUM(H57:J57)</f>
        <v>3215.67</v>
      </c>
      <c r="L57" s="77">
        <f>+G57-K57</f>
        <v>26784.33</v>
      </c>
    </row>
    <row r="58" spans="2:13" s="39" customFormat="1" ht="30" customHeight="1" thickBot="1" x14ac:dyDescent="0.3">
      <c r="B58" s="325" t="s">
        <v>124</v>
      </c>
      <c r="C58" s="326"/>
      <c r="D58" s="326"/>
      <c r="E58" s="326"/>
      <c r="F58" s="327"/>
      <c r="G58" s="37">
        <f>SUM(G56:G57)</f>
        <v>95000</v>
      </c>
      <c r="H58" s="37">
        <f t="shared" ref="H58:L58" si="12">SUM(H56:H57)</f>
        <v>2726.5</v>
      </c>
      <c r="I58" s="37">
        <f t="shared" si="12"/>
        <v>2888</v>
      </c>
      <c r="J58" s="37">
        <f t="shared" si="12"/>
        <v>1442.67</v>
      </c>
      <c r="K58" s="37">
        <f t="shared" si="12"/>
        <v>7057.17</v>
      </c>
      <c r="L58" s="37">
        <f t="shared" si="12"/>
        <v>87942.83</v>
      </c>
    </row>
    <row r="59" spans="2:13" s="39" customFormat="1" ht="30" customHeight="1" thickBot="1" x14ac:dyDescent="0.3">
      <c r="B59" s="328" t="s">
        <v>506</v>
      </c>
      <c r="C59" s="329"/>
      <c r="D59" s="329"/>
      <c r="E59" s="329"/>
      <c r="F59" s="329"/>
      <c r="G59" s="329"/>
      <c r="H59" s="329"/>
      <c r="I59" s="329"/>
      <c r="J59" s="329"/>
      <c r="K59" s="329"/>
      <c r="L59" s="330"/>
    </row>
    <row r="60" spans="2:13" s="53" customFormat="1" ht="30" customHeight="1" x14ac:dyDescent="0.25">
      <c r="B60" s="36">
        <f>+B57+1</f>
        <v>17</v>
      </c>
      <c r="C60" s="103" t="s">
        <v>101</v>
      </c>
      <c r="D60" s="36" t="s">
        <v>407</v>
      </c>
      <c r="E60" s="104" t="s">
        <v>507</v>
      </c>
      <c r="F60" s="174" t="s">
        <v>193</v>
      </c>
      <c r="G60" s="105">
        <v>55000</v>
      </c>
      <c r="H60" s="76">
        <f>+G60*2.87%</f>
        <v>1578.5</v>
      </c>
      <c r="I60" s="76">
        <f>+G60*3.04%</f>
        <v>1672</v>
      </c>
      <c r="J60" s="81">
        <v>0</v>
      </c>
      <c r="K60" s="76">
        <f>SUM(H60:J60)</f>
        <v>3250.5</v>
      </c>
      <c r="L60" s="77">
        <f>+G60-K60</f>
        <v>51749.5</v>
      </c>
      <c r="M60" s="39"/>
    </row>
    <row r="61" spans="2:13" s="53" customFormat="1" ht="30" customHeight="1" x14ac:dyDescent="0.25">
      <c r="B61" s="325" t="s">
        <v>124</v>
      </c>
      <c r="C61" s="326"/>
      <c r="D61" s="326"/>
      <c r="E61" s="326"/>
      <c r="F61" s="327"/>
      <c r="G61" s="37">
        <f t="shared" ref="G61:L61" si="13">SUM(G60:G60)</f>
        <v>55000</v>
      </c>
      <c r="H61" s="37">
        <f t="shared" si="13"/>
        <v>1578.5</v>
      </c>
      <c r="I61" s="37">
        <f t="shared" si="13"/>
        <v>1672</v>
      </c>
      <c r="J61" s="37">
        <f t="shared" si="13"/>
        <v>0</v>
      </c>
      <c r="K61" s="37">
        <f t="shared" si="13"/>
        <v>3250.5</v>
      </c>
      <c r="L61" s="37">
        <f t="shared" si="13"/>
        <v>51749.5</v>
      </c>
      <c r="M61" s="39"/>
    </row>
    <row r="62" spans="2:13" ht="30" customHeight="1" thickBot="1" x14ac:dyDescent="0.25"/>
    <row r="63" spans="2:13" ht="30" customHeight="1" thickBot="1" x14ac:dyDescent="0.3">
      <c r="B63" s="328" t="s">
        <v>169</v>
      </c>
      <c r="C63" s="329"/>
      <c r="D63" s="329"/>
      <c r="E63" s="329"/>
      <c r="F63" s="329"/>
      <c r="G63" s="329"/>
      <c r="H63" s="329"/>
      <c r="I63" s="329"/>
      <c r="J63" s="329"/>
      <c r="K63" s="329"/>
      <c r="L63" s="330"/>
    </row>
    <row r="64" spans="2:13" s="53" customFormat="1" ht="30" customHeight="1" x14ac:dyDescent="0.25">
      <c r="B64" s="74">
        <f>B60+1</f>
        <v>18</v>
      </c>
      <c r="C64" s="107" t="s">
        <v>265</v>
      </c>
      <c r="D64" s="117" t="s">
        <v>406</v>
      </c>
      <c r="E64" s="118" t="s">
        <v>266</v>
      </c>
      <c r="F64" s="120" t="s">
        <v>121</v>
      </c>
      <c r="G64" s="102">
        <v>28500</v>
      </c>
      <c r="H64" s="81">
        <v>817.94999999999982</v>
      </c>
      <c r="I64" s="81">
        <v>866.40000000000009</v>
      </c>
      <c r="J64" s="81">
        <v>0</v>
      </c>
      <c r="K64" s="76">
        <f>SUM(H64:J64)</f>
        <v>1684.35</v>
      </c>
      <c r="L64" s="77">
        <f>+G64-K64</f>
        <v>26815.65</v>
      </c>
      <c r="M64" s="39"/>
    </row>
    <row r="65" spans="2:13" s="47" customFormat="1" ht="30" customHeight="1" x14ac:dyDescent="0.25">
      <c r="B65" s="325" t="s">
        <v>124</v>
      </c>
      <c r="C65" s="326"/>
      <c r="D65" s="326"/>
      <c r="E65" s="326"/>
      <c r="F65" s="327"/>
      <c r="G65" s="37">
        <f t="shared" ref="G65:L65" si="14">SUM(G64:G64)</f>
        <v>28500</v>
      </c>
      <c r="H65" s="37">
        <f t="shared" si="14"/>
        <v>817.94999999999982</v>
      </c>
      <c r="I65" s="37">
        <f t="shared" si="14"/>
        <v>866.40000000000009</v>
      </c>
      <c r="J65" s="37">
        <f t="shared" si="14"/>
        <v>0</v>
      </c>
      <c r="K65" s="37">
        <f t="shared" si="14"/>
        <v>1684.35</v>
      </c>
      <c r="L65" s="37">
        <f t="shared" si="14"/>
        <v>26815.65</v>
      </c>
    </row>
    <row r="66" spans="2:13" customFormat="1" ht="30" customHeight="1" thickBot="1" x14ac:dyDescent="0.3">
      <c r="B66" s="50"/>
      <c r="C66" s="50"/>
      <c r="D66" s="50"/>
      <c r="E66" s="50"/>
      <c r="F66" s="248"/>
      <c r="G66" s="40"/>
      <c r="H66" s="40"/>
      <c r="I66" s="40"/>
      <c r="J66" s="40"/>
      <c r="K66" s="40"/>
      <c r="L66" s="40"/>
      <c r="M66" s="190"/>
    </row>
    <row r="67" spans="2:13" customFormat="1" ht="30" customHeight="1" thickBot="1" x14ac:dyDescent="0.3">
      <c r="B67" s="331" t="s">
        <v>170</v>
      </c>
      <c r="C67" s="332"/>
      <c r="D67" s="332"/>
      <c r="E67" s="332"/>
      <c r="F67" s="332"/>
      <c r="G67" s="332"/>
      <c r="H67" s="332"/>
      <c r="I67" s="332"/>
      <c r="J67" s="332"/>
      <c r="K67" s="332"/>
      <c r="L67" s="333"/>
      <c r="M67" s="190"/>
    </row>
    <row r="68" spans="2:13" s="53" customFormat="1" ht="30" customHeight="1" x14ac:dyDescent="0.25">
      <c r="B68" s="79">
        <f>+B64+1</f>
        <v>19</v>
      </c>
      <c r="C68" s="103" t="s">
        <v>71</v>
      </c>
      <c r="D68" s="36" t="s">
        <v>407</v>
      </c>
      <c r="E68" s="104" t="s">
        <v>196</v>
      </c>
      <c r="F68" s="120" t="s">
        <v>121</v>
      </c>
      <c r="G68" s="105">
        <v>41500</v>
      </c>
      <c r="H68" s="81">
        <v>1191.0500000000002</v>
      </c>
      <c r="I68" s="81">
        <v>1261.5999999999999</v>
      </c>
      <c r="J68" s="81">
        <v>9761.84</v>
      </c>
      <c r="K68" s="76">
        <f>SUM(H68:J68)</f>
        <v>12214.49</v>
      </c>
      <c r="L68" s="83">
        <f>+G68-K68</f>
        <v>29285.510000000002</v>
      </c>
      <c r="M68" s="39"/>
    </row>
    <row r="69" spans="2:13" s="47" customFormat="1" ht="30" customHeight="1" x14ac:dyDescent="0.25">
      <c r="B69" s="325" t="s">
        <v>124</v>
      </c>
      <c r="C69" s="326"/>
      <c r="D69" s="326"/>
      <c r="E69" s="326"/>
      <c r="F69" s="327"/>
      <c r="G69" s="37">
        <f>SUM(G68)</f>
        <v>41500</v>
      </c>
      <c r="H69" s="37">
        <f t="shared" ref="H69:L69" si="15">SUM(H67:H68)</f>
        <v>1191.0500000000002</v>
      </c>
      <c r="I69" s="37">
        <f t="shared" si="15"/>
        <v>1261.5999999999999</v>
      </c>
      <c r="J69" s="37">
        <f t="shared" si="15"/>
        <v>9761.84</v>
      </c>
      <c r="K69" s="37">
        <f t="shared" si="15"/>
        <v>12214.49</v>
      </c>
      <c r="L69" s="37">
        <f t="shared" si="15"/>
        <v>29285.510000000002</v>
      </c>
    </row>
    <row r="70" spans="2:13" customFormat="1" ht="30" customHeight="1" thickBot="1" x14ac:dyDescent="0.3">
      <c r="B70" s="50"/>
      <c r="C70" s="50"/>
      <c r="D70" s="50"/>
      <c r="E70" s="50"/>
      <c r="F70" s="248"/>
      <c r="G70" s="85"/>
      <c r="H70" s="85"/>
      <c r="I70" s="85"/>
      <c r="J70" s="85"/>
      <c r="K70" s="85"/>
      <c r="L70" s="85"/>
      <c r="M70" s="190"/>
    </row>
    <row r="71" spans="2:13" customFormat="1" ht="30" customHeight="1" thickBot="1" x14ac:dyDescent="0.3">
      <c r="B71" s="331" t="s">
        <v>580</v>
      </c>
      <c r="C71" s="332"/>
      <c r="D71" s="332"/>
      <c r="E71" s="332"/>
      <c r="F71" s="332"/>
      <c r="G71" s="332"/>
      <c r="H71" s="332"/>
      <c r="I71" s="332"/>
      <c r="J71" s="332"/>
      <c r="K71" s="332"/>
      <c r="L71" s="333"/>
      <c r="M71" s="190"/>
    </row>
    <row r="72" spans="2:13" s="53" customFormat="1" ht="30" customHeight="1" x14ac:dyDescent="0.25">
      <c r="B72" s="79">
        <f>+B68+1</f>
        <v>20</v>
      </c>
      <c r="C72" s="103" t="s">
        <v>581</v>
      </c>
      <c r="D72" s="36" t="s">
        <v>407</v>
      </c>
      <c r="E72" s="104" t="s">
        <v>582</v>
      </c>
      <c r="F72" s="120" t="s">
        <v>583</v>
      </c>
      <c r="G72" s="105">
        <v>45000</v>
      </c>
      <c r="H72" s="81">
        <v>1291.5</v>
      </c>
      <c r="I72" s="81">
        <v>1368</v>
      </c>
      <c r="J72" s="81">
        <v>10585.13</v>
      </c>
      <c r="K72" s="76">
        <f>SUM(H72:J72)</f>
        <v>13244.63</v>
      </c>
      <c r="L72" s="83">
        <f>+G72-K72</f>
        <v>31755.370000000003</v>
      </c>
      <c r="M72" s="39"/>
    </row>
    <row r="73" spans="2:13" s="53" customFormat="1" ht="30" customHeight="1" x14ac:dyDescent="0.25">
      <c r="B73" s="325" t="s">
        <v>124</v>
      </c>
      <c r="C73" s="326"/>
      <c r="D73" s="326"/>
      <c r="E73" s="326"/>
      <c r="F73" s="327"/>
      <c r="G73" s="37">
        <f>SUM(G72)</f>
        <v>45000</v>
      </c>
      <c r="H73" s="37">
        <f t="shared" ref="H73:L73" si="16">SUM(H71:H72)</f>
        <v>1291.5</v>
      </c>
      <c r="I73" s="37">
        <f t="shared" si="16"/>
        <v>1368</v>
      </c>
      <c r="J73" s="37">
        <f t="shared" si="16"/>
        <v>10585.13</v>
      </c>
      <c r="K73" s="37">
        <f t="shared" si="16"/>
        <v>13244.63</v>
      </c>
      <c r="L73" s="37">
        <f t="shared" si="16"/>
        <v>31755.370000000003</v>
      </c>
      <c r="M73" s="39"/>
    </row>
    <row r="74" spans="2:13" s="53" customFormat="1" ht="30" customHeight="1" thickBot="1" x14ac:dyDescent="0.3">
      <c r="B74" s="50"/>
      <c r="C74" s="50"/>
      <c r="D74" s="50"/>
      <c r="E74" s="50"/>
      <c r="F74" s="248"/>
      <c r="G74" s="85"/>
      <c r="H74" s="85"/>
      <c r="I74" s="85"/>
      <c r="J74" s="85"/>
      <c r="K74" s="85"/>
      <c r="L74" s="85"/>
      <c r="M74" s="39"/>
    </row>
    <row r="75" spans="2:13" s="39" customFormat="1" ht="30" customHeight="1" thickBot="1" x14ac:dyDescent="0.3">
      <c r="B75" s="331" t="s">
        <v>90</v>
      </c>
      <c r="C75" s="332"/>
      <c r="D75" s="332"/>
      <c r="E75" s="332"/>
      <c r="F75" s="332"/>
      <c r="G75" s="332"/>
      <c r="H75" s="332"/>
      <c r="I75" s="332"/>
      <c r="J75" s="332"/>
      <c r="K75" s="332"/>
      <c r="L75" s="333"/>
    </row>
    <row r="76" spans="2:13" s="39" customFormat="1" ht="30" customHeight="1" x14ac:dyDescent="0.25">
      <c r="B76" s="74">
        <f>+B72+1</f>
        <v>21</v>
      </c>
      <c r="C76" s="107" t="s">
        <v>273</v>
      </c>
      <c r="D76" s="117" t="s">
        <v>407</v>
      </c>
      <c r="E76" s="118" t="s">
        <v>274</v>
      </c>
      <c r="F76" s="120" t="s">
        <v>121</v>
      </c>
      <c r="G76" s="102">
        <v>29500</v>
      </c>
      <c r="H76" s="81">
        <v>846.64999999999964</v>
      </c>
      <c r="I76" s="76">
        <v>699.96</v>
      </c>
      <c r="J76" s="81">
        <v>6988.35</v>
      </c>
      <c r="K76" s="76">
        <f>SUM(H76:J76)</f>
        <v>8534.9599999999991</v>
      </c>
      <c r="L76" s="83">
        <f>+G76-K76</f>
        <v>20965.04</v>
      </c>
    </row>
    <row r="77" spans="2:13" s="39" customFormat="1" ht="30" customHeight="1" x14ac:dyDescent="0.25">
      <c r="B77" s="36">
        <f>+B76+1</f>
        <v>22</v>
      </c>
      <c r="C77" s="103" t="s">
        <v>13</v>
      </c>
      <c r="D77" s="36" t="s">
        <v>407</v>
      </c>
      <c r="E77" s="104" t="s">
        <v>494</v>
      </c>
      <c r="F77" s="120" t="s">
        <v>193</v>
      </c>
      <c r="G77" s="105">
        <v>5000</v>
      </c>
      <c r="H77" s="81">
        <v>143.5</v>
      </c>
      <c r="I77" s="81">
        <v>152</v>
      </c>
      <c r="J77" s="81">
        <v>1176.130000000001</v>
      </c>
      <c r="K77" s="76">
        <f>SUM(H77:J77)</f>
        <v>1471.630000000001</v>
      </c>
      <c r="L77" s="77">
        <f>+G77-K77</f>
        <v>3528.369999999999</v>
      </c>
    </row>
    <row r="78" spans="2:13" s="39" customFormat="1" ht="30" customHeight="1" x14ac:dyDescent="0.25">
      <c r="B78" s="325" t="s">
        <v>124</v>
      </c>
      <c r="C78" s="326"/>
      <c r="D78" s="326"/>
      <c r="E78" s="326"/>
      <c r="F78" s="327"/>
      <c r="G78" s="37">
        <f>SUM(G76:G77)</f>
        <v>34500</v>
      </c>
      <c r="H78" s="37">
        <f t="shared" ref="H78:L78" si="17">SUM(H76:H77)</f>
        <v>990.14999999999964</v>
      </c>
      <c r="I78" s="37">
        <f t="shared" si="17"/>
        <v>851.96</v>
      </c>
      <c r="J78" s="37">
        <f t="shared" si="17"/>
        <v>8164.4800000000014</v>
      </c>
      <c r="K78" s="37">
        <f t="shared" si="17"/>
        <v>10006.59</v>
      </c>
      <c r="L78" s="37">
        <f t="shared" si="17"/>
        <v>24493.41</v>
      </c>
    </row>
    <row r="79" spans="2:13" s="39" customFormat="1" ht="30" customHeight="1" thickBot="1" x14ac:dyDescent="0.3">
      <c r="B79" s="50"/>
      <c r="C79" s="50"/>
      <c r="D79" s="50"/>
      <c r="E79" s="50"/>
      <c r="F79" s="248"/>
      <c r="G79" s="40"/>
      <c r="H79" s="40"/>
      <c r="I79" s="40"/>
      <c r="J79" s="40"/>
      <c r="K79" s="40"/>
      <c r="L79" s="40"/>
    </row>
    <row r="80" spans="2:13" s="39" customFormat="1" ht="30" customHeight="1" thickBot="1" x14ac:dyDescent="0.3">
      <c r="B80" s="328" t="s">
        <v>508</v>
      </c>
      <c r="C80" s="329"/>
      <c r="D80" s="329"/>
      <c r="E80" s="329"/>
      <c r="F80" s="329"/>
      <c r="G80" s="329"/>
      <c r="H80" s="329"/>
      <c r="I80" s="329"/>
      <c r="J80" s="329"/>
      <c r="K80" s="329"/>
      <c r="L80" s="330"/>
    </row>
    <row r="81" spans="2:13" s="39" customFormat="1" ht="30" customHeight="1" x14ac:dyDescent="0.25">
      <c r="B81" s="36">
        <f>B77+1</f>
        <v>23</v>
      </c>
      <c r="C81" s="103" t="s">
        <v>509</v>
      </c>
      <c r="D81" s="36" t="s">
        <v>407</v>
      </c>
      <c r="E81" s="169" t="s">
        <v>510</v>
      </c>
      <c r="F81" s="120" t="s">
        <v>193</v>
      </c>
      <c r="G81" s="81">
        <v>95000</v>
      </c>
      <c r="H81" s="76">
        <f>+G81*2.87%</f>
        <v>2726.5</v>
      </c>
      <c r="I81" s="76">
        <f>+G81*3.04%</f>
        <v>2888</v>
      </c>
      <c r="J81" s="179">
        <v>22346.38</v>
      </c>
      <c r="K81" s="76">
        <f>SUM(H81:J81)</f>
        <v>27960.880000000001</v>
      </c>
      <c r="L81" s="77">
        <f>+G81-K81</f>
        <v>67039.12</v>
      </c>
    </row>
    <row r="82" spans="2:13" s="39" customFormat="1" ht="30" customHeight="1" x14ac:dyDescent="0.25">
      <c r="B82" s="36">
        <f>+B81+1</f>
        <v>24</v>
      </c>
      <c r="C82" s="103" t="s">
        <v>527</v>
      </c>
      <c r="D82" s="36" t="s">
        <v>407</v>
      </c>
      <c r="E82" s="104" t="s">
        <v>528</v>
      </c>
      <c r="F82" s="120" t="s">
        <v>121</v>
      </c>
      <c r="G82" s="81">
        <v>20000</v>
      </c>
      <c r="H82" s="81">
        <v>574</v>
      </c>
      <c r="I82" s="81">
        <v>608</v>
      </c>
      <c r="J82" s="179">
        <v>0</v>
      </c>
      <c r="K82" s="76">
        <f>SUM(H82:J82)</f>
        <v>1182</v>
      </c>
      <c r="L82" s="77">
        <f>+G82-K82</f>
        <v>18818</v>
      </c>
    </row>
    <row r="83" spans="2:13" s="39" customFormat="1" ht="30" customHeight="1" x14ac:dyDescent="0.25">
      <c r="B83" s="325" t="s">
        <v>124</v>
      </c>
      <c r="C83" s="326"/>
      <c r="D83" s="326"/>
      <c r="E83" s="326"/>
      <c r="F83" s="327"/>
      <c r="G83" s="37">
        <f>SUM(G81:G82)</f>
        <v>115000</v>
      </c>
      <c r="H83" s="37">
        <f t="shared" ref="H83:L83" si="18">SUM(H81:H82)</f>
        <v>3300.5</v>
      </c>
      <c r="I83" s="37">
        <f t="shared" si="18"/>
        <v>3496</v>
      </c>
      <c r="J83" s="37">
        <f t="shared" si="18"/>
        <v>22346.38</v>
      </c>
      <c r="K83" s="37">
        <f t="shared" si="18"/>
        <v>29142.880000000001</v>
      </c>
      <c r="L83" s="37">
        <f t="shared" si="18"/>
        <v>85857.12</v>
      </c>
    </row>
    <row r="84" spans="2:13" s="39" customFormat="1" ht="30" customHeight="1" thickBot="1" x14ac:dyDescent="0.3">
      <c r="B84" s="50"/>
      <c r="C84" s="50"/>
      <c r="D84" s="50"/>
      <c r="E84" s="50"/>
      <c r="F84" s="248"/>
      <c r="G84" s="40"/>
      <c r="H84" s="40"/>
      <c r="I84" s="40"/>
      <c r="J84" s="40"/>
      <c r="K84" s="40"/>
      <c r="L84" s="40"/>
      <c r="M84" s="38"/>
    </row>
    <row r="85" spans="2:13" s="39" customFormat="1" ht="30" customHeight="1" thickBot="1" x14ac:dyDescent="0.3">
      <c r="B85" s="328" t="s">
        <v>91</v>
      </c>
      <c r="C85" s="329"/>
      <c r="D85" s="329"/>
      <c r="E85" s="329"/>
      <c r="F85" s="329"/>
      <c r="G85" s="329"/>
      <c r="H85" s="329"/>
      <c r="I85" s="329"/>
      <c r="J85" s="329"/>
      <c r="K85" s="329"/>
      <c r="L85" s="330"/>
    </row>
    <row r="86" spans="2:13" s="39" customFormat="1" ht="30" customHeight="1" x14ac:dyDescent="0.25">
      <c r="B86" s="36">
        <f>+B82+1</f>
        <v>25</v>
      </c>
      <c r="C86" s="103" t="s">
        <v>465</v>
      </c>
      <c r="D86" s="36" t="s">
        <v>407</v>
      </c>
      <c r="E86" s="104" t="s">
        <v>466</v>
      </c>
      <c r="F86" s="120" t="s">
        <v>193</v>
      </c>
      <c r="G86" s="81">
        <v>100000</v>
      </c>
      <c r="H86" s="76">
        <f>+G86*2.87%</f>
        <v>2870</v>
      </c>
      <c r="I86" s="76">
        <f>+G86*3.04%</f>
        <v>3040</v>
      </c>
      <c r="J86" s="151">
        <v>23522.5</v>
      </c>
      <c r="K86" s="76">
        <f>SUM(H86:J86)</f>
        <v>29432.5</v>
      </c>
      <c r="L86" s="77">
        <f>+G86-K86</f>
        <v>70567.5</v>
      </c>
    </row>
    <row r="87" spans="2:13" s="39" customFormat="1" ht="30" customHeight="1" x14ac:dyDescent="0.25">
      <c r="B87" s="36">
        <f>+B86+1</f>
        <v>26</v>
      </c>
      <c r="C87" s="103" t="s">
        <v>136</v>
      </c>
      <c r="D87" s="36" t="s">
        <v>407</v>
      </c>
      <c r="E87" s="104" t="s">
        <v>529</v>
      </c>
      <c r="F87" s="120" t="s">
        <v>120</v>
      </c>
      <c r="G87" s="105">
        <v>25000</v>
      </c>
      <c r="H87" s="105">
        <v>717.5</v>
      </c>
      <c r="I87" s="105">
        <v>760</v>
      </c>
      <c r="J87" s="105">
        <v>0</v>
      </c>
      <c r="K87" s="102">
        <f>SUM(H87:J87)</f>
        <v>1477.5</v>
      </c>
      <c r="L87" s="77">
        <f>+G87-K87</f>
        <v>23522.5</v>
      </c>
    </row>
    <row r="88" spans="2:13" s="39" customFormat="1" ht="30" customHeight="1" x14ac:dyDescent="0.25">
      <c r="B88" s="325" t="s">
        <v>124</v>
      </c>
      <c r="C88" s="326"/>
      <c r="D88" s="326"/>
      <c r="E88" s="326"/>
      <c r="F88" s="327"/>
      <c r="G88" s="37">
        <f>SUM(G86:G87)</f>
        <v>125000</v>
      </c>
      <c r="H88" s="37">
        <f t="shared" ref="H88:L88" si="19">SUM(H86:H87)</f>
        <v>3587.5</v>
      </c>
      <c r="I88" s="37">
        <f t="shared" si="19"/>
        <v>3800</v>
      </c>
      <c r="J88" s="37">
        <f t="shared" si="19"/>
        <v>23522.5</v>
      </c>
      <c r="K88" s="37">
        <f t="shared" si="19"/>
        <v>30910</v>
      </c>
      <c r="L88" s="37">
        <f t="shared" si="19"/>
        <v>94090</v>
      </c>
    </row>
    <row r="89" spans="2:13" s="39" customFormat="1" ht="30" customHeight="1" thickBot="1" x14ac:dyDescent="0.3">
      <c r="B89" s="50"/>
      <c r="C89" s="50"/>
      <c r="D89" s="50"/>
      <c r="E89" s="50"/>
      <c r="F89" s="248"/>
      <c r="G89" s="40"/>
      <c r="H89" s="40"/>
      <c r="I89" s="40"/>
      <c r="J89" s="40"/>
      <c r="K89" s="40"/>
      <c r="L89" s="40"/>
    </row>
    <row r="90" spans="2:13" s="39" customFormat="1" ht="30" customHeight="1" thickBot="1" x14ac:dyDescent="0.3">
      <c r="B90" s="322" t="s">
        <v>476</v>
      </c>
      <c r="C90" s="323"/>
      <c r="D90" s="323"/>
      <c r="E90" s="323"/>
      <c r="F90" s="323"/>
      <c r="G90" s="323"/>
      <c r="H90" s="323"/>
      <c r="I90" s="323"/>
      <c r="J90" s="323"/>
      <c r="K90" s="323"/>
      <c r="L90" s="324"/>
    </row>
    <row r="91" spans="2:13" s="53" customFormat="1" ht="30" customHeight="1" x14ac:dyDescent="0.25">
      <c r="B91" s="79">
        <f>+B87+1</f>
        <v>27</v>
      </c>
      <c r="C91" s="103" t="s">
        <v>475</v>
      </c>
      <c r="D91" s="36" t="s">
        <v>407</v>
      </c>
      <c r="E91" s="103" t="s">
        <v>107</v>
      </c>
      <c r="F91" s="120" t="s">
        <v>193</v>
      </c>
      <c r="G91" s="105">
        <v>25000</v>
      </c>
      <c r="H91" s="81">
        <v>717.5</v>
      </c>
      <c r="I91" s="81">
        <v>760</v>
      </c>
      <c r="J91" s="81">
        <v>2490.58</v>
      </c>
      <c r="K91" s="76">
        <f>SUM(H91:J91)</f>
        <v>3968.08</v>
      </c>
      <c r="L91" s="76">
        <f>+G91-K91</f>
        <v>21031.919999999998</v>
      </c>
      <c r="M91" s="39"/>
    </row>
    <row r="92" spans="2:13" s="86" customFormat="1" ht="30" customHeight="1" x14ac:dyDescent="0.25">
      <c r="B92" s="325" t="s">
        <v>124</v>
      </c>
      <c r="C92" s="326"/>
      <c r="D92" s="326"/>
      <c r="E92" s="326"/>
      <c r="F92" s="327"/>
      <c r="G92" s="37">
        <f t="shared" ref="G92:L92" si="20">SUM(G91:G91)</f>
        <v>25000</v>
      </c>
      <c r="H92" s="37">
        <f t="shared" si="20"/>
        <v>717.5</v>
      </c>
      <c r="I92" s="37">
        <f t="shared" si="20"/>
        <v>760</v>
      </c>
      <c r="J92" s="37">
        <f t="shared" si="20"/>
        <v>2490.58</v>
      </c>
      <c r="K92" s="37">
        <f t="shared" si="20"/>
        <v>3968.08</v>
      </c>
      <c r="L92" s="37">
        <f t="shared" si="20"/>
        <v>21031.919999999998</v>
      </c>
      <c r="M92" s="47"/>
    </row>
    <row r="93" spans="2:13" s="39" customFormat="1" ht="30" customHeight="1" thickBot="1" x14ac:dyDescent="0.3">
      <c r="B93" s="50"/>
      <c r="C93" s="50"/>
      <c r="D93" s="50"/>
      <c r="E93" s="50"/>
      <c r="F93" s="248"/>
      <c r="G93"/>
      <c r="H93"/>
      <c r="I93"/>
      <c r="J93"/>
      <c r="K93"/>
      <c r="L93"/>
    </row>
    <row r="94" spans="2:13" s="39" customFormat="1" ht="30" customHeight="1" thickBot="1" x14ac:dyDescent="0.3">
      <c r="B94" s="334" t="s">
        <v>288</v>
      </c>
      <c r="C94" s="335"/>
      <c r="D94" s="335"/>
      <c r="E94" s="335"/>
      <c r="F94" s="335"/>
      <c r="G94" s="335"/>
      <c r="H94" s="335"/>
      <c r="I94" s="335"/>
      <c r="J94" s="335"/>
      <c r="K94" s="335"/>
      <c r="L94" s="336"/>
    </row>
    <row r="95" spans="2:13" s="39" customFormat="1" ht="30" customHeight="1" thickBot="1" x14ac:dyDescent="0.3">
      <c r="B95" s="50"/>
      <c r="C95" s="50"/>
      <c r="D95" s="50"/>
      <c r="E95" s="50"/>
      <c r="F95" s="248"/>
      <c r="G95"/>
      <c r="H95"/>
      <c r="I95"/>
      <c r="J95"/>
      <c r="K95"/>
      <c r="L95"/>
    </row>
    <row r="96" spans="2:13" s="39" customFormat="1" ht="30" customHeight="1" thickBot="1" x14ac:dyDescent="0.3">
      <c r="B96" s="334" t="s">
        <v>294</v>
      </c>
      <c r="C96" s="335"/>
      <c r="D96" s="335"/>
      <c r="E96" s="335"/>
      <c r="F96" s="335"/>
      <c r="G96" s="335"/>
      <c r="H96" s="335"/>
      <c r="I96" s="335"/>
      <c r="J96" s="335"/>
      <c r="K96" s="335"/>
      <c r="L96" s="336"/>
    </row>
    <row r="97" spans="2:13" s="39" customFormat="1" ht="30" customHeight="1" x14ac:dyDescent="0.25">
      <c r="B97" s="36">
        <f>+B91+1</f>
        <v>28</v>
      </c>
      <c r="C97" s="80" t="s">
        <v>612</v>
      </c>
      <c r="D97" s="36" t="s">
        <v>407</v>
      </c>
      <c r="E97" s="120" t="s">
        <v>652</v>
      </c>
      <c r="F97" s="120" t="s">
        <v>121</v>
      </c>
      <c r="G97" s="105">
        <v>35000</v>
      </c>
      <c r="H97" s="81">
        <v>1004.5</v>
      </c>
      <c r="I97" s="81">
        <v>1064</v>
      </c>
      <c r="J97" s="76">
        <v>5674.97</v>
      </c>
      <c r="K97" s="76">
        <f>SUM(H97:J97)</f>
        <v>7743.47</v>
      </c>
      <c r="L97" s="77">
        <f>+G97-K97</f>
        <v>27256.53</v>
      </c>
    </row>
    <row r="98" spans="2:13" s="39" customFormat="1" ht="30" customHeight="1" x14ac:dyDescent="0.25">
      <c r="B98" s="325" t="s">
        <v>124</v>
      </c>
      <c r="C98" s="326"/>
      <c r="D98" s="326"/>
      <c r="E98" s="326"/>
      <c r="F98" s="327"/>
      <c r="G98" s="37">
        <f>SUM(G97:G97)</f>
        <v>35000</v>
      </c>
      <c r="H98" s="37">
        <f t="shared" ref="H98:L98" si="21">SUM(H97:H97)</f>
        <v>1004.5</v>
      </c>
      <c r="I98" s="37">
        <f t="shared" si="21"/>
        <v>1064</v>
      </c>
      <c r="J98" s="37">
        <f t="shared" si="21"/>
        <v>5674.97</v>
      </c>
      <c r="K98" s="37">
        <f t="shared" si="21"/>
        <v>7743.47</v>
      </c>
      <c r="L98" s="37">
        <f t="shared" si="21"/>
        <v>27256.53</v>
      </c>
    </row>
    <row r="99" spans="2:13" s="78" customFormat="1" ht="30" customHeight="1" thickBot="1" x14ac:dyDescent="0.3">
      <c r="B99" s="50"/>
      <c r="C99" s="50"/>
      <c r="D99" s="50"/>
      <c r="E99" s="50"/>
      <c r="F99" s="248"/>
      <c r="G99"/>
      <c r="H99"/>
      <c r="I99"/>
      <c r="J99"/>
      <c r="K99"/>
      <c r="L99"/>
      <c r="M99" s="32"/>
    </row>
    <row r="100" spans="2:13" s="78" customFormat="1" ht="30" customHeight="1" thickBot="1" x14ac:dyDescent="0.3">
      <c r="B100" s="334" t="s">
        <v>173</v>
      </c>
      <c r="C100" s="335"/>
      <c r="D100" s="335"/>
      <c r="E100" s="335"/>
      <c r="F100" s="335"/>
      <c r="G100" s="335"/>
      <c r="H100" s="335"/>
      <c r="I100" s="335"/>
      <c r="J100" s="335"/>
      <c r="K100" s="335"/>
      <c r="L100" s="336"/>
      <c r="M100" s="32"/>
    </row>
    <row r="101" spans="2:13" s="39" customFormat="1" ht="30" customHeight="1" x14ac:dyDescent="0.25">
      <c r="B101" s="36">
        <f>+B97+1</f>
        <v>29</v>
      </c>
      <c r="C101" s="103" t="s">
        <v>463</v>
      </c>
      <c r="D101" s="36" t="s">
        <v>406</v>
      </c>
      <c r="E101" s="120" t="s">
        <v>464</v>
      </c>
      <c r="F101" s="120" t="s">
        <v>193</v>
      </c>
      <c r="G101" s="81">
        <v>90000</v>
      </c>
      <c r="H101" s="76">
        <f>+G101*2.87%</f>
        <v>2583</v>
      </c>
      <c r="I101" s="76">
        <f>+G101*3.04%</f>
        <v>2736</v>
      </c>
      <c r="J101" s="76">
        <v>20380.04</v>
      </c>
      <c r="K101" s="76">
        <f>SUM(H101:J101)</f>
        <v>25699.040000000001</v>
      </c>
      <c r="L101" s="77">
        <f>+G101-K101</f>
        <v>64300.959999999999</v>
      </c>
    </row>
    <row r="102" spans="2:13" s="39" customFormat="1" ht="30" customHeight="1" x14ac:dyDescent="0.25">
      <c r="B102" s="325" t="s">
        <v>124</v>
      </c>
      <c r="C102" s="326"/>
      <c r="D102" s="326"/>
      <c r="E102" s="326"/>
      <c r="F102" s="327"/>
      <c r="G102" s="37">
        <f t="shared" ref="G102:L102" si="22">SUM(G101:G101)</f>
        <v>90000</v>
      </c>
      <c r="H102" s="37">
        <f t="shared" si="22"/>
        <v>2583</v>
      </c>
      <c r="I102" s="37">
        <f t="shared" si="22"/>
        <v>2736</v>
      </c>
      <c r="J102" s="37">
        <f t="shared" si="22"/>
        <v>20380.04</v>
      </c>
      <c r="K102" s="37">
        <f t="shared" si="22"/>
        <v>25699.040000000001</v>
      </c>
      <c r="L102" s="37">
        <f t="shared" si="22"/>
        <v>64300.959999999999</v>
      </c>
    </row>
    <row r="103" spans="2:13" s="78" customFormat="1" ht="30" customHeight="1" thickBot="1" x14ac:dyDescent="0.3">
      <c r="B103" s="50"/>
      <c r="C103" s="50"/>
      <c r="D103" s="50"/>
      <c r="E103" s="50"/>
      <c r="F103" s="248"/>
      <c r="G103" s="40"/>
      <c r="H103" s="40"/>
      <c r="I103" s="40"/>
      <c r="J103" s="40"/>
      <c r="K103" s="40"/>
      <c r="L103" s="40"/>
      <c r="M103" s="32"/>
    </row>
    <row r="104" spans="2:13" s="78" customFormat="1" ht="30" customHeight="1" thickBot="1" x14ac:dyDescent="0.3">
      <c r="B104" s="331" t="s">
        <v>304</v>
      </c>
      <c r="C104" s="332"/>
      <c r="D104" s="332"/>
      <c r="E104" s="332"/>
      <c r="F104" s="332"/>
      <c r="G104" s="332"/>
      <c r="H104" s="332"/>
      <c r="I104" s="332"/>
      <c r="J104" s="332"/>
      <c r="K104" s="332"/>
      <c r="L104" s="333"/>
      <c r="M104" s="32"/>
    </row>
    <row r="105" spans="2:13" s="39" customFormat="1" ht="30" customHeight="1" x14ac:dyDescent="0.25">
      <c r="B105" s="79">
        <f>+B101+1</f>
        <v>30</v>
      </c>
      <c r="C105" s="103" t="s">
        <v>147</v>
      </c>
      <c r="D105" s="36" t="s">
        <v>406</v>
      </c>
      <c r="E105" s="103" t="s">
        <v>410</v>
      </c>
      <c r="F105" s="120" t="s">
        <v>120</v>
      </c>
      <c r="G105" s="81">
        <v>35000</v>
      </c>
      <c r="H105" s="76">
        <f>+G105*2.87%</f>
        <v>1004.5</v>
      </c>
      <c r="I105" s="76">
        <f>+G105*3.04%</f>
        <v>1064</v>
      </c>
      <c r="J105" s="81">
        <v>0</v>
      </c>
      <c r="K105" s="102">
        <f>SUM(H105:J105)</f>
        <v>2068.5</v>
      </c>
      <c r="L105" s="77">
        <f>+G105-K105</f>
        <v>32931.5</v>
      </c>
    </row>
    <row r="106" spans="2:13" s="39" customFormat="1" ht="30" customHeight="1" x14ac:dyDescent="0.25">
      <c r="B106" s="325" t="s">
        <v>124</v>
      </c>
      <c r="C106" s="326"/>
      <c r="D106" s="326"/>
      <c r="E106" s="326"/>
      <c r="F106" s="327"/>
      <c r="G106" s="37">
        <f t="shared" ref="G106:L106" si="23">SUM(G105:G105)</f>
        <v>35000</v>
      </c>
      <c r="H106" s="37">
        <f t="shared" si="23"/>
        <v>1004.5</v>
      </c>
      <c r="I106" s="37">
        <f t="shared" si="23"/>
        <v>1064</v>
      </c>
      <c r="J106" s="37">
        <f t="shared" si="23"/>
        <v>0</v>
      </c>
      <c r="K106" s="37">
        <f t="shared" si="23"/>
        <v>2068.5</v>
      </c>
      <c r="L106" s="37">
        <f t="shared" si="23"/>
        <v>32931.5</v>
      </c>
    </row>
    <row r="107" spans="2:13" s="39" customFormat="1" ht="30" customHeight="1" thickBot="1" x14ac:dyDescent="0.3">
      <c r="B107" s="50"/>
      <c r="C107" s="50"/>
      <c r="D107" s="50"/>
      <c r="E107" s="50"/>
      <c r="F107" s="248"/>
      <c r="G107" s="40"/>
      <c r="H107" s="40"/>
      <c r="I107" s="40"/>
      <c r="J107" s="40"/>
      <c r="K107" s="40"/>
      <c r="L107" s="40"/>
    </row>
    <row r="108" spans="2:13" s="39" customFormat="1" ht="30" customHeight="1" thickBot="1" x14ac:dyDescent="0.3">
      <c r="B108" s="331" t="s">
        <v>585</v>
      </c>
      <c r="C108" s="332"/>
      <c r="D108" s="332"/>
      <c r="E108" s="332"/>
      <c r="F108" s="332"/>
      <c r="G108" s="332"/>
      <c r="H108" s="332"/>
      <c r="I108" s="332"/>
      <c r="J108" s="332"/>
      <c r="K108" s="332"/>
      <c r="L108" s="333"/>
    </row>
    <row r="109" spans="2:13" s="39" customFormat="1" ht="30" customHeight="1" x14ac:dyDescent="0.25">
      <c r="B109" s="79">
        <f>+B105+1</f>
        <v>31</v>
      </c>
      <c r="C109" s="103" t="s">
        <v>16</v>
      </c>
      <c r="D109" s="36" t="s">
        <v>406</v>
      </c>
      <c r="E109" s="103" t="s">
        <v>584</v>
      </c>
      <c r="F109" s="120" t="s">
        <v>120</v>
      </c>
      <c r="G109" s="105">
        <v>30000</v>
      </c>
      <c r="H109" s="105">
        <v>861</v>
      </c>
      <c r="I109" s="81">
        <v>912</v>
      </c>
      <c r="J109" s="81">
        <v>1982.4</v>
      </c>
      <c r="K109" s="102">
        <f>SUM(H109:J109)</f>
        <v>3755.4</v>
      </c>
      <c r="L109" s="77">
        <f>+G109-K109</f>
        <v>26244.6</v>
      </c>
    </row>
    <row r="110" spans="2:13" s="39" customFormat="1" ht="30" customHeight="1" x14ac:dyDescent="0.25">
      <c r="B110" s="325" t="s">
        <v>124</v>
      </c>
      <c r="C110" s="326"/>
      <c r="D110" s="326"/>
      <c r="E110" s="326"/>
      <c r="F110" s="327"/>
      <c r="G110" s="37">
        <f t="shared" ref="G110:L110" si="24">SUM(G109:G109)</f>
        <v>30000</v>
      </c>
      <c r="H110" s="37">
        <f t="shared" si="24"/>
        <v>861</v>
      </c>
      <c r="I110" s="37">
        <f t="shared" si="24"/>
        <v>912</v>
      </c>
      <c r="J110" s="37">
        <f t="shared" si="24"/>
        <v>1982.4</v>
      </c>
      <c r="K110" s="37">
        <f t="shared" si="24"/>
        <v>3755.4</v>
      </c>
      <c r="L110" s="37">
        <f t="shared" si="24"/>
        <v>26244.6</v>
      </c>
    </row>
    <row r="111" spans="2:13" s="53" customFormat="1" ht="30" customHeight="1" thickBot="1" x14ac:dyDescent="0.3">
      <c r="B111" s="50"/>
      <c r="C111" s="50"/>
      <c r="D111" s="50"/>
      <c r="E111" s="50"/>
      <c r="F111" s="248"/>
      <c r="G111" s="40"/>
      <c r="H111" s="40"/>
      <c r="I111" s="40"/>
      <c r="J111" s="40"/>
      <c r="K111" s="40"/>
      <c r="L111" s="40"/>
      <c r="M111" s="39"/>
    </row>
    <row r="112" spans="2:13" s="53" customFormat="1" ht="30" customHeight="1" thickBot="1" x14ac:dyDescent="0.3">
      <c r="B112" s="322" t="s">
        <v>511</v>
      </c>
      <c r="C112" s="323"/>
      <c r="D112" s="323"/>
      <c r="E112" s="323"/>
      <c r="F112" s="323"/>
      <c r="G112" s="323"/>
      <c r="H112" s="323"/>
      <c r="I112" s="323"/>
      <c r="J112" s="323"/>
      <c r="K112" s="323"/>
      <c r="L112" s="324"/>
      <c r="M112" s="39"/>
    </row>
    <row r="113" spans="2:13" s="53" customFormat="1" ht="30" customHeight="1" x14ac:dyDescent="0.25">
      <c r="B113" s="79">
        <f>+B109+1</f>
        <v>32</v>
      </c>
      <c r="C113" s="103" t="s">
        <v>321</v>
      </c>
      <c r="D113" s="36" t="s">
        <v>406</v>
      </c>
      <c r="E113" s="80" t="s">
        <v>130</v>
      </c>
      <c r="F113" s="120" t="s">
        <v>120</v>
      </c>
      <c r="G113" s="105">
        <v>15000</v>
      </c>
      <c r="H113" s="105">
        <v>430.5</v>
      </c>
      <c r="I113" s="81">
        <v>456</v>
      </c>
      <c r="J113" s="81">
        <v>0</v>
      </c>
      <c r="K113" s="102">
        <f>SUM(H113:J113)</f>
        <v>886.5</v>
      </c>
      <c r="L113" s="77">
        <f>+G113-K113</f>
        <v>14113.5</v>
      </c>
      <c r="M113" s="39"/>
    </row>
    <row r="114" spans="2:13" s="39" customFormat="1" ht="30" customHeight="1" x14ac:dyDescent="0.25">
      <c r="B114" s="325" t="s">
        <v>124</v>
      </c>
      <c r="C114" s="326"/>
      <c r="D114" s="326"/>
      <c r="E114" s="326"/>
      <c r="F114" s="327"/>
      <c r="G114" s="37">
        <f t="shared" ref="G114:L114" si="25">SUM(G113:G113)</f>
        <v>15000</v>
      </c>
      <c r="H114" s="37">
        <f t="shared" si="25"/>
        <v>430.5</v>
      </c>
      <c r="I114" s="37">
        <f t="shared" si="25"/>
        <v>456</v>
      </c>
      <c r="J114" s="37">
        <f t="shared" si="25"/>
        <v>0</v>
      </c>
      <c r="K114" s="37">
        <f t="shared" si="25"/>
        <v>886.5</v>
      </c>
      <c r="L114" s="37">
        <f t="shared" si="25"/>
        <v>14113.5</v>
      </c>
    </row>
    <row r="115" spans="2:13" s="39" customFormat="1" ht="30" customHeight="1" thickBot="1" x14ac:dyDescent="0.3">
      <c r="B115" s="50"/>
      <c r="C115" s="50"/>
      <c r="D115" s="50"/>
      <c r="E115" s="50"/>
      <c r="F115" s="248"/>
      <c r="G115" s="40"/>
      <c r="H115" s="40"/>
      <c r="I115" s="40"/>
      <c r="J115" s="40"/>
      <c r="K115" s="40"/>
      <c r="L115" s="40"/>
    </row>
    <row r="116" spans="2:13" s="78" customFormat="1" ht="30" customHeight="1" thickBot="1" x14ac:dyDescent="0.3">
      <c r="B116" s="331" t="s">
        <v>202</v>
      </c>
      <c r="C116" s="332"/>
      <c r="D116" s="332"/>
      <c r="E116" s="332"/>
      <c r="F116" s="332"/>
      <c r="G116" s="332"/>
      <c r="H116" s="332"/>
      <c r="I116" s="332"/>
      <c r="J116" s="332"/>
      <c r="K116" s="332"/>
      <c r="L116" s="333"/>
      <c r="M116" s="32"/>
    </row>
    <row r="117" spans="2:13" s="78" customFormat="1" ht="30" customHeight="1" x14ac:dyDescent="0.25">
      <c r="B117" s="74">
        <f>B113+1</f>
        <v>33</v>
      </c>
      <c r="C117" s="153" t="s">
        <v>83</v>
      </c>
      <c r="D117" s="154" t="s">
        <v>406</v>
      </c>
      <c r="E117" s="155" t="s">
        <v>693</v>
      </c>
      <c r="F117" s="141" t="s">
        <v>120</v>
      </c>
      <c r="G117" s="102">
        <v>30000</v>
      </c>
      <c r="H117" s="152">
        <v>861</v>
      </c>
      <c r="I117" s="152">
        <v>912</v>
      </c>
      <c r="J117" s="76">
        <v>6180.76</v>
      </c>
      <c r="K117" s="102">
        <f>SUM(H117:J117)</f>
        <v>7953.76</v>
      </c>
      <c r="L117" s="77">
        <f>+G117-K117</f>
        <v>22046.239999999998</v>
      </c>
      <c r="M117" s="32"/>
    </row>
    <row r="118" spans="2:13" s="39" customFormat="1" ht="30" customHeight="1" x14ac:dyDescent="0.25">
      <c r="B118" s="74">
        <f>+B117+1</f>
        <v>34</v>
      </c>
      <c r="C118" s="107" t="s">
        <v>311</v>
      </c>
      <c r="D118" s="117" t="s">
        <v>407</v>
      </c>
      <c r="E118" s="107" t="s">
        <v>411</v>
      </c>
      <c r="F118" s="141" t="s">
        <v>120</v>
      </c>
      <c r="G118" s="102">
        <v>25800</v>
      </c>
      <c r="H118" s="152">
        <v>740.46</v>
      </c>
      <c r="I118" s="152">
        <v>784.32</v>
      </c>
      <c r="J118" s="76">
        <v>0</v>
      </c>
      <c r="K118" s="102">
        <f>SUM(H118:J118)</f>
        <v>1524.7800000000002</v>
      </c>
      <c r="L118" s="77">
        <f>+G118-K118</f>
        <v>24275.22</v>
      </c>
    </row>
    <row r="119" spans="2:13" s="39" customFormat="1" ht="30" customHeight="1" x14ac:dyDescent="0.25">
      <c r="B119" s="325" t="s">
        <v>124</v>
      </c>
      <c r="C119" s="326"/>
      <c r="D119" s="326"/>
      <c r="E119" s="326"/>
      <c r="F119" s="327"/>
      <c r="G119" s="37">
        <f>SUM(G117:G118)</f>
        <v>55800</v>
      </c>
      <c r="H119" s="37">
        <f t="shared" ref="H119:I119" si="26">SUM(H117:H118)</f>
        <v>1601.46</v>
      </c>
      <c r="I119" s="37">
        <f t="shared" si="26"/>
        <v>1696.3200000000002</v>
      </c>
      <c r="J119" s="37">
        <f>SUM(J117:J118)</f>
        <v>6180.76</v>
      </c>
      <c r="K119" s="37">
        <f t="shared" ref="K119:L119" si="27">SUM(K117:K118)</f>
        <v>9478.5400000000009</v>
      </c>
      <c r="L119" s="37">
        <f t="shared" si="27"/>
        <v>46321.46</v>
      </c>
    </row>
    <row r="120" spans="2:13" s="78" customFormat="1" ht="30" customHeight="1" thickBot="1" x14ac:dyDescent="0.3">
      <c r="B120" s="50"/>
      <c r="C120" s="50"/>
      <c r="D120" s="50"/>
      <c r="E120" s="50"/>
      <c r="F120" s="248"/>
      <c r="G120" s="40"/>
      <c r="H120" s="40"/>
      <c r="I120" s="40"/>
      <c r="J120" s="40"/>
      <c r="K120" s="40"/>
      <c r="L120" s="40"/>
      <c r="M120" s="32"/>
    </row>
    <row r="121" spans="2:13" s="78" customFormat="1" ht="30" customHeight="1" thickBot="1" x14ac:dyDescent="0.3">
      <c r="B121" s="322" t="s">
        <v>201</v>
      </c>
      <c r="C121" s="323"/>
      <c r="D121" s="323"/>
      <c r="E121" s="323"/>
      <c r="F121" s="323"/>
      <c r="G121" s="323"/>
      <c r="H121" s="323"/>
      <c r="I121" s="323"/>
      <c r="J121" s="323"/>
      <c r="K121" s="323"/>
      <c r="L121" s="324"/>
      <c r="M121" s="32"/>
    </row>
    <row r="122" spans="2:13" s="39" customFormat="1" ht="30" customHeight="1" x14ac:dyDescent="0.25">
      <c r="B122" s="79">
        <f>+B118+1</f>
        <v>35</v>
      </c>
      <c r="C122" s="103" t="s">
        <v>526</v>
      </c>
      <c r="D122" s="36" t="s">
        <v>406</v>
      </c>
      <c r="E122" s="103" t="s">
        <v>619</v>
      </c>
      <c r="F122" s="120" t="s">
        <v>121</v>
      </c>
      <c r="G122" s="105">
        <v>15000</v>
      </c>
      <c r="H122" s="105">
        <v>430.5</v>
      </c>
      <c r="I122" s="81">
        <v>456</v>
      </c>
      <c r="J122" s="81">
        <v>0</v>
      </c>
      <c r="K122" s="102">
        <f>SUM(H122:J122)</f>
        <v>886.5</v>
      </c>
      <c r="L122" s="77">
        <f>+G122-K122</f>
        <v>14113.5</v>
      </c>
    </row>
    <row r="123" spans="2:13" s="39" customFormat="1" ht="30" customHeight="1" x14ac:dyDescent="0.25">
      <c r="B123" s="325" t="s">
        <v>124</v>
      </c>
      <c r="C123" s="326"/>
      <c r="D123" s="326"/>
      <c r="E123" s="326"/>
      <c r="F123" s="327"/>
      <c r="G123" s="37">
        <f t="shared" ref="G123:L123" si="28">SUM(G122:G122)</f>
        <v>15000</v>
      </c>
      <c r="H123" s="37">
        <f t="shared" si="28"/>
        <v>430.5</v>
      </c>
      <c r="I123" s="37">
        <f t="shared" si="28"/>
        <v>456</v>
      </c>
      <c r="J123" s="37">
        <f t="shared" si="28"/>
        <v>0</v>
      </c>
      <c r="K123" s="37">
        <f t="shared" si="28"/>
        <v>886.5</v>
      </c>
      <c r="L123" s="37">
        <f t="shared" si="28"/>
        <v>14113.5</v>
      </c>
    </row>
    <row r="124" spans="2:13" s="39" customFormat="1" ht="30" customHeight="1" thickBot="1" x14ac:dyDescent="0.3">
      <c r="B124" s="50"/>
      <c r="C124" s="50"/>
      <c r="D124" s="50"/>
      <c r="E124" s="50"/>
      <c r="F124" s="248"/>
      <c r="G124" s="40"/>
      <c r="H124" s="40"/>
      <c r="I124" s="40"/>
      <c r="J124" s="40"/>
      <c r="K124" s="40"/>
      <c r="L124" s="40"/>
    </row>
    <row r="125" spans="2:13" ht="30" customHeight="1" thickBot="1" x14ac:dyDescent="0.3">
      <c r="B125" s="331" t="s">
        <v>174</v>
      </c>
      <c r="C125" s="332"/>
      <c r="D125" s="332"/>
      <c r="E125" s="332"/>
      <c r="F125" s="332"/>
      <c r="G125" s="332"/>
      <c r="H125" s="332"/>
      <c r="I125" s="332"/>
      <c r="J125" s="332"/>
      <c r="K125" s="332"/>
      <c r="L125" s="333"/>
      <c r="M125" s="190"/>
    </row>
    <row r="126" spans="2:13" ht="30" customHeight="1" x14ac:dyDescent="0.25">
      <c r="B126" s="79">
        <f>+B122+1</f>
        <v>36</v>
      </c>
      <c r="C126" s="103" t="s">
        <v>45</v>
      </c>
      <c r="D126" s="36" t="s">
        <v>407</v>
      </c>
      <c r="E126" s="39" t="s">
        <v>341</v>
      </c>
      <c r="F126" s="120" t="s">
        <v>121</v>
      </c>
      <c r="G126" s="105">
        <v>10000</v>
      </c>
      <c r="H126" s="105">
        <v>287</v>
      </c>
      <c r="I126" s="81">
        <v>304</v>
      </c>
      <c r="J126" s="81">
        <v>0</v>
      </c>
      <c r="K126" s="102">
        <f>SUM(H126:J126)</f>
        <v>591</v>
      </c>
      <c r="L126" s="77">
        <f>+G126-K126</f>
        <v>9409</v>
      </c>
    </row>
    <row r="127" spans="2:13" ht="30" customHeight="1" x14ac:dyDescent="0.25">
      <c r="B127" s="325" t="s">
        <v>124</v>
      </c>
      <c r="C127" s="326"/>
      <c r="D127" s="326"/>
      <c r="E127" s="326"/>
      <c r="F127" s="327"/>
      <c r="G127" s="37">
        <f>+G126</f>
        <v>10000</v>
      </c>
      <c r="H127" s="37">
        <f t="shared" ref="H127:L127" si="29">+H126</f>
        <v>287</v>
      </c>
      <c r="I127" s="37">
        <f t="shared" si="29"/>
        <v>304</v>
      </c>
      <c r="J127" s="37">
        <f t="shared" si="29"/>
        <v>0</v>
      </c>
      <c r="K127" s="37">
        <f t="shared" si="29"/>
        <v>591</v>
      </c>
      <c r="L127" s="37">
        <f t="shared" si="29"/>
        <v>9409</v>
      </c>
    </row>
    <row r="128" spans="2:13" ht="30" customHeight="1" thickBot="1" x14ac:dyDescent="0.3">
      <c r="B128" s="41"/>
      <c r="C128" s="48"/>
      <c r="D128" s="133"/>
      <c r="E128" s="48"/>
      <c r="F128" s="68"/>
      <c r="G128" s="49"/>
      <c r="H128" s="39"/>
      <c r="I128" s="39"/>
      <c r="J128" s="39"/>
      <c r="K128" s="39"/>
      <c r="L128" s="39"/>
    </row>
    <row r="129" spans="2:12" ht="30" customHeight="1" thickBot="1" x14ac:dyDescent="0.3">
      <c r="B129" s="54"/>
      <c r="C129" s="55" t="s">
        <v>413</v>
      </c>
      <c r="D129" s="134"/>
      <c r="E129" s="56"/>
      <c r="F129" s="245"/>
      <c r="G129" s="58">
        <f>G13+G21+G98+G32+G36+G45+G50+G58+G65+G69+G119+G106+G78+G41+G53+G102+G88+G127+G28+G9+G92+G17+G61+G83+G114+G123+G110+G73+G25</f>
        <v>1437550</v>
      </c>
      <c r="H129" s="58">
        <f t="shared" ref="H129:L129" si="30">H13+H21+H98+H32+H36+H45+H50+H58+H65+H69+H119+H106+H78+H41+H53+H102+H88+H127+H28+H9+H92+H17+H61+H83+H114+H123+H110+H73+H25</f>
        <v>41257.684999999998</v>
      </c>
      <c r="I129" s="58">
        <f t="shared" si="30"/>
        <v>43504.68</v>
      </c>
      <c r="J129" s="58">
        <f t="shared" si="30"/>
        <v>216108.74999999997</v>
      </c>
      <c r="K129" s="58">
        <f t="shared" si="30"/>
        <v>300871.11500000005</v>
      </c>
      <c r="L129" s="58">
        <f t="shared" si="30"/>
        <v>1136678.8850000002</v>
      </c>
    </row>
    <row r="130" spans="2:12" ht="30" customHeight="1" x14ac:dyDescent="0.25">
      <c r="B130" s="28"/>
      <c r="C130" s="27"/>
      <c r="D130" s="28"/>
      <c r="E130" s="27"/>
      <c r="F130" s="246"/>
      <c r="G130" s="16"/>
      <c r="H130" s="17"/>
      <c r="I130" s="17"/>
      <c r="J130" s="17"/>
      <c r="K130" s="17"/>
      <c r="L130" s="225"/>
    </row>
    <row r="131" spans="2:12" ht="30" customHeight="1" x14ac:dyDescent="0.25">
      <c r="B131" s="28"/>
      <c r="C131" s="27"/>
      <c r="D131" s="28"/>
      <c r="E131" s="27"/>
      <c r="F131" s="246"/>
      <c r="G131" s="16"/>
      <c r="H131" s="17"/>
      <c r="I131" s="17"/>
      <c r="J131" s="17"/>
      <c r="K131" s="17"/>
      <c r="L131" s="17"/>
    </row>
    <row r="132" spans="2:12" ht="30" customHeight="1" x14ac:dyDescent="0.25">
      <c r="C132" s="1"/>
      <c r="E132" s="1"/>
      <c r="F132" s="249"/>
      <c r="G132" s="63"/>
    </row>
    <row r="133" spans="2:12" ht="30" customHeight="1" x14ac:dyDescent="0.25">
      <c r="C133" s="19"/>
      <c r="D133" s="135"/>
      <c r="E133" s="20"/>
      <c r="F133" s="250"/>
      <c r="G133" s="1"/>
      <c r="L133" s="7"/>
    </row>
    <row r="134" spans="2:12" ht="30" customHeight="1" x14ac:dyDescent="0.25">
      <c r="C134" s="21"/>
      <c r="D134" s="136"/>
      <c r="E134" s="20"/>
      <c r="F134" s="249" t="s">
        <v>467</v>
      </c>
      <c r="G134" s="1"/>
    </row>
    <row r="135" spans="2:12" ht="30" customHeight="1" x14ac:dyDescent="0.25">
      <c r="C135" s="21" t="s">
        <v>468</v>
      </c>
      <c r="D135" s="136"/>
      <c r="E135" s="20"/>
      <c r="F135" s="249" t="s">
        <v>469</v>
      </c>
      <c r="G135" s="249"/>
    </row>
    <row r="16614" spans="3:12" s="4" customFormat="1" ht="30" customHeight="1" x14ac:dyDescent="0.2">
      <c r="C16614" s="23"/>
      <c r="E16614" s="23"/>
      <c r="F16614" s="244"/>
      <c r="G16614" s="2"/>
      <c r="H16614" s="1"/>
      <c r="I16614" s="1"/>
      <c r="J16614" s="1"/>
      <c r="K16614" s="1"/>
      <c r="L16614" s="1"/>
    </row>
    <row r="16616" spans="3:12" s="4" customFormat="1" ht="30" customHeight="1" x14ac:dyDescent="0.2">
      <c r="C16616" s="23"/>
      <c r="E16616" s="23"/>
      <c r="F16616" s="244"/>
      <c r="G16616" s="2"/>
      <c r="H16616" s="1"/>
      <c r="I16616" s="1"/>
      <c r="J16616" s="1"/>
      <c r="K16616" s="1"/>
      <c r="L16616" s="1"/>
    </row>
    <row r="16637" spans="8:9" ht="30" customHeight="1" x14ac:dyDescent="0.2">
      <c r="H16637" s="4"/>
      <c r="I16637" s="4"/>
    </row>
    <row r="16639" spans="8:9" ht="30" customHeight="1" x14ac:dyDescent="0.2">
      <c r="H16639" s="4"/>
      <c r="I16639" s="4"/>
    </row>
    <row r="16649" spans="3:12" ht="30" customHeight="1" x14ac:dyDescent="0.2">
      <c r="K16649" s="4"/>
      <c r="L16649" s="4"/>
    </row>
    <row r="16651" spans="3:12" ht="30" customHeight="1" x14ac:dyDescent="0.2">
      <c r="K16651" s="4"/>
      <c r="L16651" s="4"/>
    </row>
    <row r="16652" spans="3:12" ht="30" customHeight="1" x14ac:dyDescent="0.2">
      <c r="J16652" s="4"/>
    </row>
    <row r="16653" spans="3:12" ht="30" customHeight="1" x14ac:dyDescent="0.2">
      <c r="C16653" s="23">
        <f>SUM(C6:C16652)</f>
        <v>0</v>
      </c>
    </row>
    <row r="16654" spans="3:12" ht="30" customHeight="1" x14ac:dyDescent="0.2">
      <c r="J16654" s="4"/>
    </row>
    <row r="16655" spans="3:12" ht="30" customHeight="1" x14ac:dyDescent="0.2">
      <c r="C16655" s="23">
        <f>SUM(C16653)</f>
        <v>0</v>
      </c>
    </row>
    <row r="999978" spans="11:11" ht="30" customHeight="1" x14ac:dyDescent="0.2">
      <c r="K999978" s="11" t="e">
        <f>SUM(#REF!)</f>
        <v>#REF!</v>
      </c>
    </row>
  </sheetData>
  <mergeCells count="64">
    <mergeCell ref="B125:L125"/>
    <mergeCell ref="B127:F127"/>
    <mergeCell ref="B90:L90"/>
    <mergeCell ref="B92:F92"/>
    <mergeCell ref="B51:L51"/>
    <mergeCell ref="B53:F53"/>
    <mergeCell ref="B100:L100"/>
    <mergeCell ref="B102:F102"/>
    <mergeCell ref="B85:L85"/>
    <mergeCell ref="B88:F88"/>
    <mergeCell ref="B58:F58"/>
    <mergeCell ref="B55:L55"/>
    <mergeCell ref="B69:F69"/>
    <mergeCell ref="B63:L63"/>
    <mergeCell ref="B65:F65"/>
    <mergeCell ref="B67:L67"/>
    <mergeCell ref="B26:L26"/>
    <mergeCell ref="B28:F28"/>
    <mergeCell ref="B75:L75"/>
    <mergeCell ref="B15:L15"/>
    <mergeCell ref="B17:F17"/>
    <mergeCell ref="B71:L71"/>
    <mergeCell ref="B73:F73"/>
    <mergeCell ref="B23:L23"/>
    <mergeCell ref="B25:F25"/>
    <mergeCell ref="B13:F13"/>
    <mergeCell ref="B19:L19"/>
    <mergeCell ref="B1:L1"/>
    <mergeCell ref="B2:L2"/>
    <mergeCell ref="B3:L3"/>
    <mergeCell ref="B4:C4"/>
    <mergeCell ref="H5:I5"/>
    <mergeCell ref="B96:L96"/>
    <mergeCell ref="B98:F98"/>
    <mergeCell ref="B7:L7"/>
    <mergeCell ref="B9:F9"/>
    <mergeCell ref="B50:F50"/>
    <mergeCell ref="B43:L43"/>
    <mergeCell ref="B45:F45"/>
    <mergeCell ref="B47:L47"/>
    <mergeCell ref="B38:L38"/>
    <mergeCell ref="B41:F41"/>
    <mergeCell ref="B32:F32"/>
    <mergeCell ref="B34:L34"/>
    <mergeCell ref="B36:F36"/>
    <mergeCell ref="B21:F21"/>
    <mergeCell ref="B30:L30"/>
    <mergeCell ref="B11:L11"/>
    <mergeCell ref="B121:L121"/>
    <mergeCell ref="B123:F123"/>
    <mergeCell ref="B119:F119"/>
    <mergeCell ref="B83:F83"/>
    <mergeCell ref="B59:L59"/>
    <mergeCell ref="B61:F61"/>
    <mergeCell ref="B80:L80"/>
    <mergeCell ref="B116:L116"/>
    <mergeCell ref="B78:F78"/>
    <mergeCell ref="B94:L94"/>
    <mergeCell ref="B104:L104"/>
    <mergeCell ref="B106:F106"/>
    <mergeCell ref="B112:L112"/>
    <mergeCell ref="B114:F114"/>
    <mergeCell ref="B108:L108"/>
    <mergeCell ref="B110:F110"/>
  </mergeCells>
  <pageMargins left="0.15748031496062992" right="0.15748031496062992" top="0.15748031496062992" bottom="0.15748031496062992" header="0.15748031496062992" footer="0.15748031496062992"/>
  <pageSetup paperSize="5" scale="65" fitToHeight="0" orientation="landscape" r:id="rId1"/>
  <rowBreaks count="6" manualBreakCount="6">
    <brk id="29" min="1" max="11" man="1"/>
    <brk id="50" min="1" max="11" man="1"/>
    <brk id="73" min="1" max="11" man="1"/>
    <brk id="95" min="1" max="11" man="1"/>
    <brk id="120" min="1" max="11" man="1"/>
    <brk id="138" min="1" max="11" man="1"/>
  </rowBreaks>
  <ignoredErrors>
    <ignoredError sqref="K31 K35 K39 K44 K64 K86 K76:K77 K68 K56 K52 K81" formulaRange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2:EDR877141"/>
  <sheetViews>
    <sheetView showGridLines="0" tabSelected="1" view="pageBreakPreview" zoomScale="80" zoomScaleNormal="80" zoomScaleSheetLayoutView="80" workbookViewId="0">
      <selection activeCell="D15" sqref="D15"/>
    </sheetView>
  </sheetViews>
  <sheetFormatPr baseColWidth="10" defaultColWidth="11.42578125" defaultRowHeight="12.75" x14ac:dyDescent="0.2"/>
  <cols>
    <col min="1" max="1" width="6.42578125" style="1" customWidth="1"/>
    <col min="2" max="2" width="43.85546875" style="1" customWidth="1"/>
    <col min="3" max="3" width="8.85546875" style="4" customWidth="1"/>
    <col min="4" max="4" width="53.85546875" style="1" customWidth="1"/>
    <col min="5" max="5" width="80.42578125" style="4" bestFit="1" customWidth="1"/>
    <col min="6" max="6" width="17.28515625" style="2" customWidth="1"/>
    <col min="7" max="7" width="13.5703125" style="1" customWidth="1"/>
    <col min="8" max="10" width="14.140625" style="1" customWidth="1"/>
    <col min="11" max="11" width="14.7109375" style="1" customWidth="1"/>
    <col min="12" max="12" width="14.85546875" style="1" bestFit="1" customWidth="1"/>
    <col min="13" max="13" width="14.85546875" style="1" customWidth="1"/>
    <col min="14" max="14" width="18.7109375" style="1" customWidth="1"/>
    <col min="15" max="15" width="12.28515625" style="98" bestFit="1" customWidth="1"/>
    <col min="16" max="16384" width="11.42578125" style="1"/>
  </cols>
  <sheetData>
    <row r="2" spans="1:3502" ht="23.25" x14ac:dyDescent="0.35">
      <c r="A2" s="305" t="s">
        <v>395</v>
      </c>
      <c r="B2" s="305"/>
      <c r="C2" s="305"/>
      <c r="D2" s="305"/>
      <c r="E2" s="305"/>
      <c r="F2" s="305"/>
      <c r="G2" s="305"/>
      <c r="H2" s="305"/>
      <c r="I2" s="305"/>
      <c r="J2" s="305"/>
      <c r="K2" s="305"/>
      <c r="L2" s="305"/>
      <c r="M2" s="305"/>
      <c r="N2" s="305"/>
    </row>
    <row r="3" spans="1:3502" ht="21" x14ac:dyDescent="0.35">
      <c r="A3" s="306" t="s">
        <v>396</v>
      </c>
      <c r="B3" s="306"/>
      <c r="C3" s="306"/>
      <c r="D3" s="306"/>
      <c r="E3" s="306"/>
      <c r="F3" s="306"/>
      <c r="G3" s="306"/>
      <c r="H3" s="306"/>
      <c r="I3" s="306"/>
      <c r="J3" s="306"/>
      <c r="K3" s="306"/>
      <c r="L3" s="306"/>
      <c r="M3" s="306"/>
      <c r="N3" s="306"/>
    </row>
    <row r="4" spans="1:3502" ht="18.75" x14ac:dyDescent="0.3">
      <c r="A4" s="337" t="s">
        <v>692</v>
      </c>
      <c r="B4" s="337"/>
      <c r="C4" s="337"/>
      <c r="D4" s="337"/>
      <c r="E4" s="337"/>
      <c r="F4" s="337"/>
      <c r="G4" s="337"/>
      <c r="H4" s="337"/>
      <c r="I4" s="337"/>
      <c r="J4" s="337"/>
      <c r="K4" s="337"/>
      <c r="L4" s="337"/>
      <c r="M4" s="337"/>
      <c r="N4" s="337"/>
      <c r="O4" s="188"/>
    </row>
    <row r="5" spans="1:3502" ht="19.5" thickBot="1" x14ac:dyDescent="0.35">
      <c r="A5" s="15"/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  <c r="O5" s="188"/>
    </row>
    <row r="6" spans="1:3502" s="2" customFormat="1" ht="21" customHeight="1" thickBot="1" x14ac:dyDescent="0.25">
      <c r="B6" s="3"/>
      <c r="C6" s="137"/>
      <c r="D6" s="3"/>
      <c r="E6" s="4"/>
      <c r="F6" s="6"/>
      <c r="G6" s="338" t="s">
        <v>119</v>
      </c>
      <c r="H6" s="339"/>
      <c r="I6" s="265"/>
      <c r="J6" s="265"/>
      <c r="O6" s="67"/>
    </row>
    <row r="7" spans="1:3502" s="2" customFormat="1" ht="27" customHeight="1" thickBot="1" x14ac:dyDescent="0.25">
      <c r="A7" s="237" t="s">
        <v>0</v>
      </c>
      <c r="B7" s="237" t="s">
        <v>351</v>
      </c>
      <c r="C7" s="237" t="s">
        <v>408</v>
      </c>
      <c r="D7" s="237" t="s">
        <v>125</v>
      </c>
      <c r="E7" s="237" t="s">
        <v>126</v>
      </c>
      <c r="F7" s="237" t="s">
        <v>123</v>
      </c>
      <c r="G7" s="237" t="s">
        <v>1</v>
      </c>
      <c r="H7" s="237" t="s">
        <v>2</v>
      </c>
      <c r="I7" s="237" t="s">
        <v>546</v>
      </c>
      <c r="J7" s="237" t="s">
        <v>543</v>
      </c>
      <c r="K7" s="237" t="s">
        <v>544</v>
      </c>
      <c r="L7" s="237" t="s">
        <v>114</v>
      </c>
      <c r="M7" s="237" t="s">
        <v>116</v>
      </c>
      <c r="N7" s="237" t="s">
        <v>3</v>
      </c>
      <c r="O7" s="237" t="s">
        <v>115</v>
      </c>
      <c r="P7" s="67"/>
    </row>
    <row r="8" spans="1:3502" s="98" customFormat="1" ht="15" customHeight="1" x14ac:dyDescent="0.2">
      <c r="A8" s="266">
        <v>1</v>
      </c>
      <c r="B8" s="267" t="s">
        <v>401</v>
      </c>
      <c r="C8" s="268" t="s">
        <v>406</v>
      </c>
      <c r="D8" s="269" t="s">
        <v>414</v>
      </c>
      <c r="E8" s="270" t="s">
        <v>402</v>
      </c>
      <c r="F8" s="61">
        <v>44000</v>
      </c>
      <c r="G8" s="61">
        <f t="shared" ref="G8:G11" si="0">F8*2.87%</f>
        <v>1262.8</v>
      </c>
      <c r="H8" s="61">
        <f t="shared" ref="H8" si="1">+F8*3.04%</f>
        <v>1337.6</v>
      </c>
      <c r="I8" s="61"/>
      <c r="J8" s="61">
        <f>+G8+H8+I8</f>
        <v>2600.3999999999996</v>
      </c>
      <c r="K8" s="61">
        <f>+F8-J8</f>
        <v>41399.599999999999</v>
      </c>
      <c r="L8" s="8">
        <f>+IF(K8*12&lt;=416220.01,0,IF(K8*12&lt;=624329.01,(((K8*12-416220.01)*0.15)/12),IF((K8*12&lt;=867123.01),(31216+0.2*(K8*12-624329.01))/12,((79776+0.25*(K8*12-867123.01))/12))))</f>
        <v>1007.1898749999992</v>
      </c>
      <c r="M8" s="109">
        <v>25</v>
      </c>
      <c r="N8" s="61">
        <f>+G8+H8+M8+L8</f>
        <v>3632.5898749999988</v>
      </c>
      <c r="O8" s="271">
        <f t="shared" ref="O8:O13" si="2">+F8-N8</f>
        <v>40367.410125000002</v>
      </c>
    </row>
    <row r="9" spans="1:3502" s="67" customFormat="1" ht="15" customHeight="1" x14ac:dyDescent="0.2">
      <c r="A9" s="272">
        <v>2</v>
      </c>
      <c r="B9" s="99" t="s">
        <v>323</v>
      </c>
      <c r="C9" s="114" t="s">
        <v>406</v>
      </c>
      <c r="D9" s="273" t="s">
        <v>318</v>
      </c>
      <c r="E9" s="115" t="s">
        <v>97</v>
      </c>
      <c r="F9" s="61">
        <v>28875</v>
      </c>
      <c r="G9" s="61">
        <f t="shared" ref="G9:G10" si="3">F9*2.87%</f>
        <v>828.71249999999998</v>
      </c>
      <c r="H9" s="61">
        <f t="shared" ref="H9:H10" si="4">+F9*3.04%</f>
        <v>877.8</v>
      </c>
      <c r="I9" s="61"/>
      <c r="J9" s="61">
        <f t="shared" ref="J9:J12" si="5">+G9+H9+I9</f>
        <v>1706.5124999999998</v>
      </c>
      <c r="K9" s="61">
        <f t="shared" ref="K9:K13" si="6">+F9-J9</f>
        <v>27168.487499999999</v>
      </c>
      <c r="L9" s="8">
        <f t="shared" ref="L9:L13" si="7">+IF(K9*12&lt;=416220.01,0,IF(K9*12&lt;=624329.01,(((K9*12-416220.01)*0.15)/12),IF((K9*12&lt;=867123.01),(31216+0.2*(K9*12-624329.01))/12,((79776+0.25*(K9*12-867123.01))/12))))</f>
        <v>0</v>
      </c>
      <c r="M9" s="109">
        <v>6501.69</v>
      </c>
      <c r="N9" s="96">
        <f>G9+H9+L9+M9</f>
        <v>8208.2024999999994</v>
      </c>
      <c r="O9" s="271">
        <f t="shared" si="2"/>
        <v>20666.797500000001</v>
      </c>
    </row>
    <row r="10" spans="1:3502" s="67" customFormat="1" ht="15" customHeight="1" x14ac:dyDescent="0.2">
      <c r="A10" s="272">
        <v>3</v>
      </c>
      <c r="B10" s="99" t="s">
        <v>327</v>
      </c>
      <c r="C10" s="114" t="s">
        <v>406</v>
      </c>
      <c r="D10" s="273" t="s">
        <v>318</v>
      </c>
      <c r="E10" s="115" t="s">
        <v>36</v>
      </c>
      <c r="F10" s="61">
        <v>26565</v>
      </c>
      <c r="G10" s="61">
        <f t="shared" si="3"/>
        <v>762.41549999999995</v>
      </c>
      <c r="H10" s="61">
        <f t="shared" si="4"/>
        <v>807.57600000000002</v>
      </c>
      <c r="I10" s="61"/>
      <c r="J10" s="61">
        <f t="shared" si="5"/>
        <v>1569.9915000000001</v>
      </c>
      <c r="K10" s="61">
        <f t="shared" si="6"/>
        <v>24995.0085</v>
      </c>
      <c r="L10" s="8">
        <f t="shared" si="7"/>
        <v>0</v>
      </c>
      <c r="M10" s="109">
        <v>11404.65</v>
      </c>
      <c r="N10" s="96">
        <f>G10+H10+L10+M10</f>
        <v>12974.6415</v>
      </c>
      <c r="O10" s="271">
        <f t="shared" si="2"/>
        <v>13590.3585</v>
      </c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  <c r="IV10"/>
      <c r="IW10"/>
      <c r="IX10"/>
      <c r="IY10"/>
      <c r="IZ10"/>
      <c r="JA10"/>
      <c r="JB10"/>
      <c r="JC10"/>
      <c r="JD10"/>
      <c r="JE10"/>
      <c r="JF10"/>
      <c r="JG10"/>
      <c r="JH10"/>
      <c r="JI10"/>
      <c r="JJ10"/>
      <c r="JK10"/>
      <c r="JL10"/>
      <c r="JM10"/>
      <c r="JN10"/>
      <c r="JO10"/>
      <c r="JP10"/>
      <c r="JQ10"/>
      <c r="JR10"/>
      <c r="JS10"/>
      <c r="JT10"/>
      <c r="JU10"/>
      <c r="JV10"/>
      <c r="JW10"/>
      <c r="JX10"/>
      <c r="JY10"/>
      <c r="JZ10"/>
      <c r="KA10"/>
      <c r="KB10"/>
      <c r="KC10"/>
      <c r="KD10"/>
      <c r="KE10"/>
      <c r="KF10"/>
      <c r="KG10"/>
      <c r="KH10"/>
      <c r="KI10"/>
      <c r="KJ10"/>
      <c r="KK10"/>
      <c r="KL10"/>
      <c r="KM10"/>
      <c r="KN10"/>
      <c r="KO10"/>
      <c r="KP10"/>
      <c r="KQ10"/>
      <c r="KR10"/>
      <c r="KS10"/>
      <c r="KT10"/>
      <c r="KU10"/>
      <c r="KV10"/>
      <c r="KW10"/>
      <c r="KX10"/>
      <c r="KY10"/>
      <c r="KZ10"/>
      <c r="LA10"/>
      <c r="LB10"/>
      <c r="LC10"/>
      <c r="LD10"/>
      <c r="LE10"/>
      <c r="LF10"/>
      <c r="LG10"/>
      <c r="LH10"/>
      <c r="LI10"/>
      <c r="LJ10"/>
      <c r="LK10"/>
      <c r="LL10"/>
      <c r="LM10"/>
      <c r="LN10"/>
      <c r="LO10"/>
      <c r="LP10"/>
      <c r="LQ10"/>
      <c r="LR10"/>
      <c r="LS10"/>
      <c r="LT10"/>
      <c r="LU10"/>
      <c r="LV10"/>
      <c r="LW10"/>
      <c r="LX10"/>
      <c r="LY10"/>
      <c r="LZ10"/>
      <c r="MA10"/>
      <c r="MB10"/>
      <c r="MC10"/>
      <c r="MD10"/>
      <c r="ME10"/>
      <c r="MF10"/>
      <c r="MG10"/>
      <c r="MH10"/>
      <c r="MI10"/>
      <c r="MJ10"/>
      <c r="MK10"/>
      <c r="ML10"/>
      <c r="MM10"/>
      <c r="MN10"/>
      <c r="MO10"/>
      <c r="MP10"/>
      <c r="MQ10"/>
      <c r="MR10"/>
      <c r="MS10"/>
      <c r="MT10"/>
      <c r="MU10"/>
      <c r="MV10"/>
      <c r="MW10"/>
      <c r="MX10"/>
      <c r="MY10"/>
      <c r="MZ10"/>
      <c r="NA10"/>
      <c r="NB10"/>
      <c r="NC10"/>
      <c r="ND10"/>
      <c r="NE10"/>
      <c r="NF10"/>
      <c r="NG10"/>
      <c r="NH10"/>
      <c r="NI10"/>
      <c r="NJ10"/>
      <c r="NK10"/>
      <c r="NL10"/>
      <c r="NM10"/>
      <c r="NN10"/>
      <c r="NO10"/>
      <c r="NP10"/>
      <c r="NQ10"/>
      <c r="NR10"/>
      <c r="NS10"/>
      <c r="NT10"/>
      <c r="NU10"/>
      <c r="NV10"/>
      <c r="NW10"/>
      <c r="NX10"/>
      <c r="NY10"/>
      <c r="NZ10"/>
      <c r="OA10"/>
      <c r="OB10"/>
      <c r="OC10"/>
      <c r="OD10"/>
      <c r="OE10"/>
      <c r="OF10"/>
      <c r="OG10"/>
      <c r="OH10"/>
      <c r="OI10"/>
      <c r="OJ10"/>
      <c r="OK10"/>
      <c r="OL10"/>
      <c r="OM10"/>
      <c r="ON10"/>
      <c r="OO10"/>
      <c r="OP10"/>
      <c r="OQ10"/>
      <c r="OR10"/>
      <c r="OS10"/>
      <c r="OT10"/>
      <c r="OU10"/>
      <c r="OV10"/>
      <c r="OW10"/>
      <c r="OX10"/>
      <c r="OY10"/>
      <c r="OZ10"/>
      <c r="PA10"/>
      <c r="PB10"/>
      <c r="PC10"/>
      <c r="PD10"/>
      <c r="PE10"/>
      <c r="PF10"/>
      <c r="PG10"/>
      <c r="PH10"/>
      <c r="PI10"/>
      <c r="PJ10"/>
      <c r="PK10"/>
      <c r="PL10"/>
      <c r="PM10"/>
      <c r="PN10"/>
      <c r="PO10"/>
      <c r="PP10"/>
      <c r="PQ10"/>
      <c r="PR10"/>
      <c r="PS10"/>
      <c r="PT10"/>
      <c r="PU10"/>
      <c r="PV10"/>
      <c r="PW10"/>
      <c r="PX10"/>
      <c r="PY10"/>
      <c r="PZ10"/>
      <c r="QA10"/>
      <c r="QB10"/>
      <c r="QC10"/>
      <c r="QD10"/>
      <c r="QE10"/>
      <c r="QF10"/>
      <c r="QG10"/>
      <c r="QH10"/>
      <c r="QI10"/>
      <c r="QJ10"/>
      <c r="QK10"/>
      <c r="QL10"/>
      <c r="QM10"/>
      <c r="QN10"/>
      <c r="QO10"/>
      <c r="QP10"/>
      <c r="QQ10"/>
      <c r="QR10"/>
      <c r="QS10"/>
      <c r="QT10"/>
      <c r="QU10"/>
      <c r="QV10"/>
      <c r="QW10"/>
      <c r="QX10"/>
      <c r="QY10"/>
      <c r="QZ10"/>
      <c r="RA10"/>
      <c r="RB10"/>
      <c r="RC10"/>
      <c r="RD10"/>
      <c r="RE10"/>
      <c r="RF10"/>
      <c r="RG10"/>
      <c r="RH10"/>
      <c r="RI10"/>
      <c r="RJ10"/>
      <c r="RK10"/>
      <c r="RL10"/>
      <c r="RM10"/>
      <c r="RN10"/>
      <c r="RO10"/>
      <c r="RP10"/>
      <c r="RQ10"/>
      <c r="RR10"/>
      <c r="RS10"/>
      <c r="RT10"/>
      <c r="RU10"/>
      <c r="RV10"/>
      <c r="RW10"/>
      <c r="RX10"/>
      <c r="RY10"/>
      <c r="RZ10"/>
      <c r="SA10"/>
      <c r="SB10"/>
      <c r="SC10"/>
      <c r="SD10"/>
      <c r="SE10"/>
      <c r="SF10"/>
      <c r="SG10"/>
      <c r="SH10"/>
      <c r="SI10"/>
      <c r="SJ10"/>
      <c r="SK10"/>
      <c r="SL10"/>
      <c r="SM10"/>
      <c r="SN10"/>
      <c r="SO10"/>
      <c r="SP10"/>
      <c r="SQ10"/>
      <c r="SR10"/>
      <c r="SS10"/>
      <c r="ST10"/>
      <c r="SU10"/>
      <c r="SV10"/>
      <c r="SW10"/>
      <c r="SX10"/>
      <c r="SY10"/>
      <c r="SZ10"/>
      <c r="TA10"/>
      <c r="TB10"/>
      <c r="TC10"/>
      <c r="TD10"/>
      <c r="TE10"/>
      <c r="TF10"/>
      <c r="TG10"/>
      <c r="TH10"/>
      <c r="TI10"/>
      <c r="TJ10"/>
      <c r="TK10"/>
      <c r="TL10"/>
      <c r="TM10"/>
      <c r="TN10"/>
      <c r="TO10"/>
      <c r="TP10"/>
      <c r="TQ10"/>
      <c r="TR10"/>
      <c r="TS10"/>
      <c r="TT10"/>
      <c r="TU10"/>
      <c r="TV10"/>
      <c r="TW10"/>
      <c r="TX10"/>
      <c r="TY10"/>
      <c r="TZ10"/>
      <c r="UA10"/>
      <c r="UB10"/>
      <c r="UC10"/>
      <c r="UD10"/>
      <c r="UE10"/>
      <c r="UF10"/>
      <c r="UG10"/>
      <c r="UH10"/>
      <c r="UI10"/>
      <c r="UJ10"/>
      <c r="UK10"/>
      <c r="UL10"/>
      <c r="UM10"/>
      <c r="UN10"/>
      <c r="UO10"/>
      <c r="UP10"/>
      <c r="UQ10"/>
      <c r="UR10"/>
      <c r="US10"/>
      <c r="UT10"/>
      <c r="UU10"/>
      <c r="UV10"/>
      <c r="UW10"/>
      <c r="UX10"/>
      <c r="UY10"/>
      <c r="UZ10"/>
      <c r="VA10"/>
      <c r="VB10"/>
      <c r="VC10"/>
      <c r="VD10"/>
      <c r="VE10"/>
      <c r="VF10"/>
      <c r="VG10"/>
      <c r="VH10"/>
      <c r="VI10"/>
      <c r="VJ10"/>
      <c r="VK10"/>
      <c r="VL10"/>
      <c r="VM10"/>
      <c r="VN10"/>
      <c r="VO10"/>
      <c r="VP10"/>
      <c r="VQ10"/>
      <c r="VR10"/>
      <c r="VS10"/>
      <c r="VT10"/>
      <c r="VU10"/>
      <c r="VV10"/>
      <c r="VW10"/>
      <c r="VX10"/>
      <c r="VY10"/>
      <c r="VZ10"/>
      <c r="WA10"/>
      <c r="WB10"/>
      <c r="WC10"/>
      <c r="WD10"/>
      <c r="WE10"/>
      <c r="WF10"/>
      <c r="WG10"/>
      <c r="WH10"/>
      <c r="WI10"/>
      <c r="WJ10"/>
      <c r="WK10"/>
      <c r="WL10"/>
      <c r="WM10"/>
      <c r="WN10"/>
      <c r="WO10"/>
      <c r="WP10"/>
      <c r="WQ10"/>
      <c r="WR10"/>
      <c r="WS10"/>
      <c r="WT10"/>
      <c r="WU10"/>
      <c r="WV10"/>
      <c r="WW10"/>
      <c r="WX10"/>
      <c r="WY10"/>
      <c r="WZ10"/>
      <c r="XA10"/>
      <c r="XB10"/>
      <c r="XC10"/>
      <c r="XD10"/>
      <c r="XE10"/>
      <c r="XF10"/>
      <c r="XG10"/>
      <c r="XH10"/>
      <c r="XI10"/>
      <c r="XJ10"/>
      <c r="XK10"/>
      <c r="XL10"/>
      <c r="XM10"/>
      <c r="XN10"/>
      <c r="XO10"/>
      <c r="XP10"/>
      <c r="XQ10"/>
      <c r="XR10"/>
      <c r="XS10"/>
      <c r="XT10"/>
      <c r="XU10"/>
      <c r="XV10"/>
      <c r="XW10"/>
      <c r="XX10"/>
      <c r="XY10"/>
      <c r="XZ10"/>
      <c r="YA10"/>
      <c r="YB10"/>
      <c r="YC10"/>
      <c r="YD10"/>
      <c r="YE10"/>
      <c r="YF10"/>
      <c r="YG10"/>
      <c r="YH10"/>
      <c r="YI10"/>
      <c r="YJ10"/>
      <c r="YK10"/>
      <c r="YL10"/>
      <c r="YM10"/>
      <c r="YN10"/>
      <c r="YO10"/>
      <c r="YP10"/>
      <c r="YQ10"/>
      <c r="YR10"/>
      <c r="YS10"/>
      <c r="YT10"/>
      <c r="YU10"/>
      <c r="YV10"/>
      <c r="YW10"/>
      <c r="YX10"/>
      <c r="YY10"/>
      <c r="YZ10"/>
      <c r="ZA10"/>
      <c r="ZB10"/>
      <c r="ZC10"/>
      <c r="ZD10"/>
      <c r="ZE10"/>
      <c r="ZF10"/>
      <c r="ZG10"/>
      <c r="ZH10"/>
      <c r="ZI10"/>
      <c r="ZJ10"/>
      <c r="ZK10"/>
      <c r="ZL10"/>
      <c r="ZM10"/>
      <c r="ZN10"/>
      <c r="ZO10"/>
      <c r="ZP10"/>
      <c r="ZQ10"/>
      <c r="ZR10"/>
      <c r="ZS10"/>
      <c r="ZT10"/>
      <c r="ZU10"/>
      <c r="ZV10"/>
      <c r="ZW10"/>
      <c r="ZX10"/>
      <c r="ZY10"/>
      <c r="ZZ10"/>
      <c r="AAA10"/>
      <c r="AAB10"/>
      <c r="AAC10"/>
      <c r="AAD10"/>
      <c r="AAE10"/>
      <c r="AAF10"/>
      <c r="AAG10"/>
      <c r="AAH10"/>
      <c r="AAI10"/>
      <c r="AAJ10"/>
      <c r="AAK10"/>
      <c r="AAL10"/>
      <c r="AAM10"/>
      <c r="AAN10"/>
      <c r="AAO10"/>
      <c r="AAP10"/>
      <c r="AAQ10"/>
      <c r="AAR10"/>
      <c r="AAS10"/>
      <c r="AAT10"/>
      <c r="AAU10"/>
      <c r="AAV10"/>
      <c r="AAW10"/>
      <c r="AAX10"/>
      <c r="AAY10"/>
      <c r="AAZ10"/>
      <c r="ABA10"/>
      <c r="ABB10"/>
      <c r="ABC10"/>
      <c r="ABD10"/>
      <c r="ABE10"/>
      <c r="ABF10"/>
      <c r="ABG10"/>
      <c r="ABH10"/>
      <c r="ABI10"/>
      <c r="ABJ10"/>
      <c r="ABK10"/>
      <c r="ABL10"/>
      <c r="ABM10"/>
      <c r="ABN10"/>
      <c r="ABO10"/>
      <c r="ABP10"/>
      <c r="ABQ10"/>
      <c r="ABR10"/>
      <c r="ABS10"/>
      <c r="ABT10"/>
      <c r="ABU10"/>
      <c r="ABV10"/>
      <c r="ABW10"/>
      <c r="ABX10"/>
      <c r="ABY10"/>
      <c r="ABZ10"/>
      <c r="ACA10"/>
      <c r="ACB10"/>
      <c r="ACC10"/>
      <c r="ACD10"/>
      <c r="ACE10"/>
      <c r="ACF10"/>
      <c r="ACG10"/>
      <c r="ACH10"/>
      <c r="ACI10"/>
      <c r="ACJ10"/>
      <c r="ACK10"/>
      <c r="ACL10"/>
      <c r="ACM10"/>
      <c r="ACN10"/>
      <c r="ACO10"/>
      <c r="ACP10"/>
      <c r="ACQ10"/>
      <c r="ACR10"/>
      <c r="ACS10"/>
      <c r="ACT10"/>
      <c r="ACU10"/>
      <c r="ACV10"/>
      <c r="ACW10"/>
      <c r="ACX10"/>
      <c r="ACY10"/>
      <c r="ACZ10"/>
      <c r="ADA10"/>
      <c r="ADB10"/>
      <c r="ADC10"/>
      <c r="ADD10"/>
      <c r="ADE10"/>
      <c r="ADF10"/>
      <c r="ADG10"/>
      <c r="ADH10"/>
      <c r="ADI10"/>
      <c r="ADJ10"/>
      <c r="ADK10"/>
      <c r="ADL10"/>
      <c r="ADM10"/>
      <c r="ADN10"/>
      <c r="ADO10"/>
      <c r="ADP10"/>
      <c r="ADQ10"/>
      <c r="ADR10"/>
      <c r="ADS10"/>
      <c r="ADT10"/>
      <c r="ADU10"/>
      <c r="ADV10"/>
      <c r="ADW10"/>
      <c r="ADX10"/>
      <c r="ADY10"/>
      <c r="ADZ10"/>
      <c r="AEA10"/>
      <c r="AEB10"/>
      <c r="AEC10"/>
      <c r="AED10"/>
      <c r="AEE10"/>
      <c r="AEF10"/>
      <c r="AEG10"/>
      <c r="AEH10"/>
      <c r="AEI10"/>
      <c r="AEJ10"/>
      <c r="AEK10"/>
      <c r="AEL10"/>
      <c r="AEM10"/>
      <c r="AEN10"/>
      <c r="AEO10"/>
      <c r="AEP10"/>
      <c r="AEQ10"/>
      <c r="AER10"/>
      <c r="AES10"/>
      <c r="AET10"/>
      <c r="AEU10"/>
      <c r="AEV10"/>
      <c r="AEW10"/>
      <c r="AEX10"/>
      <c r="AEY10"/>
      <c r="AEZ10"/>
      <c r="AFA10"/>
      <c r="AFB10"/>
      <c r="AFC10"/>
      <c r="AFD10"/>
      <c r="AFE10"/>
      <c r="AFF10"/>
      <c r="AFG10"/>
      <c r="AFH10"/>
      <c r="AFI10"/>
      <c r="AFJ10"/>
      <c r="AFK10"/>
      <c r="AFL10"/>
      <c r="AFM10"/>
      <c r="AFN10"/>
      <c r="AFO10"/>
      <c r="AFP10"/>
      <c r="AFQ10"/>
      <c r="AFR10"/>
      <c r="AFS10"/>
      <c r="AFT10"/>
      <c r="AFU10"/>
      <c r="AFV10"/>
      <c r="AFW10"/>
      <c r="AFX10"/>
      <c r="AFY10"/>
      <c r="AFZ10"/>
      <c r="AGA10"/>
      <c r="AGB10"/>
      <c r="AGC10"/>
      <c r="AGD10"/>
      <c r="AGE10"/>
      <c r="AGF10"/>
      <c r="AGG10"/>
      <c r="AGH10"/>
      <c r="AGI10"/>
      <c r="AGJ10"/>
      <c r="AGK10"/>
      <c r="AGL10"/>
      <c r="AGM10"/>
      <c r="AGN10"/>
      <c r="AGO10"/>
      <c r="AGP10"/>
      <c r="AGQ10"/>
      <c r="AGR10"/>
      <c r="AGS10"/>
      <c r="AGT10"/>
      <c r="AGU10"/>
      <c r="AGV10"/>
      <c r="AGW10"/>
      <c r="AGX10"/>
      <c r="AGY10"/>
      <c r="AGZ10"/>
      <c r="AHA10"/>
      <c r="AHB10"/>
      <c r="AHC10"/>
      <c r="AHD10"/>
      <c r="AHE10"/>
      <c r="AHF10"/>
      <c r="AHG10"/>
      <c r="AHH10"/>
      <c r="AHI10"/>
      <c r="AHJ10"/>
      <c r="AHK10"/>
      <c r="AHL10"/>
      <c r="AHM10"/>
      <c r="AHN10"/>
      <c r="AHO10"/>
      <c r="AHP10"/>
      <c r="AHQ10"/>
      <c r="AHR10"/>
      <c r="AHS10"/>
      <c r="AHT10"/>
      <c r="AHU10"/>
      <c r="AHV10"/>
      <c r="AHW10"/>
      <c r="AHX10"/>
      <c r="AHY10"/>
      <c r="AHZ10"/>
      <c r="AIA10"/>
      <c r="AIB10"/>
      <c r="AIC10"/>
      <c r="AID10"/>
      <c r="AIE10"/>
      <c r="AIF10"/>
      <c r="AIG10"/>
      <c r="AIH10"/>
      <c r="AII10"/>
      <c r="AIJ10"/>
      <c r="AIK10"/>
      <c r="AIL10"/>
      <c r="AIM10"/>
      <c r="AIN10"/>
      <c r="AIO10"/>
      <c r="AIP10"/>
      <c r="AIQ10"/>
      <c r="AIR10"/>
      <c r="AIS10"/>
      <c r="AIT10"/>
      <c r="AIU10"/>
      <c r="AIV10"/>
      <c r="AIW10"/>
      <c r="AIX10"/>
      <c r="AIY10"/>
      <c r="AIZ10"/>
      <c r="AJA10"/>
      <c r="AJB10"/>
      <c r="AJC10"/>
      <c r="AJD10"/>
      <c r="AJE10"/>
      <c r="AJF10"/>
      <c r="AJG10"/>
      <c r="AJH10"/>
      <c r="AJI10"/>
      <c r="AJJ10"/>
      <c r="AJK10"/>
      <c r="AJL10"/>
      <c r="AJM10"/>
      <c r="AJN10"/>
      <c r="AJO10"/>
      <c r="AJP10"/>
      <c r="AJQ10"/>
      <c r="AJR10"/>
      <c r="AJS10"/>
      <c r="AJT10"/>
      <c r="AJU10"/>
      <c r="AJV10"/>
      <c r="AJW10"/>
      <c r="AJX10"/>
      <c r="AJY10"/>
      <c r="AJZ10"/>
      <c r="AKA10"/>
      <c r="AKB10"/>
      <c r="AKC10"/>
      <c r="AKD10"/>
      <c r="AKE10"/>
      <c r="AKF10"/>
      <c r="AKG10"/>
      <c r="AKH10"/>
      <c r="AKI10"/>
      <c r="AKJ10"/>
      <c r="AKK10"/>
      <c r="AKL10"/>
      <c r="AKM10"/>
      <c r="AKN10"/>
      <c r="AKO10"/>
      <c r="AKP10"/>
      <c r="AKQ10"/>
      <c r="AKR10"/>
      <c r="AKS10"/>
      <c r="AKT10"/>
      <c r="AKU10"/>
      <c r="AKV10"/>
      <c r="AKW10"/>
      <c r="AKX10"/>
      <c r="AKY10"/>
      <c r="AKZ10"/>
      <c r="ALA10"/>
      <c r="ALB10"/>
      <c r="ALC10"/>
      <c r="ALD10"/>
      <c r="ALE10"/>
      <c r="ALF10"/>
      <c r="ALG10"/>
      <c r="ALH10"/>
      <c r="ALI10"/>
      <c r="ALJ10"/>
      <c r="ALK10"/>
      <c r="ALL10"/>
      <c r="ALM10"/>
      <c r="ALN10"/>
      <c r="ALO10"/>
      <c r="ALP10"/>
      <c r="ALQ10"/>
      <c r="ALR10"/>
      <c r="ALS10"/>
      <c r="ALT10"/>
      <c r="ALU10"/>
      <c r="ALV10"/>
      <c r="ALW10"/>
      <c r="ALX10"/>
      <c r="ALY10"/>
      <c r="ALZ10"/>
      <c r="AMA10"/>
      <c r="AMB10"/>
      <c r="AMC10"/>
      <c r="AMD10"/>
      <c r="AME10"/>
      <c r="AMF10"/>
      <c r="AMG10"/>
      <c r="AMH10"/>
      <c r="AMI10"/>
      <c r="AMJ10"/>
      <c r="AMK10"/>
      <c r="AML10"/>
      <c r="AMM10"/>
      <c r="AMN10"/>
      <c r="AMO10"/>
      <c r="AMP10"/>
      <c r="AMQ10"/>
      <c r="AMR10"/>
      <c r="AMS10"/>
      <c r="AMT10"/>
      <c r="AMU10"/>
      <c r="AMV10"/>
      <c r="AMW10"/>
      <c r="AMX10"/>
      <c r="AMY10"/>
      <c r="AMZ10"/>
      <c r="ANA10"/>
      <c r="ANB10"/>
      <c r="ANC10"/>
      <c r="AND10"/>
      <c r="ANE10"/>
      <c r="ANF10"/>
      <c r="ANG10"/>
      <c r="ANH10"/>
      <c r="ANI10"/>
      <c r="ANJ10"/>
      <c r="ANK10"/>
      <c r="ANL10"/>
      <c r="ANM10"/>
      <c r="ANN10"/>
      <c r="ANO10"/>
      <c r="ANP10"/>
      <c r="ANQ10"/>
      <c r="ANR10"/>
      <c r="ANS10"/>
      <c r="ANT10"/>
      <c r="ANU10"/>
      <c r="ANV10"/>
      <c r="ANW10"/>
      <c r="ANX10"/>
      <c r="ANY10"/>
      <c r="ANZ10"/>
      <c r="AOA10"/>
      <c r="AOB10"/>
      <c r="AOC10"/>
      <c r="AOD10"/>
      <c r="AOE10"/>
      <c r="AOF10"/>
      <c r="AOG10"/>
      <c r="AOH10"/>
      <c r="AOI10"/>
      <c r="AOJ10"/>
      <c r="AOK10"/>
      <c r="AOL10"/>
      <c r="AOM10"/>
      <c r="AON10"/>
      <c r="AOO10"/>
      <c r="AOP10"/>
      <c r="AOQ10"/>
      <c r="AOR10"/>
      <c r="AOS10"/>
      <c r="AOT10"/>
      <c r="AOU10"/>
      <c r="AOV10"/>
      <c r="AOW10"/>
      <c r="AOX10"/>
      <c r="AOY10"/>
      <c r="AOZ10"/>
      <c r="APA10"/>
      <c r="APB10"/>
      <c r="APC10"/>
      <c r="APD10"/>
      <c r="APE10"/>
      <c r="APF10"/>
      <c r="APG10"/>
      <c r="APH10"/>
      <c r="API10"/>
      <c r="APJ10"/>
      <c r="APK10"/>
      <c r="APL10"/>
      <c r="APM10"/>
      <c r="APN10"/>
      <c r="APO10"/>
      <c r="APP10"/>
      <c r="APQ10"/>
      <c r="APR10"/>
      <c r="APS10"/>
      <c r="APT10"/>
      <c r="APU10"/>
      <c r="APV10"/>
      <c r="APW10"/>
      <c r="APX10"/>
      <c r="APY10"/>
      <c r="APZ10"/>
      <c r="AQA10"/>
      <c r="AQB10"/>
      <c r="AQC10"/>
      <c r="AQD10"/>
      <c r="AQE10"/>
      <c r="AQF10"/>
      <c r="AQG10"/>
      <c r="AQH10"/>
      <c r="AQI10"/>
      <c r="AQJ10"/>
      <c r="AQK10"/>
      <c r="AQL10"/>
      <c r="AQM10"/>
      <c r="AQN10"/>
      <c r="AQO10"/>
      <c r="AQP10"/>
      <c r="AQQ10"/>
      <c r="AQR10"/>
      <c r="AQS10"/>
      <c r="AQT10"/>
      <c r="AQU10"/>
      <c r="AQV10"/>
      <c r="AQW10"/>
      <c r="AQX10"/>
      <c r="AQY10"/>
      <c r="AQZ10"/>
      <c r="ARA10"/>
      <c r="ARB10"/>
      <c r="ARC10"/>
      <c r="ARD10"/>
      <c r="ARE10"/>
      <c r="ARF10"/>
      <c r="ARG10"/>
      <c r="ARH10"/>
      <c r="ARI10"/>
      <c r="ARJ10"/>
      <c r="ARK10"/>
      <c r="ARL10"/>
      <c r="ARM10"/>
      <c r="ARN10"/>
      <c r="ARO10"/>
      <c r="ARP10"/>
      <c r="ARQ10"/>
      <c r="ARR10"/>
      <c r="ARS10"/>
      <c r="ART10"/>
      <c r="ARU10"/>
      <c r="ARV10"/>
      <c r="ARW10"/>
      <c r="ARX10"/>
      <c r="ARY10"/>
      <c r="ARZ10"/>
      <c r="ASA10"/>
      <c r="ASB10"/>
      <c r="ASC10"/>
      <c r="ASD10"/>
      <c r="ASE10"/>
      <c r="ASF10"/>
      <c r="ASG10"/>
      <c r="ASH10"/>
      <c r="ASI10"/>
      <c r="ASJ10"/>
      <c r="ASK10"/>
      <c r="ASL10"/>
      <c r="ASM10"/>
      <c r="ASN10"/>
      <c r="ASO10"/>
      <c r="ASP10"/>
      <c r="ASQ10"/>
      <c r="ASR10"/>
      <c r="ASS10"/>
      <c r="AST10"/>
      <c r="ASU10"/>
      <c r="ASV10"/>
      <c r="ASW10"/>
      <c r="ASX10"/>
      <c r="ASY10"/>
      <c r="ASZ10"/>
      <c r="ATA10"/>
      <c r="ATB10"/>
      <c r="ATC10"/>
      <c r="ATD10"/>
      <c r="ATE10"/>
      <c r="ATF10"/>
      <c r="ATG10"/>
      <c r="ATH10"/>
      <c r="ATI10"/>
      <c r="ATJ10"/>
      <c r="ATK10"/>
      <c r="ATL10"/>
      <c r="ATM10"/>
      <c r="ATN10"/>
      <c r="ATO10"/>
      <c r="ATP10"/>
      <c r="ATQ10"/>
      <c r="ATR10"/>
      <c r="ATS10"/>
      <c r="ATT10"/>
      <c r="ATU10"/>
      <c r="ATV10"/>
      <c r="ATW10"/>
      <c r="ATX10"/>
      <c r="ATY10"/>
      <c r="ATZ10"/>
      <c r="AUA10"/>
      <c r="AUB10"/>
      <c r="AUC10"/>
      <c r="AUD10"/>
      <c r="AUE10"/>
      <c r="AUF10"/>
      <c r="AUG10"/>
      <c r="AUH10"/>
      <c r="AUI10"/>
      <c r="AUJ10"/>
      <c r="AUK10"/>
      <c r="AUL10"/>
      <c r="AUM10"/>
      <c r="AUN10"/>
      <c r="AUO10"/>
      <c r="AUP10"/>
      <c r="AUQ10"/>
      <c r="AUR10"/>
      <c r="AUS10"/>
      <c r="AUT10"/>
      <c r="AUU10"/>
      <c r="AUV10"/>
      <c r="AUW10"/>
      <c r="AUX10"/>
      <c r="AUY10"/>
      <c r="AUZ10"/>
      <c r="AVA10"/>
      <c r="AVB10"/>
      <c r="AVC10"/>
      <c r="AVD10"/>
      <c r="AVE10"/>
      <c r="AVF10"/>
      <c r="AVG10"/>
      <c r="AVH10"/>
      <c r="AVI10"/>
      <c r="AVJ10"/>
      <c r="AVK10"/>
      <c r="AVL10"/>
      <c r="AVM10"/>
      <c r="AVN10"/>
      <c r="AVO10"/>
      <c r="AVP10"/>
      <c r="AVQ10"/>
      <c r="AVR10"/>
      <c r="AVS10"/>
      <c r="AVT10"/>
      <c r="AVU10"/>
      <c r="AVV10"/>
      <c r="AVW10"/>
      <c r="AVX10"/>
      <c r="AVY10"/>
      <c r="AVZ10"/>
      <c r="AWA10"/>
      <c r="AWB10"/>
      <c r="AWC10"/>
      <c r="AWD10"/>
      <c r="AWE10"/>
      <c r="AWF10"/>
      <c r="AWG10"/>
      <c r="AWH10"/>
      <c r="AWI10"/>
      <c r="AWJ10"/>
      <c r="AWK10"/>
      <c r="AWL10"/>
      <c r="AWM10"/>
      <c r="AWN10"/>
      <c r="AWO10"/>
      <c r="AWP10"/>
      <c r="AWQ10"/>
      <c r="AWR10"/>
      <c r="AWS10"/>
      <c r="AWT10"/>
      <c r="AWU10"/>
      <c r="AWV10"/>
      <c r="AWW10"/>
      <c r="AWX10"/>
      <c r="AWY10"/>
      <c r="AWZ10"/>
      <c r="AXA10"/>
      <c r="AXB10"/>
      <c r="AXC10"/>
      <c r="AXD10"/>
      <c r="AXE10"/>
      <c r="AXF10"/>
      <c r="AXG10"/>
      <c r="AXH10"/>
      <c r="AXI10"/>
      <c r="AXJ10"/>
      <c r="AXK10"/>
      <c r="AXL10"/>
      <c r="AXM10"/>
      <c r="AXN10"/>
      <c r="AXO10"/>
      <c r="AXP10"/>
      <c r="AXQ10"/>
      <c r="AXR10"/>
      <c r="AXS10"/>
      <c r="AXT10"/>
      <c r="AXU10"/>
      <c r="AXV10"/>
      <c r="AXW10"/>
      <c r="AXX10"/>
      <c r="AXY10"/>
      <c r="AXZ10"/>
      <c r="AYA10"/>
      <c r="AYB10"/>
      <c r="AYC10"/>
      <c r="AYD10"/>
      <c r="AYE10"/>
      <c r="AYF10"/>
      <c r="AYG10"/>
      <c r="AYH10"/>
      <c r="AYI10"/>
      <c r="AYJ10"/>
      <c r="AYK10"/>
      <c r="AYL10"/>
      <c r="AYM10"/>
      <c r="AYN10"/>
      <c r="AYO10"/>
      <c r="AYP10"/>
      <c r="AYQ10"/>
      <c r="AYR10"/>
      <c r="AYS10"/>
      <c r="AYT10"/>
      <c r="AYU10"/>
      <c r="AYV10"/>
      <c r="AYW10"/>
      <c r="AYX10"/>
      <c r="AYY10"/>
      <c r="AYZ10"/>
      <c r="AZA10"/>
      <c r="AZB10"/>
      <c r="AZC10"/>
      <c r="AZD10"/>
      <c r="AZE10"/>
      <c r="AZF10"/>
      <c r="AZG10"/>
      <c r="AZH10"/>
      <c r="AZI10"/>
      <c r="AZJ10"/>
      <c r="AZK10"/>
      <c r="AZL10"/>
      <c r="AZM10"/>
      <c r="AZN10"/>
      <c r="AZO10"/>
      <c r="AZP10"/>
      <c r="AZQ10"/>
      <c r="AZR10"/>
      <c r="AZS10"/>
      <c r="AZT10"/>
      <c r="AZU10"/>
      <c r="AZV10"/>
      <c r="AZW10"/>
      <c r="AZX10"/>
      <c r="AZY10"/>
      <c r="AZZ10"/>
      <c r="BAA10"/>
      <c r="BAB10"/>
      <c r="BAC10"/>
      <c r="BAD10"/>
      <c r="BAE10"/>
      <c r="BAF10"/>
      <c r="BAG10"/>
      <c r="BAH10"/>
      <c r="BAI10"/>
      <c r="BAJ10"/>
      <c r="BAK10"/>
      <c r="BAL10"/>
      <c r="BAM10"/>
      <c r="BAN10"/>
      <c r="BAO10"/>
      <c r="BAP10"/>
      <c r="BAQ10"/>
      <c r="BAR10"/>
      <c r="BAS10"/>
      <c r="BAT10"/>
      <c r="BAU10"/>
      <c r="BAV10"/>
      <c r="BAW10"/>
      <c r="BAX10"/>
      <c r="BAY10"/>
      <c r="BAZ10"/>
      <c r="BBA10"/>
      <c r="BBB10"/>
      <c r="BBC10"/>
      <c r="BBD10"/>
      <c r="BBE10"/>
      <c r="BBF10"/>
      <c r="BBG10"/>
      <c r="BBH10"/>
      <c r="BBI10"/>
      <c r="BBJ10"/>
      <c r="BBK10"/>
      <c r="BBL10"/>
      <c r="BBM10"/>
      <c r="BBN10"/>
      <c r="BBO10"/>
      <c r="BBP10"/>
      <c r="BBQ10"/>
      <c r="BBR10"/>
      <c r="BBS10"/>
      <c r="BBT10"/>
      <c r="BBU10"/>
      <c r="BBV10"/>
      <c r="BBW10"/>
      <c r="BBX10"/>
      <c r="BBY10"/>
      <c r="BBZ10"/>
      <c r="BCA10"/>
      <c r="BCB10"/>
      <c r="BCC10"/>
      <c r="BCD10"/>
      <c r="BCE10"/>
      <c r="BCF10"/>
      <c r="BCG10"/>
      <c r="BCH10"/>
      <c r="BCI10"/>
      <c r="BCJ10"/>
      <c r="BCK10"/>
      <c r="BCL10"/>
      <c r="BCM10"/>
      <c r="BCN10"/>
      <c r="BCO10"/>
      <c r="BCP10"/>
      <c r="BCQ10"/>
      <c r="BCR10"/>
      <c r="BCS10"/>
      <c r="BCT10"/>
      <c r="BCU10"/>
      <c r="BCV10"/>
      <c r="BCW10"/>
      <c r="BCX10"/>
      <c r="BCY10"/>
      <c r="BCZ10"/>
      <c r="BDA10"/>
      <c r="BDB10"/>
      <c r="BDC10"/>
      <c r="BDD10"/>
      <c r="BDE10"/>
      <c r="BDF10"/>
      <c r="BDG10"/>
      <c r="BDH10"/>
      <c r="BDI10"/>
      <c r="BDJ10"/>
      <c r="BDK10"/>
      <c r="BDL10"/>
      <c r="BDM10"/>
      <c r="BDN10"/>
      <c r="BDO10"/>
      <c r="BDP10"/>
      <c r="BDQ10"/>
      <c r="BDR10"/>
      <c r="BDS10"/>
      <c r="BDT10"/>
      <c r="BDU10"/>
      <c r="BDV10"/>
      <c r="BDW10"/>
      <c r="BDX10"/>
      <c r="BDY10"/>
      <c r="BDZ10"/>
      <c r="BEA10"/>
      <c r="BEB10"/>
      <c r="BEC10"/>
      <c r="BED10"/>
      <c r="BEE10"/>
      <c r="BEF10"/>
      <c r="BEG10"/>
      <c r="BEH10"/>
      <c r="BEI10"/>
      <c r="BEJ10"/>
      <c r="BEK10"/>
      <c r="BEL10"/>
      <c r="BEM10"/>
      <c r="BEN10"/>
      <c r="BEO10"/>
      <c r="BEP10"/>
      <c r="BEQ10"/>
      <c r="BER10"/>
      <c r="BES10"/>
      <c r="BET10"/>
      <c r="BEU10"/>
      <c r="BEV10"/>
      <c r="BEW10"/>
      <c r="BEX10"/>
      <c r="BEY10"/>
      <c r="BEZ10"/>
      <c r="BFA10"/>
      <c r="BFB10"/>
      <c r="BFC10"/>
      <c r="BFD10"/>
      <c r="BFE10"/>
      <c r="BFF10"/>
      <c r="BFG10"/>
      <c r="BFH10"/>
      <c r="BFI10"/>
      <c r="BFJ10"/>
      <c r="BFK10"/>
      <c r="BFL10"/>
      <c r="BFM10"/>
      <c r="BFN10"/>
      <c r="BFO10"/>
      <c r="BFP10"/>
      <c r="BFQ10"/>
      <c r="BFR10"/>
      <c r="BFS10"/>
      <c r="BFT10"/>
      <c r="BFU10"/>
      <c r="BFV10"/>
      <c r="BFW10"/>
      <c r="BFX10"/>
      <c r="BFY10"/>
      <c r="BFZ10"/>
      <c r="BGA10"/>
      <c r="BGB10"/>
      <c r="BGC10"/>
      <c r="BGD10"/>
      <c r="BGE10"/>
      <c r="BGF10"/>
      <c r="BGG10"/>
      <c r="BGH10"/>
      <c r="BGI10"/>
      <c r="BGJ10"/>
      <c r="BGK10"/>
      <c r="BGL10"/>
      <c r="BGM10"/>
      <c r="BGN10"/>
      <c r="BGO10"/>
      <c r="BGP10"/>
      <c r="BGQ10"/>
      <c r="BGR10"/>
      <c r="BGS10"/>
      <c r="BGT10"/>
      <c r="BGU10"/>
      <c r="BGV10"/>
      <c r="BGW10"/>
      <c r="BGX10"/>
      <c r="BGY10"/>
      <c r="BGZ10"/>
      <c r="BHA10"/>
      <c r="BHB10"/>
      <c r="BHC10"/>
      <c r="BHD10"/>
      <c r="BHE10"/>
      <c r="BHF10"/>
      <c r="BHG10"/>
      <c r="BHH10"/>
      <c r="BHI10"/>
      <c r="BHJ10"/>
      <c r="BHK10"/>
      <c r="BHL10"/>
      <c r="BHM10"/>
      <c r="BHN10"/>
      <c r="BHO10"/>
      <c r="BHP10"/>
      <c r="BHQ10"/>
      <c r="BHR10"/>
      <c r="BHS10"/>
      <c r="BHT10"/>
      <c r="BHU10"/>
      <c r="BHV10"/>
      <c r="BHW10"/>
      <c r="BHX10"/>
      <c r="BHY10"/>
      <c r="BHZ10"/>
      <c r="BIA10"/>
      <c r="BIB10"/>
      <c r="BIC10"/>
      <c r="BID10"/>
      <c r="BIE10"/>
      <c r="BIF10"/>
      <c r="BIG10"/>
      <c r="BIH10"/>
      <c r="BII10"/>
      <c r="BIJ10"/>
      <c r="BIK10"/>
      <c r="BIL10"/>
      <c r="BIM10"/>
      <c r="BIN10"/>
      <c r="BIO10"/>
      <c r="BIP10"/>
      <c r="BIQ10"/>
      <c r="BIR10"/>
      <c r="BIS10"/>
      <c r="BIT10"/>
      <c r="BIU10"/>
      <c r="BIV10"/>
      <c r="BIW10"/>
      <c r="BIX10"/>
      <c r="BIY10"/>
      <c r="BIZ10"/>
      <c r="BJA10"/>
      <c r="BJB10"/>
      <c r="BJC10"/>
      <c r="BJD10"/>
      <c r="BJE10"/>
      <c r="BJF10"/>
      <c r="BJG10"/>
      <c r="BJH10"/>
      <c r="BJI10"/>
      <c r="BJJ10"/>
      <c r="BJK10"/>
      <c r="BJL10"/>
      <c r="BJM10"/>
      <c r="BJN10"/>
      <c r="BJO10"/>
      <c r="BJP10"/>
      <c r="BJQ10"/>
      <c r="BJR10"/>
      <c r="BJS10"/>
      <c r="BJT10"/>
      <c r="BJU10"/>
      <c r="BJV10"/>
      <c r="BJW10"/>
      <c r="BJX10"/>
      <c r="BJY10"/>
      <c r="BJZ10"/>
      <c r="BKA10"/>
      <c r="BKB10"/>
      <c r="BKC10"/>
      <c r="BKD10"/>
      <c r="BKE10"/>
      <c r="BKF10"/>
      <c r="BKG10"/>
      <c r="BKH10"/>
      <c r="BKI10"/>
      <c r="BKJ10"/>
      <c r="BKK10"/>
      <c r="BKL10"/>
      <c r="BKM10"/>
      <c r="BKN10"/>
      <c r="BKO10"/>
      <c r="BKP10"/>
      <c r="BKQ10"/>
      <c r="BKR10"/>
      <c r="BKS10"/>
      <c r="BKT10"/>
      <c r="BKU10"/>
      <c r="BKV10"/>
      <c r="BKW10"/>
      <c r="BKX10"/>
      <c r="BKY10"/>
      <c r="BKZ10"/>
      <c r="BLA10"/>
      <c r="BLB10"/>
      <c r="BLC10"/>
      <c r="BLD10"/>
      <c r="BLE10"/>
      <c r="BLF10"/>
      <c r="BLG10"/>
      <c r="BLH10"/>
      <c r="BLI10"/>
      <c r="BLJ10"/>
      <c r="BLK10"/>
      <c r="BLL10"/>
      <c r="BLM10"/>
      <c r="BLN10"/>
      <c r="BLO10"/>
      <c r="BLP10"/>
      <c r="BLQ10"/>
      <c r="BLR10"/>
      <c r="BLS10"/>
      <c r="BLT10"/>
      <c r="BLU10"/>
      <c r="BLV10"/>
      <c r="BLW10"/>
      <c r="BLX10"/>
      <c r="BLY10"/>
      <c r="BLZ10"/>
      <c r="BMA10"/>
      <c r="BMB10"/>
      <c r="BMC10"/>
      <c r="BMD10"/>
      <c r="BME10"/>
      <c r="BMF10"/>
      <c r="BMG10"/>
      <c r="BMH10"/>
      <c r="BMI10"/>
      <c r="BMJ10"/>
      <c r="BMK10"/>
      <c r="BML10"/>
      <c r="BMM10"/>
      <c r="BMN10"/>
      <c r="BMO10"/>
      <c r="BMP10"/>
      <c r="BMQ10"/>
      <c r="BMR10"/>
      <c r="BMS10"/>
      <c r="BMT10"/>
      <c r="BMU10"/>
      <c r="BMV10"/>
      <c r="BMW10"/>
      <c r="BMX10"/>
      <c r="BMY10"/>
      <c r="BMZ10"/>
      <c r="BNA10"/>
      <c r="BNB10"/>
      <c r="BNC10"/>
      <c r="BND10"/>
      <c r="BNE10"/>
      <c r="BNF10"/>
      <c r="BNG10"/>
      <c r="BNH10"/>
      <c r="BNI10"/>
      <c r="BNJ10"/>
      <c r="BNK10"/>
      <c r="BNL10"/>
      <c r="BNM10"/>
      <c r="BNN10"/>
      <c r="BNO10"/>
      <c r="BNP10"/>
      <c r="BNQ10"/>
      <c r="BNR10"/>
      <c r="BNS10"/>
      <c r="BNT10"/>
      <c r="BNU10"/>
      <c r="BNV10"/>
      <c r="BNW10"/>
      <c r="BNX10"/>
      <c r="BNY10"/>
      <c r="BNZ10"/>
      <c r="BOA10"/>
      <c r="BOB10"/>
      <c r="BOC10"/>
      <c r="BOD10"/>
      <c r="BOE10"/>
      <c r="BOF10"/>
      <c r="BOG10"/>
      <c r="BOH10"/>
      <c r="BOI10"/>
      <c r="BOJ10"/>
      <c r="BOK10"/>
      <c r="BOL10"/>
      <c r="BOM10"/>
      <c r="BON10"/>
      <c r="BOO10"/>
      <c r="BOP10"/>
      <c r="BOQ10"/>
      <c r="BOR10"/>
      <c r="BOS10"/>
      <c r="BOT10"/>
      <c r="BOU10"/>
      <c r="BOV10"/>
      <c r="BOW10"/>
      <c r="BOX10"/>
      <c r="BOY10"/>
      <c r="BOZ10"/>
      <c r="BPA10"/>
      <c r="BPB10"/>
      <c r="BPC10"/>
      <c r="BPD10"/>
      <c r="BPE10"/>
      <c r="BPF10"/>
      <c r="BPG10"/>
      <c r="BPH10"/>
      <c r="BPI10"/>
      <c r="BPJ10"/>
      <c r="BPK10"/>
      <c r="BPL10"/>
      <c r="BPM10"/>
      <c r="BPN10"/>
      <c r="BPO10"/>
      <c r="BPP10"/>
      <c r="BPQ10"/>
      <c r="BPR10"/>
      <c r="BPS10"/>
      <c r="BPT10"/>
      <c r="BPU10"/>
      <c r="BPV10"/>
      <c r="BPW10"/>
      <c r="BPX10"/>
      <c r="BPY10"/>
      <c r="BPZ10"/>
      <c r="BQA10"/>
      <c r="BQB10"/>
      <c r="BQC10"/>
      <c r="BQD10"/>
      <c r="BQE10"/>
      <c r="BQF10"/>
      <c r="BQG10"/>
      <c r="BQH10"/>
      <c r="BQI10"/>
      <c r="BQJ10"/>
      <c r="BQK10"/>
      <c r="BQL10"/>
      <c r="BQM10"/>
      <c r="BQN10"/>
      <c r="BQO10"/>
      <c r="BQP10"/>
      <c r="BQQ10"/>
      <c r="BQR10"/>
      <c r="BQS10"/>
      <c r="BQT10"/>
      <c r="BQU10"/>
      <c r="BQV10"/>
      <c r="BQW10"/>
      <c r="BQX10"/>
      <c r="BQY10"/>
      <c r="BQZ10"/>
      <c r="BRA10"/>
      <c r="BRB10"/>
      <c r="BRC10"/>
      <c r="BRD10"/>
      <c r="BRE10"/>
      <c r="BRF10"/>
      <c r="BRG10"/>
      <c r="BRH10"/>
      <c r="BRI10"/>
      <c r="BRJ10"/>
      <c r="BRK10"/>
      <c r="BRL10"/>
      <c r="BRM10"/>
      <c r="BRN10"/>
      <c r="BRO10"/>
      <c r="BRP10"/>
      <c r="BRQ10"/>
      <c r="BRR10"/>
      <c r="BRS10"/>
      <c r="BRT10"/>
      <c r="BRU10"/>
      <c r="BRV10"/>
      <c r="BRW10"/>
      <c r="BRX10"/>
      <c r="BRY10"/>
      <c r="BRZ10"/>
      <c r="BSA10"/>
      <c r="BSB10"/>
      <c r="BSC10"/>
      <c r="BSD10"/>
      <c r="BSE10"/>
      <c r="BSF10"/>
      <c r="BSG10"/>
      <c r="BSH10"/>
      <c r="BSI10"/>
      <c r="BSJ10"/>
      <c r="BSK10"/>
      <c r="BSL10"/>
      <c r="BSM10"/>
      <c r="BSN10"/>
      <c r="BSO10"/>
      <c r="BSP10"/>
      <c r="BSQ10"/>
      <c r="BSR10"/>
      <c r="BSS10"/>
      <c r="BST10"/>
      <c r="BSU10"/>
      <c r="BSV10"/>
      <c r="BSW10"/>
      <c r="BSX10"/>
      <c r="BSY10"/>
      <c r="BSZ10"/>
      <c r="BTA10"/>
      <c r="BTB10"/>
      <c r="BTC10"/>
      <c r="BTD10"/>
      <c r="BTE10"/>
      <c r="BTF10"/>
      <c r="BTG10"/>
      <c r="BTH10"/>
      <c r="BTI10"/>
      <c r="BTJ10"/>
      <c r="BTK10"/>
      <c r="BTL10"/>
      <c r="BTM10"/>
      <c r="BTN10"/>
      <c r="BTO10"/>
      <c r="BTP10"/>
      <c r="BTQ10"/>
      <c r="BTR10"/>
      <c r="BTS10"/>
      <c r="BTT10"/>
      <c r="BTU10"/>
      <c r="BTV10"/>
      <c r="BTW10"/>
      <c r="BTX10"/>
      <c r="BTY10"/>
      <c r="BTZ10"/>
      <c r="BUA10"/>
      <c r="BUB10"/>
      <c r="BUC10"/>
      <c r="BUD10"/>
      <c r="BUE10"/>
      <c r="BUF10"/>
      <c r="BUG10"/>
      <c r="BUH10"/>
      <c r="BUI10"/>
      <c r="BUJ10"/>
      <c r="BUK10"/>
      <c r="BUL10"/>
      <c r="BUM10"/>
      <c r="BUN10"/>
      <c r="BUO10"/>
      <c r="BUP10"/>
      <c r="BUQ10"/>
      <c r="BUR10"/>
      <c r="BUS10"/>
      <c r="BUT10"/>
      <c r="BUU10"/>
      <c r="BUV10"/>
      <c r="BUW10"/>
      <c r="BUX10"/>
      <c r="BUY10"/>
      <c r="BUZ10"/>
      <c r="BVA10"/>
      <c r="BVB10"/>
      <c r="BVC10"/>
      <c r="BVD10"/>
      <c r="BVE10"/>
      <c r="BVF10"/>
      <c r="BVG10"/>
      <c r="BVH10"/>
      <c r="BVI10"/>
      <c r="BVJ10"/>
      <c r="BVK10"/>
      <c r="BVL10"/>
      <c r="BVM10"/>
      <c r="BVN10"/>
      <c r="BVO10"/>
      <c r="BVP10"/>
      <c r="BVQ10"/>
      <c r="BVR10"/>
      <c r="BVS10"/>
      <c r="BVT10"/>
      <c r="BVU10"/>
      <c r="BVV10"/>
      <c r="BVW10"/>
      <c r="BVX10"/>
      <c r="BVY10"/>
      <c r="BVZ10"/>
      <c r="BWA10"/>
      <c r="BWB10"/>
      <c r="BWC10"/>
      <c r="BWD10"/>
      <c r="BWE10"/>
      <c r="BWF10"/>
      <c r="BWG10"/>
      <c r="BWH10"/>
      <c r="BWI10"/>
      <c r="BWJ10"/>
      <c r="BWK10"/>
      <c r="BWL10"/>
      <c r="BWM10"/>
      <c r="BWN10"/>
      <c r="BWO10"/>
      <c r="BWP10"/>
      <c r="BWQ10"/>
      <c r="BWR10"/>
      <c r="BWS10"/>
      <c r="BWT10"/>
      <c r="BWU10"/>
      <c r="BWV10"/>
      <c r="BWW10"/>
      <c r="BWX10"/>
      <c r="BWY10"/>
      <c r="BWZ10"/>
      <c r="BXA10"/>
      <c r="BXB10"/>
      <c r="BXC10"/>
      <c r="BXD10"/>
      <c r="BXE10"/>
      <c r="BXF10"/>
      <c r="BXG10"/>
      <c r="BXH10"/>
      <c r="BXI10"/>
      <c r="BXJ10"/>
      <c r="BXK10"/>
      <c r="BXL10"/>
      <c r="BXM10"/>
      <c r="BXN10"/>
      <c r="BXO10"/>
      <c r="BXP10"/>
      <c r="BXQ10"/>
      <c r="BXR10"/>
      <c r="BXS10"/>
      <c r="BXT10"/>
      <c r="BXU10"/>
      <c r="BXV10"/>
      <c r="BXW10"/>
      <c r="BXX10"/>
      <c r="BXY10"/>
      <c r="BXZ10"/>
      <c r="BYA10"/>
      <c r="BYB10"/>
      <c r="BYC10"/>
      <c r="BYD10"/>
      <c r="BYE10"/>
      <c r="BYF10"/>
      <c r="BYG10"/>
      <c r="BYH10"/>
      <c r="BYI10"/>
      <c r="BYJ10"/>
      <c r="BYK10"/>
      <c r="BYL10"/>
      <c r="BYM10"/>
      <c r="BYN10"/>
      <c r="BYO10"/>
      <c r="BYP10"/>
      <c r="BYQ10"/>
      <c r="BYR10"/>
      <c r="BYS10"/>
      <c r="BYT10"/>
      <c r="BYU10"/>
      <c r="BYV10"/>
      <c r="BYW10"/>
      <c r="BYX10"/>
      <c r="BYY10"/>
      <c r="BYZ10"/>
      <c r="BZA10"/>
      <c r="BZB10"/>
      <c r="BZC10"/>
      <c r="BZD10"/>
      <c r="BZE10"/>
      <c r="BZF10"/>
      <c r="BZG10"/>
      <c r="BZH10"/>
      <c r="BZI10"/>
      <c r="BZJ10"/>
      <c r="BZK10"/>
      <c r="BZL10"/>
      <c r="BZM10"/>
      <c r="BZN10"/>
      <c r="BZO10"/>
      <c r="BZP10"/>
      <c r="BZQ10"/>
      <c r="BZR10"/>
      <c r="BZS10"/>
      <c r="BZT10"/>
      <c r="BZU10"/>
      <c r="BZV10"/>
      <c r="BZW10"/>
      <c r="BZX10"/>
      <c r="BZY10"/>
      <c r="BZZ10"/>
      <c r="CAA10"/>
      <c r="CAB10"/>
      <c r="CAC10"/>
      <c r="CAD10"/>
      <c r="CAE10"/>
      <c r="CAF10"/>
      <c r="CAG10"/>
      <c r="CAH10"/>
      <c r="CAI10"/>
      <c r="CAJ10"/>
      <c r="CAK10"/>
      <c r="CAL10"/>
      <c r="CAM10"/>
      <c r="CAN10"/>
      <c r="CAO10"/>
      <c r="CAP10"/>
      <c r="CAQ10"/>
      <c r="CAR10"/>
      <c r="CAS10"/>
      <c r="CAT10"/>
      <c r="CAU10"/>
      <c r="CAV10"/>
      <c r="CAW10"/>
      <c r="CAX10"/>
      <c r="CAY10"/>
      <c r="CAZ10"/>
      <c r="CBA10"/>
      <c r="CBB10"/>
      <c r="CBC10"/>
      <c r="CBD10"/>
      <c r="CBE10"/>
      <c r="CBF10"/>
      <c r="CBG10"/>
      <c r="CBH10"/>
      <c r="CBI10"/>
      <c r="CBJ10"/>
      <c r="CBK10"/>
      <c r="CBL10"/>
      <c r="CBM10"/>
      <c r="CBN10"/>
      <c r="CBO10"/>
      <c r="CBP10"/>
      <c r="CBQ10"/>
      <c r="CBR10"/>
      <c r="CBS10"/>
      <c r="CBT10"/>
      <c r="CBU10"/>
      <c r="CBV10"/>
      <c r="CBW10"/>
      <c r="CBX10"/>
      <c r="CBY10"/>
      <c r="CBZ10"/>
      <c r="CCA10"/>
      <c r="CCB10"/>
      <c r="CCC10"/>
      <c r="CCD10"/>
      <c r="CCE10"/>
      <c r="CCF10"/>
      <c r="CCG10"/>
      <c r="CCH10"/>
      <c r="CCI10"/>
      <c r="CCJ10"/>
      <c r="CCK10"/>
      <c r="CCL10"/>
      <c r="CCM10"/>
      <c r="CCN10"/>
      <c r="CCO10"/>
      <c r="CCP10"/>
      <c r="CCQ10"/>
      <c r="CCR10"/>
      <c r="CCS10"/>
      <c r="CCT10"/>
      <c r="CCU10"/>
      <c r="CCV10"/>
      <c r="CCW10"/>
      <c r="CCX10"/>
      <c r="CCY10"/>
      <c r="CCZ10"/>
      <c r="CDA10"/>
      <c r="CDB10"/>
      <c r="CDC10"/>
      <c r="CDD10"/>
      <c r="CDE10"/>
      <c r="CDF10"/>
      <c r="CDG10"/>
      <c r="CDH10"/>
      <c r="CDI10"/>
      <c r="CDJ10"/>
      <c r="CDK10"/>
      <c r="CDL10"/>
      <c r="CDM10"/>
      <c r="CDN10"/>
      <c r="CDO10"/>
      <c r="CDP10"/>
      <c r="CDQ10"/>
      <c r="CDR10"/>
      <c r="CDS10"/>
      <c r="CDT10"/>
      <c r="CDU10"/>
      <c r="CDV10"/>
      <c r="CDW10"/>
      <c r="CDX10"/>
      <c r="CDY10"/>
      <c r="CDZ10"/>
      <c r="CEA10"/>
      <c r="CEB10"/>
      <c r="CEC10"/>
      <c r="CED10"/>
      <c r="CEE10"/>
      <c r="CEF10"/>
      <c r="CEG10"/>
      <c r="CEH10"/>
      <c r="CEI10"/>
      <c r="CEJ10"/>
      <c r="CEK10"/>
      <c r="CEL10"/>
      <c r="CEM10"/>
      <c r="CEN10"/>
      <c r="CEO10"/>
      <c r="CEP10"/>
      <c r="CEQ10"/>
      <c r="CER10"/>
      <c r="CES10"/>
      <c r="CET10"/>
      <c r="CEU10"/>
      <c r="CEV10"/>
      <c r="CEW10"/>
      <c r="CEX10"/>
      <c r="CEY10"/>
      <c r="CEZ10"/>
      <c r="CFA10"/>
      <c r="CFB10"/>
      <c r="CFC10"/>
      <c r="CFD10"/>
      <c r="CFE10"/>
      <c r="CFF10"/>
      <c r="CFG10"/>
      <c r="CFH10"/>
      <c r="CFI10"/>
      <c r="CFJ10"/>
      <c r="CFK10"/>
      <c r="CFL10"/>
      <c r="CFM10"/>
      <c r="CFN10"/>
      <c r="CFO10"/>
      <c r="CFP10"/>
      <c r="CFQ10"/>
      <c r="CFR10"/>
      <c r="CFS10"/>
      <c r="CFT10"/>
      <c r="CFU10"/>
      <c r="CFV10"/>
      <c r="CFW10"/>
      <c r="CFX10"/>
      <c r="CFY10"/>
      <c r="CFZ10"/>
      <c r="CGA10"/>
      <c r="CGB10"/>
      <c r="CGC10"/>
      <c r="CGD10"/>
      <c r="CGE10"/>
      <c r="CGF10"/>
      <c r="CGG10"/>
      <c r="CGH10"/>
      <c r="CGI10"/>
      <c r="CGJ10"/>
      <c r="CGK10"/>
      <c r="CGL10"/>
      <c r="CGM10"/>
      <c r="CGN10"/>
      <c r="CGO10"/>
      <c r="CGP10"/>
      <c r="CGQ10"/>
      <c r="CGR10"/>
      <c r="CGS10"/>
      <c r="CGT10"/>
      <c r="CGU10"/>
      <c r="CGV10"/>
      <c r="CGW10"/>
      <c r="CGX10"/>
      <c r="CGY10"/>
      <c r="CGZ10"/>
      <c r="CHA10"/>
      <c r="CHB10"/>
      <c r="CHC10"/>
      <c r="CHD10"/>
      <c r="CHE10"/>
      <c r="CHF10"/>
      <c r="CHG10"/>
      <c r="CHH10"/>
      <c r="CHI10"/>
      <c r="CHJ10"/>
      <c r="CHK10"/>
      <c r="CHL10"/>
      <c r="CHM10"/>
      <c r="CHN10"/>
      <c r="CHO10"/>
      <c r="CHP10"/>
      <c r="CHQ10"/>
      <c r="CHR10"/>
      <c r="CHS10"/>
      <c r="CHT10"/>
      <c r="CHU10"/>
      <c r="CHV10"/>
      <c r="CHW10"/>
      <c r="CHX10"/>
      <c r="CHY10"/>
      <c r="CHZ10"/>
      <c r="CIA10"/>
      <c r="CIB10"/>
      <c r="CIC10"/>
      <c r="CID10"/>
      <c r="CIE10"/>
      <c r="CIF10"/>
      <c r="CIG10"/>
      <c r="CIH10"/>
      <c r="CII10"/>
      <c r="CIJ10"/>
      <c r="CIK10"/>
      <c r="CIL10"/>
      <c r="CIM10"/>
      <c r="CIN10"/>
      <c r="CIO10"/>
      <c r="CIP10"/>
      <c r="CIQ10"/>
      <c r="CIR10"/>
      <c r="CIS10"/>
      <c r="CIT10"/>
      <c r="CIU10"/>
      <c r="CIV10"/>
      <c r="CIW10"/>
      <c r="CIX10"/>
      <c r="CIY10"/>
      <c r="CIZ10"/>
      <c r="CJA10"/>
      <c r="CJB10"/>
      <c r="CJC10"/>
      <c r="CJD10"/>
      <c r="CJE10"/>
      <c r="CJF10"/>
      <c r="CJG10"/>
      <c r="CJH10"/>
      <c r="CJI10"/>
      <c r="CJJ10"/>
      <c r="CJK10"/>
      <c r="CJL10"/>
      <c r="CJM10"/>
      <c r="CJN10"/>
      <c r="CJO10"/>
      <c r="CJP10"/>
      <c r="CJQ10"/>
      <c r="CJR10"/>
      <c r="CJS10"/>
      <c r="CJT10"/>
      <c r="CJU10"/>
      <c r="CJV10"/>
      <c r="CJW10"/>
      <c r="CJX10"/>
      <c r="CJY10"/>
      <c r="CJZ10"/>
      <c r="CKA10"/>
      <c r="CKB10"/>
      <c r="CKC10"/>
      <c r="CKD10"/>
      <c r="CKE10"/>
      <c r="CKF10"/>
      <c r="CKG10"/>
      <c r="CKH10"/>
      <c r="CKI10"/>
      <c r="CKJ10"/>
      <c r="CKK10"/>
      <c r="CKL10"/>
      <c r="CKM10"/>
      <c r="CKN10"/>
      <c r="CKO10"/>
      <c r="CKP10"/>
      <c r="CKQ10"/>
      <c r="CKR10"/>
      <c r="CKS10"/>
      <c r="CKT10"/>
      <c r="CKU10"/>
      <c r="CKV10"/>
      <c r="CKW10"/>
      <c r="CKX10"/>
      <c r="CKY10"/>
      <c r="CKZ10"/>
      <c r="CLA10"/>
      <c r="CLB10"/>
      <c r="CLC10"/>
      <c r="CLD10"/>
      <c r="CLE10"/>
      <c r="CLF10"/>
      <c r="CLG10"/>
      <c r="CLH10"/>
      <c r="CLI10"/>
      <c r="CLJ10"/>
      <c r="CLK10"/>
      <c r="CLL10"/>
      <c r="CLM10"/>
      <c r="CLN10"/>
      <c r="CLO10"/>
      <c r="CLP10"/>
      <c r="CLQ10"/>
      <c r="CLR10"/>
      <c r="CLS10"/>
      <c r="CLT10"/>
      <c r="CLU10"/>
      <c r="CLV10"/>
      <c r="CLW10"/>
      <c r="CLX10"/>
      <c r="CLY10"/>
      <c r="CLZ10"/>
      <c r="CMA10"/>
      <c r="CMB10"/>
      <c r="CMC10"/>
      <c r="CMD10"/>
      <c r="CME10"/>
      <c r="CMF10"/>
      <c r="CMG10"/>
      <c r="CMH10"/>
      <c r="CMI10"/>
      <c r="CMJ10"/>
      <c r="CMK10"/>
      <c r="CML10"/>
      <c r="CMM10"/>
      <c r="CMN10"/>
      <c r="CMO10"/>
      <c r="CMP10"/>
      <c r="CMQ10"/>
      <c r="CMR10"/>
      <c r="CMS10"/>
      <c r="CMT10"/>
      <c r="CMU10"/>
      <c r="CMV10"/>
      <c r="CMW10"/>
      <c r="CMX10"/>
      <c r="CMY10"/>
      <c r="CMZ10"/>
      <c r="CNA10"/>
      <c r="CNB10"/>
      <c r="CNC10"/>
      <c r="CND10"/>
      <c r="CNE10"/>
      <c r="CNF10"/>
      <c r="CNG10"/>
      <c r="CNH10"/>
      <c r="CNI10"/>
      <c r="CNJ10"/>
      <c r="CNK10"/>
      <c r="CNL10"/>
      <c r="CNM10"/>
      <c r="CNN10"/>
      <c r="CNO10"/>
      <c r="CNP10"/>
      <c r="CNQ10"/>
      <c r="CNR10"/>
      <c r="CNS10"/>
      <c r="CNT10"/>
      <c r="CNU10"/>
      <c r="CNV10"/>
      <c r="CNW10"/>
      <c r="CNX10"/>
      <c r="CNY10"/>
      <c r="CNZ10"/>
      <c r="COA10"/>
      <c r="COB10"/>
      <c r="COC10"/>
      <c r="COD10"/>
      <c r="COE10"/>
      <c r="COF10"/>
      <c r="COG10"/>
      <c r="COH10"/>
      <c r="COI10"/>
      <c r="COJ10"/>
      <c r="COK10"/>
      <c r="COL10"/>
      <c r="COM10"/>
      <c r="CON10"/>
      <c r="COO10"/>
      <c r="COP10"/>
      <c r="COQ10"/>
      <c r="COR10"/>
      <c r="COS10"/>
      <c r="COT10"/>
      <c r="COU10"/>
      <c r="COV10"/>
      <c r="COW10"/>
      <c r="COX10"/>
      <c r="COY10"/>
      <c r="COZ10"/>
      <c r="CPA10"/>
      <c r="CPB10"/>
      <c r="CPC10"/>
      <c r="CPD10"/>
      <c r="CPE10"/>
      <c r="CPF10"/>
      <c r="CPG10"/>
      <c r="CPH10"/>
      <c r="CPI10"/>
      <c r="CPJ10"/>
      <c r="CPK10"/>
      <c r="CPL10"/>
      <c r="CPM10"/>
      <c r="CPN10"/>
      <c r="CPO10"/>
      <c r="CPP10"/>
      <c r="CPQ10"/>
      <c r="CPR10"/>
      <c r="CPS10"/>
      <c r="CPT10"/>
      <c r="CPU10"/>
      <c r="CPV10"/>
      <c r="CPW10"/>
      <c r="CPX10"/>
      <c r="CPY10"/>
      <c r="CPZ10"/>
      <c r="CQA10"/>
      <c r="CQB10"/>
      <c r="CQC10"/>
      <c r="CQD10"/>
      <c r="CQE10"/>
      <c r="CQF10"/>
      <c r="CQG10"/>
      <c r="CQH10"/>
      <c r="CQI10"/>
      <c r="CQJ10"/>
      <c r="CQK10"/>
      <c r="CQL10"/>
      <c r="CQM10"/>
      <c r="CQN10"/>
      <c r="CQO10"/>
      <c r="CQP10"/>
      <c r="CQQ10"/>
      <c r="CQR10"/>
      <c r="CQS10"/>
      <c r="CQT10"/>
      <c r="CQU10"/>
      <c r="CQV10"/>
      <c r="CQW10"/>
      <c r="CQX10"/>
      <c r="CQY10"/>
      <c r="CQZ10"/>
      <c r="CRA10"/>
      <c r="CRB10"/>
      <c r="CRC10"/>
      <c r="CRD10"/>
      <c r="CRE10"/>
      <c r="CRF10"/>
      <c r="CRG10"/>
      <c r="CRH10"/>
      <c r="CRI10"/>
      <c r="CRJ10"/>
      <c r="CRK10"/>
      <c r="CRL10"/>
      <c r="CRM10"/>
      <c r="CRN10"/>
      <c r="CRO10"/>
      <c r="CRP10"/>
      <c r="CRQ10"/>
      <c r="CRR10"/>
      <c r="CRS10"/>
      <c r="CRT10"/>
      <c r="CRU10"/>
      <c r="CRV10"/>
      <c r="CRW10"/>
      <c r="CRX10"/>
      <c r="CRY10"/>
      <c r="CRZ10"/>
      <c r="CSA10"/>
      <c r="CSB10"/>
      <c r="CSC10"/>
      <c r="CSD10"/>
      <c r="CSE10"/>
      <c r="CSF10"/>
      <c r="CSG10"/>
      <c r="CSH10"/>
      <c r="CSI10"/>
      <c r="CSJ10"/>
      <c r="CSK10"/>
      <c r="CSL10"/>
      <c r="CSM10"/>
      <c r="CSN10"/>
      <c r="CSO10"/>
      <c r="CSP10"/>
      <c r="CSQ10"/>
      <c r="CSR10"/>
      <c r="CSS10"/>
      <c r="CST10"/>
      <c r="CSU10"/>
      <c r="CSV10"/>
      <c r="CSW10"/>
      <c r="CSX10"/>
      <c r="CSY10"/>
      <c r="CSZ10"/>
      <c r="CTA10"/>
      <c r="CTB10"/>
      <c r="CTC10"/>
      <c r="CTD10"/>
      <c r="CTE10"/>
      <c r="CTF10"/>
      <c r="CTG10"/>
      <c r="CTH10"/>
      <c r="CTI10"/>
      <c r="CTJ10"/>
      <c r="CTK10"/>
      <c r="CTL10"/>
      <c r="CTM10"/>
      <c r="CTN10"/>
      <c r="CTO10"/>
      <c r="CTP10"/>
      <c r="CTQ10"/>
      <c r="CTR10"/>
      <c r="CTS10"/>
      <c r="CTT10"/>
      <c r="CTU10"/>
      <c r="CTV10"/>
      <c r="CTW10"/>
      <c r="CTX10"/>
      <c r="CTY10"/>
      <c r="CTZ10"/>
      <c r="CUA10"/>
      <c r="CUB10"/>
      <c r="CUC10"/>
      <c r="CUD10"/>
      <c r="CUE10"/>
      <c r="CUF10"/>
      <c r="CUG10"/>
      <c r="CUH10"/>
      <c r="CUI10"/>
      <c r="CUJ10"/>
      <c r="CUK10"/>
      <c r="CUL10"/>
      <c r="CUM10"/>
      <c r="CUN10"/>
      <c r="CUO10"/>
      <c r="CUP10"/>
      <c r="CUQ10"/>
      <c r="CUR10"/>
      <c r="CUS10"/>
      <c r="CUT10"/>
      <c r="CUU10"/>
      <c r="CUV10"/>
      <c r="CUW10"/>
      <c r="CUX10"/>
      <c r="CUY10"/>
      <c r="CUZ10"/>
      <c r="CVA10"/>
      <c r="CVB10"/>
      <c r="CVC10"/>
      <c r="CVD10"/>
      <c r="CVE10"/>
      <c r="CVF10"/>
      <c r="CVG10"/>
      <c r="CVH10"/>
      <c r="CVI10"/>
      <c r="CVJ10"/>
      <c r="CVK10"/>
      <c r="CVL10"/>
      <c r="CVM10"/>
      <c r="CVN10"/>
      <c r="CVO10"/>
      <c r="CVP10"/>
      <c r="CVQ10"/>
      <c r="CVR10"/>
      <c r="CVS10"/>
      <c r="CVT10"/>
      <c r="CVU10"/>
      <c r="CVV10"/>
      <c r="CVW10"/>
      <c r="CVX10"/>
      <c r="CVY10"/>
      <c r="CVZ10"/>
      <c r="CWA10"/>
      <c r="CWB10"/>
      <c r="CWC10"/>
      <c r="CWD10"/>
      <c r="CWE10"/>
      <c r="CWF10"/>
      <c r="CWG10"/>
      <c r="CWH10"/>
      <c r="CWI10"/>
      <c r="CWJ10"/>
      <c r="CWK10"/>
      <c r="CWL10"/>
      <c r="CWM10"/>
      <c r="CWN10"/>
      <c r="CWO10"/>
      <c r="CWP10"/>
      <c r="CWQ10"/>
      <c r="CWR10"/>
      <c r="CWS10"/>
      <c r="CWT10"/>
      <c r="CWU10"/>
      <c r="CWV10"/>
      <c r="CWW10"/>
      <c r="CWX10"/>
      <c r="CWY10"/>
      <c r="CWZ10"/>
      <c r="CXA10"/>
      <c r="CXB10"/>
      <c r="CXC10"/>
      <c r="CXD10"/>
      <c r="CXE10"/>
      <c r="CXF10"/>
      <c r="CXG10"/>
      <c r="CXH10"/>
      <c r="CXI10"/>
      <c r="CXJ10"/>
      <c r="CXK10"/>
      <c r="CXL10"/>
      <c r="CXM10"/>
      <c r="CXN10"/>
      <c r="CXO10"/>
      <c r="CXP10"/>
      <c r="CXQ10"/>
      <c r="CXR10"/>
      <c r="CXS10"/>
      <c r="CXT10"/>
      <c r="CXU10"/>
      <c r="CXV10"/>
      <c r="CXW10"/>
      <c r="CXX10"/>
      <c r="CXY10"/>
      <c r="CXZ10"/>
      <c r="CYA10"/>
      <c r="CYB10"/>
      <c r="CYC10"/>
      <c r="CYD10"/>
      <c r="CYE10"/>
      <c r="CYF10"/>
      <c r="CYG10"/>
      <c r="CYH10"/>
      <c r="CYI10"/>
      <c r="CYJ10"/>
      <c r="CYK10"/>
      <c r="CYL10"/>
      <c r="CYM10"/>
      <c r="CYN10"/>
      <c r="CYO10"/>
      <c r="CYP10"/>
      <c r="CYQ10"/>
      <c r="CYR10"/>
      <c r="CYS10"/>
      <c r="CYT10"/>
      <c r="CYU10"/>
      <c r="CYV10"/>
      <c r="CYW10"/>
      <c r="CYX10"/>
      <c r="CYY10"/>
      <c r="CYZ10"/>
      <c r="CZA10"/>
      <c r="CZB10"/>
      <c r="CZC10"/>
      <c r="CZD10"/>
      <c r="CZE10"/>
      <c r="CZF10"/>
      <c r="CZG10"/>
      <c r="CZH10"/>
      <c r="CZI10"/>
      <c r="CZJ10"/>
      <c r="CZK10"/>
      <c r="CZL10"/>
      <c r="CZM10"/>
      <c r="CZN10"/>
      <c r="CZO10"/>
      <c r="CZP10"/>
      <c r="CZQ10"/>
      <c r="CZR10"/>
      <c r="CZS10"/>
      <c r="CZT10"/>
      <c r="CZU10"/>
      <c r="CZV10"/>
      <c r="CZW10"/>
      <c r="CZX10"/>
      <c r="CZY10"/>
      <c r="CZZ10"/>
      <c r="DAA10"/>
      <c r="DAB10"/>
      <c r="DAC10"/>
      <c r="DAD10"/>
      <c r="DAE10"/>
      <c r="DAF10"/>
      <c r="DAG10"/>
      <c r="DAH10"/>
      <c r="DAI10"/>
      <c r="DAJ10"/>
      <c r="DAK10"/>
      <c r="DAL10"/>
      <c r="DAM10"/>
      <c r="DAN10"/>
      <c r="DAO10"/>
      <c r="DAP10"/>
      <c r="DAQ10"/>
      <c r="DAR10"/>
      <c r="DAS10"/>
      <c r="DAT10"/>
      <c r="DAU10"/>
      <c r="DAV10"/>
      <c r="DAW10"/>
      <c r="DAX10"/>
      <c r="DAY10"/>
      <c r="DAZ10"/>
      <c r="DBA10"/>
      <c r="DBB10"/>
      <c r="DBC10"/>
      <c r="DBD10"/>
      <c r="DBE10"/>
      <c r="DBF10"/>
      <c r="DBG10"/>
      <c r="DBH10"/>
      <c r="DBI10"/>
      <c r="DBJ10"/>
      <c r="DBK10"/>
      <c r="DBL10"/>
      <c r="DBM10"/>
      <c r="DBN10"/>
      <c r="DBO10"/>
      <c r="DBP10"/>
      <c r="DBQ10"/>
      <c r="DBR10"/>
      <c r="DBS10"/>
      <c r="DBT10"/>
      <c r="DBU10"/>
      <c r="DBV10"/>
      <c r="DBW10"/>
      <c r="DBX10"/>
      <c r="DBY10"/>
      <c r="DBZ10"/>
      <c r="DCA10"/>
      <c r="DCB10"/>
      <c r="DCC10"/>
      <c r="DCD10"/>
      <c r="DCE10"/>
      <c r="DCF10"/>
      <c r="DCG10"/>
      <c r="DCH10"/>
      <c r="DCI10"/>
      <c r="DCJ10"/>
      <c r="DCK10"/>
      <c r="DCL10"/>
      <c r="DCM10"/>
      <c r="DCN10"/>
      <c r="DCO10"/>
      <c r="DCP10"/>
      <c r="DCQ10"/>
      <c r="DCR10"/>
      <c r="DCS10"/>
      <c r="DCT10"/>
      <c r="DCU10"/>
      <c r="DCV10"/>
      <c r="DCW10"/>
      <c r="DCX10"/>
      <c r="DCY10"/>
      <c r="DCZ10"/>
      <c r="DDA10"/>
      <c r="DDB10"/>
      <c r="DDC10"/>
      <c r="DDD10"/>
      <c r="DDE10"/>
      <c r="DDF10"/>
      <c r="DDG10"/>
      <c r="DDH10"/>
      <c r="DDI10"/>
      <c r="DDJ10"/>
      <c r="DDK10"/>
      <c r="DDL10"/>
      <c r="DDM10"/>
      <c r="DDN10"/>
      <c r="DDO10"/>
      <c r="DDP10"/>
      <c r="DDQ10"/>
      <c r="DDR10"/>
      <c r="DDS10"/>
      <c r="DDT10"/>
      <c r="DDU10"/>
      <c r="DDV10"/>
      <c r="DDW10"/>
      <c r="DDX10"/>
      <c r="DDY10"/>
      <c r="DDZ10"/>
      <c r="DEA10"/>
      <c r="DEB10"/>
      <c r="DEC10"/>
      <c r="DED10"/>
      <c r="DEE10"/>
      <c r="DEF10"/>
      <c r="DEG10"/>
      <c r="DEH10"/>
      <c r="DEI10"/>
      <c r="DEJ10"/>
      <c r="DEK10"/>
      <c r="DEL10"/>
      <c r="DEM10"/>
      <c r="DEN10"/>
      <c r="DEO10"/>
      <c r="DEP10"/>
      <c r="DEQ10"/>
      <c r="DER10"/>
      <c r="DES10"/>
      <c r="DET10"/>
      <c r="DEU10"/>
      <c r="DEV10"/>
      <c r="DEW10"/>
      <c r="DEX10"/>
      <c r="DEY10"/>
      <c r="DEZ10"/>
      <c r="DFA10"/>
      <c r="DFB10"/>
      <c r="DFC10"/>
      <c r="DFD10"/>
      <c r="DFE10"/>
      <c r="DFF10"/>
      <c r="DFG10"/>
      <c r="DFH10"/>
      <c r="DFI10"/>
      <c r="DFJ10"/>
      <c r="DFK10"/>
      <c r="DFL10"/>
      <c r="DFM10"/>
      <c r="DFN10"/>
      <c r="DFO10"/>
      <c r="DFP10"/>
      <c r="DFQ10"/>
      <c r="DFR10"/>
      <c r="DFS10"/>
      <c r="DFT10"/>
      <c r="DFU10"/>
      <c r="DFV10"/>
      <c r="DFW10"/>
      <c r="DFX10"/>
      <c r="DFY10"/>
      <c r="DFZ10"/>
      <c r="DGA10"/>
      <c r="DGB10"/>
      <c r="DGC10"/>
      <c r="DGD10"/>
      <c r="DGE10"/>
      <c r="DGF10"/>
      <c r="DGG10"/>
      <c r="DGH10"/>
      <c r="DGI10"/>
      <c r="DGJ10"/>
      <c r="DGK10"/>
      <c r="DGL10"/>
      <c r="DGM10"/>
      <c r="DGN10"/>
      <c r="DGO10"/>
      <c r="DGP10"/>
      <c r="DGQ10"/>
      <c r="DGR10"/>
      <c r="DGS10"/>
      <c r="DGT10"/>
      <c r="DGU10"/>
      <c r="DGV10"/>
      <c r="DGW10"/>
      <c r="DGX10"/>
      <c r="DGY10"/>
      <c r="DGZ10"/>
      <c r="DHA10"/>
      <c r="DHB10"/>
      <c r="DHC10"/>
      <c r="DHD10"/>
      <c r="DHE10"/>
      <c r="DHF10"/>
      <c r="DHG10"/>
      <c r="DHH10"/>
      <c r="DHI10"/>
      <c r="DHJ10"/>
      <c r="DHK10"/>
      <c r="DHL10"/>
      <c r="DHM10"/>
      <c r="DHN10"/>
      <c r="DHO10"/>
      <c r="DHP10"/>
      <c r="DHQ10"/>
      <c r="DHR10"/>
      <c r="DHS10"/>
      <c r="DHT10"/>
      <c r="DHU10"/>
      <c r="DHV10"/>
      <c r="DHW10"/>
      <c r="DHX10"/>
      <c r="DHY10"/>
      <c r="DHZ10"/>
      <c r="DIA10"/>
      <c r="DIB10"/>
      <c r="DIC10"/>
      <c r="DID10"/>
      <c r="DIE10"/>
      <c r="DIF10"/>
      <c r="DIG10"/>
      <c r="DIH10"/>
      <c r="DII10"/>
      <c r="DIJ10"/>
      <c r="DIK10"/>
      <c r="DIL10"/>
      <c r="DIM10"/>
      <c r="DIN10"/>
      <c r="DIO10"/>
      <c r="DIP10"/>
      <c r="DIQ10"/>
      <c r="DIR10"/>
      <c r="DIS10"/>
      <c r="DIT10"/>
      <c r="DIU10"/>
      <c r="DIV10"/>
      <c r="DIW10"/>
      <c r="DIX10"/>
      <c r="DIY10"/>
      <c r="DIZ10"/>
      <c r="DJA10"/>
      <c r="DJB10"/>
      <c r="DJC10"/>
      <c r="DJD10"/>
      <c r="DJE10"/>
      <c r="DJF10"/>
      <c r="DJG10"/>
      <c r="DJH10"/>
      <c r="DJI10"/>
      <c r="DJJ10"/>
      <c r="DJK10"/>
      <c r="DJL10"/>
      <c r="DJM10"/>
      <c r="DJN10"/>
      <c r="DJO10"/>
      <c r="DJP10"/>
      <c r="DJQ10"/>
      <c r="DJR10"/>
      <c r="DJS10"/>
      <c r="DJT10"/>
      <c r="DJU10"/>
      <c r="DJV10"/>
      <c r="DJW10"/>
      <c r="DJX10"/>
      <c r="DJY10"/>
      <c r="DJZ10"/>
      <c r="DKA10"/>
      <c r="DKB10"/>
      <c r="DKC10"/>
      <c r="DKD10"/>
      <c r="DKE10"/>
      <c r="DKF10"/>
      <c r="DKG10"/>
      <c r="DKH10"/>
      <c r="DKI10"/>
      <c r="DKJ10"/>
      <c r="DKK10"/>
      <c r="DKL10"/>
      <c r="DKM10"/>
      <c r="DKN10"/>
      <c r="DKO10"/>
      <c r="DKP10"/>
      <c r="DKQ10"/>
      <c r="DKR10"/>
      <c r="DKS10"/>
      <c r="DKT10"/>
      <c r="DKU10"/>
      <c r="DKV10"/>
      <c r="DKW10"/>
      <c r="DKX10"/>
      <c r="DKY10"/>
      <c r="DKZ10"/>
      <c r="DLA10"/>
      <c r="DLB10"/>
      <c r="DLC10"/>
      <c r="DLD10"/>
      <c r="DLE10"/>
      <c r="DLF10"/>
      <c r="DLG10"/>
      <c r="DLH10"/>
      <c r="DLI10"/>
      <c r="DLJ10"/>
      <c r="DLK10"/>
      <c r="DLL10"/>
      <c r="DLM10"/>
      <c r="DLN10"/>
      <c r="DLO10"/>
      <c r="DLP10"/>
      <c r="DLQ10"/>
      <c r="DLR10"/>
      <c r="DLS10"/>
      <c r="DLT10"/>
      <c r="DLU10"/>
      <c r="DLV10"/>
      <c r="DLW10"/>
      <c r="DLX10"/>
      <c r="DLY10"/>
      <c r="DLZ10"/>
      <c r="DMA10"/>
      <c r="DMB10"/>
      <c r="DMC10"/>
      <c r="DMD10"/>
      <c r="DME10"/>
      <c r="DMF10"/>
      <c r="DMG10"/>
      <c r="DMH10"/>
      <c r="DMI10"/>
      <c r="DMJ10"/>
      <c r="DMK10"/>
      <c r="DML10"/>
      <c r="DMM10"/>
      <c r="DMN10"/>
      <c r="DMO10"/>
      <c r="DMP10"/>
      <c r="DMQ10"/>
      <c r="DMR10"/>
      <c r="DMS10"/>
      <c r="DMT10"/>
      <c r="DMU10"/>
      <c r="DMV10"/>
      <c r="DMW10"/>
      <c r="DMX10"/>
      <c r="DMY10"/>
      <c r="DMZ10"/>
      <c r="DNA10"/>
      <c r="DNB10"/>
      <c r="DNC10"/>
      <c r="DND10"/>
      <c r="DNE10"/>
      <c r="DNF10"/>
      <c r="DNG10"/>
      <c r="DNH10"/>
      <c r="DNI10"/>
      <c r="DNJ10"/>
      <c r="DNK10"/>
      <c r="DNL10"/>
      <c r="DNM10"/>
      <c r="DNN10"/>
      <c r="DNO10"/>
      <c r="DNP10"/>
      <c r="DNQ10"/>
      <c r="DNR10"/>
      <c r="DNS10"/>
      <c r="DNT10"/>
      <c r="DNU10"/>
      <c r="DNV10"/>
      <c r="DNW10"/>
      <c r="DNX10"/>
      <c r="DNY10"/>
      <c r="DNZ10"/>
      <c r="DOA10"/>
      <c r="DOB10"/>
      <c r="DOC10"/>
      <c r="DOD10"/>
      <c r="DOE10"/>
      <c r="DOF10"/>
      <c r="DOG10"/>
      <c r="DOH10"/>
      <c r="DOI10"/>
      <c r="DOJ10"/>
      <c r="DOK10"/>
      <c r="DOL10"/>
      <c r="DOM10"/>
      <c r="DON10"/>
      <c r="DOO10"/>
      <c r="DOP10"/>
      <c r="DOQ10"/>
      <c r="DOR10"/>
      <c r="DOS10"/>
      <c r="DOT10"/>
      <c r="DOU10"/>
      <c r="DOV10"/>
      <c r="DOW10"/>
      <c r="DOX10"/>
      <c r="DOY10"/>
      <c r="DOZ10"/>
      <c r="DPA10"/>
      <c r="DPB10"/>
      <c r="DPC10"/>
      <c r="DPD10"/>
      <c r="DPE10"/>
      <c r="DPF10"/>
      <c r="DPG10"/>
      <c r="DPH10"/>
      <c r="DPI10"/>
      <c r="DPJ10"/>
      <c r="DPK10"/>
      <c r="DPL10"/>
      <c r="DPM10"/>
      <c r="DPN10"/>
      <c r="DPO10"/>
      <c r="DPP10"/>
      <c r="DPQ10"/>
      <c r="DPR10"/>
      <c r="DPS10"/>
      <c r="DPT10"/>
      <c r="DPU10"/>
      <c r="DPV10"/>
      <c r="DPW10"/>
      <c r="DPX10"/>
      <c r="DPY10"/>
      <c r="DPZ10"/>
      <c r="DQA10"/>
      <c r="DQB10"/>
      <c r="DQC10"/>
      <c r="DQD10"/>
      <c r="DQE10"/>
      <c r="DQF10"/>
      <c r="DQG10"/>
      <c r="DQH10"/>
      <c r="DQI10"/>
      <c r="DQJ10"/>
      <c r="DQK10"/>
      <c r="DQL10"/>
      <c r="DQM10"/>
      <c r="DQN10"/>
      <c r="DQO10"/>
      <c r="DQP10"/>
      <c r="DQQ10"/>
      <c r="DQR10"/>
      <c r="DQS10"/>
      <c r="DQT10"/>
      <c r="DQU10"/>
      <c r="DQV10"/>
      <c r="DQW10"/>
      <c r="DQX10"/>
      <c r="DQY10"/>
      <c r="DQZ10"/>
      <c r="DRA10"/>
      <c r="DRB10"/>
      <c r="DRC10"/>
      <c r="DRD10"/>
      <c r="DRE10"/>
      <c r="DRF10"/>
      <c r="DRG10"/>
      <c r="DRH10"/>
      <c r="DRI10"/>
      <c r="DRJ10"/>
      <c r="DRK10"/>
      <c r="DRL10"/>
      <c r="DRM10"/>
      <c r="DRN10"/>
      <c r="DRO10"/>
      <c r="DRP10"/>
      <c r="DRQ10"/>
      <c r="DRR10"/>
      <c r="DRS10"/>
      <c r="DRT10"/>
      <c r="DRU10"/>
      <c r="DRV10"/>
      <c r="DRW10"/>
      <c r="DRX10"/>
      <c r="DRY10"/>
      <c r="DRZ10"/>
      <c r="DSA10"/>
      <c r="DSB10"/>
      <c r="DSC10"/>
      <c r="DSD10"/>
      <c r="DSE10"/>
      <c r="DSF10"/>
      <c r="DSG10"/>
      <c r="DSH10"/>
      <c r="DSI10"/>
      <c r="DSJ10"/>
      <c r="DSK10"/>
      <c r="DSL10"/>
      <c r="DSM10"/>
      <c r="DSN10"/>
      <c r="DSO10"/>
      <c r="DSP10"/>
      <c r="DSQ10"/>
      <c r="DSR10"/>
      <c r="DSS10"/>
      <c r="DST10"/>
      <c r="DSU10"/>
      <c r="DSV10"/>
      <c r="DSW10"/>
      <c r="DSX10"/>
      <c r="DSY10"/>
      <c r="DSZ10"/>
      <c r="DTA10"/>
      <c r="DTB10"/>
      <c r="DTC10"/>
      <c r="DTD10"/>
      <c r="DTE10"/>
      <c r="DTF10"/>
      <c r="DTG10"/>
      <c r="DTH10"/>
      <c r="DTI10"/>
      <c r="DTJ10"/>
      <c r="DTK10"/>
      <c r="DTL10"/>
      <c r="DTM10"/>
      <c r="DTN10"/>
      <c r="DTO10"/>
      <c r="DTP10"/>
      <c r="DTQ10"/>
      <c r="DTR10"/>
      <c r="DTS10"/>
      <c r="DTT10"/>
      <c r="DTU10"/>
      <c r="DTV10"/>
      <c r="DTW10"/>
      <c r="DTX10"/>
      <c r="DTY10"/>
      <c r="DTZ10"/>
      <c r="DUA10"/>
      <c r="DUB10"/>
      <c r="DUC10"/>
      <c r="DUD10"/>
      <c r="DUE10"/>
      <c r="DUF10"/>
      <c r="DUG10"/>
      <c r="DUH10"/>
      <c r="DUI10"/>
      <c r="DUJ10"/>
      <c r="DUK10"/>
      <c r="DUL10"/>
      <c r="DUM10"/>
      <c r="DUN10"/>
      <c r="DUO10"/>
      <c r="DUP10"/>
      <c r="DUQ10"/>
      <c r="DUR10"/>
      <c r="DUS10"/>
      <c r="DUT10"/>
      <c r="DUU10"/>
      <c r="DUV10"/>
      <c r="DUW10"/>
      <c r="DUX10"/>
      <c r="DUY10"/>
      <c r="DUZ10"/>
      <c r="DVA10"/>
      <c r="DVB10"/>
      <c r="DVC10"/>
      <c r="DVD10"/>
      <c r="DVE10"/>
      <c r="DVF10"/>
      <c r="DVG10"/>
      <c r="DVH10"/>
      <c r="DVI10"/>
      <c r="DVJ10"/>
      <c r="DVK10"/>
      <c r="DVL10"/>
      <c r="DVM10"/>
      <c r="DVN10"/>
      <c r="DVO10"/>
      <c r="DVP10"/>
      <c r="DVQ10"/>
      <c r="DVR10"/>
      <c r="DVS10"/>
      <c r="DVT10"/>
      <c r="DVU10"/>
      <c r="DVV10"/>
      <c r="DVW10"/>
      <c r="DVX10"/>
      <c r="DVY10"/>
      <c r="DVZ10"/>
      <c r="DWA10"/>
      <c r="DWB10"/>
      <c r="DWC10"/>
      <c r="DWD10"/>
      <c r="DWE10"/>
      <c r="DWF10"/>
      <c r="DWG10"/>
      <c r="DWH10"/>
      <c r="DWI10"/>
      <c r="DWJ10"/>
      <c r="DWK10"/>
      <c r="DWL10"/>
      <c r="DWM10"/>
      <c r="DWN10"/>
      <c r="DWO10"/>
      <c r="DWP10"/>
      <c r="DWQ10"/>
      <c r="DWR10"/>
      <c r="DWS10"/>
      <c r="DWT10"/>
      <c r="DWU10"/>
      <c r="DWV10"/>
      <c r="DWW10"/>
      <c r="DWX10"/>
      <c r="DWY10"/>
      <c r="DWZ10"/>
      <c r="DXA10"/>
      <c r="DXB10"/>
      <c r="DXC10"/>
      <c r="DXD10"/>
      <c r="DXE10"/>
      <c r="DXF10"/>
      <c r="DXG10"/>
      <c r="DXH10"/>
      <c r="DXI10"/>
      <c r="DXJ10"/>
      <c r="DXK10"/>
      <c r="DXL10"/>
      <c r="DXM10"/>
      <c r="DXN10"/>
      <c r="DXO10"/>
      <c r="DXP10"/>
      <c r="DXQ10"/>
      <c r="DXR10"/>
      <c r="DXS10"/>
      <c r="DXT10"/>
      <c r="DXU10"/>
      <c r="DXV10"/>
      <c r="DXW10"/>
      <c r="DXX10"/>
      <c r="DXY10"/>
      <c r="DXZ10"/>
      <c r="DYA10"/>
      <c r="DYB10"/>
      <c r="DYC10"/>
      <c r="DYD10"/>
      <c r="DYE10"/>
      <c r="DYF10"/>
      <c r="DYG10"/>
      <c r="DYH10"/>
      <c r="DYI10"/>
      <c r="DYJ10"/>
      <c r="DYK10"/>
      <c r="DYL10"/>
      <c r="DYM10"/>
      <c r="DYN10"/>
      <c r="DYO10"/>
      <c r="DYP10"/>
      <c r="DYQ10"/>
      <c r="DYR10"/>
      <c r="DYS10"/>
      <c r="DYT10"/>
      <c r="DYU10"/>
      <c r="DYV10"/>
      <c r="DYW10"/>
      <c r="DYX10"/>
      <c r="DYY10"/>
      <c r="DYZ10"/>
      <c r="DZA10"/>
      <c r="DZB10"/>
      <c r="DZC10"/>
      <c r="DZD10"/>
      <c r="DZE10"/>
      <c r="DZF10"/>
      <c r="DZG10"/>
      <c r="DZH10"/>
      <c r="DZI10"/>
      <c r="DZJ10"/>
      <c r="DZK10"/>
      <c r="DZL10"/>
      <c r="DZM10"/>
      <c r="DZN10"/>
      <c r="DZO10"/>
      <c r="DZP10"/>
      <c r="DZQ10"/>
      <c r="DZR10"/>
      <c r="DZS10"/>
      <c r="DZT10"/>
      <c r="DZU10"/>
      <c r="DZV10"/>
      <c r="DZW10"/>
      <c r="DZX10"/>
      <c r="DZY10"/>
      <c r="DZZ10"/>
      <c r="EAA10"/>
      <c r="EAB10"/>
      <c r="EAC10"/>
      <c r="EAD10"/>
      <c r="EAE10"/>
      <c r="EAF10"/>
      <c r="EAG10"/>
      <c r="EAH10"/>
      <c r="EAI10"/>
      <c r="EAJ10"/>
      <c r="EAK10"/>
      <c r="EAL10"/>
      <c r="EAM10"/>
      <c r="EAN10"/>
      <c r="EAO10"/>
      <c r="EAP10"/>
      <c r="EAQ10"/>
      <c r="EAR10"/>
      <c r="EAS10"/>
      <c r="EAT10"/>
      <c r="EAU10"/>
      <c r="EAV10"/>
      <c r="EAW10"/>
      <c r="EAX10"/>
      <c r="EAY10"/>
      <c r="EAZ10"/>
      <c r="EBA10"/>
      <c r="EBB10"/>
      <c r="EBC10"/>
      <c r="EBD10"/>
      <c r="EBE10"/>
      <c r="EBF10"/>
      <c r="EBG10"/>
      <c r="EBH10"/>
      <c r="EBI10"/>
      <c r="EBJ10"/>
      <c r="EBK10"/>
      <c r="EBL10"/>
      <c r="EBM10"/>
      <c r="EBN10"/>
      <c r="EBO10"/>
      <c r="EBP10"/>
      <c r="EBQ10"/>
      <c r="EBR10"/>
      <c r="EBS10"/>
      <c r="EBT10"/>
      <c r="EBU10"/>
      <c r="EBV10"/>
      <c r="EBW10"/>
      <c r="EBX10"/>
      <c r="EBY10"/>
      <c r="EBZ10"/>
      <c r="ECA10"/>
      <c r="ECB10"/>
      <c r="ECC10"/>
      <c r="ECD10"/>
      <c r="ECE10"/>
      <c r="ECF10"/>
      <c r="ECG10"/>
      <c r="ECH10"/>
      <c r="ECI10"/>
      <c r="ECJ10"/>
      <c r="ECK10"/>
      <c r="ECL10"/>
      <c r="ECM10"/>
      <c r="ECN10"/>
      <c r="ECO10"/>
      <c r="ECP10"/>
      <c r="ECQ10"/>
      <c r="ECR10"/>
      <c r="ECS10"/>
      <c r="ECT10"/>
      <c r="ECU10"/>
      <c r="ECV10"/>
      <c r="ECW10"/>
      <c r="ECX10"/>
      <c r="ECY10"/>
      <c r="ECZ10"/>
      <c r="EDA10"/>
      <c r="EDB10"/>
      <c r="EDC10"/>
      <c r="EDD10"/>
      <c r="EDE10"/>
      <c r="EDF10"/>
      <c r="EDG10"/>
      <c r="EDH10"/>
      <c r="EDI10"/>
      <c r="EDJ10"/>
      <c r="EDK10"/>
      <c r="EDL10"/>
      <c r="EDM10"/>
      <c r="EDN10"/>
      <c r="EDO10"/>
      <c r="EDP10"/>
      <c r="EDQ10"/>
      <c r="EDR10"/>
    </row>
    <row r="11" spans="1:3502" s="67" customFormat="1" ht="15" customHeight="1" x14ac:dyDescent="0.2">
      <c r="A11" s="272">
        <v>4</v>
      </c>
      <c r="B11" s="99" t="s">
        <v>78</v>
      </c>
      <c r="C11" s="114" t="s">
        <v>407</v>
      </c>
      <c r="D11" s="273" t="s">
        <v>403</v>
      </c>
      <c r="E11" s="115" t="s">
        <v>343</v>
      </c>
      <c r="F11" s="61">
        <v>20356.599999999999</v>
      </c>
      <c r="G11" s="61">
        <f t="shared" si="0"/>
        <v>584.23442</v>
      </c>
      <c r="H11" s="61">
        <f t="shared" ref="H11" si="8">+F11*3.04%</f>
        <v>618.84064000000001</v>
      </c>
      <c r="I11" s="61"/>
      <c r="J11" s="61">
        <f t="shared" si="5"/>
        <v>1203.0750600000001</v>
      </c>
      <c r="K11" s="61">
        <f t="shared" si="6"/>
        <v>19153.524939999999</v>
      </c>
      <c r="L11" s="8">
        <f t="shared" si="7"/>
        <v>0</v>
      </c>
      <c r="M11" s="109">
        <v>25</v>
      </c>
      <c r="N11" s="96">
        <f>G11+H11+L11+M11</f>
        <v>1228.0750600000001</v>
      </c>
      <c r="O11" s="271">
        <f t="shared" si="2"/>
        <v>19128.524939999999</v>
      </c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  <c r="IV11"/>
      <c r="IW11"/>
      <c r="IX11"/>
      <c r="IY11"/>
      <c r="IZ11"/>
      <c r="JA11"/>
      <c r="JB11"/>
      <c r="JC11"/>
      <c r="JD11"/>
      <c r="JE11"/>
      <c r="JF11"/>
      <c r="JG11"/>
      <c r="JH11"/>
      <c r="JI11"/>
      <c r="JJ11"/>
      <c r="JK11"/>
      <c r="JL11"/>
      <c r="JM11"/>
      <c r="JN11"/>
      <c r="JO11"/>
      <c r="JP11"/>
      <c r="JQ11"/>
      <c r="JR11"/>
      <c r="JS11"/>
      <c r="JT11"/>
      <c r="JU11"/>
      <c r="JV11"/>
      <c r="JW11"/>
      <c r="JX11"/>
      <c r="JY11"/>
      <c r="JZ11"/>
      <c r="KA11"/>
      <c r="KB11"/>
      <c r="KC11"/>
      <c r="KD11"/>
      <c r="KE11"/>
      <c r="KF11"/>
      <c r="KG11"/>
      <c r="KH11"/>
      <c r="KI11"/>
      <c r="KJ11"/>
      <c r="KK11"/>
      <c r="KL11"/>
      <c r="KM11"/>
      <c r="KN11"/>
      <c r="KO11"/>
      <c r="KP11"/>
      <c r="KQ11"/>
      <c r="KR11"/>
      <c r="KS11"/>
      <c r="KT11"/>
      <c r="KU11"/>
      <c r="KV11"/>
      <c r="KW11"/>
      <c r="KX11"/>
      <c r="KY11"/>
      <c r="KZ11"/>
      <c r="LA11"/>
      <c r="LB11"/>
      <c r="LC11"/>
      <c r="LD11"/>
      <c r="LE11"/>
      <c r="LF11"/>
      <c r="LG11"/>
      <c r="LH11"/>
      <c r="LI11"/>
      <c r="LJ11"/>
      <c r="LK11"/>
      <c r="LL11"/>
      <c r="LM11"/>
      <c r="LN11"/>
      <c r="LO11"/>
      <c r="LP11"/>
      <c r="LQ11"/>
      <c r="LR11"/>
      <c r="LS11"/>
      <c r="LT11"/>
      <c r="LU11"/>
      <c r="LV11"/>
      <c r="LW11"/>
      <c r="LX11"/>
      <c r="LY11"/>
      <c r="LZ11"/>
      <c r="MA11"/>
      <c r="MB11"/>
      <c r="MC11"/>
      <c r="MD11"/>
      <c r="ME11"/>
      <c r="MF11"/>
      <c r="MG11"/>
      <c r="MH11"/>
      <c r="MI11"/>
      <c r="MJ11"/>
      <c r="MK11"/>
      <c r="ML11"/>
      <c r="MM11"/>
      <c r="MN11"/>
      <c r="MO11"/>
      <c r="MP11"/>
      <c r="MQ11"/>
      <c r="MR11"/>
      <c r="MS11"/>
      <c r="MT11"/>
      <c r="MU11"/>
      <c r="MV11"/>
      <c r="MW11"/>
      <c r="MX11"/>
      <c r="MY11"/>
      <c r="MZ11"/>
      <c r="NA11"/>
      <c r="NB11"/>
      <c r="NC11"/>
      <c r="ND11"/>
      <c r="NE11"/>
      <c r="NF11"/>
      <c r="NG11"/>
      <c r="NH11"/>
      <c r="NI11"/>
      <c r="NJ11"/>
      <c r="NK11"/>
      <c r="NL11"/>
      <c r="NM11"/>
      <c r="NN11"/>
      <c r="NO11"/>
      <c r="NP11"/>
      <c r="NQ11"/>
      <c r="NR11"/>
      <c r="NS11"/>
      <c r="NT11"/>
      <c r="NU11"/>
      <c r="NV11"/>
      <c r="NW11"/>
      <c r="NX11"/>
      <c r="NY11"/>
      <c r="NZ11"/>
      <c r="OA11"/>
      <c r="OB11"/>
      <c r="OC11"/>
      <c r="OD11"/>
      <c r="OE11"/>
      <c r="OF11"/>
      <c r="OG11"/>
      <c r="OH11"/>
      <c r="OI11"/>
      <c r="OJ11"/>
      <c r="OK11"/>
      <c r="OL11"/>
      <c r="OM11"/>
      <c r="ON11"/>
      <c r="OO11"/>
      <c r="OP11"/>
      <c r="OQ11"/>
      <c r="OR11"/>
      <c r="OS11"/>
      <c r="OT11"/>
      <c r="OU11"/>
      <c r="OV11"/>
      <c r="OW11"/>
      <c r="OX11"/>
      <c r="OY11"/>
      <c r="OZ11"/>
      <c r="PA11"/>
      <c r="PB11"/>
      <c r="PC11"/>
      <c r="PD11"/>
      <c r="PE11"/>
      <c r="PF11"/>
      <c r="PG11"/>
      <c r="PH11"/>
      <c r="PI11"/>
      <c r="PJ11"/>
      <c r="PK11"/>
      <c r="PL11"/>
      <c r="PM11"/>
      <c r="PN11"/>
      <c r="PO11"/>
      <c r="PP11"/>
      <c r="PQ11"/>
      <c r="PR11"/>
      <c r="PS11"/>
      <c r="PT11"/>
      <c r="PU11"/>
      <c r="PV11"/>
      <c r="PW11"/>
      <c r="PX11"/>
      <c r="PY11"/>
      <c r="PZ11"/>
      <c r="QA11"/>
      <c r="QB11"/>
      <c r="QC11"/>
      <c r="QD11"/>
      <c r="QE11"/>
      <c r="QF11"/>
      <c r="QG11"/>
      <c r="QH11"/>
      <c r="QI11"/>
      <c r="QJ11"/>
      <c r="QK11"/>
      <c r="QL11"/>
      <c r="QM11"/>
      <c r="QN11"/>
      <c r="QO11"/>
      <c r="QP11"/>
      <c r="QQ11"/>
      <c r="QR11"/>
      <c r="QS11"/>
      <c r="QT11"/>
      <c r="QU11"/>
      <c r="QV11"/>
      <c r="QW11"/>
      <c r="QX11"/>
      <c r="QY11"/>
      <c r="QZ11"/>
      <c r="RA11"/>
      <c r="RB11"/>
      <c r="RC11"/>
      <c r="RD11"/>
      <c r="RE11"/>
      <c r="RF11"/>
      <c r="RG11"/>
      <c r="RH11"/>
      <c r="RI11"/>
      <c r="RJ11"/>
      <c r="RK11"/>
      <c r="RL11"/>
      <c r="RM11"/>
      <c r="RN11"/>
      <c r="RO11"/>
      <c r="RP11"/>
      <c r="RQ11"/>
      <c r="RR11"/>
      <c r="RS11"/>
      <c r="RT11"/>
      <c r="RU11"/>
      <c r="RV11"/>
      <c r="RW11"/>
      <c r="RX11"/>
      <c r="RY11"/>
      <c r="RZ11"/>
      <c r="SA11"/>
      <c r="SB11"/>
      <c r="SC11"/>
      <c r="SD11"/>
      <c r="SE11"/>
      <c r="SF11"/>
      <c r="SG11"/>
      <c r="SH11"/>
      <c r="SI11"/>
      <c r="SJ11"/>
      <c r="SK11"/>
      <c r="SL11"/>
      <c r="SM11"/>
      <c r="SN11"/>
      <c r="SO11"/>
      <c r="SP11"/>
      <c r="SQ11"/>
      <c r="SR11"/>
      <c r="SS11"/>
      <c r="ST11"/>
      <c r="SU11"/>
      <c r="SV11"/>
      <c r="SW11"/>
      <c r="SX11"/>
      <c r="SY11"/>
      <c r="SZ11"/>
      <c r="TA11"/>
      <c r="TB11"/>
      <c r="TC11"/>
      <c r="TD11"/>
      <c r="TE11"/>
      <c r="TF11"/>
      <c r="TG11"/>
      <c r="TH11"/>
      <c r="TI11"/>
      <c r="TJ11"/>
      <c r="TK11"/>
      <c r="TL11"/>
      <c r="TM11"/>
      <c r="TN11"/>
      <c r="TO11"/>
      <c r="TP11"/>
      <c r="TQ11"/>
      <c r="TR11"/>
      <c r="TS11"/>
      <c r="TT11"/>
      <c r="TU11"/>
      <c r="TV11"/>
      <c r="TW11"/>
      <c r="TX11"/>
      <c r="TY11"/>
      <c r="TZ11"/>
      <c r="UA11"/>
      <c r="UB11"/>
      <c r="UC11"/>
      <c r="UD11"/>
      <c r="UE11"/>
      <c r="UF11"/>
      <c r="UG11"/>
      <c r="UH11"/>
      <c r="UI11"/>
      <c r="UJ11"/>
      <c r="UK11"/>
      <c r="UL11"/>
      <c r="UM11"/>
      <c r="UN11"/>
      <c r="UO11"/>
      <c r="UP11"/>
      <c r="UQ11"/>
      <c r="UR11"/>
      <c r="US11"/>
      <c r="UT11"/>
      <c r="UU11"/>
      <c r="UV11"/>
      <c r="UW11"/>
      <c r="UX11"/>
      <c r="UY11"/>
      <c r="UZ11"/>
      <c r="VA11"/>
      <c r="VB11"/>
      <c r="VC11"/>
      <c r="VD11"/>
      <c r="VE11"/>
      <c r="VF11"/>
      <c r="VG11"/>
      <c r="VH11"/>
      <c r="VI11"/>
      <c r="VJ11"/>
      <c r="VK11"/>
      <c r="VL11"/>
      <c r="VM11"/>
      <c r="VN11"/>
      <c r="VO11"/>
      <c r="VP11"/>
      <c r="VQ11"/>
      <c r="VR11"/>
      <c r="VS11"/>
      <c r="VT11"/>
      <c r="VU11"/>
      <c r="VV11"/>
      <c r="VW11"/>
      <c r="VX11"/>
      <c r="VY11"/>
      <c r="VZ11"/>
      <c r="WA11"/>
      <c r="WB11"/>
      <c r="WC11"/>
      <c r="WD11"/>
      <c r="WE11"/>
      <c r="WF11"/>
      <c r="WG11"/>
      <c r="WH11"/>
      <c r="WI11"/>
      <c r="WJ11"/>
      <c r="WK11"/>
      <c r="WL11"/>
      <c r="WM11"/>
      <c r="WN11"/>
      <c r="WO11"/>
      <c r="WP11"/>
      <c r="WQ11"/>
      <c r="WR11"/>
      <c r="WS11"/>
      <c r="WT11"/>
      <c r="WU11"/>
      <c r="WV11"/>
      <c r="WW11"/>
      <c r="WX11"/>
      <c r="WY11"/>
      <c r="WZ11"/>
      <c r="XA11"/>
      <c r="XB11"/>
      <c r="XC11"/>
      <c r="XD11"/>
      <c r="XE11"/>
      <c r="XF11"/>
      <c r="XG11"/>
      <c r="XH11"/>
      <c r="XI11"/>
      <c r="XJ11"/>
      <c r="XK11"/>
      <c r="XL11"/>
      <c r="XM11"/>
      <c r="XN11"/>
      <c r="XO11"/>
      <c r="XP11"/>
      <c r="XQ11"/>
      <c r="XR11"/>
      <c r="XS11"/>
      <c r="XT11"/>
      <c r="XU11"/>
      <c r="XV11"/>
      <c r="XW11"/>
      <c r="XX11"/>
      <c r="XY11"/>
      <c r="XZ11"/>
      <c r="YA11"/>
      <c r="YB11"/>
      <c r="YC11"/>
      <c r="YD11"/>
      <c r="YE11"/>
      <c r="YF11"/>
      <c r="YG11"/>
      <c r="YH11"/>
      <c r="YI11"/>
      <c r="YJ11"/>
      <c r="YK11"/>
      <c r="YL11"/>
      <c r="YM11"/>
      <c r="YN11"/>
      <c r="YO11"/>
      <c r="YP11"/>
      <c r="YQ11"/>
      <c r="YR11"/>
      <c r="YS11"/>
      <c r="YT11"/>
      <c r="YU11"/>
      <c r="YV11"/>
      <c r="YW11"/>
      <c r="YX11"/>
      <c r="YY11"/>
      <c r="YZ11"/>
      <c r="ZA11"/>
      <c r="ZB11"/>
      <c r="ZC11"/>
      <c r="ZD11"/>
      <c r="ZE11"/>
      <c r="ZF11"/>
      <c r="ZG11"/>
      <c r="ZH11"/>
      <c r="ZI11"/>
      <c r="ZJ11"/>
      <c r="ZK11"/>
      <c r="ZL11"/>
      <c r="ZM11"/>
      <c r="ZN11"/>
      <c r="ZO11"/>
      <c r="ZP11"/>
      <c r="ZQ11"/>
      <c r="ZR11"/>
      <c r="ZS11"/>
      <c r="ZT11"/>
      <c r="ZU11"/>
      <c r="ZV11"/>
      <c r="ZW11"/>
      <c r="ZX11"/>
      <c r="ZY11"/>
      <c r="ZZ11"/>
      <c r="AAA11"/>
      <c r="AAB11"/>
      <c r="AAC11"/>
      <c r="AAD11"/>
      <c r="AAE11"/>
      <c r="AAF11"/>
      <c r="AAG11"/>
      <c r="AAH11"/>
      <c r="AAI11"/>
      <c r="AAJ11"/>
      <c r="AAK11"/>
      <c r="AAL11"/>
      <c r="AAM11"/>
      <c r="AAN11"/>
      <c r="AAO11"/>
      <c r="AAP11"/>
      <c r="AAQ11"/>
      <c r="AAR11"/>
      <c r="AAS11"/>
      <c r="AAT11"/>
      <c r="AAU11"/>
      <c r="AAV11"/>
      <c r="AAW11"/>
      <c r="AAX11"/>
      <c r="AAY11"/>
      <c r="AAZ11"/>
      <c r="ABA11"/>
      <c r="ABB11"/>
      <c r="ABC11"/>
      <c r="ABD11"/>
      <c r="ABE11"/>
      <c r="ABF11"/>
      <c r="ABG11"/>
      <c r="ABH11"/>
      <c r="ABI11"/>
      <c r="ABJ11"/>
      <c r="ABK11"/>
      <c r="ABL11"/>
      <c r="ABM11"/>
      <c r="ABN11"/>
      <c r="ABO11"/>
      <c r="ABP11"/>
      <c r="ABQ11"/>
      <c r="ABR11"/>
      <c r="ABS11"/>
      <c r="ABT11"/>
      <c r="ABU11"/>
      <c r="ABV11"/>
      <c r="ABW11"/>
      <c r="ABX11"/>
      <c r="ABY11"/>
      <c r="ABZ11"/>
      <c r="ACA11"/>
      <c r="ACB11"/>
      <c r="ACC11"/>
      <c r="ACD11"/>
      <c r="ACE11"/>
      <c r="ACF11"/>
      <c r="ACG11"/>
      <c r="ACH11"/>
      <c r="ACI11"/>
      <c r="ACJ11"/>
      <c r="ACK11"/>
      <c r="ACL11"/>
      <c r="ACM11"/>
      <c r="ACN11"/>
      <c r="ACO11"/>
      <c r="ACP11"/>
      <c r="ACQ11"/>
      <c r="ACR11"/>
      <c r="ACS11"/>
      <c r="ACT11"/>
      <c r="ACU11"/>
      <c r="ACV11"/>
      <c r="ACW11"/>
      <c r="ACX11"/>
      <c r="ACY11"/>
      <c r="ACZ11"/>
      <c r="ADA11"/>
      <c r="ADB11"/>
      <c r="ADC11"/>
      <c r="ADD11"/>
      <c r="ADE11"/>
      <c r="ADF11"/>
      <c r="ADG11"/>
      <c r="ADH11"/>
      <c r="ADI11"/>
      <c r="ADJ11"/>
      <c r="ADK11"/>
      <c r="ADL11"/>
      <c r="ADM11"/>
      <c r="ADN11"/>
      <c r="ADO11"/>
      <c r="ADP11"/>
      <c r="ADQ11"/>
      <c r="ADR11"/>
      <c r="ADS11"/>
      <c r="ADT11"/>
      <c r="ADU11"/>
      <c r="ADV11"/>
      <c r="ADW11"/>
      <c r="ADX11"/>
      <c r="ADY11"/>
      <c r="ADZ11"/>
      <c r="AEA11"/>
      <c r="AEB11"/>
      <c r="AEC11"/>
      <c r="AED11"/>
      <c r="AEE11"/>
      <c r="AEF11"/>
      <c r="AEG11"/>
      <c r="AEH11"/>
      <c r="AEI11"/>
      <c r="AEJ11"/>
      <c r="AEK11"/>
      <c r="AEL11"/>
      <c r="AEM11"/>
      <c r="AEN11"/>
      <c r="AEO11"/>
      <c r="AEP11"/>
      <c r="AEQ11"/>
      <c r="AER11"/>
      <c r="AES11"/>
      <c r="AET11"/>
      <c r="AEU11"/>
      <c r="AEV11"/>
      <c r="AEW11"/>
      <c r="AEX11"/>
      <c r="AEY11"/>
      <c r="AEZ11"/>
      <c r="AFA11"/>
      <c r="AFB11"/>
      <c r="AFC11"/>
      <c r="AFD11"/>
      <c r="AFE11"/>
      <c r="AFF11"/>
      <c r="AFG11"/>
      <c r="AFH11"/>
      <c r="AFI11"/>
      <c r="AFJ11"/>
      <c r="AFK11"/>
      <c r="AFL11"/>
      <c r="AFM11"/>
      <c r="AFN11"/>
      <c r="AFO11"/>
      <c r="AFP11"/>
      <c r="AFQ11"/>
      <c r="AFR11"/>
      <c r="AFS11"/>
      <c r="AFT11"/>
      <c r="AFU11"/>
      <c r="AFV11"/>
      <c r="AFW11"/>
      <c r="AFX11"/>
      <c r="AFY11"/>
      <c r="AFZ11"/>
      <c r="AGA11"/>
      <c r="AGB11"/>
      <c r="AGC11"/>
      <c r="AGD11"/>
      <c r="AGE11"/>
      <c r="AGF11"/>
      <c r="AGG11"/>
      <c r="AGH11"/>
      <c r="AGI11"/>
      <c r="AGJ11"/>
      <c r="AGK11"/>
      <c r="AGL11"/>
      <c r="AGM11"/>
      <c r="AGN11"/>
      <c r="AGO11"/>
      <c r="AGP11"/>
      <c r="AGQ11"/>
      <c r="AGR11"/>
      <c r="AGS11"/>
      <c r="AGT11"/>
      <c r="AGU11"/>
      <c r="AGV11"/>
      <c r="AGW11"/>
      <c r="AGX11"/>
      <c r="AGY11"/>
      <c r="AGZ11"/>
      <c r="AHA11"/>
      <c r="AHB11"/>
      <c r="AHC11"/>
      <c r="AHD11"/>
      <c r="AHE11"/>
      <c r="AHF11"/>
      <c r="AHG11"/>
      <c r="AHH11"/>
      <c r="AHI11"/>
      <c r="AHJ11"/>
      <c r="AHK11"/>
      <c r="AHL11"/>
      <c r="AHM11"/>
      <c r="AHN11"/>
      <c r="AHO11"/>
      <c r="AHP11"/>
      <c r="AHQ11"/>
      <c r="AHR11"/>
      <c r="AHS11"/>
      <c r="AHT11"/>
      <c r="AHU11"/>
      <c r="AHV11"/>
      <c r="AHW11"/>
      <c r="AHX11"/>
      <c r="AHY11"/>
      <c r="AHZ11"/>
      <c r="AIA11"/>
      <c r="AIB11"/>
      <c r="AIC11"/>
      <c r="AID11"/>
      <c r="AIE11"/>
      <c r="AIF11"/>
      <c r="AIG11"/>
      <c r="AIH11"/>
      <c r="AII11"/>
      <c r="AIJ11"/>
      <c r="AIK11"/>
      <c r="AIL11"/>
      <c r="AIM11"/>
      <c r="AIN11"/>
      <c r="AIO11"/>
      <c r="AIP11"/>
      <c r="AIQ11"/>
      <c r="AIR11"/>
      <c r="AIS11"/>
      <c r="AIT11"/>
      <c r="AIU11"/>
      <c r="AIV11"/>
      <c r="AIW11"/>
      <c r="AIX11"/>
      <c r="AIY11"/>
      <c r="AIZ11"/>
      <c r="AJA11"/>
      <c r="AJB11"/>
      <c r="AJC11"/>
      <c r="AJD11"/>
      <c r="AJE11"/>
      <c r="AJF11"/>
      <c r="AJG11"/>
      <c r="AJH11"/>
      <c r="AJI11"/>
      <c r="AJJ11"/>
      <c r="AJK11"/>
      <c r="AJL11"/>
      <c r="AJM11"/>
      <c r="AJN11"/>
      <c r="AJO11"/>
      <c r="AJP11"/>
      <c r="AJQ11"/>
      <c r="AJR11"/>
      <c r="AJS11"/>
      <c r="AJT11"/>
      <c r="AJU11"/>
      <c r="AJV11"/>
      <c r="AJW11"/>
      <c r="AJX11"/>
      <c r="AJY11"/>
      <c r="AJZ11"/>
      <c r="AKA11"/>
      <c r="AKB11"/>
      <c r="AKC11"/>
      <c r="AKD11"/>
      <c r="AKE11"/>
      <c r="AKF11"/>
      <c r="AKG11"/>
      <c r="AKH11"/>
      <c r="AKI11"/>
      <c r="AKJ11"/>
      <c r="AKK11"/>
      <c r="AKL11"/>
      <c r="AKM11"/>
      <c r="AKN11"/>
      <c r="AKO11"/>
      <c r="AKP11"/>
      <c r="AKQ11"/>
      <c r="AKR11"/>
      <c r="AKS11"/>
      <c r="AKT11"/>
      <c r="AKU11"/>
      <c r="AKV11"/>
      <c r="AKW11"/>
      <c r="AKX11"/>
      <c r="AKY11"/>
      <c r="AKZ11"/>
      <c r="ALA11"/>
      <c r="ALB11"/>
      <c r="ALC11"/>
      <c r="ALD11"/>
      <c r="ALE11"/>
      <c r="ALF11"/>
      <c r="ALG11"/>
      <c r="ALH11"/>
      <c r="ALI11"/>
      <c r="ALJ11"/>
      <c r="ALK11"/>
      <c r="ALL11"/>
      <c r="ALM11"/>
      <c r="ALN11"/>
      <c r="ALO11"/>
      <c r="ALP11"/>
      <c r="ALQ11"/>
      <c r="ALR11"/>
      <c r="ALS11"/>
      <c r="ALT11"/>
      <c r="ALU11"/>
      <c r="ALV11"/>
      <c r="ALW11"/>
      <c r="ALX11"/>
      <c r="ALY11"/>
      <c r="ALZ11"/>
      <c r="AMA11"/>
      <c r="AMB11"/>
      <c r="AMC11"/>
      <c r="AMD11"/>
      <c r="AME11"/>
      <c r="AMF11"/>
      <c r="AMG11"/>
      <c r="AMH11"/>
      <c r="AMI11"/>
      <c r="AMJ11"/>
      <c r="AMK11"/>
      <c r="AML11"/>
      <c r="AMM11"/>
      <c r="AMN11"/>
      <c r="AMO11"/>
      <c r="AMP11"/>
      <c r="AMQ11"/>
      <c r="AMR11"/>
      <c r="AMS11"/>
      <c r="AMT11"/>
      <c r="AMU11"/>
      <c r="AMV11"/>
      <c r="AMW11"/>
      <c r="AMX11"/>
      <c r="AMY11"/>
      <c r="AMZ11"/>
      <c r="ANA11"/>
      <c r="ANB11"/>
      <c r="ANC11"/>
      <c r="AND11"/>
      <c r="ANE11"/>
      <c r="ANF11"/>
      <c r="ANG11"/>
      <c r="ANH11"/>
      <c r="ANI11"/>
      <c r="ANJ11"/>
      <c r="ANK11"/>
      <c r="ANL11"/>
      <c r="ANM11"/>
      <c r="ANN11"/>
      <c r="ANO11"/>
      <c r="ANP11"/>
      <c r="ANQ11"/>
      <c r="ANR11"/>
      <c r="ANS11"/>
      <c r="ANT11"/>
      <c r="ANU11"/>
      <c r="ANV11"/>
      <c r="ANW11"/>
      <c r="ANX11"/>
      <c r="ANY11"/>
      <c r="ANZ11"/>
      <c r="AOA11"/>
      <c r="AOB11"/>
      <c r="AOC11"/>
      <c r="AOD11"/>
      <c r="AOE11"/>
      <c r="AOF11"/>
      <c r="AOG11"/>
      <c r="AOH11"/>
      <c r="AOI11"/>
      <c r="AOJ11"/>
      <c r="AOK11"/>
      <c r="AOL11"/>
      <c r="AOM11"/>
      <c r="AON11"/>
      <c r="AOO11"/>
      <c r="AOP11"/>
      <c r="AOQ11"/>
      <c r="AOR11"/>
      <c r="AOS11"/>
      <c r="AOT11"/>
      <c r="AOU11"/>
      <c r="AOV11"/>
      <c r="AOW11"/>
      <c r="AOX11"/>
      <c r="AOY11"/>
      <c r="AOZ11"/>
      <c r="APA11"/>
      <c r="APB11"/>
      <c r="APC11"/>
      <c r="APD11"/>
      <c r="APE11"/>
      <c r="APF11"/>
      <c r="APG11"/>
      <c r="APH11"/>
      <c r="API11"/>
      <c r="APJ11"/>
      <c r="APK11"/>
      <c r="APL11"/>
      <c r="APM11"/>
      <c r="APN11"/>
      <c r="APO11"/>
      <c r="APP11"/>
      <c r="APQ11"/>
      <c r="APR11"/>
      <c r="APS11"/>
      <c r="APT11"/>
      <c r="APU11"/>
      <c r="APV11"/>
      <c r="APW11"/>
      <c r="APX11"/>
      <c r="APY11"/>
      <c r="APZ11"/>
      <c r="AQA11"/>
      <c r="AQB11"/>
      <c r="AQC11"/>
      <c r="AQD11"/>
      <c r="AQE11"/>
      <c r="AQF11"/>
      <c r="AQG11"/>
      <c r="AQH11"/>
      <c r="AQI11"/>
      <c r="AQJ11"/>
      <c r="AQK11"/>
      <c r="AQL11"/>
      <c r="AQM11"/>
      <c r="AQN11"/>
      <c r="AQO11"/>
      <c r="AQP11"/>
      <c r="AQQ11"/>
      <c r="AQR11"/>
      <c r="AQS11"/>
      <c r="AQT11"/>
      <c r="AQU11"/>
      <c r="AQV11"/>
      <c r="AQW11"/>
      <c r="AQX11"/>
      <c r="AQY11"/>
      <c r="AQZ11"/>
      <c r="ARA11"/>
      <c r="ARB11"/>
      <c r="ARC11"/>
      <c r="ARD11"/>
      <c r="ARE11"/>
      <c r="ARF11"/>
      <c r="ARG11"/>
      <c r="ARH11"/>
      <c r="ARI11"/>
      <c r="ARJ11"/>
      <c r="ARK11"/>
      <c r="ARL11"/>
      <c r="ARM11"/>
      <c r="ARN11"/>
      <c r="ARO11"/>
      <c r="ARP11"/>
      <c r="ARQ11"/>
      <c r="ARR11"/>
      <c r="ARS11"/>
      <c r="ART11"/>
      <c r="ARU11"/>
      <c r="ARV11"/>
      <c r="ARW11"/>
      <c r="ARX11"/>
      <c r="ARY11"/>
      <c r="ARZ11"/>
      <c r="ASA11"/>
      <c r="ASB11"/>
      <c r="ASC11"/>
      <c r="ASD11"/>
      <c r="ASE11"/>
      <c r="ASF11"/>
      <c r="ASG11"/>
      <c r="ASH11"/>
      <c r="ASI11"/>
      <c r="ASJ11"/>
      <c r="ASK11"/>
      <c r="ASL11"/>
      <c r="ASM11"/>
      <c r="ASN11"/>
      <c r="ASO11"/>
      <c r="ASP11"/>
      <c r="ASQ11"/>
      <c r="ASR11"/>
      <c r="ASS11"/>
      <c r="AST11"/>
      <c r="ASU11"/>
      <c r="ASV11"/>
      <c r="ASW11"/>
      <c r="ASX11"/>
      <c r="ASY11"/>
      <c r="ASZ11"/>
      <c r="ATA11"/>
      <c r="ATB11"/>
      <c r="ATC11"/>
      <c r="ATD11"/>
      <c r="ATE11"/>
      <c r="ATF11"/>
      <c r="ATG11"/>
      <c r="ATH11"/>
      <c r="ATI11"/>
      <c r="ATJ11"/>
      <c r="ATK11"/>
      <c r="ATL11"/>
      <c r="ATM11"/>
      <c r="ATN11"/>
      <c r="ATO11"/>
      <c r="ATP11"/>
      <c r="ATQ11"/>
      <c r="ATR11"/>
      <c r="ATS11"/>
      <c r="ATT11"/>
      <c r="ATU11"/>
      <c r="ATV11"/>
      <c r="ATW11"/>
      <c r="ATX11"/>
      <c r="ATY11"/>
      <c r="ATZ11"/>
      <c r="AUA11"/>
      <c r="AUB11"/>
      <c r="AUC11"/>
      <c r="AUD11"/>
      <c r="AUE11"/>
      <c r="AUF11"/>
      <c r="AUG11"/>
      <c r="AUH11"/>
      <c r="AUI11"/>
      <c r="AUJ11"/>
      <c r="AUK11"/>
      <c r="AUL11"/>
      <c r="AUM11"/>
      <c r="AUN11"/>
      <c r="AUO11"/>
      <c r="AUP11"/>
      <c r="AUQ11"/>
      <c r="AUR11"/>
      <c r="AUS11"/>
      <c r="AUT11"/>
      <c r="AUU11"/>
      <c r="AUV11"/>
      <c r="AUW11"/>
      <c r="AUX11"/>
      <c r="AUY11"/>
      <c r="AUZ11"/>
      <c r="AVA11"/>
      <c r="AVB11"/>
      <c r="AVC11"/>
      <c r="AVD11"/>
      <c r="AVE11"/>
      <c r="AVF11"/>
      <c r="AVG11"/>
      <c r="AVH11"/>
      <c r="AVI11"/>
      <c r="AVJ11"/>
      <c r="AVK11"/>
      <c r="AVL11"/>
      <c r="AVM11"/>
      <c r="AVN11"/>
      <c r="AVO11"/>
      <c r="AVP11"/>
      <c r="AVQ11"/>
      <c r="AVR11"/>
      <c r="AVS11"/>
      <c r="AVT11"/>
      <c r="AVU11"/>
      <c r="AVV11"/>
      <c r="AVW11"/>
      <c r="AVX11"/>
      <c r="AVY11"/>
      <c r="AVZ11"/>
      <c r="AWA11"/>
      <c r="AWB11"/>
      <c r="AWC11"/>
      <c r="AWD11"/>
      <c r="AWE11"/>
      <c r="AWF11"/>
      <c r="AWG11"/>
      <c r="AWH11"/>
      <c r="AWI11"/>
      <c r="AWJ11"/>
      <c r="AWK11"/>
      <c r="AWL11"/>
      <c r="AWM11"/>
      <c r="AWN11"/>
      <c r="AWO11"/>
      <c r="AWP11"/>
      <c r="AWQ11"/>
      <c r="AWR11"/>
      <c r="AWS11"/>
      <c r="AWT11"/>
      <c r="AWU11"/>
      <c r="AWV11"/>
      <c r="AWW11"/>
      <c r="AWX11"/>
      <c r="AWY11"/>
      <c r="AWZ11"/>
      <c r="AXA11"/>
      <c r="AXB11"/>
      <c r="AXC11"/>
      <c r="AXD11"/>
      <c r="AXE11"/>
      <c r="AXF11"/>
      <c r="AXG11"/>
      <c r="AXH11"/>
      <c r="AXI11"/>
      <c r="AXJ11"/>
      <c r="AXK11"/>
      <c r="AXL11"/>
      <c r="AXM11"/>
      <c r="AXN11"/>
      <c r="AXO11"/>
      <c r="AXP11"/>
      <c r="AXQ11"/>
      <c r="AXR11"/>
      <c r="AXS11"/>
      <c r="AXT11"/>
      <c r="AXU11"/>
      <c r="AXV11"/>
      <c r="AXW11"/>
      <c r="AXX11"/>
      <c r="AXY11"/>
      <c r="AXZ11"/>
      <c r="AYA11"/>
      <c r="AYB11"/>
      <c r="AYC11"/>
      <c r="AYD11"/>
      <c r="AYE11"/>
      <c r="AYF11"/>
      <c r="AYG11"/>
      <c r="AYH11"/>
      <c r="AYI11"/>
      <c r="AYJ11"/>
      <c r="AYK11"/>
      <c r="AYL11"/>
      <c r="AYM11"/>
      <c r="AYN11"/>
      <c r="AYO11"/>
      <c r="AYP11"/>
      <c r="AYQ11"/>
      <c r="AYR11"/>
      <c r="AYS11"/>
      <c r="AYT11"/>
      <c r="AYU11"/>
      <c r="AYV11"/>
      <c r="AYW11"/>
      <c r="AYX11"/>
      <c r="AYY11"/>
      <c r="AYZ11"/>
      <c r="AZA11"/>
      <c r="AZB11"/>
      <c r="AZC11"/>
      <c r="AZD11"/>
      <c r="AZE11"/>
      <c r="AZF11"/>
      <c r="AZG11"/>
      <c r="AZH11"/>
      <c r="AZI11"/>
      <c r="AZJ11"/>
      <c r="AZK11"/>
      <c r="AZL11"/>
      <c r="AZM11"/>
      <c r="AZN11"/>
      <c r="AZO11"/>
      <c r="AZP11"/>
      <c r="AZQ11"/>
      <c r="AZR11"/>
      <c r="AZS11"/>
      <c r="AZT11"/>
      <c r="AZU11"/>
      <c r="AZV11"/>
      <c r="AZW11"/>
      <c r="AZX11"/>
      <c r="AZY11"/>
      <c r="AZZ11"/>
      <c r="BAA11"/>
      <c r="BAB11"/>
      <c r="BAC11"/>
      <c r="BAD11"/>
      <c r="BAE11"/>
      <c r="BAF11"/>
      <c r="BAG11"/>
      <c r="BAH11"/>
      <c r="BAI11"/>
      <c r="BAJ11"/>
      <c r="BAK11"/>
      <c r="BAL11"/>
      <c r="BAM11"/>
      <c r="BAN11"/>
      <c r="BAO11"/>
      <c r="BAP11"/>
      <c r="BAQ11"/>
      <c r="BAR11"/>
      <c r="BAS11"/>
      <c r="BAT11"/>
      <c r="BAU11"/>
      <c r="BAV11"/>
      <c r="BAW11"/>
      <c r="BAX11"/>
      <c r="BAY11"/>
      <c r="BAZ11"/>
      <c r="BBA11"/>
      <c r="BBB11"/>
      <c r="BBC11"/>
      <c r="BBD11"/>
      <c r="BBE11"/>
      <c r="BBF11"/>
      <c r="BBG11"/>
      <c r="BBH11"/>
      <c r="BBI11"/>
      <c r="BBJ11"/>
      <c r="BBK11"/>
      <c r="BBL11"/>
      <c r="BBM11"/>
      <c r="BBN11"/>
      <c r="BBO11"/>
      <c r="BBP11"/>
      <c r="BBQ11"/>
      <c r="BBR11"/>
      <c r="BBS11"/>
      <c r="BBT11"/>
      <c r="BBU11"/>
      <c r="BBV11"/>
      <c r="BBW11"/>
      <c r="BBX11"/>
      <c r="BBY11"/>
      <c r="BBZ11"/>
      <c r="BCA11"/>
      <c r="BCB11"/>
      <c r="BCC11"/>
      <c r="BCD11"/>
      <c r="BCE11"/>
      <c r="BCF11"/>
      <c r="BCG11"/>
      <c r="BCH11"/>
      <c r="BCI11"/>
      <c r="BCJ11"/>
      <c r="BCK11"/>
      <c r="BCL11"/>
      <c r="BCM11"/>
      <c r="BCN11"/>
      <c r="BCO11"/>
      <c r="BCP11"/>
      <c r="BCQ11"/>
      <c r="BCR11"/>
      <c r="BCS11"/>
      <c r="BCT11"/>
      <c r="BCU11"/>
      <c r="BCV11"/>
      <c r="BCW11"/>
      <c r="BCX11"/>
      <c r="BCY11"/>
      <c r="BCZ11"/>
      <c r="BDA11"/>
      <c r="BDB11"/>
      <c r="BDC11"/>
      <c r="BDD11"/>
      <c r="BDE11"/>
      <c r="BDF11"/>
      <c r="BDG11"/>
      <c r="BDH11"/>
      <c r="BDI11"/>
      <c r="BDJ11"/>
      <c r="BDK11"/>
      <c r="BDL11"/>
      <c r="BDM11"/>
      <c r="BDN11"/>
      <c r="BDO11"/>
      <c r="BDP11"/>
      <c r="BDQ11"/>
      <c r="BDR11"/>
      <c r="BDS11"/>
      <c r="BDT11"/>
      <c r="BDU11"/>
      <c r="BDV11"/>
      <c r="BDW11"/>
      <c r="BDX11"/>
      <c r="BDY11"/>
      <c r="BDZ11"/>
      <c r="BEA11"/>
      <c r="BEB11"/>
      <c r="BEC11"/>
      <c r="BED11"/>
      <c r="BEE11"/>
      <c r="BEF11"/>
      <c r="BEG11"/>
      <c r="BEH11"/>
      <c r="BEI11"/>
      <c r="BEJ11"/>
      <c r="BEK11"/>
      <c r="BEL11"/>
      <c r="BEM11"/>
      <c r="BEN11"/>
      <c r="BEO11"/>
      <c r="BEP11"/>
      <c r="BEQ11"/>
      <c r="BER11"/>
      <c r="BES11"/>
      <c r="BET11"/>
      <c r="BEU11"/>
      <c r="BEV11"/>
      <c r="BEW11"/>
      <c r="BEX11"/>
      <c r="BEY11"/>
      <c r="BEZ11"/>
      <c r="BFA11"/>
      <c r="BFB11"/>
      <c r="BFC11"/>
      <c r="BFD11"/>
      <c r="BFE11"/>
      <c r="BFF11"/>
      <c r="BFG11"/>
      <c r="BFH11"/>
      <c r="BFI11"/>
      <c r="BFJ11"/>
      <c r="BFK11"/>
      <c r="BFL11"/>
      <c r="BFM11"/>
      <c r="BFN11"/>
      <c r="BFO11"/>
      <c r="BFP11"/>
      <c r="BFQ11"/>
      <c r="BFR11"/>
      <c r="BFS11"/>
      <c r="BFT11"/>
      <c r="BFU11"/>
      <c r="BFV11"/>
      <c r="BFW11"/>
      <c r="BFX11"/>
      <c r="BFY11"/>
      <c r="BFZ11"/>
      <c r="BGA11"/>
      <c r="BGB11"/>
      <c r="BGC11"/>
      <c r="BGD11"/>
      <c r="BGE11"/>
      <c r="BGF11"/>
      <c r="BGG11"/>
      <c r="BGH11"/>
      <c r="BGI11"/>
      <c r="BGJ11"/>
      <c r="BGK11"/>
      <c r="BGL11"/>
      <c r="BGM11"/>
      <c r="BGN11"/>
      <c r="BGO11"/>
      <c r="BGP11"/>
      <c r="BGQ11"/>
      <c r="BGR11"/>
      <c r="BGS11"/>
      <c r="BGT11"/>
      <c r="BGU11"/>
      <c r="BGV11"/>
      <c r="BGW11"/>
      <c r="BGX11"/>
      <c r="BGY11"/>
      <c r="BGZ11"/>
      <c r="BHA11"/>
      <c r="BHB11"/>
      <c r="BHC11"/>
      <c r="BHD11"/>
      <c r="BHE11"/>
      <c r="BHF11"/>
      <c r="BHG11"/>
      <c r="BHH11"/>
      <c r="BHI11"/>
      <c r="BHJ11"/>
      <c r="BHK11"/>
      <c r="BHL11"/>
      <c r="BHM11"/>
      <c r="BHN11"/>
      <c r="BHO11"/>
      <c r="BHP11"/>
      <c r="BHQ11"/>
      <c r="BHR11"/>
      <c r="BHS11"/>
      <c r="BHT11"/>
      <c r="BHU11"/>
      <c r="BHV11"/>
      <c r="BHW11"/>
      <c r="BHX11"/>
      <c r="BHY11"/>
      <c r="BHZ11"/>
      <c r="BIA11"/>
      <c r="BIB11"/>
      <c r="BIC11"/>
      <c r="BID11"/>
      <c r="BIE11"/>
      <c r="BIF11"/>
      <c r="BIG11"/>
      <c r="BIH11"/>
      <c r="BII11"/>
      <c r="BIJ11"/>
      <c r="BIK11"/>
      <c r="BIL11"/>
      <c r="BIM11"/>
      <c r="BIN11"/>
      <c r="BIO11"/>
      <c r="BIP11"/>
      <c r="BIQ11"/>
      <c r="BIR11"/>
      <c r="BIS11"/>
      <c r="BIT11"/>
      <c r="BIU11"/>
      <c r="BIV11"/>
      <c r="BIW11"/>
      <c r="BIX11"/>
      <c r="BIY11"/>
      <c r="BIZ11"/>
      <c r="BJA11"/>
      <c r="BJB11"/>
      <c r="BJC11"/>
      <c r="BJD11"/>
      <c r="BJE11"/>
      <c r="BJF11"/>
      <c r="BJG11"/>
      <c r="BJH11"/>
      <c r="BJI11"/>
      <c r="BJJ11"/>
      <c r="BJK11"/>
      <c r="BJL11"/>
      <c r="BJM11"/>
      <c r="BJN11"/>
      <c r="BJO11"/>
      <c r="BJP11"/>
      <c r="BJQ11"/>
      <c r="BJR11"/>
      <c r="BJS11"/>
      <c r="BJT11"/>
      <c r="BJU11"/>
      <c r="BJV11"/>
      <c r="BJW11"/>
      <c r="BJX11"/>
      <c r="BJY11"/>
      <c r="BJZ11"/>
      <c r="BKA11"/>
      <c r="BKB11"/>
      <c r="BKC11"/>
      <c r="BKD11"/>
      <c r="BKE11"/>
      <c r="BKF11"/>
      <c r="BKG11"/>
      <c r="BKH11"/>
      <c r="BKI11"/>
      <c r="BKJ11"/>
      <c r="BKK11"/>
      <c r="BKL11"/>
      <c r="BKM11"/>
      <c r="BKN11"/>
      <c r="BKO11"/>
      <c r="BKP11"/>
      <c r="BKQ11"/>
      <c r="BKR11"/>
      <c r="BKS11"/>
      <c r="BKT11"/>
      <c r="BKU11"/>
      <c r="BKV11"/>
      <c r="BKW11"/>
      <c r="BKX11"/>
      <c r="BKY11"/>
      <c r="BKZ11"/>
      <c r="BLA11"/>
      <c r="BLB11"/>
      <c r="BLC11"/>
      <c r="BLD11"/>
      <c r="BLE11"/>
      <c r="BLF11"/>
      <c r="BLG11"/>
      <c r="BLH11"/>
      <c r="BLI11"/>
      <c r="BLJ11"/>
      <c r="BLK11"/>
      <c r="BLL11"/>
      <c r="BLM11"/>
      <c r="BLN11"/>
      <c r="BLO11"/>
      <c r="BLP11"/>
      <c r="BLQ11"/>
      <c r="BLR11"/>
      <c r="BLS11"/>
      <c r="BLT11"/>
      <c r="BLU11"/>
      <c r="BLV11"/>
      <c r="BLW11"/>
      <c r="BLX11"/>
      <c r="BLY11"/>
      <c r="BLZ11"/>
      <c r="BMA11"/>
      <c r="BMB11"/>
      <c r="BMC11"/>
      <c r="BMD11"/>
      <c r="BME11"/>
      <c r="BMF11"/>
      <c r="BMG11"/>
      <c r="BMH11"/>
      <c r="BMI11"/>
      <c r="BMJ11"/>
      <c r="BMK11"/>
      <c r="BML11"/>
      <c r="BMM11"/>
      <c r="BMN11"/>
      <c r="BMO11"/>
      <c r="BMP11"/>
      <c r="BMQ11"/>
      <c r="BMR11"/>
      <c r="BMS11"/>
      <c r="BMT11"/>
      <c r="BMU11"/>
      <c r="BMV11"/>
      <c r="BMW11"/>
      <c r="BMX11"/>
      <c r="BMY11"/>
      <c r="BMZ11"/>
      <c r="BNA11"/>
      <c r="BNB11"/>
      <c r="BNC11"/>
      <c r="BND11"/>
      <c r="BNE11"/>
      <c r="BNF11"/>
      <c r="BNG11"/>
      <c r="BNH11"/>
      <c r="BNI11"/>
      <c r="BNJ11"/>
      <c r="BNK11"/>
      <c r="BNL11"/>
      <c r="BNM11"/>
      <c r="BNN11"/>
      <c r="BNO11"/>
      <c r="BNP11"/>
      <c r="BNQ11"/>
      <c r="BNR11"/>
      <c r="BNS11"/>
      <c r="BNT11"/>
      <c r="BNU11"/>
      <c r="BNV11"/>
      <c r="BNW11"/>
      <c r="BNX11"/>
      <c r="BNY11"/>
      <c r="BNZ11"/>
      <c r="BOA11"/>
      <c r="BOB11"/>
      <c r="BOC11"/>
      <c r="BOD11"/>
      <c r="BOE11"/>
      <c r="BOF11"/>
      <c r="BOG11"/>
      <c r="BOH11"/>
      <c r="BOI11"/>
      <c r="BOJ11"/>
      <c r="BOK11"/>
      <c r="BOL11"/>
      <c r="BOM11"/>
      <c r="BON11"/>
      <c r="BOO11"/>
      <c r="BOP11"/>
      <c r="BOQ11"/>
      <c r="BOR11"/>
      <c r="BOS11"/>
      <c r="BOT11"/>
      <c r="BOU11"/>
      <c r="BOV11"/>
      <c r="BOW11"/>
      <c r="BOX11"/>
      <c r="BOY11"/>
      <c r="BOZ11"/>
      <c r="BPA11"/>
      <c r="BPB11"/>
      <c r="BPC11"/>
      <c r="BPD11"/>
      <c r="BPE11"/>
      <c r="BPF11"/>
      <c r="BPG11"/>
      <c r="BPH11"/>
      <c r="BPI11"/>
      <c r="BPJ11"/>
      <c r="BPK11"/>
      <c r="BPL11"/>
      <c r="BPM11"/>
      <c r="BPN11"/>
      <c r="BPO11"/>
      <c r="BPP11"/>
      <c r="BPQ11"/>
      <c r="BPR11"/>
      <c r="BPS11"/>
      <c r="BPT11"/>
      <c r="BPU11"/>
      <c r="BPV11"/>
      <c r="BPW11"/>
      <c r="BPX11"/>
      <c r="BPY11"/>
      <c r="BPZ11"/>
      <c r="BQA11"/>
      <c r="BQB11"/>
      <c r="BQC11"/>
      <c r="BQD11"/>
      <c r="BQE11"/>
      <c r="BQF11"/>
      <c r="BQG11"/>
      <c r="BQH11"/>
      <c r="BQI11"/>
      <c r="BQJ11"/>
      <c r="BQK11"/>
      <c r="BQL11"/>
      <c r="BQM11"/>
      <c r="BQN11"/>
      <c r="BQO11"/>
      <c r="BQP11"/>
      <c r="BQQ11"/>
      <c r="BQR11"/>
      <c r="BQS11"/>
      <c r="BQT11"/>
      <c r="BQU11"/>
      <c r="BQV11"/>
      <c r="BQW11"/>
      <c r="BQX11"/>
      <c r="BQY11"/>
      <c r="BQZ11"/>
      <c r="BRA11"/>
      <c r="BRB11"/>
      <c r="BRC11"/>
      <c r="BRD11"/>
      <c r="BRE11"/>
      <c r="BRF11"/>
      <c r="BRG11"/>
      <c r="BRH11"/>
      <c r="BRI11"/>
      <c r="BRJ11"/>
      <c r="BRK11"/>
      <c r="BRL11"/>
      <c r="BRM11"/>
      <c r="BRN11"/>
      <c r="BRO11"/>
      <c r="BRP11"/>
      <c r="BRQ11"/>
      <c r="BRR11"/>
      <c r="BRS11"/>
      <c r="BRT11"/>
      <c r="BRU11"/>
      <c r="BRV11"/>
      <c r="BRW11"/>
      <c r="BRX11"/>
      <c r="BRY11"/>
      <c r="BRZ11"/>
      <c r="BSA11"/>
      <c r="BSB11"/>
      <c r="BSC11"/>
      <c r="BSD11"/>
      <c r="BSE11"/>
      <c r="BSF11"/>
      <c r="BSG11"/>
      <c r="BSH11"/>
      <c r="BSI11"/>
      <c r="BSJ11"/>
      <c r="BSK11"/>
      <c r="BSL11"/>
      <c r="BSM11"/>
      <c r="BSN11"/>
      <c r="BSO11"/>
      <c r="BSP11"/>
      <c r="BSQ11"/>
      <c r="BSR11"/>
      <c r="BSS11"/>
      <c r="BST11"/>
      <c r="BSU11"/>
      <c r="BSV11"/>
      <c r="BSW11"/>
      <c r="BSX11"/>
      <c r="BSY11"/>
      <c r="BSZ11"/>
      <c r="BTA11"/>
      <c r="BTB11"/>
      <c r="BTC11"/>
      <c r="BTD11"/>
      <c r="BTE11"/>
      <c r="BTF11"/>
      <c r="BTG11"/>
      <c r="BTH11"/>
      <c r="BTI11"/>
      <c r="BTJ11"/>
      <c r="BTK11"/>
      <c r="BTL11"/>
      <c r="BTM11"/>
      <c r="BTN11"/>
      <c r="BTO11"/>
      <c r="BTP11"/>
      <c r="BTQ11"/>
      <c r="BTR11"/>
      <c r="BTS11"/>
      <c r="BTT11"/>
      <c r="BTU11"/>
      <c r="BTV11"/>
      <c r="BTW11"/>
      <c r="BTX11"/>
      <c r="BTY11"/>
      <c r="BTZ11"/>
      <c r="BUA11"/>
      <c r="BUB11"/>
      <c r="BUC11"/>
      <c r="BUD11"/>
      <c r="BUE11"/>
      <c r="BUF11"/>
      <c r="BUG11"/>
      <c r="BUH11"/>
      <c r="BUI11"/>
      <c r="BUJ11"/>
      <c r="BUK11"/>
      <c r="BUL11"/>
      <c r="BUM11"/>
      <c r="BUN11"/>
      <c r="BUO11"/>
      <c r="BUP11"/>
      <c r="BUQ11"/>
      <c r="BUR11"/>
      <c r="BUS11"/>
      <c r="BUT11"/>
      <c r="BUU11"/>
      <c r="BUV11"/>
      <c r="BUW11"/>
      <c r="BUX11"/>
      <c r="BUY11"/>
      <c r="BUZ11"/>
      <c r="BVA11"/>
      <c r="BVB11"/>
      <c r="BVC11"/>
      <c r="BVD11"/>
      <c r="BVE11"/>
      <c r="BVF11"/>
      <c r="BVG11"/>
      <c r="BVH11"/>
      <c r="BVI11"/>
      <c r="BVJ11"/>
      <c r="BVK11"/>
      <c r="BVL11"/>
      <c r="BVM11"/>
      <c r="BVN11"/>
      <c r="BVO11"/>
      <c r="BVP11"/>
      <c r="BVQ11"/>
      <c r="BVR11"/>
      <c r="BVS11"/>
      <c r="BVT11"/>
      <c r="BVU11"/>
      <c r="BVV11"/>
      <c r="BVW11"/>
      <c r="BVX11"/>
      <c r="BVY11"/>
      <c r="BVZ11"/>
      <c r="BWA11"/>
      <c r="BWB11"/>
      <c r="BWC11"/>
      <c r="BWD11"/>
      <c r="BWE11"/>
      <c r="BWF11"/>
      <c r="BWG11"/>
      <c r="BWH11"/>
      <c r="BWI11"/>
      <c r="BWJ11"/>
      <c r="BWK11"/>
      <c r="BWL11"/>
      <c r="BWM11"/>
      <c r="BWN11"/>
      <c r="BWO11"/>
      <c r="BWP11"/>
      <c r="BWQ11"/>
      <c r="BWR11"/>
      <c r="BWS11"/>
      <c r="BWT11"/>
      <c r="BWU11"/>
      <c r="BWV11"/>
      <c r="BWW11"/>
      <c r="BWX11"/>
      <c r="BWY11"/>
      <c r="BWZ11"/>
      <c r="BXA11"/>
      <c r="BXB11"/>
      <c r="BXC11"/>
      <c r="BXD11"/>
      <c r="BXE11"/>
      <c r="BXF11"/>
      <c r="BXG11"/>
      <c r="BXH11"/>
      <c r="BXI11"/>
      <c r="BXJ11"/>
      <c r="BXK11"/>
      <c r="BXL11"/>
      <c r="BXM11"/>
      <c r="BXN11"/>
      <c r="BXO11"/>
      <c r="BXP11"/>
      <c r="BXQ11"/>
      <c r="BXR11"/>
      <c r="BXS11"/>
      <c r="BXT11"/>
      <c r="BXU11"/>
      <c r="BXV11"/>
      <c r="BXW11"/>
      <c r="BXX11"/>
      <c r="BXY11"/>
      <c r="BXZ11"/>
      <c r="BYA11"/>
      <c r="BYB11"/>
      <c r="BYC11"/>
      <c r="BYD11"/>
      <c r="BYE11"/>
      <c r="BYF11"/>
      <c r="BYG11"/>
      <c r="BYH11"/>
      <c r="BYI11"/>
      <c r="BYJ11"/>
      <c r="BYK11"/>
      <c r="BYL11"/>
      <c r="BYM11"/>
      <c r="BYN11"/>
      <c r="BYO11"/>
      <c r="BYP11"/>
      <c r="BYQ11"/>
      <c r="BYR11"/>
      <c r="BYS11"/>
      <c r="BYT11"/>
      <c r="BYU11"/>
      <c r="BYV11"/>
      <c r="BYW11"/>
      <c r="BYX11"/>
      <c r="BYY11"/>
      <c r="BYZ11"/>
      <c r="BZA11"/>
      <c r="BZB11"/>
      <c r="BZC11"/>
      <c r="BZD11"/>
      <c r="BZE11"/>
      <c r="BZF11"/>
      <c r="BZG11"/>
      <c r="BZH11"/>
      <c r="BZI11"/>
      <c r="BZJ11"/>
      <c r="BZK11"/>
      <c r="BZL11"/>
      <c r="BZM11"/>
      <c r="BZN11"/>
      <c r="BZO11"/>
      <c r="BZP11"/>
      <c r="BZQ11"/>
      <c r="BZR11"/>
      <c r="BZS11"/>
      <c r="BZT11"/>
      <c r="BZU11"/>
      <c r="BZV11"/>
      <c r="BZW11"/>
      <c r="BZX11"/>
      <c r="BZY11"/>
      <c r="BZZ11"/>
      <c r="CAA11"/>
      <c r="CAB11"/>
      <c r="CAC11"/>
      <c r="CAD11"/>
      <c r="CAE11"/>
      <c r="CAF11"/>
      <c r="CAG11"/>
      <c r="CAH11"/>
      <c r="CAI11"/>
      <c r="CAJ11"/>
      <c r="CAK11"/>
      <c r="CAL11"/>
      <c r="CAM11"/>
      <c r="CAN11"/>
      <c r="CAO11"/>
      <c r="CAP11"/>
      <c r="CAQ11"/>
      <c r="CAR11"/>
      <c r="CAS11"/>
      <c r="CAT11"/>
      <c r="CAU11"/>
      <c r="CAV11"/>
      <c r="CAW11"/>
      <c r="CAX11"/>
      <c r="CAY11"/>
      <c r="CAZ11"/>
      <c r="CBA11"/>
      <c r="CBB11"/>
      <c r="CBC11"/>
      <c r="CBD11"/>
      <c r="CBE11"/>
      <c r="CBF11"/>
      <c r="CBG11"/>
      <c r="CBH11"/>
      <c r="CBI11"/>
      <c r="CBJ11"/>
      <c r="CBK11"/>
      <c r="CBL11"/>
      <c r="CBM11"/>
      <c r="CBN11"/>
      <c r="CBO11"/>
      <c r="CBP11"/>
      <c r="CBQ11"/>
      <c r="CBR11"/>
      <c r="CBS11"/>
      <c r="CBT11"/>
      <c r="CBU11"/>
      <c r="CBV11"/>
      <c r="CBW11"/>
      <c r="CBX11"/>
      <c r="CBY11"/>
      <c r="CBZ11"/>
      <c r="CCA11"/>
      <c r="CCB11"/>
      <c r="CCC11"/>
      <c r="CCD11"/>
      <c r="CCE11"/>
      <c r="CCF11"/>
      <c r="CCG11"/>
      <c r="CCH11"/>
      <c r="CCI11"/>
      <c r="CCJ11"/>
      <c r="CCK11"/>
      <c r="CCL11"/>
      <c r="CCM11"/>
      <c r="CCN11"/>
      <c r="CCO11"/>
      <c r="CCP11"/>
      <c r="CCQ11"/>
      <c r="CCR11"/>
      <c r="CCS11"/>
      <c r="CCT11"/>
      <c r="CCU11"/>
      <c r="CCV11"/>
      <c r="CCW11"/>
      <c r="CCX11"/>
      <c r="CCY11"/>
      <c r="CCZ11"/>
      <c r="CDA11"/>
      <c r="CDB11"/>
      <c r="CDC11"/>
      <c r="CDD11"/>
      <c r="CDE11"/>
      <c r="CDF11"/>
      <c r="CDG11"/>
      <c r="CDH11"/>
      <c r="CDI11"/>
      <c r="CDJ11"/>
      <c r="CDK11"/>
      <c r="CDL11"/>
      <c r="CDM11"/>
      <c r="CDN11"/>
      <c r="CDO11"/>
      <c r="CDP11"/>
      <c r="CDQ11"/>
      <c r="CDR11"/>
      <c r="CDS11"/>
      <c r="CDT11"/>
      <c r="CDU11"/>
      <c r="CDV11"/>
      <c r="CDW11"/>
      <c r="CDX11"/>
      <c r="CDY11"/>
      <c r="CDZ11"/>
      <c r="CEA11"/>
      <c r="CEB11"/>
      <c r="CEC11"/>
      <c r="CED11"/>
      <c r="CEE11"/>
      <c r="CEF11"/>
      <c r="CEG11"/>
      <c r="CEH11"/>
      <c r="CEI11"/>
      <c r="CEJ11"/>
      <c r="CEK11"/>
      <c r="CEL11"/>
      <c r="CEM11"/>
      <c r="CEN11"/>
      <c r="CEO11"/>
      <c r="CEP11"/>
      <c r="CEQ11"/>
      <c r="CER11"/>
      <c r="CES11"/>
      <c r="CET11"/>
      <c r="CEU11"/>
      <c r="CEV11"/>
      <c r="CEW11"/>
      <c r="CEX11"/>
      <c r="CEY11"/>
      <c r="CEZ11"/>
      <c r="CFA11"/>
      <c r="CFB11"/>
      <c r="CFC11"/>
      <c r="CFD11"/>
      <c r="CFE11"/>
      <c r="CFF11"/>
      <c r="CFG11"/>
      <c r="CFH11"/>
      <c r="CFI11"/>
      <c r="CFJ11"/>
      <c r="CFK11"/>
      <c r="CFL11"/>
      <c r="CFM11"/>
      <c r="CFN11"/>
      <c r="CFO11"/>
      <c r="CFP11"/>
      <c r="CFQ11"/>
      <c r="CFR11"/>
      <c r="CFS11"/>
      <c r="CFT11"/>
      <c r="CFU11"/>
      <c r="CFV11"/>
      <c r="CFW11"/>
      <c r="CFX11"/>
      <c r="CFY11"/>
      <c r="CFZ11"/>
      <c r="CGA11"/>
      <c r="CGB11"/>
      <c r="CGC11"/>
      <c r="CGD11"/>
      <c r="CGE11"/>
      <c r="CGF11"/>
      <c r="CGG11"/>
      <c r="CGH11"/>
      <c r="CGI11"/>
      <c r="CGJ11"/>
      <c r="CGK11"/>
      <c r="CGL11"/>
      <c r="CGM11"/>
      <c r="CGN11"/>
      <c r="CGO11"/>
      <c r="CGP11"/>
      <c r="CGQ11"/>
      <c r="CGR11"/>
      <c r="CGS11"/>
      <c r="CGT11"/>
      <c r="CGU11"/>
      <c r="CGV11"/>
      <c r="CGW11"/>
      <c r="CGX11"/>
      <c r="CGY11"/>
      <c r="CGZ11"/>
      <c r="CHA11"/>
      <c r="CHB11"/>
      <c r="CHC11"/>
      <c r="CHD11"/>
      <c r="CHE11"/>
      <c r="CHF11"/>
      <c r="CHG11"/>
      <c r="CHH11"/>
      <c r="CHI11"/>
      <c r="CHJ11"/>
      <c r="CHK11"/>
      <c r="CHL11"/>
      <c r="CHM11"/>
      <c r="CHN11"/>
      <c r="CHO11"/>
      <c r="CHP11"/>
      <c r="CHQ11"/>
      <c r="CHR11"/>
      <c r="CHS11"/>
      <c r="CHT11"/>
      <c r="CHU11"/>
      <c r="CHV11"/>
      <c r="CHW11"/>
      <c r="CHX11"/>
      <c r="CHY11"/>
      <c r="CHZ11"/>
      <c r="CIA11"/>
      <c r="CIB11"/>
      <c r="CIC11"/>
      <c r="CID11"/>
      <c r="CIE11"/>
      <c r="CIF11"/>
      <c r="CIG11"/>
      <c r="CIH11"/>
      <c r="CII11"/>
      <c r="CIJ11"/>
      <c r="CIK11"/>
      <c r="CIL11"/>
      <c r="CIM11"/>
      <c r="CIN11"/>
      <c r="CIO11"/>
      <c r="CIP11"/>
      <c r="CIQ11"/>
      <c r="CIR11"/>
      <c r="CIS11"/>
      <c r="CIT11"/>
      <c r="CIU11"/>
      <c r="CIV11"/>
      <c r="CIW11"/>
      <c r="CIX11"/>
      <c r="CIY11"/>
      <c r="CIZ11"/>
      <c r="CJA11"/>
      <c r="CJB11"/>
      <c r="CJC11"/>
      <c r="CJD11"/>
      <c r="CJE11"/>
      <c r="CJF11"/>
      <c r="CJG11"/>
      <c r="CJH11"/>
      <c r="CJI11"/>
      <c r="CJJ11"/>
      <c r="CJK11"/>
      <c r="CJL11"/>
      <c r="CJM11"/>
      <c r="CJN11"/>
      <c r="CJO11"/>
      <c r="CJP11"/>
      <c r="CJQ11"/>
      <c r="CJR11"/>
      <c r="CJS11"/>
      <c r="CJT11"/>
      <c r="CJU11"/>
      <c r="CJV11"/>
      <c r="CJW11"/>
      <c r="CJX11"/>
      <c r="CJY11"/>
      <c r="CJZ11"/>
      <c r="CKA11"/>
      <c r="CKB11"/>
      <c r="CKC11"/>
      <c r="CKD11"/>
      <c r="CKE11"/>
      <c r="CKF11"/>
      <c r="CKG11"/>
      <c r="CKH11"/>
      <c r="CKI11"/>
      <c r="CKJ11"/>
      <c r="CKK11"/>
      <c r="CKL11"/>
      <c r="CKM11"/>
      <c r="CKN11"/>
      <c r="CKO11"/>
      <c r="CKP11"/>
      <c r="CKQ11"/>
      <c r="CKR11"/>
      <c r="CKS11"/>
      <c r="CKT11"/>
      <c r="CKU11"/>
      <c r="CKV11"/>
      <c r="CKW11"/>
      <c r="CKX11"/>
      <c r="CKY11"/>
      <c r="CKZ11"/>
      <c r="CLA11"/>
      <c r="CLB11"/>
      <c r="CLC11"/>
      <c r="CLD11"/>
      <c r="CLE11"/>
      <c r="CLF11"/>
      <c r="CLG11"/>
      <c r="CLH11"/>
      <c r="CLI11"/>
      <c r="CLJ11"/>
      <c r="CLK11"/>
      <c r="CLL11"/>
      <c r="CLM11"/>
      <c r="CLN11"/>
      <c r="CLO11"/>
      <c r="CLP11"/>
      <c r="CLQ11"/>
      <c r="CLR11"/>
      <c r="CLS11"/>
      <c r="CLT11"/>
      <c r="CLU11"/>
      <c r="CLV11"/>
      <c r="CLW11"/>
      <c r="CLX11"/>
      <c r="CLY11"/>
      <c r="CLZ11"/>
      <c r="CMA11"/>
      <c r="CMB11"/>
      <c r="CMC11"/>
      <c r="CMD11"/>
      <c r="CME11"/>
      <c r="CMF11"/>
      <c r="CMG11"/>
      <c r="CMH11"/>
      <c r="CMI11"/>
      <c r="CMJ11"/>
      <c r="CMK11"/>
      <c r="CML11"/>
      <c r="CMM11"/>
      <c r="CMN11"/>
      <c r="CMO11"/>
      <c r="CMP11"/>
      <c r="CMQ11"/>
      <c r="CMR11"/>
      <c r="CMS11"/>
      <c r="CMT11"/>
      <c r="CMU11"/>
      <c r="CMV11"/>
      <c r="CMW11"/>
      <c r="CMX11"/>
      <c r="CMY11"/>
      <c r="CMZ11"/>
      <c r="CNA11"/>
      <c r="CNB11"/>
      <c r="CNC11"/>
      <c r="CND11"/>
      <c r="CNE11"/>
      <c r="CNF11"/>
      <c r="CNG11"/>
      <c r="CNH11"/>
      <c r="CNI11"/>
      <c r="CNJ11"/>
      <c r="CNK11"/>
      <c r="CNL11"/>
      <c r="CNM11"/>
      <c r="CNN11"/>
      <c r="CNO11"/>
      <c r="CNP11"/>
      <c r="CNQ11"/>
      <c r="CNR11"/>
      <c r="CNS11"/>
      <c r="CNT11"/>
      <c r="CNU11"/>
      <c r="CNV11"/>
      <c r="CNW11"/>
      <c r="CNX11"/>
      <c r="CNY11"/>
      <c r="CNZ11"/>
      <c r="COA11"/>
      <c r="COB11"/>
      <c r="COC11"/>
      <c r="COD11"/>
      <c r="COE11"/>
      <c r="COF11"/>
      <c r="COG11"/>
      <c r="COH11"/>
      <c r="COI11"/>
      <c r="COJ11"/>
      <c r="COK11"/>
      <c r="COL11"/>
      <c r="COM11"/>
      <c r="CON11"/>
      <c r="COO11"/>
      <c r="COP11"/>
      <c r="COQ11"/>
      <c r="COR11"/>
      <c r="COS11"/>
      <c r="COT11"/>
      <c r="COU11"/>
      <c r="COV11"/>
      <c r="COW11"/>
      <c r="COX11"/>
      <c r="COY11"/>
      <c r="COZ11"/>
      <c r="CPA11"/>
      <c r="CPB11"/>
      <c r="CPC11"/>
      <c r="CPD11"/>
      <c r="CPE11"/>
      <c r="CPF11"/>
      <c r="CPG11"/>
      <c r="CPH11"/>
      <c r="CPI11"/>
      <c r="CPJ11"/>
      <c r="CPK11"/>
      <c r="CPL11"/>
      <c r="CPM11"/>
      <c r="CPN11"/>
      <c r="CPO11"/>
      <c r="CPP11"/>
      <c r="CPQ11"/>
      <c r="CPR11"/>
      <c r="CPS11"/>
      <c r="CPT11"/>
      <c r="CPU11"/>
      <c r="CPV11"/>
      <c r="CPW11"/>
      <c r="CPX11"/>
      <c r="CPY11"/>
      <c r="CPZ11"/>
      <c r="CQA11"/>
      <c r="CQB11"/>
      <c r="CQC11"/>
      <c r="CQD11"/>
      <c r="CQE11"/>
      <c r="CQF11"/>
      <c r="CQG11"/>
      <c r="CQH11"/>
      <c r="CQI11"/>
      <c r="CQJ11"/>
      <c r="CQK11"/>
      <c r="CQL11"/>
      <c r="CQM11"/>
      <c r="CQN11"/>
      <c r="CQO11"/>
      <c r="CQP11"/>
      <c r="CQQ11"/>
      <c r="CQR11"/>
      <c r="CQS11"/>
      <c r="CQT11"/>
      <c r="CQU11"/>
      <c r="CQV11"/>
      <c r="CQW11"/>
      <c r="CQX11"/>
      <c r="CQY11"/>
      <c r="CQZ11"/>
      <c r="CRA11"/>
      <c r="CRB11"/>
      <c r="CRC11"/>
      <c r="CRD11"/>
      <c r="CRE11"/>
      <c r="CRF11"/>
      <c r="CRG11"/>
      <c r="CRH11"/>
      <c r="CRI11"/>
      <c r="CRJ11"/>
      <c r="CRK11"/>
      <c r="CRL11"/>
      <c r="CRM11"/>
      <c r="CRN11"/>
      <c r="CRO11"/>
      <c r="CRP11"/>
      <c r="CRQ11"/>
      <c r="CRR11"/>
      <c r="CRS11"/>
      <c r="CRT11"/>
      <c r="CRU11"/>
      <c r="CRV11"/>
      <c r="CRW11"/>
      <c r="CRX11"/>
      <c r="CRY11"/>
      <c r="CRZ11"/>
      <c r="CSA11"/>
      <c r="CSB11"/>
      <c r="CSC11"/>
      <c r="CSD11"/>
      <c r="CSE11"/>
      <c r="CSF11"/>
      <c r="CSG11"/>
      <c r="CSH11"/>
      <c r="CSI11"/>
      <c r="CSJ11"/>
      <c r="CSK11"/>
      <c r="CSL11"/>
      <c r="CSM11"/>
      <c r="CSN11"/>
      <c r="CSO11"/>
      <c r="CSP11"/>
      <c r="CSQ11"/>
      <c r="CSR11"/>
      <c r="CSS11"/>
      <c r="CST11"/>
      <c r="CSU11"/>
      <c r="CSV11"/>
      <c r="CSW11"/>
      <c r="CSX11"/>
      <c r="CSY11"/>
      <c r="CSZ11"/>
      <c r="CTA11"/>
      <c r="CTB11"/>
      <c r="CTC11"/>
      <c r="CTD11"/>
      <c r="CTE11"/>
      <c r="CTF11"/>
      <c r="CTG11"/>
      <c r="CTH11"/>
      <c r="CTI11"/>
      <c r="CTJ11"/>
      <c r="CTK11"/>
      <c r="CTL11"/>
      <c r="CTM11"/>
      <c r="CTN11"/>
      <c r="CTO11"/>
      <c r="CTP11"/>
      <c r="CTQ11"/>
      <c r="CTR11"/>
      <c r="CTS11"/>
      <c r="CTT11"/>
      <c r="CTU11"/>
      <c r="CTV11"/>
      <c r="CTW11"/>
      <c r="CTX11"/>
      <c r="CTY11"/>
      <c r="CTZ11"/>
      <c r="CUA11"/>
      <c r="CUB11"/>
      <c r="CUC11"/>
      <c r="CUD11"/>
      <c r="CUE11"/>
      <c r="CUF11"/>
      <c r="CUG11"/>
      <c r="CUH11"/>
      <c r="CUI11"/>
      <c r="CUJ11"/>
      <c r="CUK11"/>
      <c r="CUL11"/>
      <c r="CUM11"/>
      <c r="CUN11"/>
      <c r="CUO11"/>
      <c r="CUP11"/>
      <c r="CUQ11"/>
      <c r="CUR11"/>
      <c r="CUS11"/>
      <c r="CUT11"/>
      <c r="CUU11"/>
      <c r="CUV11"/>
      <c r="CUW11"/>
      <c r="CUX11"/>
      <c r="CUY11"/>
      <c r="CUZ11"/>
      <c r="CVA11"/>
      <c r="CVB11"/>
      <c r="CVC11"/>
      <c r="CVD11"/>
      <c r="CVE11"/>
      <c r="CVF11"/>
      <c r="CVG11"/>
      <c r="CVH11"/>
      <c r="CVI11"/>
      <c r="CVJ11"/>
      <c r="CVK11"/>
      <c r="CVL11"/>
      <c r="CVM11"/>
      <c r="CVN11"/>
      <c r="CVO11"/>
      <c r="CVP11"/>
      <c r="CVQ11"/>
      <c r="CVR11"/>
      <c r="CVS11"/>
      <c r="CVT11"/>
      <c r="CVU11"/>
      <c r="CVV11"/>
      <c r="CVW11"/>
      <c r="CVX11"/>
      <c r="CVY11"/>
      <c r="CVZ11"/>
      <c r="CWA11"/>
      <c r="CWB11"/>
      <c r="CWC11"/>
      <c r="CWD11"/>
      <c r="CWE11"/>
      <c r="CWF11"/>
      <c r="CWG11"/>
      <c r="CWH11"/>
      <c r="CWI11"/>
      <c r="CWJ11"/>
      <c r="CWK11"/>
      <c r="CWL11"/>
      <c r="CWM11"/>
      <c r="CWN11"/>
      <c r="CWO11"/>
      <c r="CWP11"/>
      <c r="CWQ11"/>
      <c r="CWR11"/>
      <c r="CWS11"/>
      <c r="CWT11"/>
      <c r="CWU11"/>
      <c r="CWV11"/>
      <c r="CWW11"/>
      <c r="CWX11"/>
      <c r="CWY11"/>
      <c r="CWZ11"/>
      <c r="CXA11"/>
      <c r="CXB11"/>
      <c r="CXC11"/>
      <c r="CXD11"/>
      <c r="CXE11"/>
      <c r="CXF11"/>
      <c r="CXG11"/>
      <c r="CXH11"/>
      <c r="CXI11"/>
      <c r="CXJ11"/>
      <c r="CXK11"/>
      <c r="CXL11"/>
      <c r="CXM11"/>
      <c r="CXN11"/>
      <c r="CXO11"/>
      <c r="CXP11"/>
      <c r="CXQ11"/>
      <c r="CXR11"/>
      <c r="CXS11"/>
      <c r="CXT11"/>
      <c r="CXU11"/>
      <c r="CXV11"/>
      <c r="CXW11"/>
      <c r="CXX11"/>
      <c r="CXY11"/>
      <c r="CXZ11"/>
      <c r="CYA11"/>
      <c r="CYB11"/>
      <c r="CYC11"/>
      <c r="CYD11"/>
      <c r="CYE11"/>
      <c r="CYF11"/>
      <c r="CYG11"/>
      <c r="CYH11"/>
      <c r="CYI11"/>
      <c r="CYJ11"/>
      <c r="CYK11"/>
      <c r="CYL11"/>
      <c r="CYM11"/>
      <c r="CYN11"/>
      <c r="CYO11"/>
      <c r="CYP11"/>
      <c r="CYQ11"/>
      <c r="CYR11"/>
      <c r="CYS11"/>
      <c r="CYT11"/>
      <c r="CYU11"/>
      <c r="CYV11"/>
      <c r="CYW11"/>
      <c r="CYX11"/>
      <c r="CYY11"/>
      <c r="CYZ11"/>
      <c r="CZA11"/>
      <c r="CZB11"/>
      <c r="CZC11"/>
      <c r="CZD11"/>
      <c r="CZE11"/>
      <c r="CZF11"/>
      <c r="CZG11"/>
      <c r="CZH11"/>
      <c r="CZI11"/>
      <c r="CZJ11"/>
      <c r="CZK11"/>
      <c r="CZL11"/>
      <c r="CZM11"/>
      <c r="CZN11"/>
      <c r="CZO11"/>
      <c r="CZP11"/>
      <c r="CZQ11"/>
      <c r="CZR11"/>
      <c r="CZS11"/>
      <c r="CZT11"/>
      <c r="CZU11"/>
      <c r="CZV11"/>
      <c r="CZW11"/>
      <c r="CZX11"/>
      <c r="CZY11"/>
      <c r="CZZ11"/>
      <c r="DAA11"/>
      <c r="DAB11"/>
      <c r="DAC11"/>
      <c r="DAD11"/>
      <c r="DAE11"/>
      <c r="DAF11"/>
      <c r="DAG11"/>
      <c r="DAH11"/>
      <c r="DAI11"/>
      <c r="DAJ11"/>
      <c r="DAK11"/>
      <c r="DAL11"/>
      <c r="DAM11"/>
      <c r="DAN11"/>
      <c r="DAO11"/>
      <c r="DAP11"/>
      <c r="DAQ11"/>
      <c r="DAR11"/>
      <c r="DAS11"/>
      <c r="DAT11"/>
      <c r="DAU11"/>
      <c r="DAV11"/>
      <c r="DAW11"/>
      <c r="DAX11"/>
      <c r="DAY11"/>
      <c r="DAZ11"/>
      <c r="DBA11"/>
      <c r="DBB11"/>
      <c r="DBC11"/>
      <c r="DBD11"/>
      <c r="DBE11"/>
      <c r="DBF11"/>
      <c r="DBG11"/>
      <c r="DBH11"/>
      <c r="DBI11"/>
      <c r="DBJ11"/>
      <c r="DBK11"/>
      <c r="DBL11"/>
      <c r="DBM11"/>
      <c r="DBN11"/>
      <c r="DBO11"/>
      <c r="DBP11"/>
      <c r="DBQ11"/>
      <c r="DBR11"/>
      <c r="DBS11"/>
      <c r="DBT11"/>
      <c r="DBU11"/>
      <c r="DBV11"/>
      <c r="DBW11"/>
      <c r="DBX11"/>
      <c r="DBY11"/>
      <c r="DBZ11"/>
      <c r="DCA11"/>
      <c r="DCB11"/>
      <c r="DCC11"/>
      <c r="DCD11"/>
      <c r="DCE11"/>
      <c r="DCF11"/>
      <c r="DCG11"/>
      <c r="DCH11"/>
      <c r="DCI11"/>
      <c r="DCJ11"/>
      <c r="DCK11"/>
      <c r="DCL11"/>
      <c r="DCM11"/>
      <c r="DCN11"/>
      <c r="DCO11"/>
      <c r="DCP11"/>
      <c r="DCQ11"/>
      <c r="DCR11"/>
      <c r="DCS11"/>
      <c r="DCT11"/>
      <c r="DCU11"/>
      <c r="DCV11"/>
      <c r="DCW11"/>
      <c r="DCX11"/>
      <c r="DCY11"/>
      <c r="DCZ11"/>
      <c r="DDA11"/>
      <c r="DDB11"/>
      <c r="DDC11"/>
      <c r="DDD11"/>
      <c r="DDE11"/>
      <c r="DDF11"/>
      <c r="DDG11"/>
      <c r="DDH11"/>
      <c r="DDI11"/>
      <c r="DDJ11"/>
      <c r="DDK11"/>
      <c r="DDL11"/>
      <c r="DDM11"/>
      <c r="DDN11"/>
      <c r="DDO11"/>
      <c r="DDP11"/>
      <c r="DDQ11"/>
      <c r="DDR11"/>
      <c r="DDS11"/>
      <c r="DDT11"/>
      <c r="DDU11"/>
      <c r="DDV11"/>
      <c r="DDW11"/>
      <c r="DDX11"/>
      <c r="DDY11"/>
      <c r="DDZ11"/>
      <c r="DEA11"/>
      <c r="DEB11"/>
      <c r="DEC11"/>
      <c r="DED11"/>
      <c r="DEE11"/>
      <c r="DEF11"/>
      <c r="DEG11"/>
      <c r="DEH11"/>
      <c r="DEI11"/>
      <c r="DEJ11"/>
      <c r="DEK11"/>
      <c r="DEL11"/>
      <c r="DEM11"/>
      <c r="DEN11"/>
      <c r="DEO11"/>
      <c r="DEP11"/>
      <c r="DEQ11"/>
      <c r="DER11"/>
      <c r="DES11"/>
      <c r="DET11"/>
      <c r="DEU11"/>
      <c r="DEV11"/>
      <c r="DEW11"/>
      <c r="DEX11"/>
      <c r="DEY11"/>
      <c r="DEZ11"/>
      <c r="DFA11"/>
      <c r="DFB11"/>
      <c r="DFC11"/>
      <c r="DFD11"/>
      <c r="DFE11"/>
      <c r="DFF11"/>
      <c r="DFG11"/>
      <c r="DFH11"/>
      <c r="DFI11"/>
      <c r="DFJ11"/>
      <c r="DFK11"/>
      <c r="DFL11"/>
      <c r="DFM11"/>
      <c r="DFN11"/>
      <c r="DFO11"/>
      <c r="DFP11"/>
      <c r="DFQ11"/>
      <c r="DFR11"/>
      <c r="DFS11"/>
      <c r="DFT11"/>
      <c r="DFU11"/>
      <c r="DFV11"/>
      <c r="DFW11"/>
      <c r="DFX11"/>
      <c r="DFY11"/>
      <c r="DFZ11"/>
      <c r="DGA11"/>
      <c r="DGB11"/>
      <c r="DGC11"/>
      <c r="DGD11"/>
      <c r="DGE11"/>
      <c r="DGF11"/>
      <c r="DGG11"/>
      <c r="DGH11"/>
      <c r="DGI11"/>
      <c r="DGJ11"/>
      <c r="DGK11"/>
      <c r="DGL11"/>
      <c r="DGM11"/>
      <c r="DGN11"/>
      <c r="DGO11"/>
      <c r="DGP11"/>
      <c r="DGQ11"/>
      <c r="DGR11"/>
      <c r="DGS11"/>
      <c r="DGT11"/>
      <c r="DGU11"/>
      <c r="DGV11"/>
      <c r="DGW11"/>
      <c r="DGX11"/>
      <c r="DGY11"/>
      <c r="DGZ11"/>
      <c r="DHA11"/>
      <c r="DHB11"/>
      <c r="DHC11"/>
      <c r="DHD11"/>
      <c r="DHE11"/>
      <c r="DHF11"/>
      <c r="DHG11"/>
      <c r="DHH11"/>
      <c r="DHI11"/>
      <c r="DHJ11"/>
      <c r="DHK11"/>
      <c r="DHL11"/>
      <c r="DHM11"/>
      <c r="DHN11"/>
      <c r="DHO11"/>
      <c r="DHP11"/>
      <c r="DHQ11"/>
      <c r="DHR11"/>
      <c r="DHS11"/>
      <c r="DHT11"/>
      <c r="DHU11"/>
      <c r="DHV11"/>
      <c r="DHW11"/>
      <c r="DHX11"/>
      <c r="DHY11"/>
      <c r="DHZ11"/>
      <c r="DIA11"/>
      <c r="DIB11"/>
      <c r="DIC11"/>
      <c r="DID11"/>
      <c r="DIE11"/>
      <c r="DIF11"/>
      <c r="DIG11"/>
      <c r="DIH11"/>
      <c r="DII11"/>
      <c r="DIJ11"/>
      <c r="DIK11"/>
      <c r="DIL11"/>
      <c r="DIM11"/>
      <c r="DIN11"/>
      <c r="DIO11"/>
      <c r="DIP11"/>
      <c r="DIQ11"/>
      <c r="DIR11"/>
      <c r="DIS11"/>
      <c r="DIT11"/>
      <c r="DIU11"/>
      <c r="DIV11"/>
      <c r="DIW11"/>
      <c r="DIX11"/>
      <c r="DIY11"/>
      <c r="DIZ11"/>
      <c r="DJA11"/>
      <c r="DJB11"/>
      <c r="DJC11"/>
      <c r="DJD11"/>
      <c r="DJE11"/>
      <c r="DJF11"/>
      <c r="DJG11"/>
      <c r="DJH11"/>
      <c r="DJI11"/>
      <c r="DJJ11"/>
      <c r="DJK11"/>
      <c r="DJL11"/>
      <c r="DJM11"/>
      <c r="DJN11"/>
      <c r="DJO11"/>
      <c r="DJP11"/>
      <c r="DJQ11"/>
      <c r="DJR11"/>
      <c r="DJS11"/>
      <c r="DJT11"/>
      <c r="DJU11"/>
      <c r="DJV11"/>
      <c r="DJW11"/>
      <c r="DJX11"/>
      <c r="DJY11"/>
      <c r="DJZ11"/>
      <c r="DKA11"/>
      <c r="DKB11"/>
      <c r="DKC11"/>
      <c r="DKD11"/>
      <c r="DKE11"/>
      <c r="DKF11"/>
      <c r="DKG11"/>
      <c r="DKH11"/>
      <c r="DKI11"/>
      <c r="DKJ11"/>
      <c r="DKK11"/>
      <c r="DKL11"/>
      <c r="DKM11"/>
      <c r="DKN11"/>
      <c r="DKO11"/>
      <c r="DKP11"/>
      <c r="DKQ11"/>
      <c r="DKR11"/>
      <c r="DKS11"/>
      <c r="DKT11"/>
      <c r="DKU11"/>
      <c r="DKV11"/>
      <c r="DKW11"/>
      <c r="DKX11"/>
      <c r="DKY11"/>
      <c r="DKZ11"/>
      <c r="DLA11"/>
      <c r="DLB11"/>
      <c r="DLC11"/>
      <c r="DLD11"/>
      <c r="DLE11"/>
      <c r="DLF11"/>
      <c r="DLG11"/>
      <c r="DLH11"/>
      <c r="DLI11"/>
      <c r="DLJ11"/>
      <c r="DLK11"/>
      <c r="DLL11"/>
      <c r="DLM11"/>
      <c r="DLN11"/>
      <c r="DLO11"/>
      <c r="DLP11"/>
      <c r="DLQ11"/>
      <c r="DLR11"/>
      <c r="DLS11"/>
      <c r="DLT11"/>
      <c r="DLU11"/>
      <c r="DLV11"/>
      <c r="DLW11"/>
      <c r="DLX11"/>
      <c r="DLY11"/>
      <c r="DLZ11"/>
      <c r="DMA11"/>
      <c r="DMB11"/>
      <c r="DMC11"/>
      <c r="DMD11"/>
      <c r="DME11"/>
      <c r="DMF11"/>
      <c r="DMG11"/>
      <c r="DMH11"/>
      <c r="DMI11"/>
      <c r="DMJ11"/>
      <c r="DMK11"/>
      <c r="DML11"/>
      <c r="DMM11"/>
      <c r="DMN11"/>
      <c r="DMO11"/>
      <c r="DMP11"/>
      <c r="DMQ11"/>
      <c r="DMR11"/>
      <c r="DMS11"/>
      <c r="DMT11"/>
      <c r="DMU11"/>
      <c r="DMV11"/>
      <c r="DMW11"/>
      <c r="DMX11"/>
      <c r="DMY11"/>
      <c r="DMZ11"/>
      <c r="DNA11"/>
      <c r="DNB11"/>
      <c r="DNC11"/>
      <c r="DND11"/>
      <c r="DNE11"/>
      <c r="DNF11"/>
      <c r="DNG11"/>
      <c r="DNH11"/>
      <c r="DNI11"/>
      <c r="DNJ11"/>
      <c r="DNK11"/>
      <c r="DNL11"/>
      <c r="DNM11"/>
      <c r="DNN11"/>
      <c r="DNO11"/>
      <c r="DNP11"/>
      <c r="DNQ11"/>
      <c r="DNR11"/>
      <c r="DNS11"/>
      <c r="DNT11"/>
      <c r="DNU11"/>
      <c r="DNV11"/>
      <c r="DNW11"/>
      <c r="DNX11"/>
      <c r="DNY11"/>
      <c r="DNZ11"/>
      <c r="DOA11"/>
      <c r="DOB11"/>
      <c r="DOC11"/>
      <c r="DOD11"/>
      <c r="DOE11"/>
      <c r="DOF11"/>
      <c r="DOG11"/>
      <c r="DOH11"/>
      <c r="DOI11"/>
      <c r="DOJ11"/>
      <c r="DOK11"/>
      <c r="DOL11"/>
      <c r="DOM11"/>
      <c r="DON11"/>
      <c r="DOO11"/>
      <c r="DOP11"/>
      <c r="DOQ11"/>
      <c r="DOR11"/>
      <c r="DOS11"/>
      <c r="DOT11"/>
      <c r="DOU11"/>
      <c r="DOV11"/>
      <c r="DOW11"/>
      <c r="DOX11"/>
      <c r="DOY11"/>
      <c r="DOZ11"/>
      <c r="DPA11"/>
      <c r="DPB11"/>
      <c r="DPC11"/>
      <c r="DPD11"/>
      <c r="DPE11"/>
      <c r="DPF11"/>
      <c r="DPG11"/>
      <c r="DPH11"/>
      <c r="DPI11"/>
      <c r="DPJ11"/>
      <c r="DPK11"/>
      <c r="DPL11"/>
      <c r="DPM11"/>
      <c r="DPN11"/>
      <c r="DPO11"/>
      <c r="DPP11"/>
      <c r="DPQ11"/>
      <c r="DPR11"/>
      <c r="DPS11"/>
      <c r="DPT11"/>
      <c r="DPU11"/>
      <c r="DPV11"/>
      <c r="DPW11"/>
      <c r="DPX11"/>
      <c r="DPY11"/>
      <c r="DPZ11"/>
      <c r="DQA11"/>
      <c r="DQB11"/>
      <c r="DQC11"/>
      <c r="DQD11"/>
      <c r="DQE11"/>
      <c r="DQF11"/>
      <c r="DQG11"/>
      <c r="DQH11"/>
      <c r="DQI11"/>
      <c r="DQJ11"/>
      <c r="DQK11"/>
      <c r="DQL11"/>
      <c r="DQM11"/>
      <c r="DQN11"/>
      <c r="DQO11"/>
      <c r="DQP11"/>
      <c r="DQQ11"/>
      <c r="DQR11"/>
      <c r="DQS11"/>
      <c r="DQT11"/>
      <c r="DQU11"/>
      <c r="DQV11"/>
      <c r="DQW11"/>
      <c r="DQX11"/>
      <c r="DQY11"/>
      <c r="DQZ11"/>
      <c r="DRA11"/>
      <c r="DRB11"/>
      <c r="DRC11"/>
      <c r="DRD11"/>
      <c r="DRE11"/>
      <c r="DRF11"/>
      <c r="DRG11"/>
      <c r="DRH11"/>
      <c r="DRI11"/>
      <c r="DRJ11"/>
      <c r="DRK11"/>
      <c r="DRL11"/>
      <c r="DRM11"/>
      <c r="DRN11"/>
      <c r="DRO11"/>
      <c r="DRP11"/>
      <c r="DRQ11"/>
      <c r="DRR11"/>
      <c r="DRS11"/>
      <c r="DRT11"/>
      <c r="DRU11"/>
      <c r="DRV11"/>
      <c r="DRW11"/>
      <c r="DRX11"/>
      <c r="DRY11"/>
      <c r="DRZ11"/>
      <c r="DSA11"/>
      <c r="DSB11"/>
      <c r="DSC11"/>
      <c r="DSD11"/>
      <c r="DSE11"/>
      <c r="DSF11"/>
      <c r="DSG11"/>
      <c r="DSH11"/>
      <c r="DSI11"/>
      <c r="DSJ11"/>
      <c r="DSK11"/>
      <c r="DSL11"/>
      <c r="DSM11"/>
      <c r="DSN11"/>
      <c r="DSO11"/>
      <c r="DSP11"/>
      <c r="DSQ11"/>
      <c r="DSR11"/>
      <c r="DSS11"/>
      <c r="DST11"/>
      <c r="DSU11"/>
      <c r="DSV11"/>
      <c r="DSW11"/>
      <c r="DSX11"/>
      <c r="DSY11"/>
      <c r="DSZ11"/>
      <c r="DTA11"/>
      <c r="DTB11"/>
      <c r="DTC11"/>
      <c r="DTD11"/>
      <c r="DTE11"/>
      <c r="DTF11"/>
      <c r="DTG11"/>
      <c r="DTH11"/>
      <c r="DTI11"/>
      <c r="DTJ11"/>
      <c r="DTK11"/>
      <c r="DTL11"/>
      <c r="DTM11"/>
      <c r="DTN11"/>
      <c r="DTO11"/>
      <c r="DTP11"/>
      <c r="DTQ11"/>
      <c r="DTR11"/>
      <c r="DTS11"/>
      <c r="DTT11"/>
      <c r="DTU11"/>
      <c r="DTV11"/>
      <c r="DTW11"/>
      <c r="DTX11"/>
      <c r="DTY11"/>
      <c r="DTZ11"/>
      <c r="DUA11"/>
      <c r="DUB11"/>
      <c r="DUC11"/>
      <c r="DUD11"/>
      <c r="DUE11"/>
      <c r="DUF11"/>
      <c r="DUG11"/>
      <c r="DUH11"/>
      <c r="DUI11"/>
      <c r="DUJ11"/>
      <c r="DUK11"/>
      <c r="DUL11"/>
      <c r="DUM11"/>
      <c r="DUN11"/>
      <c r="DUO11"/>
      <c r="DUP11"/>
      <c r="DUQ11"/>
      <c r="DUR11"/>
      <c r="DUS11"/>
      <c r="DUT11"/>
      <c r="DUU11"/>
      <c r="DUV11"/>
      <c r="DUW11"/>
      <c r="DUX11"/>
      <c r="DUY11"/>
      <c r="DUZ11"/>
      <c r="DVA11"/>
      <c r="DVB11"/>
      <c r="DVC11"/>
      <c r="DVD11"/>
      <c r="DVE11"/>
      <c r="DVF11"/>
      <c r="DVG11"/>
      <c r="DVH11"/>
      <c r="DVI11"/>
      <c r="DVJ11"/>
      <c r="DVK11"/>
      <c r="DVL11"/>
      <c r="DVM11"/>
      <c r="DVN11"/>
      <c r="DVO11"/>
      <c r="DVP11"/>
      <c r="DVQ11"/>
      <c r="DVR11"/>
      <c r="DVS11"/>
      <c r="DVT11"/>
      <c r="DVU11"/>
      <c r="DVV11"/>
      <c r="DVW11"/>
      <c r="DVX11"/>
      <c r="DVY11"/>
      <c r="DVZ11"/>
      <c r="DWA11"/>
      <c r="DWB11"/>
      <c r="DWC11"/>
      <c r="DWD11"/>
      <c r="DWE11"/>
      <c r="DWF11"/>
      <c r="DWG11"/>
      <c r="DWH11"/>
      <c r="DWI11"/>
      <c r="DWJ11"/>
      <c r="DWK11"/>
      <c r="DWL11"/>
      <c r="DWM11"/>
      <c r="DWN11"/>
      <c r="DWO11"/>
      <c r="DWP11"/>
      <c r="DWQ11"/>
      <c r="DWR11"/>
      <c r="DWS11"/>
      <c r="DWT11"/>
      <c r="DWU11"/>
      <c r="DWV11"/>
      <c r="DWW11"/>
      <c r="DWX11"/>
      <c r="DWY11"/>
      <c r="DWZ11"/>
      <c r="DXA11"/>
      <c r="DXB11"/>
      <c r="DXC11"/>
      <c r="DXD11"/>
      <c r="DXE11"/>
      <c r="DXF11"/>
      <c r="DXG11"/>
      <c r="DXH11"/>
      <c r="DXI11"/>
      <c r="DXJ11"/>
      <c r="DXK11"/>
      <c r="DXL11"/>
      <c r="DXM11"/>
      <c r="DXN11"/>
      <c r="DXO11"/>
      <c r="DXP11"/>
      <c r="DXQ11"/>
      <c r="DXR11"/>
      <c r="DXS11"/>
      <c r="DXT11"/>
      <c r="DXU11"/>
      <c r="DXV11"/>
      <c r="DXW11"/>
      <c r="DXX11"/>
      <c r="DXY11"/>
      <c r="DXZ11"/>
      <c r="DYA11"/>
      <c r="DYB11"/>
      <c r="DYC11"/>
      <c r="DYD11"/>
      <c r="DYE11"/>
      <c r="DYF11"/>
      <c r="DYG11"/>
      <c r="DYH11"/>
      <c r="DYI11"/>
      <c r="DYJ11"/>
      <c r="DYK11"/>
      <c r="DYL11"/>
      <c r="DYM11"/>
      <c r="DYN11"/>
      <c r="DYO11"/>
      <c r="DYP11"/>
      <c r="DYQ11"/>
      <c r="DYR11"/>
      <c r="DYS11"/>
      <c r="DYT11"/>
      <c r="DYU11"/>
      <c r="DYV11"/>
      <c r="DYW11"/>
      <c r="DYX11"/>
      <c r="DYY11"/>
      <c r="DYZ11"/>
      <c r="DZA11"/>
      <c r="DZB11"/>
      <c r="DZC11"/>
      <c r="DZD11"/>
      <c r="DZE11"/>
      <c r="DZF11"/>
      <c r="DZG11"/>
      <c r="DZH11"/>
      <c r="DZI11"/>
      <c r="DZJ11"/>
      <c r="DZK11"/>
      <c r="DZL11"/>
      <c r="DZM11"/>
      <c r="DZN11"/>
      <c r="DZO11"/>
      <c r="DZP11"/>
      <c r="DZQ11"/>
      <c r="DZR11"/>
      <c r="DZS11"/>
      <c r="DZT11"/>
      <c r="DZU11"/>
      <c r="DZV11"/>
      <c r="DZW11"/>
      <c r="DZX11"/>
      <c r="DZY11"/>
      <c r="DZZ11"/>
      <c r="EAA11"/>
      <c r="EAB11"/>
      <c r="EAC11"/>
      <c r="EAD11"/>
      <c r="EAE11"/>
      <c r="EAF11"/>
      <c r="EAG11"/>
      <c r="EAH11"/>
      <c r="EAI11"/>
      <c r="EAJ11"/>
      <c r="EAK11"/>
      <c r="EAL11"/>
      <c r="EAM11"/>
      <c r="EAN11"/>
      <c r="EAO11"/>
      <c r="EAP11"/>
      <c r="EAQ11"/>
      <c r="EAR11"/>
      <c r="EAS11"/>
      <c r="EAT11"/>
      <c r="EAU11"/>
      <c r="EAV11"/>
      <c r="EAW11"/>
      <c r="EAX11"/>
      <c r="EAY11"/>
      <c r="EAZ11"/>
      <c r="EBA11"/>
      <c r="EBB11"/>
      <c r="EBC11"/>
      <c r="EBD11"/>
      <c r="EBE11"/>
      <c r="EBF11"/>
      <c r="EBG11"/>
      <c r="EBH11"/>
      <c r="EBI11"/>
      <c r="EBJ11"/>
      <c r="EBK11"/>
      <c r="EBL11"/>
      <c r="EBM11"/>
      <c r="EBN11"/>
      <c r="EBO11"/>
      <c r="EBP11"/>
      <c r="EBQ11"/>
      <c r="EBR11"/>
      <c r="EBS11"/>
      <c r="EBT11"/>
      <c r="EBU11"/>
      <c r="EBV11"/>
      <c r="EBW11"/>
      <c r="EBX11"/>
      <c r="EBY11"/>
      <c r="EBZ11"/>
      <c r="ECA11"/>
      <c r="ECB11"/>
      <c r="ECC11"/>
      <c r="ECD11"/>
      <c r="ECE11"/>
      <c r="ECF11"/>
      <c r="ECG11"/>
      <c r="ECH11"/>
      <c r="ECI11"/>
      <c r="ECJ11"/>
      <c r="ECK11"/>
      <c r="ECL11"/>
      <c r="ECM11"/>
      <c r="ECN11"/>
      <c r="ECO11"/>
      <c r="ECP11"/>
      <c r="ECQ11"/>
      <c r="ECR11"/>
      <c r="ECS11"/>
      <c r="ECT11"/>
      <c r="ECU11"/>
      <c r="ECV11"/>
      <c r="ECW11"/>
      <c r="ECX11"/>
      <c r="ECY11"/>
      <c r="ECZ11"/>
      <c r="EDA11"/>
      <c r="EDB11"/>
      <c r="EDC11"/>
      <c r="EDD11"/>
      <c r="EDE11"/>
      <c r="EDF11"/>
      <c r="EDG11"/>
      <c r="EDH11"/>
      <c r="EDI11"/>
      <c r="EDJ11"/>
      <c r="EDK11"/>
      <c r="EDL11"/>
      <c r="EDM11"/>
      <c r="EDN11"/>
      <c r="EDO11"/>
      <c r="EDP11"/>
      <c r="EDQ11"/>
      <c r="EDR11"/>
    </row>
    <row r="12" spans="1:3502" s="276" customFormat="1" ht="27" customHeight="1" x14ac:dyDescent="0.2">
      <c r="A12" s="288">
        <v>5</v>
      </c>
      <c r="B12" s="289" t="s">
        <v>345</v>
      </c>
      <c r="C12" s="290" t="s">
        <v>407</v>
      </c>
      <c r="D12" s="291" t="s">
        <v>174</v>
      </c>
      <c r="E12" s="291" t="s">
        <v>339</v>
      </c>
      <c r="F12" s="274">
        <v>45000</v>
      </c>
      <c r="G12" s="274">
        <f>F12*2.87%</f>
        <v>1291.5</v>
      </c>
      <c r="H12" s="274">
        <f>+F12*3.04%</f>
        <v>1368</v>
      </c>
      <c r="I12" s="274">
        <v>1715.46</v>
      </c>
      <c r="J12" s="274">
        <f t="shared" si="5"/>
        <v>4374.96</v>
      </c>
      <c r="K12" s="61">
        <f t="shared" si="6"/>
        <v>40625.040000000001</v>
      </c>
      <c r="L12" s="8">
        <v>0</v>
      </c>
      <c r="M12" s="292">
        <v>125</v>
      </c>
      <c r="N12" s="274">
        <f>+M12+L12+J12</f>
        <v>4499.96</v>
      </c>
      <c r="O12" s="274">
        <f t="shared" si="2"/>
        <v>40500.04</v>
      </c>
      <c r="P12" s="275"/>
      <c r="Q12" s="275"/>
      <c r="R12" s="275"/>
      <c r="S12" s="275"/>
      <c r="T12" s="275"/>
      <c r="U12" s="275"/>
      <c r="V12" s="275"/>
      <c r="W12" s="275"/>
      <c r="X12" s="275"/>
      <c r="Y12" s="275"/>
      <c r="Z12" s="275"/>
      <c r="AA12" s="275"/>
      <c r="AB12" s="275"/>
      <c r="AC12" s="275"/>
      <c r="AD12" s="275"/>
      <c r="AE12" s="275"/>
      <c r="AF12" s="275"/>
      <c r="AG12" s="275"/>
      <c r="AH12" s="275"/>
      <c r="AI12" s="275"/>
      <c r="AJ12" s="275"/>
      <c r="AK12" s="275"/>
      <c r="AL12" s="275"/>
      <c r="AM12" s="275"/>
      <c r="AN12" s="275"/>
      <c r="AO12" s="275"/>
      <c r="AP12" s="275"/>
      <c r="AQ12" s="275"/>
      <c r="AR12" s="275"/>
      <c r="AS12" s="275"/>
      <c r="AT12" s="275"/>
      <c r="AU12" s="275"/>
      <c r="AV12" s="275"/>
      <c r="AW12" s="275"/>
      <c r="AX12" s="275"/>
      <c r="AY12" s="275"/>
      <c r="AZ12" s="275"/>
      <c r="BA12" s="275"/>
      <c r="BB12" s="275"/>
      <c r="BC12" s="275"/>
      <c r="BD12" s="275"/>
      <c r="BE12" s="275"/>
      <c r="BF12" s="275"/>
      <c r="BG12" s="275"/>
      <c r="BH12" s="275"/>
      <c r="BI12" s="275"/>
      <c r="BJ12" s="275"/>
      <c r="BK12" s="275"/>
      <c r="BL12" s="275"/>
      <c r="BM12" s="275"/>
      <c r="BN12" s="275"/>
      <c r="BO12" s="275"/>
      <c r="BP12" s="275"/>
      <c r="BQ12" s="275"/>
      <c r="BR12" s="275"/>
      <c r="BS12" s="275"/>
      <c r="BT12" s="275"/>
      <c r="BU12" s="275"/>
      <c r="BV12" s="275"/>
      <c r="BW12" s="275"/>
      <c r="BX12" s="275"/>
      <c r="BY12" s="275"/>
      <c r="BZ12" s="275"/>
      <c r="CA12" s="275"/>
      <c r="CB12" s="275"/>
      <c r="CC12" s="275"/>
      <c r="CD12" s="275"/>
      <c r="CE12" s="275"/>
      <c r="CF12" s="275"/>
      <c r="CG12" s="275"/>
      <c r="CH12" s="275"/>
      <c r="CI12" s="275"/>
      <c r="CJ12" s="275"/>
      <c r="CK12" s="275"/>
      <c r="CL12" s="275"/>
      <c r="CM12" s="275"/>
      <c r="CN12" s="275"/>
      <c r="CO12" s="275"/>
      <c r="CP12" s="275"/>
      <c r="CQ12" s="275"/>
      <c r="CR12" s="275"/>
      <c r="CS12" s="275"/>
      <c r="CT12" s="275"/>
      <c r="CU12" s="275"/>
      <c r="CV12" s="275"/>
      <c r="CW12" s="275"/>
      <c r="CX12" s="275"/>
      <c r="CY12" s="275"/>
      <c r="CZ12" s="275"/>
      <c r="DA12" s="275"/>
      <c r="DB12" s="275"/>
      <c r="DC12" s="275"/>
      <c r="DD12" s="275"/>
      <c r="DE12" s="275"/>
      <c r="DF12" s="275"/>
      <c r="DG12" s="275"/>
      <c r="DH12" s="275"/>
      <c r="DI12" s="275"/>
      <c r="DJ12" s="275"/>
      <c r="DK12" s="275"/>
      <c r="DL12" s="275"/>
      <c r="DM12" s="275"/>
      <c r="DN12" s="275"/>
      <c r="DO12" s="275"/>
      <c r="DP12" s="275"/>
      <c r="DQ12" s="275"/>
      <c r="DR12" s="275"/>
      <c r="DS12" s="275"/>
      <c r="DT12" s="275"/>
      <c r="DU12" s="275"/>
      <c r="DV12" s="275"/>
      <c r="DW12" s="275"/>
      <c r="DX12" s="275"/>
      <c r="DY12" s="275"/>
      <c r="DZ12" s="275"/>
      <c r="EA12" s="275"/>
      <c r="EB12" s="275"/>
      <c r="EC12" s="275"/>
      <c r="ED12" s="275"/>
      <c r="EE12" s="275"/>
      <c r="EF12" s="275"/>
      <c r="EG12" s="275"/>
      <c r="EH12" s="275"/>
      <c r="EI12" s="275"/>
      <c r="EJ12" s="275"/>
      <c r="EK12" s="275"/>
      <c r="EL12" s="275"/>
      <c r="EM12" s="275"/>
      <c r="EN12" s="275"/>
      <c r="EO12" s="275"/>
      <c r="EP12" s="275"/>
      <c r="EQ12" s="275"/>
      <c r="ER12" s="275"/>
      <c r="ES12" s="275"/>
      <c r="ET12" s="275"/>
      <c r="EU12" s="275"/>
      <c r="EV12" s="275"/>
      <c r="EW12" s="275"/>
      <c r="EX12" s="275"/>
      <c r="EY12" s="275"/>
      <c r="EZ12" s="275"/>
      <c r="FA12" s="275"/>
      <c r="FB12" s="275"/>
      <c r="FC12" s="275"/>
      <c r="FD12" s="275"/>
      <c r="FE12" s="275"/>
      <c r="FF12" s="275"/>
      <c r="FG12" s="275"/>
      <c r="FH12" s="275"/>
      <c r="FI12" s="275"/>
      <c r="FJ12" s="275"/>
      <c r="FK12" s="275"/>
      <c r="FL12" s="275"/>
      <c r="FM12" s="275"/>
      <c r="FN12" s="275"/>
      <c r="FO12" s="275"/>
      <c r="FP12" s="275"/>
      <c r="FQ12" s="275"/>
      <c r="FR12" s="275"/>
      <c r="FS12" s="275"/>
      <c r="FT12" s="275"/>
      <c r="FU12" s="275"/>
      <c r="FV12" s="275"/>
      <c r="FW12" s="275"/>
      <c r="FX12" s="275"/>
      <c r="FY12" s="275"/>
      <c r="FZ12" s="275"/>
      <c r="GA12" s="275"/>
      <c r="GB12" s="275"/>
      <c r="GC12" s="275"/>
      <c r="GD12" s="275"/>
      <c r="GE12" s="275"/>
      <c r="GF12" s="275"/>
      <c r="GG12" s="275"/>
      <c r="GH12" s="275"/>
      <c r="GI12" s="275"/>
      <c r="GJ12" s="275"/>
      <c r="GK12" s="275"/>
      <c r="GL12" s="275"/>
      <c r="GM12" s="275"/>
      <c r="GN12" s="275"/>
      <c r="GO12" s="275"/>
      <c r="GP12" s="275"/>
      <c r="GQ12" s="275"/>
      <c r="GR12" s="275"/>
      <c r="GS12" s="275"/>
      <c r="GT12" s="275"/>
      <c r="GU12" s="275"/>
      <c r="GV12" s="275"/>
      <c r="GW12" s="275"/>
      <c r="GX12" s="275"/>
      <c r="GY12" s="275"/>
      <c r="GZ12" s="275"/>
      <c r="HA12" s="275"/>
      <c r="HB12" s="275"/>
      <c r="HC12" s="275"/>
      <c r="HD12" s="275"/>
      <c r="HE12" s="275"/>
      <c r="HF12" s="275"/>
      <c r="HG12" s="275"/>
      <c r="HH12" s="275"/>
      <c r="HI12" s="275"/>
      <c r="HJ12" s="275"/>
      <c r="HK12" s="275"/>
      <c r="HL12" s="275"/>
      <c r="HM12" s="275"/>
      <c r="HN12" s="275"/>
      <c r="HO12" s="275"/>
      <c r="HP12" s="275"/>
      <c r="HQ12" s="275"/>
      <c r="HR12" s="275"/>
      <c r="HS12" s="275"/>
      <c r="HT12" s="275"/>
      <c r="HU12" s="275"/>
      <c r="HV12" s="275"/>
      <c r="HW12" s="275"/>
      <c r="HX12" s="275"/>
      <c r="HY12" s="275"/>
      <c r="HZ12" s="275"/>
      <c r="IA12" s="275"/>
      <c r="IB12" s="275"/>
      <c r="IC12" s="275"/>
      <c r="ID12" s="275"/>
      <c r="IE12" s="275"/>
      <c r="IF12" s="275"/>
      <c r="IG12" s="275"/>
      <c r="IH12" s="275"/>
      <c r="II12" s="275"/>
      <c r="IJ12" s="275"/>
      <c r="IK12" s="275"/>
      <c r="IL12" s="275"/>
      <c r="IM12" s="275"/>
      <c r="IN12" s="275"/>
      <c r="IO12" s="275"/>
      <c r="IP12" s="275"/>
      <c r="IQ12" s="275"/>
      <c r="IR12" s="275"/>
      <c r="IS12" s="275"/>
      <c r="IT12" s="275"/>
      <c r="IU12" s="275"/>
      <c r="IV12" s="275"/>
      <c r="IW12" s="275"/>
      <c r="IX12" s="275"/>
      <c r="IY12" s="275"/>
      <c r="IZ12" s="275"/>
      <c r="JA12" s="275"/>
      <c r="JB12" s="275"/>
      <c r="JC12" s="275"/>
      <c r="JD12" s="275"/>
      <c r="JE12" s="275"/>
      <c r="JF12" s="275"/>
      <c r="JG12" s="275"/>
      <c r="JH12" s="275"/>
      <c r="JI12" s="275"/>
      <c r="JJ12" s="275"/>
      <c r="JK12" s="275"/>
      <c r="JL12" s="275"/>
      <c r="JM12" s="275"/>
      <c r="JN12" s="275"/>
      <c r="JO12" s="275"/>
      <c r="JP12" s="275"/>
      <c r="JQ12" s="275"/>
      <c r="JR12" s="275"/>
      <c r="JS12" s="275"/>
      <c r="JT12" s="275"/>
      <c r="JU12" s="275"/>
      <c r="JV12" s="275"/>
      <c r="JW12" s="275"/>
      <c r="JX12" s="275"/>
      <c r="JY12" s="275"/>
      <c r="JZ12" s="275"/>
      <c r="KA12" s="275"/>
      <c r="KB12" s="275"/>
      <c r="KC12" s="275"/>
      <c r="KD12" s="275"/>
      <c r="KE12" s="275"/>
      <c r="KF12" s="275"/>
      <c r="KG12" s="275"/>
      <c r="KH12" s="275"/>
      <c r="KI12" s="275"/>
      <c r="KJ12" s="275"/>
      <c r="KK12" s="275"/>
      <c r="KL12" s="275"/>
      <c r="KM12" s="275"/>
      <c r="KN12" s="275"/>
      <c r="KO12" s="275"/>
      <c r="KP12" s="275"/>
      <c r="KQ12" s="275"/>
      <c r="KR12" s="275"/>
      <c r="KS12" s="275"/>
      <c r="KT12" s="275"/>
      <c r="KU12" s="275"/>
      <c r="KV12" s="275"/>
      <c r="KW12" s="275"/>
      <c r="KX12" s="275"/>
      <c r="KY12" s="275"/>
      <c r="KZ12" s="275"/>
      <c r="LA12" s="275"/>
      <c r="LB12" s="275"/>
      <c r="LC12" s="275"/>
      <c r="LD12" s="275"/>
      <c r="LE12" s="275"/>
      <c r="LF12" s="275"/>
      <c r="LG12" s="275"/>
      <c r="LH12" s="275"/>
      <c r="LI12" s="275"/>
      <c r="LJ12" s="275"/>
      <c r="LK12" s="275"/>
      <c r="LL12" s="275"/>
      <c r="LM12" s="275"/>
      <c r="LN12" s="275"/>
      <c r="LO12" s="275"/>
      <c r="LP12" s="275"/>
      <c r="LQ12" s="275"/>
      <c r="LR12" s="275"/>
      <c r="LS12" s="275"/>
      <c r="LT12" s="275"/>
      <c r="LU12" s="275"/>
      <c r="LV12" s="275"/>
      <c r="LW12" s="275"/>
      <c r="LX12" s="275"/>
      <c r="LY12" s="275"/>
      <c r="LZ12" s="275"/>
      <c r="MA12" s="275"/>
      <c r="MB12" s="275"/>
      <c r="MC12" s="275"/>
      <c r="MD12" s="275"/>
      <c r="ME12" s="275"/>
      <c r="MF12" s="275"/>
      <c r="MG12" s="275"/>
      <c r="MH12" s="275"/>
      <c r="MI12" s="275"/>
      <c r="MJ12" s="275"/>
      <c r="MK12" s="275"/>
      <c r="ML12" s="275"/>
      <c r="MM12" s="275"/>
      <c r="MN12" s="275"/>
      <c r="MO12" s="275"/>
      <c r="MP12" s="275"/>
      <c r="MQ12" s="275"/>
      <c r="MR12" s="275"/>
      <c r="MS12" s="275"/>
      <c r="MT12" s="275"/>
      <c r="MU12" s="275"/>
      <c r="MV12" s="275"/>
      <c r="MW12" s="275"/>
      <c r="MX12" s="275"/>
      <c r="MY12" s="275"/>
      <c r="MZ12" s="275"/>
      <c r="NA12" s="275"/>
      <c r="NB12" s="275"/>
      <c r="NC12" s="275"/>
      <c r="ND12" s="275"/>
      <c r="NE12" s="275"/>
      <c r="NF12" s="275"/>
      <c r="NG12" s="275"/>
      <c r="NH12" s="275"/>
      <c r="NI12" s="275"/>
      <c r="NJ12" s="275"/>
      <c r="NK12" s="275"/>
      <c r="NL12" s="275"/>
      <c r="NM12" s="275"/>
      <c r="NN12" s="275"/>
      <c r="NO12" s="275"/>
      <c r="NP12" s="275"/>
      <c r="NQ12" s="275"/>
      <c r="NR12" s="275"/>
      <c r="NS12" s="275"/>
      <c r="NT12" s="275"/>
      <c r="NU12" s="275"/>
      <c r="NV12" s="275"/>
      <c r="NW12" s="275"/>
      <c r="NX12" s="275"/>
      <c r="NY12" s="275"/>
      <c r="NZ12" s="275"/>
      <c r="OA12" s="275"/>
      <c r="OB12" s="275"/>
      <c r="OC12" s="275"/>
      <c r="OD12" s="275"/>
      <c r="OE12" s="275"/>
      <c r="OF12" s="275"/>
      <c r="OG12" s="275"/>
      <c r="OH12" s="275"/>
      <c r="OI12" s="275"/>
      <c r="OJ12" s="275"/>
      <c r="OK12" s="275"/>
      <c r="OL12" s="275"/>
      <c r="OM12" s="275"/>
      <c r="ON12" s="275"/>
      <c r="OO12" s="275"/>
      <c r="OP12" s="275"/>
      <c r="OQ12" s="275"/>
      <c r="OR12" s="275"/>
      <c r="OS12" s="275"/>
      <c r="OT12" s="275"/>
      <c r="OU12" s="275"/>
      <c r="OV12" s="275"/>
      <c r="OW12" s="275"/>
      <c r="OX12" s="275"/>
      <c r="OY12" s="275"/>
      <c r="OZ12" s="275"/>
      <c r="PA12" s="275"/>
      <c r="PB12" s="275"/>
      <c r="PC12" s="275"/>
      <c r="PD12" s="275"/>
      <c r="PE12" s="275"/>
      <c r="PF12" s="275"/>
      <c r="PG12" s="275"/>
      <c r="PH12" s="275"/>
      <c r="PI12" s="275"/>
      <c r="PJ12" s="275"/>
      <c r="PK12" s="275"/>
      <c r="PL12" s="275"/>
      <c r="PM12" s="275"/>
      <c r="PN12" s="275"/>
      <c r="PO12" s="275"/>
      <c r="PP12" s="275"/>
      <c r="PQ12" s="275"/>
      <c r="PR12" s="275"/>
      <c r="PS12" s="275"/>
      <c r="PT12" s="275"/>
      <c r="PU12" s="275"/>
      <c r="PV12" s="275"/>
      <c r="PW12" s="275"/>
      <c r="PX12" s="275"/>
      <c r="PY12" s="275"/>
      <c r="PZ12" s="275"/>
      <c r="QA12" s="275"/>
      <c r="QB12" s="275"/>
      <c r="QC12" s="275"/>
      <c r="QD12" s="275"/>
      <c r="QE12" s="275"/>
      <c r="QF12" s="275"/>
      <c r="QG12" s="275"/>
      <c r="QH12" s="275"/>
      <c r="QI12" s="275"/>
      <c r="QJ12" s="275"/>
      <c r="QK12" s="275"/>
      <c r="QL12" s="275"/>
      <c r="QM12" s="275"/>
      <c r="QN12" s="275"/>
      <c r="QO12" s="275"/>
      <c r="QP12" s="275"/>
      <c r="QQ12" s="275"/>
      <c r="QR12" s="275"/>
      <c r="QS12" s="275"/>
      <c r="QT12" s="275"/>
      <c r="QU12" s="275"/>
      <c r="QV12" s="275"/>
      <c r="QW12" s="275"/>
      <c r="QX12" s="275"/>
      <c r="QY12" s="275"/>
      <c r="QZ12" s="275"/>
      <c r="RA12" s="275"/>
      <c r="RB12" s="275"/>
      <c r="RC12" s="275"/>
      <c r="RD12" s="275"/>
      <c r="RE12" s="275"/>
      <c r="RF12" s="275"/>
      <c r="RG12" s="275"/>
      <c r="RH12" s="275"/>
      <c r="RI12" s="275"/>
      <c r="RJ12" s="275"/>
      <c r="RK12" s="275"/>
      <c r="RL12" s="275"/>
      <c r="RM12" s="275"/>
      <c r="RN12" s="275"/>
      <c r="RO12" s="275"/>
      <c r="RP12" s="275"/>
      <c r="RQ12" s="275"/>
      <c r="RR12" s="275"/>
      <c r="RS12" s="275"/>
      <c r="RT12" s="275"/>
      <c r="RU12" s="275"/>
      <c r="RV12" s="275"/>
      <c r="RW12" s="275"/>
      <c r="RX12" s="275"/>
      <c r="RY12" s="275"/>
      <c r="RZ12" s="275"/>
      <c r="SA12" s="275"/>
      <c r="SB12" s="275"/>
      <c r="SC12" s="275"/>
      <c r="SD12" s="275"/>
      <c r="SE12" s="275"/>
      <c r="SF12" s="275"/>
      <c r="SG12" s="275"/>
      <c r="SH12" s="275"/>
      <c r="SI12" s="275"/>
      <c r="SJ12" s="275"/>
      <c r="SK12" s="275"/>
      <c r="SL12" s="275"/>
      <c r="SM12" s="275"/>
      <c r="SN12" s="275"/>
      <c r="SO12" s="275"/>
      <c r="SP12" s="275"/>
      <c r="SQ12" s="275"/>
      <c r="SR12" s="275"/>
      <c r="SS12" s="275"/>
      <c r="ST12" s="275"/>
      <c r="SU12" s="275"/>
      <c r="SV12" s="275"/>
      <c r="SW12" s="275"/>
      <c r="SX12" s="275"/>
      <c r="SY12" s="275"/>
      <c r="SZ12" s="275"/>
      <c r="TA12" s="275"/>
      <c r="TB12" s="275"/>
      <c r="TC12" s="275"/>
      <c r="TD12" s="275"/>
      <c r="TE12" s="275"/>
      <c r="TF12" s="275"/>
      <c r="TG12" s="275"/>
      <c r="TH12" s="275"/>
      <c r="TI12" s="275"/>
      <c r="TJ12" s="275"/>
      <c r="TK12" s="275"/>
      <c r="TL12" s="275"/>
      <c r="TM12" s="275"/>
      <c r="TN12" s="275"/>
      <c r="TO12" s="275"/>
      <c r="TP12" s="275"/>
      <c r="TQ12" s="275"/>
      <c r="TR12" s="275"/>
      <c r="TS12" s="275"/>
      <c r="TT12" s="275"/>
      <c r="TU12" s="275"/>
      <c r="TV12" s="275"/>
      <c r="TW12" s="275"/>
      <c r="TX12" s="275"/>
      <c r="TY12" s="275"/>
      <c r="TZ12" s="275"/>
      <c r="UA12" s="275"/>
      <c r="UB12" s="275"/>
      <c r="UC12" s="275"/>
      <c r="UD12" s="275"/>
      <c r="UE12" s="275"/>
      <c r="UF12" s="275"/>
      <c r="UG12" s="275"/>
      <c r="UH12" s="275"/>
      <c r="UI12" s="275"/>
      <c r="UJ12" s="275"/>
      <c r="UK12" s="275"/>
      <c r="UL12" s="275"/>
      <c r="UM12" s="275"/>
      <c r="UN12" s="275"/>
      <c r="UO12" s="275"/>
      <c r="UP12" s="275"/>
      <c r="UQ12" s="275"/>
      <c r="UR12" s="275"/>
      <c r="US12" s="275"/>
      <c r="UT12" s="275"/>
      <c r="UU12" s="275"/>
      <c r="UV12" s="275"/>
      <c r="UW12" s="275"/>
      <c r="UX12" s="275"/>
      <c r="UY12" s="275"/>
      <c r="UZ12" s="275"/>
      <c r="VA12" s="275"/>
      <c r="VB12" s="275"/>
      <c r="VC12" s="275"/>
      <c r="VD12" s="275"/>
      <c r="VE12" s="275"/>
      <c r="VF12" s="275"/>
      <c r="VG12" s="275"/>
      <c r="VH12" s="275"/>
      <c r="VI12" s="275"/>
      <c r="VJ12" s="275"/>
      <c r="VK12" s="275"/>
      <c r="VL12" s="275"/>
      <c r="VM12" s="275"/>
      <c r="VN12" s="275"/>
      <c r="VO12" s="275"/>
      <c r="VP12" s="275"/>
      <c r="VQ12" s="275"/>
      <c r="VR12" s="275"/>
      <c r="VS12" s="275"/>
      <c r="VT12" s="275"/>
      <c r="VU12" s="275"/>
      <c r="VV12" s="275"/>
      <c r="VW12" s="275"/>
      <c r="VX12" s="275"/>
      <c r="VY12" s="275"/>
      <c r="VZ12" s="275"/>
      <c r="WA12" s="275"/>
      <c r="WB12" s="275"/>
      <c r="WC12" s="275"/>
      <c r="WD12" s="275"/>
      <c r="WE12" s="275"/>
      <c r="WF12" s="275"/>
      <c r="WG12" s="275"/>
      <c r="WH12" s="275"/>
      <c r="WI12" s="275"/>
      <c r="WJ12" s="275"/>
      <c r="WK12" s="275"/>
      <c r="WL12" s="275"/>
      <c r="WM12" s="275"/>
      <c r="WN12" s="275"/>
      <c r="WO12" s="275"/>
      <c r="WP12" s="275"/>
      <c r="WQ12" s="275"/>
      <c r="WR12" s="275"/>
      <c r="WS12" s="275"/>
      <c r="WT12" s="275"/>
      <c r="WU12" s="275"/>
      <c r="WV12" s="275"/>
      <c r="WW12" s="275"/>
      <c r="WX12" s="275"/>
      <c r="WY12" s="275"/>
      <c r="WZ12" s="275"/>
      <c r="XA12" s="275"/>
      <c r="XB12" s="275"/>
      <c r="XC12" s="275"/>
      <c r="XD12" s="275"/>
      <c r="XE12" s="275"/>
      <c r="XF12" s="275"/>
      <c r="XG12" s="275"/>
      <c r="XH12" s="275"/>
      <c r="XI12" s="275"/>
      <c r="XJ12" s="275"/>
      <c r="XK12" s="275"/>
      <c r="XL12" s="275"/>
      <c r="XM12" s="275"/>
      <c r="XN12" s="275"/>
      <c r="XO12" s="275"/>
      <c r="XP12" s="275"/>
      <c r="XQ12" s="275"/>
      <c r="XR12" s="275"/>
      <c r="XS12" s="275"/>
      <c r="XT12" s="275"/>
      <c r="XU12" s="275"/>
      <c r="XV12" s="275"/>
      <c r="XW12" s="275"/>
      <c r="XX12" s="275"/>
      <c r="XY12" s="275"/>
      <c r="XZ12" s="275"/>
      <c r="YA12" s="275"/>
      <c r="YB12" s="275"/>
      <c r="YC12" s="275"/>
      <c r="YD12" s="275"/>
      <c r="YE12" s="275"/>
      <c r="YF12" s="275"/>
      <c r="YG12" s="275"/>
      <c r="YH12" s="275"/>
      <c r="YI12" s="275"/>
      <c r="YJ12" s="275"/>
      <c r="YK12" s="275"/>
      <c r="YL12" s="275"/>
      <c r="YM12" s="275"/>
      <c r="YN12" s="275"/>
      <c r="YO12" s="275"/>
      <c r="YP12" s="275"/>
      <c r="YQ12" s="275"/>
      <c r="YR12" s="275"/>
      <c r="YS12" s="275"/>
      <c r="YT12" s="275"/>
      <c r="YU12" s="275"/>
      <c r="YV12" s="275"/>
      <c r="YW12" s="275"/>
      <c r="YX12" s="275"/>
      <c r="YY12" s="275"/>
      <c r="YZ12" s="275"/>
      <c r="ZA12" s="275"/>
      <c r="ZB12" s="275"/>
      <c r="ZC12" s="275"/>
      <c r="ZD12" s="275"/>
      <c r="ZE12" s="275"/>
      <c r="ZF12" s="275"/>
      <c r="ZG12" s="275"/>
      <c r="ZH12" s="275"/>
      <c r="ZI12" s="275"/>
      <c r="ZJ12" s="275"/>
      <c r="ZK12" s="275"/>
      <c r="ZL12" s="275"/>
      <c r="ZM12" s="275"/>
      <c r="ZN12" s="275"/>
      <c r="ZO12" s="275"/>
      <c r="ZP12" s="275"/>
      <c r="ZQ12" s="275"/>
      <c r="ZR12" s="275"/>
      <c r="ZS12" s="275"/>
      <c r="ZT12" s="275"/>
      <c r="ZU12" s="275"/>
      <c r="ZV12" s="275"/>
      <c r="ZW12" s="275"/>
      <c r="ZX12" s="275"/>
      <c r="ZY12" s="275"/>
      <c r="ZZ12" s="275"/>
      <c r="AAA12" s="275"/>
      <c r="AAB12" s="275"/>
      <c r="AAC12" s="275"/>
      <c r="AAD12" s="275"/>
      <c r="AAE12" s="275"/>
      <c r="AAF12" s="275"/>
      <c r="AAG12" s="275"/>
      <c r="AAH12" s="275"/>
      <c r="AAI12" s="275"/>
      <c r="AAJ12" s="275"/>
      <c r="AAK12" s="275"/>
      <c r="AAL12" s="275"/>
      <c r="AAM12" s="275"/>
      <c r="AAN12" s="275"/>
      <c r="AAO12" s="275"/>
      <c r="AAP12" s="275"/>
      <c r="AAQ12" s="275"/>
      <c r="AAR12" s="275"/>
      <c r="AAS12" s="275"/>
      <c r="AAT12" s="275"/>
      <c r="AAU12" s="275"/>
      <c r="AAV12" s="275"/>
      <c r="AAW12" s="275"/>
      <c r="AAX12" s="275"/>
      <c r="AAY12" s="275"/>
      <c r="AAZ12" s="275"/>
      <c r="ABA12" s="275"/>
      <c r="ABB12" s="275"/>
      <c r="ABC12" s="275"/>
      <c r="ABD12" s="275"/>
      <c r="ABE12" s="275"/>
      <c r="ABF12" s="275"/>
      <c r="ABG12" s="275"/>
      <c r="ABH12" s="275"/>
      <c r="ABI12" s="275"/>
      <c r="ABJ12" s="275"/>
      <c r="ABK12" s="275"/>
      <c r="ABL12" s="275"/>
      <c r="ABM12" s="275"/>
      <c r="ABN12" s="275"/>
      <c r="ABO12" s="275"/>
      <c r="ABP12" s="275"/>
      <c r="ABQ12" s="275"/>
      <c r="ABR12" s="275"/>
      <c r="ABS12" s="275"/>
      <c r="ABT12" s="275"/>
      <c r="ABU12" s="275"/>
      <c r="ABV12" s="275"/>
      <c r="ABW12" s="275"/>
      <c r="ABX12" s="275"/>
      <c r="ABY12" s="275"/>
      <c r="ABZ12" s="275"/>
      <c r="ACA12" s="275"/>
      <c r="ACB12" s="275"/>
      <c r="ACC12" s="275"/>
      <c r="ACD12" s="275"/>
      <c r="ACE12" s="275"/>
      <c r="ACF12" s="275"/>
      <c r="ACG12" s="275"/>
      <c r="ACH12" s="275"/>
      <c r="ACI12" s="275"/>
      <c r="ACJ12" s="275"/>
      <c r="ACK12" s="275"/>
      <c r="ACL12" s="275"/>
      <c r="ACM12" s="275"/>
      <c r="ACN12" s="275"/>
      <c r="ACO12" s="275"/>
      <c r="ACP12" s="275"/>
      <c r="ACQ12" s="275"/>
      <c r="ACR12" s="275"/>
      <c r="ACS12" s="275"/>
      <c r="ACT12" s="275"/>
      <c r="ACU12" s="275"/>
      <c r="ACV12" s="275"/>
      <c r="ACW12" s="275"/>
      <c r="ACX12" s="275"/>
      <c r="ACY12" s="275"/>
      <c r="ACZ12" s="275"/>
      <c r="ADA12" s="275"/>
      <c r="ADB12" s="275"/>
      <c r="ADC12" s="275"/>
      <c r="ADD12" s="275"/>
      <c r="ADE12" s="275"/>
      <c r="ADF12" s="275"/>
      <c r="ADG12" s="275"/>
      <c r="ADH12" s="275"/>
      <c r="ADI12" s="275"/>
      <c r="ADJ12" s="275"/>
      <c r="ADK12" s="275"/>
      <c r="ADL12" s="275"/>
      <c r="ADM12" s="275"/>
      <c r="ADN12" s="275"/>
      <c r="ADO12" s="275"/>
      <c r="ADP12" s="275"/>
      <c r="ADQ12" s="275"/>
      <c r="ADR12" s="275"/>
      <c r="ADS12" s="275"/>
      <c r="ADT12" s="275"/>
      <c r="ADU12" s="275"/>
      <c r="ADV12" s="275"/>
      <c r="ADW12" s="275"/>
      <c r="ADX12" s="275"/>
      <c r="ADY12" s="275"/>
      <c r="ADZ12" s="275"/>
      <c r="AEA12" s="275"/>
      <c r="AEB12" s="275"/>
      <c r="AEC12" s="275"/>
      <c r="AED12" s="275"/>
      <c r="AEE12" s="275"/>
      <c r="AEF12" s="275"/>
      <c r="AEG12" s="275"/>
      <c r="AEH12" s="275"/>
      <c r="AEI12" s="275"/>
      <c r="AEJ12" s="275"/>
      <c r="AEK12" s="275"/>
      <c r="AEL12" s="275"/>
      <c r="AEM12" s="275"/>
      <c r="AEN12" s="275"/>
      <c r="AEO12" s="275"/>
      <c r="AEP12" s="275"/>
      <c r="AEQ12" s="275"/>
      <c r="AER12" s="275"/>
      <c r="AES12" s="275"/>
      <c r="AET12" s="275"/>
      <c r="AEU12" s="275"/>
      <c r="AEV12" s="275"/>
      <c r="AEW12" s="275"/>
      <c r="AEX12" s="275"/>
      <c r="AEY12" s="275"/>
      <c r="AEZ12" s="275"/>
      <c r="AFA12" s="275"/>
      <c r="AFB12" s="275"/>
      <c r="AFC12" s="275"/>
      <c r="AFD12" s="275"/>
      <c r="AFE12" s="275"/>
      <c r="AFF12" s="275"/>
      <c r="AFG12" s="275"/>
      <c r="AFH12" s="275"/>
      <c r="AFI12" s="275"/>
      <c r="AFJ12" s="275"/>
      <c r="AFK12" s="275"/>
      <c r="AFL12" s="275"/>
      <c r="AFM12" s="275"/>
      <c r="AFN12" s="275"/>
      <c r="AFO12" s="275"/>
      <c r="AFP12" s="275"/>
      <c r="AFQ12" s="275"/>
      <c r="AFR12" s="275"/>
      <c r="AFS12" s="275"/>
      <c r="AFT12" s="275"/>
      <c r="AFU12" s="275"/>
      <c r="AFV12" s="275"/>
      <c r="AFW12" s="275"/>
      <c r="AFX12" s="275"/>
      <c r="AFY12" s="275"/>
      <c r="AFZ12" s="275"/>
      <c r="AGA12" s="275"/>
      <c r="AGB12" s="275"/>
      <c r="AGC12" s="275"/>
      <c r="AGD12" s="275"/>
      <c r="AGE12" s="275"/>
      <c r="AGF12" s="275"/>
      <c r="AGG12" s="275"/>
      <c r="AGH12" s="275"/>
      <c r="AGI12" s="275"/>
      <c r="AGJ12" s="275"/>
      <c r="AGK12" s="275"/>
      <c r="AGL12" s="275"/>
      <c r="AGM12" s="275"/>
      <c r="AGN12" s="275"/>
      <c r="AGO12" s="275"/>
      <c r="AGP12" s="275"/>
      <c r="AGQ12" s="275"/>
      <c r="AGR12" s="275"/>
      <c r="AGS12" s="275"/>
      <c r="AGT12" s="275"/>
      <c r="AGU12" s="275"/>
      <c r="AGV12" s="275"/>
      <c r="AGW12" s="275"/>
      <c r="AGX12" s="275"/>
      <c r="AGY12" s="275"/>
      <c r="AGZ12" s="275"/>
      <c r="AHA12" s="275"/>
      <c r="AHB12" s="275"/>
      <c r="AHC12" s="275"/>
      <c r="AHD12" s="275"/>
      <c r="AHE12" s="275"/>
      <c r="AHF12" s="275"/>
      <c r="AHG12" s="275"/>
      <c r="AHH12" s="275"/>
      <c r="AHI12" s="275"/>
      <c r="AHJ12" s="275"/>
      <c r="AHK12" s="275"/>
      <c r="AHL12" s="275"/>
      <c r="AHM12" s="275"/>
      <c r="AHN12" s="275"/>
      <c r="AHO12" s="275"/>
      <c r="AHP12" s="275"/>
      <c r="AHQ12" s="275"/>
      <c r="AHR12" s="275"/>
      <c r="AHS12" s="275"/>
      <c r="AHT12" s="275"/>
      <c r="AHU12" s="275"/>
      <c r="AHV12" s="275"/>
      <c r="AHW12" s="275"/>
      <c r="AHX12" s="275"/>
      <c r="AHY12" s="275"/>
      <c r="AHZ12" s="275"/>
      <c r="AIA12" s="275"/>
      <c r="AIB12" s="275"/>
      <c r="AIC12" s="275"/>
      <c r="AID12" s="275"/>
      <c r="AIE12" s="275"/>
      <c r="AIF12" s="275"/>
      <c r="AIG12" s="275"/>
      <c r="AIH12" s="275"/>
      <c r="AII12" s="275"/>
      <c r="AIJ12" s="275"/>
      <c r="AIK12" s="275"/>
      <c r="AIL12" s="275"/>
      <c r="AIM12" s="275"/>
      <c r="AIN12" s="275"/>
      <c r="AIO12" s="275"/>
      <c r="AIP12" s="275"/>
      <c r="AIQ12" s="275"/>
      <c r="AIR12" s="275"/>
      <c r="AIS12" s="275"/>
      <c r="AIT12" s="275"/>
      <c r="AIU12" s="275"/>
      <c r="AIV12" s="275"/>
      <c r="AIW12" s="275"/>
      <c r="AIX12" s="275"/>
      <c r="AIY12" s="275"/>
      <c r="AIZ12" s="275"/>
      <c r="AJA12" s="275"/>
      <c r="AJB12" s="275"/>
      <c r="AJC12" s="275"/>
      <c r="AJD12" s="275"/>
      <c r="AJE12" s="275"/>
      <c r="AJF12" s="275"/>
      <c r="AJG12" s="275"/>
      <c r="AJH12" s="275"/>
      <c r="AJI12" s="275"/>
      <c r="AJJ12" s="275"/>
      <c r="AJK12" s="275"/>
      <c r="AJL12" s="275"/>
      <c r="AJM12" s="275"/>
      <c r="AJN12" s="275"/>
      <c r="AJO12" s="275"/>
      <c r="AJP12" s="275"/>
      <c r="AJQ12" s="275"/>
      <c r="AJR12" s="275"/>
      <c r="AJS12" s="275"/>
      <c r="AJT12" s="275"/>
      <c r="AJU12" s="275"/>
      <c r="AJV12" s="275"/>
      <c r="AJW12" s="275"/>
      <c r="AJX12" s="275"/>
      <c r="AJY12" s="275"/>
      <c r="AJZ12" s="275"/>
      <c r="AKA12" s="275"/>
      <c r="AKB12" s="275"/>
      <c r="AKC12" s="275"/>
      <c r="AKD12" s="275"/>
      <c r="AKE12" s="275"/>
      <c r="AKF12" s="275"/>
      <c r="AKG12" s="275"/>
      <c r="AKH12" s="275"/>
      <c r="AKI12" s="275"/>
      <c r="AKJ12" s="275"/>
      <c r="AKK12" s="275"/>
      <c r="AKL12" s="275"/>
      <c r="AKM12" s="275"/>
      <c r="AKN12" s="275"/>
      <c r="AKO12" s="275"/>
      <c r="AKP12" s="275"/>
      <c r="AKQ12" s="275"/>
      <c r="AKR12" s="275"/>
      <c r="AKS12" s="275"/>
      <c r="AKT12" s="275"/>
      <c r="AKU12" s="275"/>
      <c r="AKV12" s="275"/>
      <c r="AKW12" s="275"/>
      <c r="AKX12" s="275"/>
      <c r="AKY12" s="275"/>
      <c r="AKZ12" s="275"/>
      <c r="ALA12" s="275"/>
      <c r="ALB12" s="275"/>
      <c r="ALC12" s="275"/>
      <c r="ALD12" s="275"/>
      <c r="ALE12" s="275"/>
      <c r="ALF12" s="275"/>
      <c r="ALG12" s="275"/>
      <c r="ALH12" s="275"/>
      <c r="ALI12" s="275"/>
      <c r="ALJ12" s="275"/>
      <c r="ALK12" s="275"/>
      <c r="ALL12" s="275"/>
      <c r="ALM12" s="275"/>
      <c r="ALN12" s="275"/>
      <c r="ALO12" s="275"/>
      <c r="ALP12" s="275"/>
      <c r="ALQ12" s="275"/>
      <c r="ALR12" s="275"/>
      <c r="ALS12" s="275"/>
      <c r="ALT12" s="275"/>
      <c r="ALU12" s="275"/>
      <c r="ALV12" s="275"/>
      <c r="ALW12" s="275"/>
      <c r="ALX12" s="275"/>
      <c r="ALY12" s="275"/>
      <c r="ALZ12" s="275"/>
      <c r="AMA12" s="275"/>
      <c r="AMB12" s="275"/>
      <c r="AMC12" s="275"/>
      <c r="AMD12" s="275"/>
      <c r="AME12" s="275"/>
      <c r="AMF12" s="275"/>
      <c r="AMG12" s="275"/>
      <c r="AMH12" s="275"/>
      <c r="AMI12" s="275"/>
      <c r="AMJ12" s="275"/>
      <c r="AMK12" s="275"/>
      <c r="AML12" s="275"/>
      <c r="AMM12" s="275"/>
      <c r="AMN12" s="275"/>
      <c r="AMO12" s="275"/>
      <c r="AMP12" s="275"/>
      <c r="AMQ12" s="275"/>
      <c r="AMR12" s="275"/>
      <c r="AMS12" s="275"/>
      <c r="AMT12" s="275"/>
      <c r="AMU12" s="275"/>
      <c r="AMV12" s="275"/>
      <c r="AMW12" s="275"/>
      <c r="AMX12" s="275"/>
      <c r="AMY12" s="275"/>
      <c r="AMZ12" s="275"/>
      <c r="ANA12" s="275"/>
      <c r="ANB12" s="275"/>
      <c r="ANC12" s="275"/>
      <c r="AND12" s="275"/>
      <c r="ANE12" s="275"/>
      <c r="ANF12" s="275"/>
      <c r="ANG12" s="275"/>
      <c r="ANH12" s="275"/>
      <c r="ANI12" s="275"/>
      <c r="ANJ12" s="275"/>
      <c r="ANK12" s="275"/>
      <c r="ANL12" s="275"/>
      <c r="ANM12" s="275"/>
      <c r="ANN12" s="275"/>
      <c r="ANO12" s="275"/>
      <c r="ANP12" s="275"/>
      <c r="ANQ12" s="275"/>
      <c r="ANR12" s="275"/>
      <c r="ANS12" s="275"/>
      <c r="ANT12" s="275"/>
      <c r="ANU12" s="275"/>
      <c r="ANV12" s="275"/>
      <c r="ANW12" s="275"/>
      <c r="ANX12" s="275"/>
      <c r="ANY12" s="275"/>
      <c r="ANZ12" s="275"/>
      <c r="AOA12" s="275"/>
      <c r="AOB12" s="275"/>
      <c r="AOC12" s="275"/>
      <c r="AOD12" s="275"/>
      <c r="AOE12" s="275"/>
      <c r="AOF12" s="275"/>
      <c r="AOG12" s="275"/>
      <c r="AOH12" s="275"/>
      <c r="AOI12" s="275"/>
      <c r="AOJ12" s="275"/>
      <c r="AOK12" s="275"/>
      <c r="AOL12" s="275"/>
      <c r="AOM12" s="275"/>
      <c r="AON12" s="275"/>
      <c r="AOO12" s="275"/>
      <c r="AOP12" s="275"/>
      <c r="AOQ12" s="275"/>
      <c r="AOR12" s="275"/>
      <c r="AOS12" s="275"/>
      <c r="AOT12" s="275"/>
      <c r="AOU12" s="275"/>
      <c r="AOV12" s="275"/>
      <c r="AOW12" s="275"/>
      <c r="AOX12" s="275"/>
      <c r="AOY12" s="275"/>
      <c r="AOZ12" s="275"/>
      <c r="APA12" s="275"/>
      <c r="APB12" s="275"/>
      <c r="APC12" s="275"/>
      <c r="APD12" s="275"/>
      <c r="APE12" s="275"/>
      <c r="APF12" s="275"/>
      <c r="APG12" s="275"/>
      <c r="APH12" s="275"/>
      <c r="API12" s="275"/>
      <c r="APJ12" s="275"/>
      <c r="APK12" s="275"/>
      <c r="APL12" s="275"/>
      <c r="APM12" s="275"/>
      <c r="APN12" s="275"/>
      <c r="APO12" s="275"/>
      <c r="APP12" s="275"/>
      <c r="APQ12" s="275"/>
      <c r="APR12" s="275"/>
      <c r="APS12" s="275"/>
      <c r="APT12" s="275"/>
      <c r="APU12" s="275"/>
      <c r="APV12" s="275"/>
      <c r="APW12" s="275"/>
      <c r="APX12" s="275"/>
      <c r="APY12" s="275"/>
      <c r="APZ12" s="275"/>
      <c r="AQA12" s="275"/>
      <c r="AQB12" s="275"/>
      <c r="AQC12" s="275"/>
      <c r="AQD12" s="275"/>
      <c r="AQE12" s="275"/>
      <c r="AQF12" s="275"/>
      <c r="AQG12" s="275"/>
      <c r="AQH12" s="275"/>
      <c r="AQI12" s="275"/>
      <c r="AQJ12" s="275"/>
      <c r="AQK12" s="275"/>
      <c r="AQL12" s="275"/>
      <c r="AQM12" s="275"/>
      <c r="AQN12" s="275"/>
      <c r="AQO12" s="275"/>
      <c r="AQP12" s="275"/>
      <c r="AQQ12" s="275"/>
      <c r="AQR12" s="275"/>
      <c r="AQS12" s="275"/>
      <c r="AQT12" s="275"/>
      <c r="AQU12" s="275"/>
      <c r="AQV12" s="275"/>
      <c r="AQW12" s="275"/>
      <c r="AQX12" s="275"/>
      <c r="AQY12" s="275"/>
      <c r="AQZ12" s="275"/>
      <c r="ARA12" s="275"/>
      <c r="ARB12" s="275"/>
      <c r="ARC12" s="275"/>
      <c r="ARD12" s="275"/>
      <c r="ARE12" s="275"/>
      <c r="ARF12" s="275"/>
      <c r="ARG12" s="275"/>
      <c r="ARH12" s="275"/>
      <c r="ARI12" s="275"/>
      <c r="ARJ12" s="275"/>
      <c r="ARK12" s="275"/>
      <c r="ARL12" s="275"/>
      <c r="ARM12" s="275"/>
      <c r="ARN12" s="275"/>
      <c r="ARO12" s="275"/>
      <c r="ARP12" s="275"/>
      <c r="ARQ12" s="275"/>
      <c r="ARR12" s="275"/>
      <c r="ARS12" s="275"/>
      <c r="ART12" s="275"/>
      <c r="ARU12" s="275"/>
      <c r="ARV12" s="275"/>
      <c r="ARW12" s="275"/>
      <c r="ARX12" s="275"/>
      <c r="ARY12" s="275"/>
      <c r="ARZ12" s="275"/>
      <c r="ASA12" s="275"/>
      <c r="ASB12" s="275"/>
      <c r="ASC12" s="275"/>
      <c r="ASD12" s="275"/>
      <c r="ASE12" s="275"/>
      <c r="ASF12" s="275"/>
      <c r="ASG12" s="275"/>
      <c r="ASH12" s="275"/>
      <c r="ASI12" s="275"/>
      <c r="ASJ12" s="275"/>
      <c r="ASK12" s="275"/>
      <c r="ASL12" s="275"/>
      <c r="ASM12" s="275"/>
      <c r="ASN12" s="275"/>
      <c r="ASO12" s="275"/>
      <c r="ASP12" s="275"/>
      <c r="ASQ12" s="275"/>
      <c r="ASR12" s="275"/>
      <c r="ASS12" s="275"/>
      <c r="AST12" s="275"/>
      <c r="ASU12" s="275"/>
      <c r="ASV12" s="275"/>
      <c r="ASW12" s="275"/>
      <c r="ASX12" s="275"/>
      <c r="ASY12" s="275"/>
      <c r="ASZ12" s="275"/>
      <c r="ATA12" s="275"/>
      <c r="ATB12" s="275"/>
      <c r="ATC12" s="275"/>
      <c r="ATD12" s="275"/>
      <c r="ATE12" s="275"/>
      <c r="ATF12" s="275"/>
      <c r="ATG12" s="275"/>
      <c r="ATH12" s="275"/>
      <c r="ATI12" s="275"/>
      <c r="ATJ12" s="275"/>
      <c r="ATK12" s="275"/>
      <c r="ATL12" s="275"/>
      <c r="ATM12" s="275"/>
      <c r="ATN12" s="275"/>
      <c r="ATO12" s="275"/>
      <c r="ATP12" s="275"/>
      <c r="ATQ12" s="275"/>
      <c r="ATR12" s="275"/>
      <c r="ATS12" s="275"/>
      <c r="ATT12" s="275"/>
      <c r="ATU12" s="275"/>
      <c r="ATV12" s="275"/>
      <c r="ATW12" s="275"/>
      <c r="ATX12" s="275"/>
      <c r="ATY12" s="275"/>
      <c r="ATZ12" s="275"/>
      <c r="AUA12" s="275"/>
      <c r="AUB12" s="275"/>
      <c r="AUC12" s="275"/>
      <c r="AUD12" s="275"/>
      <c r="AUE12" s="275"/>
      <c r="AUF12" s="275"/>
      <c r="AUG12" s="275"/>
      <c r="AUH12" s="275"/>
      <c r="AUI12" s="275"/>
      <c r="AUJ12" s="275"/>
      <c r="AUK12" s="275"/>
      <c r="AUL12" s="275"/>
      <c r="AUM12" s="275"/>
      <c r="AUN12" s="275"/>
      <c r="AUO12" s="275"/>
      <c r="AUP12" s="275"/>
      <c r="AUQ12" s="275"/>
      <c r="AUR12" s="275"/>
      <c r="AUS12" s="275"/>
      <c r="AUT12" s="275"/>
      <c r="AUU12" s="275"/>
      <c r="AUV12" s="275"/>
      <c r="AUW12" s="275"/>
      <c r="AUX12" s="275"/>
      <c r="AUY12" s="275"/>
      <c r="AUZ12" s="275"/>
      <c r="AVA12" s="275"/>
      <c r="AVB12" s="275"/>
      <c r="AVC12" s="275"/>
      <c r="AVD12" s="275"/>
      <c r="AVE12" s="275"/>
      <c r="AVF12" s="275"/>
      <c r="AVG12" s="275"/>
      <c r="AVH12" s="275"/>
      <c r="AVI12" s="275"/>
      <c r="AVJ12" s="275"/>
      <c r="AVK12" s="275"/>
      <c r="AVL12" s="275"/>
      <c r="AVM12" s="275"/>
      <c r="AVN12" s="275"/>
      <c r="AVO12" s="275"/>
      <c r="AVP12" s="275"/>
      <c r="AVQ12" s="275"/>
      <c r="AVR12" s="275"/>
      <c r="AVS12" s="275"/>
      <c r="AVT12" s="275"/>
      <c r="AVU12" s="275"/>
      <c r="AVV12" s="275"/>
      <c r="AVW12" s="275"/>
      <c r="AVX12" s="275"/>
      <c r="AVY12" s="275"/>
      <c r="AVZ12" s="275"/>
      <c r="AWA12" s="275"/>
      <c r="AWB12" s="275"/>
      <c r="AWC12" s="275"/>
      <c r="AWD12" s="275"/>
      <c r="AWE12" s="275"/>
      <c r="AWF12" s="275"/>
      <c r="AWG12" s="275"/>
      <c r="AWH12" s="275"/>
      <c r="AWI12" s="275"/>
      <c r="AWJ12" s="275"/>
      <c r="AWK12" s="275"/>
      <c r="AWL12" s="275"/>
      <c r="AWM12" s="275"/>
      <c r="AWN12" s="275"/>
      <c r="AWO12" s="275"/>
      <c r="AWP12" s="275"/>
      <c r="AWQ12" s="275"/>
      <c r="AWR12" s="275"/>
      <c r="AWS12" s="275"/>
      <c r="AWT12" s="275"/>
      <c r="AWU12" s="275"/>
      <c r="AWV12" s="275"/>
      <c r="AWW12" s="275"/>
      <c r="AWX12" s="275"/>
      <c r="AWY12" s="275"/>
      <c r="AWZ12" s="275"/>
      <c r="AXA12" s="275"/>
      <c r="AXB12" s="275"/>
      <c r="AXC12" s="275"/>
      <c r="AXD12" s="275"/>
      <c r="AXE12" s="275"/>
      <c r="AXF12" s="275"/>
      <c r="AXG12" s="275"/>
      <c r="AXH12" s="275"/>
      <c r="AXI12" s="275"/>
      <c r="AXJ12" s="275"/>
      <c r="AXK12" s="275"/>
      <c r="AXL12" s="275"/>
      <c r="AXM12" s="275"/>
      <c r="AXN12" s="275"/>
      <c r="AXO12" s="275"/>
      <c r="AXP12" s="275"/>
      <c r="AXQ12" s="275"/>
      <c r="AXR12" s="275"/>
      <c r="AXS12" s="275"/>
      <c r="AXT12" s="275"/>
      <c r="AXU12" s="275"/>
      <c r="AXV12" s="275"/>
      <c r="AXW12" s="275"/>
      <c r="AXX12" s="275"/>
      <c r="AXY12" s="275"/>
      <c r="AXZ12" s="275"/>
      <c r="AYA12" s="275"/>
      <c r="AYB12" s="275"/>
      <c r="AYC12" s="275"/>
      <c r="AYD12" s="275"/>
      <c r="AYE12" s="275"/>
      <c r="AYF12" s="275"/>
      <c r="AYG12" s="275"/>
      <c r="AYH12" s="275"/>
      <c r="AYI12" s="275"/>
      <c r="AYJ12" s="275"/>
      <c r="AYK12" s="275"/>
      <c r="AYL12" s="275"/>
      <c r="AYM12" s="275"/>
      <c r="AYN12" s="275"/>
      <c r="AYO12" s="275"/>
      <c r="AYP12" s="275"/>
      <c r="AYQ12" s="275"/>
      <c r="AYR12" s="275"/>
      <c r="AYS12" s="275"/>
      <c r="AYT12" s="275"/>
      <c r="AYU12" s="275"/>
      <c r="AYV12" s="275"/>
      <c r="AYW12" s="275"/>
      <c r="AYX12" s="275"/>
      <c r="AYY12" s="275"/>
      <c r="AYZ12" s="275"/>
      <c r="AZA12" s="275"/>
      <c r="AZB12" s="275"/>
      <c r="AZC12" s="275"/>
      <c r="AZD12" s="275"/>
      <c r="AZE12" s="275"/>
      <c r="AZF12" s="275"/>
      <c r="AZG12" s="275"/>
      <c r="AZH12" s="275"/>
      <c r="AZI12" s="275"/>
      <c r="AZJ12" s="275"/>
      <c r="AZK12" s="275"/>
      <c r="AZL12" s="275"/>
      <c r="AZM12" s="275"/>
      <c r="AZN12" s="275"/>
      <c r="AZO12" s="275"/>
      <c r="AZP12" s="275"/>
      <c r="AZQ12" s="275"/>
      <c r="AZR12" s="275"/>
      <c r="AZS12" s="275"/>
      <c r="AZT12" s="275"/>
      <c r="AZU12" s="275"/>
      <c r="AZV12" s="275"/>
      <c r="AZW12" s="275"/>
      <c r="AZX12" s="275"/>
      <c r="AZY12" s="275"/>
      <c r="AZZ12" s="275"/>
      <c r="BAA12" s="275"/>
      <c r="BAB12" s="275"/>
      <c r="BAC12" s="275"/>
      <c r="BAD12" s="275"/>
      <c r="BAE12" s="275"/>
      <c r="BAF12" s="275"/>
      <c r="BAG12" s="275"/>
      <c r="BAH12" s="275"/>
      <c r="BAI12" s="275"/>
      <c r="BAJ12" s="275"/>
      <c r="BAK12" s="275"/>
      <c r="BAL12" s="275"/>
      <c r="BAM12" s="275"/>
      <c r="BAN12" s="275"/>
      <c r="BAO12" s="275"/>
      <c r="BAP12" s="275"/>
      <c r="BAQ12" s="275"/>
      <c r="BAR12" s="275"/>
      <c r="BAS12" s="275"/>
      <c r="BAT12" s="275"/>
      <c r="BAU12" s="275"/>
      <c r="BAV12" s="275"/>
      <c r="BAW12" s="275"/>
      <c r="BAX12" s="275"/>
      <c r="BAY12" s="275"/>
      <c r="BAZ12" s="275"/>
      <c r="BBA12" s="275"/>
      <c r="BBB12" s="275"/>
      <c r="BBC12" s="275"/>
      <c r="BBD12" s="275"/>
      <c r="BBE12" s="275"/>
      <c r="BBF12" s="275"/>
      <c r="BBG12" s="275"/>
      <c r="BBH12" s="275"/>
      <c r="BBI12" s="275"/>
      <c r="BBJ12" s="275"/>
      <c r="BBK12" s="275"/>
      <c r="BBL12" s="275"/>
      <c r="BBM12" s="275"/>
      <c r="BBN12" s="275"/>
      <c r="BBO12" s="275"/>
      <c r="BBP12" s="275"/>
      <c r="BBQ12" s="275"/>
      <c r="BBR12" s="275"/>
      <c r="BBS12" s="275"/>
      <c r="BBT12" s="275"/>
      <c r="BBU12" s="275"/>
      <c r="BBV12" s="275"/>
      <c r="BBW12" s="275"/>
      <c r="BBX12" s="275"/>
      <c r="BBY12" s="275"/>
      <c r="BBZ12" s="275"/>
      <c r="BCA12" s="275"/>
      <c r="BCB12" s="275"/>
      <c r="BCC12" s="275"/>
      <c r="BCD12" s="275"/>
      <c r="BCE12" s="275"/>
      <c r="BCF12" s="275"/>
      <c r="BCG12" s="275"/>
      <c r="BCH12" s="275"/>
      <c r="BCI12" s="275"/>
      <c r="BCJ12" s="275"/>
      <c r="BCK12" s="275"/>
      <c r="BCL12" s="275"/>
      <c r="BCM12" s="275"/>
      <c r="BCN12" s="275"/>
      <c r="BCO12" s="275"/>
      <c r="BCP12" s="275"/>
      <c r="BCQ12" s="275"/>
      <c r="BCR12" s="275"/>
      <c r="BCS12" s="275"/>
      <c r="BCT12" s="275"/>
      <c r="BCU12" s="275"/>
      <c r="BCV12" s="275"/>
      <c r="BCW12" s="275"/>
      <c r="BCX12" s="275"/>
      <c r="BCY12" s="275"/>
      <c r="BCZ12" s="275"/>
      <c r="BDA12" s="275"/>
      <c r="BDB12" s="275"/>
      <c r="BDC12" s="275"/>
      <c r="BDD12" s="275"/>
      <c r="BDE12" s="275"/>
      <c r="BDF12" s="275"/>
      <c r="BDG12" s="275"/>
      <c r="BDH12" s="275"/>
      <c r="BDI12" s="275"/>
      <c r="BDJ12" s="275"/>
      <c r="BDK12" s="275"/>
      <c r="BDL12" s="275"/>
      <c r="BDM12" s="275"/>
      <c r="BDN12" s="275"/>
      <c r="BDO12" s="275"/>
      <c r="BDP12" s="275"/>
      <c r="BDQ12" s="275"/>
      <c r="BDR12" s="275"/>
      <c r="BDS12" s="275"/>
      <c r="BDT12" s="275"/>
      <c r="BDU12" s="275"/>
      <c r="BDV12" s="275"/>
      <c r="BDW12" s="275"/>
      <c r="BDX12" s="275"/>
      <c r="BDY12" s="275"/>
      <c r="BDZ12" s="275"/>
      <c r="BEA12" s="275"/>
      <c r="BEB12" s="275"/>
      <c r="BEC12" s="275"/>
      <c r="BED12" s="275"/>
      <c r="BEE12" s="275"/>
      <c r="BEF12" s="275"/>
      <c r="BEG12" s="275"/>
      <c r="BEH12" s="275"/>
      <c r="BEI12" s="275"/>
      <c r="BEJ12" s="275"/>
      <c r="BEK12" s="275"/>
      <c r="BEL12" s="275"/>
      <c r="BEM12" s="275"/>
      <c r="BEN12" s="275"/>
      <c r="BEO12" s="275"/>
      <c r="BEP12" s="275"/>
      <c r="BEQ12" s="275"/>
      <c r="BER12" s="275"/>
      <c r="BES12" s="275"/>
      <c r="BET12" s="275"/>
      <c r="BEU12" s="275"/>
      <c r="BEV12" s="275"/>
      <c r="BEW12" s="275"/>
      <c r="BEX12" s="275"/>
      <c r="BEY12" s="275"/>
      <c r="BEZ12" s="275"/>
      <c r="BFA12" s="275"/>
      <c r="BFB12" s="275"/>
      <c r="BFC12" s="275"/>
      <c r="BFD12" s="275"/>
      <c r="BFE12" s="275"/>
      <c r="BFF12" s="275"/>
      <c r="BFG12" s="275"/>
      <c r="BFH12" s="275"/>
      <c r="BFI12" s="275"/>
      <c r="BFJ12" s="275"/>
      <c r="BFK12" s="275"/>
      <c r="BFL12" s="275"/>
      <c r="BFM12" s="275"/>
      <c r="BFN12" s="275"/>
      <c r="BFO12" s="275"/>
      <c r="BFP12" s="275"/>
      <c r="BFQ12" s="275"/>
      <c r="BFR12" s="275"/>
      <c r="BFS12" s="275"/>
      <c r="BFT12" s="275"/>
      <c r="BFU12" s="275"/>
      <c r="BFV12" s="275"/>
      <c r="BFW12" s="275"/>
      <c r="BFX12" s="275"/>
      <c r="BFY12" s="275"/>
      <c r="BFZ12" s="275"/>
      <c r="BGA12" s="275"/>
      <c r="BGB12" s="275"/>
      <c r="BGC12" s="275"/>
      <c r="BGD12" s="275"/>
      <c r="BGE12" s="275"/>
      <c r="BGF12" s="275"/>
      <c r="BGG12" s="275"/>
      <c r="BGH12" s="275"/>
      <c r="BGI12" s="275"/>
      <c r="BGJ12" s="275"/>
      <c r="BGK12" s="275"/>
      <c r="BGL12" s="275"/>
      <c r="BGM12" s="275"/>
      <c r="BGN12" s="275"/>
      <c r="BGO12" s="275"/>
      <c r="BGP12" s="275"/>
      <c r="BGQ12" s="275"/>
      <c r="BGR12" s="275"/>
      <c r="BGS12" s="275"/>
      <c r="BGT12" s="275"/>
      <c r="BGU12" s="275"/>
      <c r="BGV12" s="275"/>
      <c r="BGW12" s="275"/>
      <c r="BGX12" s="275"/>
      <c r="BGY12" s="275"/>
      <c r="BGZ12" s="275"/>
      <c r="BHA12" s="275"/>
      <c r="BHB12" s="275"/>
      <c r="BHC12" s="275"/>
      <c r="BHD12" s="275"/>
      <c r="BHE12" s="275"/>
      <c r="BHF12" s="275"/>
      <c r="BHG12" s="275"/>
      <c r="BHH12" s="275"/>
      <c r="BHI12" s="275"/>
      <c r="BHJ12" s="275"/>
      <c r="BHK12" s="275"/>
      <c r="BHL12" s="275"/>
      <c r="BHM12" s="275"/>
      <c r="BHN12" s="275"/>
      <c r="BHO12" s="275"/>
      <c r="BHP12" s="275"/>
      <c r="BHQ12" s="275"/>
      <c r="BHR12" s="275"/>
      <c r="BHS12" s="275"/>
      <c r="BHT12" s="275"/>
      <c r="BHU12" s="275"/>
      <c r="BHV12" s="275"/>
      <c r="BHW12" s="275"/>
      <c r="BHX12" s="275"/>
      <c r="BHY12" s="275"/>
      <c r="BHZ12" s="275"/>
      <c r="BIA12" s="275"/>
      <c r="BIB12" s="275"/>
      <c r="BIC12" s="275"/>
      <c r="BID12" s="275"/>
      <c r="BIE12" s="275"/>
      <c r="BIF12" s="275"/>
      <c r="BIG12" s="275"/>
      <c r="BIH12" s="275"/>
      <c r="BII12" s="275"/>
      <c r="BIJ12" s="275"/>
      <c r="BIK12" s="275"/>
      <c r="BIL12" s="275"/>
      <c r="BIM12" s="275"/>
      <c r="BIN12" s="275"/>
      <c r="BIO12" s="275"/>
      <c r="BIP12" s="275"/>
      <c r="BIQ12" s="275"/>
      <c r="BIR12" s="275"/>
      <c r="BIS12" s="275"/>
      <c r="BIT12" s="275"/>
      <c r="BIU12" s="275"/>
      <c r="BIV12" s="275"/>
      <c r="BIW12" s="275"/>
      <c r="BIX12" s="275"/>
      <c r="BIY12" s="275"/>
      <c r="BIZ12" s="275"/>
      <c r="BJA12" s="275"/>
      <c r="BJB12" s="275"/>
      <c r="BJC12" s="275"/>
      <c r="BJD12" s="275"/>
      <c r="BJE12" s="275"/>
      <c r="BJF12" s="275"/>
      <c r="BJG12" s="275"/>
      <c r="BJH12" s="275"/>
      <c r="BJI12" s="275"/>
      <c r="BJJ12" s="275"/>
      <c r="BJK12" s="275"/>
      <c r="BJL12" s="275"/>
      <c r="BJM12" s="275"/>
      <c r="BJN12" s="275"/>
      <c r="BJO12" s="275"/>
      <c r="BJP12" s="275"/>
      <c r="BJQ12" s="275"/>
      <c r="BJR12" s="275"/>
      <c r="BJS12" s="275"/>
      <c r="BJT12" s="275"/>
      <c r="BJU12" s="275"/>
      <c r="BJV12" s="275"/>
      <c r="BJW12" s="275"/>
      <c r="BJX12" s="275"/>
      <c r="BJY12" s="275"/>
      <c r="BJZ12" s="275"/>
      <c r="BKA12" s="275"/>
      <c r="BKB12" s="275"/>
      <c r="BKC12" s="275"/>
      <c r="BKD12" s="275"/>
      <c r="BKE12" s="275"/>
      <c r="BKF12" s="275"/>
      <c r="BKG12" s="275"/>
      <c r="BKH12" s="275"/>
      <c r="BKI12" s="275"/>
      <c r="BKJ12" s="275"/>
      <c r="BKK12" s="275"/>
      <c r="BKL12" s="275"/>
      <c r="BKM12" s="275"/>
      <c r="BKN12" s="275"/>
      <c r="BKO12" s="275"/>
      <c r="BKP12" s="275"/>
      <c r="BKQ12" s="275"/>
      <c r="BKR12" s="275"/>
      <c r="BKS12" s="275"/>
      <c r="BKT12" s="275"/>
      <c r="BKU12" s="275"/>
      <c r="BKV12" s="275"/>
      <c r="BKW12" s="275"/>
      <c r="BKX12" s="275"/>
      <c r="BKY12" s="275"/>
      <c r="BKZ12" s="275"/>
      <c r="BLA12" s="275"/>
      <c r="BLB12" s="275"/>
      <c r="BLC12" s="275"/>
      <c r="BLD12" s="275"/>
      <c r="BLE12" s="275"/>
      <c r="BLF12" s="275"/>
      <c r="BLG12" s="275"/>
      <c r="BLH12" s="275"/>
      <c r="BLI12" s="275"/>
      <c r="BLJ12" s="275"/>
      <c r="BLK12" s="275"/>
      <c r="BLL12" s="275"/>
      <c r="BLM12" s="275"/>
      <c r="BLN12" s="275"/>
      <c r="BLO12" s="275"/>
      <c r="BLP12" s="275"/>
      <c r="BLQ12" s="275"/>
      <c r="BLR12" s="275"/>
      <c r="BLS12" s="275"/>
      <c r="BLT12" s="275"/>
      <c r="BLU12" s="275"/>
      <c r="BLV12" s="275"/>
      <c r="BLW12" s="275"/>
      <c r="BLX12" s="275"/>
      <c r="BLY12" s="275"/>
      <c r="BLZ12" s="275"/>
      <c r="BMA12" s="275"/>
      <c r="BMB12" s="275"/>
      <c r="BMC12" s="275"/>
      <c r="BMD12" s="275"/>
      <c r="BME12" s="275"/>
      <c r="BMF12" s="275"/>
      <c r="BMG12" s="275"/>
      <c r="BMH12" s="275"/>
      <c r="BMI12" s="275"/>
      <c r="BMJ12" s="275"/>
      <c r="BMK12" s="275"/>
      <c r="BML12" s="275"/>
      <c r="BMM12" s="275"/>
      <c r="BMN12" s="275"/>
      <c r="BMO12" s="275"/>
      <c r="BMP12" s="275"/>
      <c r="BMQ12" s="275"/>
      <c r="BMR12" s="275"/>
      <c r="BMS12" s="275"/>
      <c r="BMT12" s="275"/>
      <c r="BMU12" s="275"/>
      <c r="BMV12" s="275"/>
      <c r="BMW12" s="275"/>
      <c r="BMX12" s="275"/>
      <c r="BMY12" s="275"/>
      <c r="BMZ12" s="275"/>
      <c r="BNA12" s="275"/>
      <c r="BNB12" s="275"/>
      <c r="BNC12" s="275"/>
      <c r="BND12" s="275"/>
      <c r="BNE12" s="275"/>
      <c r="BNF12" s="275"/>
      <c r="BNG12" s="275"/>
      <c r="BNH12" s="275"/>
      <c r="BNI12" s="275"/>
      <c r="BNJ12" s="275"/>
      <c r="BNK12" s="275"/>
      <c r="BNL12" s="275"/>
      <c r="BNM12" s="275"/>
      <c r="BNN12" s="275"/>
      <c r="BNO12" s="275"/>
      <c r="BNP12" s="275"/>
      <c r="BNQ12" s="275"/>
      <c r="BNR12" s="275"/>
      <c r="BNS12" s="275"/>
      <c r="BNT12" s="275"/>
      <c r="BNU12" s="275"/>
      <c r="BNV12" s="275"/>
      <c r="BNW12" s="275"/>
      <c r="BNX12" s="275"/>
      <c r="BNY12" s="275"/>
      <c r="BNZ12" s="275"/>
      <c r="BOA12" s="275"/>
      <c r="BOB12" s="275"/>
      <c r="BOC12" s="275"/>
      <c r="BOD12" s="275"/>
      <c r="BOE12" s="275"/>
      <c r="BOF12" s="275"/>
      <c r="BOG12" s="275"/>
      <c r="BOH12" s="275"/>
      <c r="BOI12" s="275"/>
      <c r="BOJ12" s="275"/>
      <c r="BOK12" s="275"/>
      <c r="BOL12" s="275"/>
      <c r="BOM12" s="275"/>
      <c r="BON12" s="275"/>
      <c r="BOO12" s="275"/>
      <c r="BOP12" s="275"/>
      <c r="BOQ12" s="275"/>
      <c r="BOR12" s="275"/>
      <c r="BOS12" s="275"/>
      <c r="BOT12" s="275"/>
      <c r="BOU12" s="275"/>
      <c r="BOV12" s="275"/>
      <c r="BOW12" s="275"/>
      <c r="BOX12" s="275"/>
      <c r="BOY12" s="275"/>
      <c r="BOZ12" s="275"/>
      <c r="BPA12" s="275"/>
      <c r="BPB12" s="275"/>
      <c r="BPC12" s="275"/>
      <c r="BPD12" s="275"/>
      <c r="BPE12" s="275"/>
      <c r="BPF12" s="275"/>
      <c r="BPG12" s="275"/>
      <c r="BPH12" s="275"/>
      <c r="BPI12" s="275"/>
      <c r="BPJ12" s="275"/>
      <c r="BPK12" s="275"/>
      <c r="BPL12" s="275"/>
      <c r="BPM12" s="275"/>
      <c r="BPN12" s="275"/>
      <c r="BPO12" s="275"/>
      <c r="BPP12" s="275"/>
      <c r="BPQ12" s="275"/>
      <c r="BPR12" s="275"/>
      <c r="BPS12" s="275"/>
      <c r="BPT12" s="275"/>
      <c r="BPU12" s="275"/>
      <c r="BPV12" s="275"/>
      <c r="BPW12" s="275"/>
      <c r="BPX12" s="275"/>
      <c r="BPY12" s="275"/>
      <c r="BPZ12" s="275"/>
      <c r="BQA12" s="275"/>
      <c r="BQB12" s="275"/>
      <c r="BQC12" s="275"/>
      <c r="BQD12" s="275"/>
      <c r="BQE12" s="275"/>
      <c r="BQF12" s="275"/>
      <c r="BQG12" s="275"/>
      <c r="BQH12" s="275"/>
      <c r="BQI12" s="275"/>
      <c r="BQJ12" s="275"/>
      <c r="BQK12" s="275"/>
      <c r="BQL12" s="275"/>
      <c r="BQM12" s="275"/>
      <c r="BQN12" s="275"/>
      <c r="BQO12" s="275"/>
      <c r="BQP12" s="275"/>
      <c r="BQQ12" s="275"/>
      <c r="BQR12" s="275"/>
      <c r="BQS12" s="275"/>
      <c r="BQT12" s="275"/>
      <c r="BQU12" s="275"/>
      <c r="BQV12" s="275"/>
      <c r="BQW12" s="275"/>
      <c r="BQX12" s="275"/>
      <c r="BQY12" s="275"/>
      <c r="BQZ12" s="275"/>
      <c r="BRA12" s="275"/>
      <c r="BRB12" s="275"/>
      <c r="BRC12" s="275"/>
      <c r="BRD12" s="275"/>
      <c r="BRE12" s="275"/>
      <c r="BRF12" s="275"/>
      <c r="BRG12" s="275"/>
      <c r="BRH12" s="275"/>
      <c r="BRI12" s="275"/>
      <c r="BRJ12" s="275"/>
      <c r="BRK12" s="275"/>
      <c r="BRL12" s="275"/>
      <c r="BRM12" s="275"/>
      <c r="BRN12" s="275"/>
      <c r="BRO12" s="275"/>
      <c r="BRP12" s="275"/>
      <c r="BRQ12" s="275"/>
      <c r="BRR12" s="275"/>
      <c r="BRS12" s="275"/>
      <c r="BRT12" s="275"/>
      <c r="BRU12" s="275"/>
      <c r="BRV12" s="275"/>
      <c r="BRW12" s="275"/>
      <c r="BRX12" s="275"/>
      <c r="BRY12" s="275"/>
      <c r="BRZ12" s="275"/>
      <c r="BSA12" s="275"/>
      <c r="BSB12" s="275"/>
      <c r="BSC12" s="275"/>
      <c r="BSD12" s="275"/>
      <c r="BSE12" s="275"/>
      <c r="BSF12" s="275"/>
      <c r="BSG12" s="275"/>
      <c r="BSH12" s="275"/>
      <c r="BSI12" s="275"/>
      <c r="BSJ12" s="275"/>
      <c r="BSK12" s="275"/>
      <c r="BSL12" s="275"/>
      <c r="BSM12" s="275"/>
      <c r="BSN12" s="275"/>
      <c r="BSO12" s="275"/>
      <c r="BSP12" s="275"/>
      <c r="BSQ12" s="275"/>
      <c r="BSR12" s="275"/>
      <c r="BSS12" s="275"/>
      <c r="BST12" s="275"/>
      <c r="BSU12" s="275"/>
      <c r="BSV12" s="275"/>
      <c r="BSW12" s="275"/>
      <c r="BSX12" s="275"/>
      <c r="BSY12" s="275"/>
      <c r="BSZ12" s="275"/>
      <c r="BTA12" s="275"/>
      <c r="BTB12" s="275"/>
      <c r="BTC12" s="275"/>
      <c r="BTD12" s="275"/>
      <c r="BTE12" s="275"/>
      <c r="BTF12" s="275"/>
      <c r="BTG12" s="275"/>
      <c r="BTH12" s="275"/>
      <c r="BTI12" s="275"/>
      <c r="BTJ12" s="275"/>
      <c r="BTK12" s="275"/>
      <c r="BTL12" s="275"/>
      <c r="BTM12" s="275"/>
      <c r="BTN12" s="275"/>
      <c r="BTO12" s="275"/>
      <c r="BTP12" s="275"/>
      <c r="BTQ12" s="275"/>
      <c r="BTR12" s="275"/>
      <c r="BTS12" s="275"/>
      <c r="BTT12" s="275"/>
      <c r="BTU12" s="275"/>
      <c r="BTV12" s="275"/>
      <c r="BTW12" s="275"/>
      <c r="BTX12" s="275"/>
      <c r="BTY12" s="275"/>
      <c r="BTZ12" s="275"/>
      <c r="BUA12" s="275"/>
      <c r="BUB12" s="275"/>
      <c r="BUC12" s="275"/>
      <c r="BUD12" s="275"/>
      <c r="BUE12" s="275"/>
      <c r="BUF12" s="275"/>
      <c r="BUG12" s="275"/>
      <c r="BUH12" s="275"/>
      <c r="BUI12" s="275"/>
      <c r="BUJ12" s="275"/>
      <c r="BUK12" s="275"/>
      <c r="BUL12" s="275"/>
      <c r="BUM12" s="275"/>
      <c r="BUN12" s="275"/>
      <c r="BUO12" s="275"/>
      <c r="BUP12" s="275"/>
      <c r="BUQ12" s="275"/>
      <c r="BUR12" s="275"/>
      <c r="BUS12" s="275"/>
      <c r="BUT12" s="275"/>
      <c r="BUU12" s="275"/>
      <c r="BUV12" s="275"/>
      <c r="BUW12" s="275"/>
      <c r="BUX12" s="275"/>
      <c r="BUY12" s="275"/>
      <c r="BUZ12" s="275"/>
      <c r="BVA12" s="275"/>
      <c r="BVB12" s="275"/>
      <c r="BVC12" s="275"/>
      <c r="BVD12" s="275"/>
      <c r="BVE12" s="275"/>
      <c r="BVF12" s="275"/>
      <c r="BVG12" s="275"/>
      <c r="BVH12" s="275"/>
      <c r="BVI12" s="275"/>
      <c r="BVJ12" s="275"/>
      <c r="BVK12" s="275"/>
      <c r="BVL12" s="275"/>
      <c r="BVM12" s="275"/>
      <c r="BVN12" s="275"/>
      <c r="BVO12" s="275"/>
      <c r="BVP12" s="275"/>
      <c r="BVQ12" s="275"/>
      <c r="BVR12" s="275"/>
      <c r="BVS12" s="275"/>
      <c r="BVT12" s="275"/>
      <c r="BVU12" s="275"/>
      <c r="BVV12" s="275"/>
      <c r="BVW12" s="275"/>
      <c r="BVX12" s="275"/>
      <c r="BVY12" s="275"/>
      <c r="BVZ12" s="275"/>
      <c r="BWA12" s="275"/>
      <c r="BWB12" s="275"/>
      <c r="BWC12" s="275"/>
      <c r="BWD12" s="275"/>
      <c r="BWE12" s="275"/>
      <c r="BWF12" s="275"/>
      <c r="BWG12" s="275"/>
      <c r="BWH12" s="275"/>
      <c r="BWI12" s="275"/>
      <c r="BWJ12" s="275"/>
      <c r="BWK12" s="275"/>
      <c r="BWL12" s="275"/>
      <c r="BWM12" s="275"/>
      <c r="BWN12" s="275"/>
      <c r="BWO12" s="275"/>
      <c r="BWP12" s="275"/>
      <c r="BWQ12" s="275"/>
      <c r="BWR12" s="275"/>
      <c r="BWS12" s="275"/>
      <c r="BWT12" s="275"/>
      <c r="BWU12" s="275"/>
      <c r="BWV12" s="275"/>
      <c r="BWW12" s="275"/>
      <c r="BWX12" s="275"/>
      <c r="BWY12" s="275"/>
      <c r="BWZ12" s="275"/>
      <c r="BXA12" s="275"/>
      <c r="BXB12" s="275"/>
      <c r="BXC12" s="275"/>
      <c r="BXD12" s="275"/>
      <c r="BXE12" s="275"/>
      <c r="BXF12" s="275"/>
      <c r="BXG12" s="275"/>
      <c r="BXH12" s="275"/>
      <c r="BXI12" s="275"/>
      <c r="BXJ12" s="275"/>
      <c r="BXK12" s="275"/>
      <c r="BXL12" s="275"/>
      <c r="BXM12" s="275"/>
      <c r="BXN12" s="275"/>
      <c r="BXO12" s="275"/>
      <c r="BXP12" s="275"/>
      <c r="BXQ12" s="275"/>
      <c r="BXR12" s="275"/>
      <c r="BXS12" s="275"/>
      <c r="BXT12" s="275"/>
      <c r="BXU12" s="275"/>
      <c r="BXV12" s="275"/>
      <c r="BXW12" s="275"/>
      <c r="BXX12" s="275"/>
      <c r="BXY12" s="275"/>
      <c r="BXZ12" s="275"/>
      <c r="BYA12" s="275"/>
      <c r="BYB12" s="275"/>
      <c r="BYC12" s="275"/>
      <c r="BYD12" s="275"/>
      <c r="BYE12" s="275"/>
      <c r="BYF12" s="275"/>
      <c r="BYG12" s="275"/>
      <c r="BYH12" s="275"/>
      <c r="BYI12" s="275"/>
      <c r="BYJ12" s="275"/>
      <c r="BYK12" s="275"/>
      <c r="BYL12" s="275"/>
      <c r="BYM12" s="275"/>
      <c r="BYN12" s="275"/>
      <c r="BYO12" s="275"/>
      <c r="BYP12" s="275"/>
      <c r="BYQ12" s="275"/>
      <c r="BYR12" s="275"/>
      <c r="BYS12" s="275"/>
      <c r="BYT12" s="275"/>
      <c r="BYU12" s="275"/>
      <c r="BYV12" s="275"/>
      <c r="BYW12" s="275"/>
      <c r="BYX12" s="275"/>
      <c r="BYY12" s="275"/>
      <c r="BYZ12" s="275"/>
      <c r="BZA12" s="275"/>
      <c r="BZB12" s="275"/>
      <c r="BZC12" s="275"/>
      <c r="BZD12" s="275"/>
      <c r="BZE12" s="275"/>
      <c r="BZF12" s="275"/>
      <c r="BZG12" s="275"/>
      <c r="BZH12" s="275"/>
      <c r="BZI12" s="275"/>
      <c r="BZJ12" s="275"/>
      <c r="BZK12" s="275"/>
      <c r="BZL12" s="275"/>
      <c r="BZM12" s="275"/>
      <c r="BZN12" s="275"/>
      <c r="BZO12" s="275"/>
      <c r="BZP12" s="275"/>
      <c r="BZQ12" s="275"/>
      <c r="BZR12" s="275"/>
      <c r="BZS12" s="275"/>
      <c r="BZT12" s="275"/>
      <c r="BZU12" s="275"/>
      <c r="BZV12" s="275"/>
      <c r="BZW12" s="275"/>
      <c r="BZX12" s="275"/>
      <c r="BZY12" s="275"/>
      <c r="BZZ12" s="275"/>
      <c r="CAA12" s="275"/>
      <c r="CAB12" s="275"/>
      <c r="CAC12" s="275"/>
      <c r="CAD12" s="275"/>
      <c r="CAE12" s="275"/>
      <c r="CAF12" s="275"/>
      <c r="CAG12" s="275"/>
      <c r="CAH12" s="275"/>
      <c r="CAI12" s="275"/>
      <c r="CAJ12" s="275"/>
      <c r="CAK12" s="275"/>
      <c r="CAL12" s="275"/>
      <c r="CAM12" s="275"/>
      <c r="CAN12" s="275"/>
      <c r="CAO12" s="275"/>
      <c r="CAP12" s="275"/>
      <c r="CAQ12" s="275"/>
      <c r="CAR12" s="275"/>
      <c r="CAS12" s="275"/>
      <c r="CAT12" s="275"/>
      <c r="CAU12" s="275"/>
      <c r="CAV12" s="275"/>
      <c r="CAW12" s="275"/>
      <c r="CAX12" s="275"/>
      <c r="CAY12" s="275"/>
      <c r="CAZ12" s="275"/>
      <c r="CBA12" s="275"/>
      <c r="CBB12" s="275"/>
      <c r="CBC12" s="275"/>
      <c r="CBD12" s="275"/>
      <c r="CBE12" s="275"/>
      <c r="CBF12" s="275"/>
      <c r="CBG12" s="275"/>
      <c r="CBH12" s="275"/>
      <c r="CBI12" s="275"/>
      <c r="CBJ12" s="275"/>
      <c r="CBK12" s="275"/>
      <c r="CBL12" s="275"/>
      <c r="CBM12" s="275"/>
      <c r="CBN12" s="275"/>
      <c r="CBO12" s="275"/>
      <c r="CBP12" s="275"/>
      <c r="CBQ12" s="275"/>
      <c r="CBR12" s="275"/>
      <c r="CBS12" s="275"/>
      <c r="CBT12" s="275"/>
      <c r="CBU12" s="275"/>
      <c r="CBV12" s="275"/>
      <c r="CBW12" s="275"/>
      <c r="CBX12" s="275"/>
      <c r="CBY12" s="275"/>
      <c r="CBZ12" s="275"/>
      <c r="CCA12" s="275"/>
      <c r="CCB12" s="275"/>
      <c r="CCC12" s="275"/>
      <c r="CCD12" s="275"/>
      <c r="CCE12" s="275"/>
      <c r="CCF12" s="275"/>
      <c r="CCG12" s="275"/>
      <c r="CCH12" s="275"/>
      <c r="CCI12" s="275"/>
      <c r="CCJ12" s="275"/>
      <c r="CCK12" s="275"/>
      <c r="CCL12" s="275"/>
      <c r="CCM12" s="275"/>
      <c r="CCN12" s="275"/>
      <c r="CCO12" s="275"/>
      <c r="CCP12" s="275"/>
      <c r="CCQ12" s="275"/>
      <c r="CCR12" s="275"/>
      <c r="CCS12" s="275"/>
      <c r="CCT12" s="275"/>
      <c r="CCU12" s="275"/>
      <c r="CCV12" s="275"/>
      <c r="CCW12" s="275"/>
      <c r="CCX12" s="275"/>
      <c r="CCY12" s="275"/>
      <c r="CCZ12" s="275"/>
      <c r="CDA12" s="275"/>
      <c r="CDB12" s="275"/>
      <c r="CDC12" s="275"/>
      <c r="CDD12" s="275"/>
      <c r="CDE12" s="275"/>
      <c r="CDF12" s="275"/>
      <c r="CDG12" s="275"/>
      <c r="CDH12" s="275"/>
      <c r="CDI12" s="275"/>
      <c r="CDJ12" s="275"/>
      <c r="CDK12" s="275"/>
      <c r="CDL12" s="275"/>
      <c r="CDM12" s="275"/>
      <c r="CDN12" s="275"/>
      <c r="CDO12" s="275"/>
      <c r="CDP12" s="275"/>
      <c r="CDQ12" s="275"/>
      <c r="CDR12" s="275"/>
      <c r="CDS12" s="275"/>
      <c r="CDT12" s="275"/>
      <c r="CDU12" s="275"/>
      <c r="CDV12" s="275"/>
      <c r="CDW12" s="275"/>
      <c r="CDX12" s="275"/>
      <c r="CDY12" s="275"/>
      <c r="CDZ12" s="275"/>
      <c r="CEA12" s="275"/>
      <c r="CEB12" s="275"/>
      <c r="CEC12" s="275"/>
      <c r="CED12" s="275"/>
      <c r="CEE12" s="275"/>
      <c r="CEF12" s="275"/>
      <c r="CEG12" s="275"/>
      <c r="CEH12" s="275"/>
      <c r="CEI12" s="275"/>
      <c r="CEJ12" s="275"/>
      <c r="CEK12" s="275"/>
      <c r="CEL12" s="275"/>
      <c r="CEM12" s="275"/>
      <c r="CEN12" s="275"/>
      <c r="CEO12" s="275"/>
      <c r="CEP12" s="275"/>
      <c r="CEQ12" s="275"/>
      <c r="CER12" s="275"/>
      <c r="CES12" s="275"/>
      <c r="CET12" s="275"/>
      <c r="CEU12" s="275"/>
      <c r="CEV12" s="275"/>
      <c r="CEW12" s="275"/>
      <c r="CEX12" s="275"/>
      <c r="CEY12" s="275"/>
      <c r="CEZ12" s="275"/>
      <c r="CFA12" s="275"/>
      <c r="CFB12" s="275"/>
      <c r="CFC12" s="275"/>
      <c r="CFD12" s="275"/>
      <c r="CFE12" s="275"/>
      <c r="CFF12" s="275"/>
      <c r="CFG12" s="275"/>
      <c r="CFH12" s="275"/>
      <c r="CFI12" s="275"/>
      <c r="CFJ12" s="275"/>
      <c r="CFK12" s="275"/>
      <c r="CFL12" s="275"/>
      <c r="CFM12" s="275"/>
      <c r="CFN12" s="275"/>
      <c r="CFO12" s="275"/>
      <c r="CFP12" s="275"/>
      <c r="CFQ12" s="275"/>
      <c r="CFR12" s="275"/>
      <c r="CFS12" s="275"/>
      <c r="CFT12" s="275"/>
      <c r="CFU12" s="275"/>
      <c r="CFV12" s="275"/>
      <c r="CFW12" s="275"/>
      <c r="CFX12" s="275"/>
      <c r="CFY12" s="275"/>
      <c r="CFZ12" s="275"/>
      <c r="CGA12" s="275"/>
      <c r="CGB12" s="275"/>
      <c r="CGC12" s="275"/>
      <c r="CGD12" s="275"/>
      <c r="CGE12" s="275"/>
      <c r="CGF12" s="275"/>
      <c r="CGG12" s="275"/>
      <c r="CGH12" s="275"/>
      <c r="CGI12" s="275"/>
      <c r="CGJ12" s="275"/>
      <c r="CGK12" s="275"/>
      <c r="CGL12" s="275"/>
      <c r="CGM12" s="275"/>
      <c r="CGN12" s="275"/>
      <c r="CGO12" s="275"/>
      <c r="CGP12" s="275"/>
      <c r="CGQ12" s="275"/>
      <c r="CGR12" s="275"/>
      <c r="CGS12" s="275"/>
      <c r="CGT12" s="275"/>
      <c r="CGU12" s="275"/>
      <c r="CGV12" s="275"/>
      <c r="CGW12" s="275"/>
      <c r="CGX12" s="275"/>
      <c r="CGY12" s="275"/>
      <c r="CGZ12" s="275"/>
      <c r="CHA12" s="275"/>
      <c r="CHB12" s="275"/>
      <c r="CHC12" s="275"/>
      <c r="CHD12" s="275"/>
      <c r="CHE12" s="275"/>
      <c r="CHF12" s="275"/>
      <c r="CHG12" s="275"/>
      <c r="CHH12" s="275"/>
      <c r="CHI12" s="275"/>
      <c r="CHJ12" s="275"/>
      <c r="CHK12" s="275"/>
      <c r="CHL12" s="275"/>
      <c r="CHM12" s="275"/>
      <c r="CHN12" s="275"/>
      <c r="CHO12" s="275"/>
      <c r="CHP12" s="275"/>
      <c r="CHQ12" s="275"/>
      <c r="CHR12" s="275"/>
      <c r="CHS12" s="275"/>
      <c r="CHT12" s="275"/>
      <c r="CHU12" s="275"/>
      <c r="CHV12" s="275"/>
      <c r="CHW12" s="275"/>
      <c r="CHX12" s="275"/>
      <c r="CHY12" s="275"/>
      <c r="CHZ12" s="275"/>
      <c r="CIA12" s="275"/>
      <c r="CIB12" s="275"/>
      <c r="CIC12" s="275"/>
      <c r="CID12" s="275"/>
      <c r="CIE12" s="275"/>
      <c r="CIF12" s="275"/>
      <c r="CIG12" s="275"/>
      <c r="CIH12" s="275"/>
      <c r="CII12" s="275"/>
      <c r="CIJ12" s="275"/>
      <c r="CIK12" s="275"/>
      <c r="CIL12" s="275"/>
      <c r="CIM12" s="275"/>
      <c r="CIN12" s="275"/>
      <c r="CIO12" s="275"/>
      <c r="CIP12" s="275"/>
      <c r="CIQ12" s="275"/>
      <c r="CIR12" s="275"/>
      <c r="CIS12" s="275"/>
      <c r="CIT12" s="275"/>
      <c r="CIU12" s="275"/>
      <c r="CIV12" s="275"/>
      <c r="CIW12" s="275"/>
      <c r="CIX12" s="275"/>
      <c r="CIY12" s="275"/>
      <c r="CIZ12" s="275"/>
      <c r="CJA12" s="275"/>
      <c r="CJB12" s="275"/>
      <c r="CJC12" s="275"/>
      <c r="CJD12" s="275"/>
      <c r="CJE12" s="275"/>
      <c r="CJF12" s="275"/>
      <c r="CJG12" s="275"/>
      <c r="CJH12" s="275"/>
      <c r="CJI12" s="275"/>
      <c r="CJJ12" s="275"/>
      <c r="CJK12" s="275"/>
      <c r="CJL12" s="275"/>
      <c r="CJM12" s="275"/>
      <c r="CJN12" s="275"/>
      <c r="CJO12" s="275"/>
      <c r="CJP12" s="275"/>
      <c r="CJQ12" s="275"/>
      <c r="CJR12" s="275"/>
      <c r="CJS12" s="275"/>
      <c r="CJT12" s="275"/>
      <c r="CJU12" s="275"/>
      <c r="CJV12" s="275"/>
      <c r="CJW12" s="275"/>
      <c r="CJX12" s="275"/>
      <c r="CJY12" s="275"/>
      <c r="CJZ12" s="275"/>
      <c r="CKA12" s="275"/>
      <c r="CKB12" s="275"/>
      <c r="CKC12" s="275"/>
      <c r="CKD12" s="275"/>
      <c r="CKE12" s="275"/>
      <c r="CKF12" s="275"/>
      <c r="CKG12" s="275"/>
      <c r="CKH12" s="275"/>
      <c r="CKI12" s="275"/>
      <c r="CKJ12" s="275"/>
      <c r="CKK12" s="275"/>
      <c r="CKL12" s="275"/>
      <c r="CKM12" s="275"/>
      <c r="CKN12" s="275"/>
      <c r="CKO12" s="275"/>
      <c r="CKP12" s="275"/>
      <c r="CKQ12" s="275"/>
      <c r="CKR12" s="275"/>
      <c r="CKS12" s="275"/>
      <c r="CKT12" s="275"/>
      <c r="CKU12" s="275"/>
      <c r="CKV12" s="275"/>
      <c r="CKW12" s="275"/>
      <c r="CKX12" s="275"/>
      <c r="CKY12" s="275"/>
      <c r="CKZ12" s="275"/>
      <c r="CLA12" s="275"/>
      <c r="CLB12" s="275"/>
      <c r="CLC12" s="275"/>
      <c r="CLD12" s="275"/>
      <c r="CLE12" s="275"/>
      <c r="CLF12" s="275"/>
      <c r="CLG12" s="275"/>
      <c r="CLH12" s="275"/>
      <c r="CLI12" s="275"/>
      <c r="CLJ12" s="275"/>
      <c r="CLK12" s="275"/>
      <c r="CLL12" s="275"/>
      <c r="CLM12" s="275"/>
      <c r="CLN12" s="275"/>
      <c r="CLO12" s="275"/>
      <c r="CLP12" s="275"/>
      <c r="CLQ12" s="275"/>
      <c r="CLR12" s="275"/>
      <c r="CLS12" s="275"/>
      <c r="CLT12" s="275"/>
      <c r="CLU12" s="275"/>
      <c r="CLV12" s="275"/>
      <c r="CLW12" s="275"/>
      <c r="CLX12" s="275"/>
      <c r="CLY12" s="275"/>
      <c r="CLZ12" s="275"/>
      <c r="CMA12" s="275"/>
      <c r="CMB12" s="275"/>
      <c r="CMC12" s="275"/>
      <c r="CMD12" s="275"/>
      <c r="CME12" s="275"/>
      <c r="CMF12" s="275"/>
      <c r="CMG12" s="275"/>
      <c r="CMH12" s="275"/>
      <c r="CMI12" s="275"/>
      <c r="CMJ12" s="275"/>
      <c r="CMK12" s="275"/>
      <c r="CML12" s="275"/>
      <c r="CMM12" s="275"/>
      <c r="CMN12" s="275"/>
      <c r="CMO12" s="275"/>
      <c r="CMP12" s="275"/>
      <c r="CMQ12" s="275"/>
      <c r="CMR12" s="275"/>
      <c r="CMS12" s="275"/>
      <c r="CMT12" s="275"/>
      <c r="CMU12" s="275"/>
      <c r="CMV12" s="275"/>
      <c r="CMW12" s="275"/>
      <c r="CMX12" s="275"/>
      <c r="CMY12" s="275"/>
      <c r="CMZ12" s="275"/>
      <c r="CNA12" s="275"/>
      <c r="CNB12" s="275"/>
      <c r="CNC12" s="275"/>
      <c r="CND12" s="275"/>
      <c r="CNE12" s="275"/>
      <c r="CNF12" s="275"/>
      <c r="CNG12" s="275"/>
      <c r="CNH12" s="275"/>
      <c r="CNI12" s="275"/>
      <c r="CNJ12" s="275"/>
      <c r="CNK12" s="275"/>
      <c r="CNL12" s="275"/>
      <c r="CNM12" s="275"/>
      <c r="CNN12" s="275"/>
      <c r="CNO12" s="275"/>
      <c r="CNP12" s="275"/>
      <c r="CNQ12" s="275"/>
      <c r="CNR12" s="275"/>
      <c r="CNS12" s="275"/>
      <c r="CNT12" s="275"/>
      <c r="CNU12" s="275"/>
      <c r="CNV12" s="275"/>
      <c r="CNW12" s="275"/>
      <c r="CNX12" s="275"/>
      <c r="CNY12" s="275"/>
      <c r="CNZ12" s="275"/>
      <c r="COA12" s="275"/>
      <c r="COB12" s="275"/>
      <c r="COC12" s="275"/>
      <c r="COD12" s="275"/>
      <c r="COE12" s="275"/>
      <c r="COF12" s="275"/>
      <c r="COG12" s="275"/>
      <c r="COH12" s="275"/>
      <c r="COI12" s="275"/>
      <c r="COJ12" s="275"/>
      <c r="COK12" s="275"/>
      <c r="COL12" s="275"/>
      <c r="COM12" s="275"/>
      <c r="CON12" s="275"/>
      <c r="COO12" s="275"/>
      <c r="COP12" s="275"/>
      <c r="COQ12" s="275"/>
      <c r="COR12" s="275"/>
      <c r="COS12" s="275"/>
      <c r="COT12" s="275"/>
      <c r="COU12" s="275"/>
      <c r="COV12" s="275"/>
      <c r="COW12" s="275"/>
      <c r="COX12" s="275"/>
      <c r="COY12" s="275"/>
      <c r="COZ12" s="275"/>
      <c r="CPA12" s="275"/>
      <c r="CPB12" s="275"/>
      <c r="CPC12" s="275"/>
      <c r="CPD12" s="275"/>
      <c r="CPE12" s="275"/>
      <c r="CPF12" s="275"/>
      <c r="CPG12" s="275"/>
      <c r="CPH12" s="275"/>
      <c r="CPI12" s="275"/>
      <c r="CPJ12" s="275"/>
      <c r="CPK12" s="275"/>
      <c r="CPL12" s="275"/>
      <c r="CPM12" s="275"/>
      <c r="CPN12" s="275"/>
      <c r="CPO12" s="275"/>
      <c r="CPP12" s="275"/>
      <c r="CPQ12" s="275"/>
      <c r="CPR12" s="275"/>
      <c r="CPS12" s="275"/>
      <c r="CPT12" s="275"/>
      <c r="CPU12" s="275"/>
      <c r="CPV12" s="275"/>
      <c r="CPW12" s="275"/>
      <c r="CPX12" s="275"/>
      <c r="CPY12" s="275"/>
      <c r="CPZ12" s="275"/>
      <c r="CQA12" s="275"/>
      <c r="CQB12" s="275"/>
      <c r="CQC12" s="275"/>
      <c r="CQD12" s="275"/>
      <c r="CQE12" s="275"/>
      <c r="CQF12" s="275"/>
      <c r="CQG12" s="275"/>
      <c r="CQH12" s="275"/>
      <c r="CQI12" s="275"/>
      <c r="CQJ12" s="275"/>
      <c r="CQK12" s="275"/>
      <c r="CQL12" s="275"/>
      <c r="CQM12" s="275"/>
      <c r="CQN12" s="275"/>
      <c r="CQO12" s="275"/>
      <c r="CQP12" s="275"/>
      <c r="CQQ12" s="275"/>
      <c r="CQR12" s="275"/>
      <c r="CQS12" s="275"/>
      <c r="CQT12" s="275"/>
      <c r="CQU12" s="275"/>
      <c r="CQV12" s="275"/>
      <c r="CQW12" s="275"/>
      <c r="CQX12" s="275"/>
      <c r="CQY12" s="275"/>
      <c r="CQZ12" s="275"/>
      <c r="CRA12" s="275"/>
      <c r="CRB12" s="275"/>
      <c r="CRC12" s="275"/>
      <c r="CRD12" s="275"/>
      <c r="CRE12" s="275"/>
      <c r="CRF12" s="275"/>
      <c r="CRG12" s="275"/>
      <c r="CRH12" s="275"/>
      <c r="CRI12" s="275"/>
      <c r="CRJ12" s="275"/>
      <c r="CRK12" s="275"/>
      <c r="CRL12" s="275"/>
      <c r="CRM12" s="275"/>
      <c r="CRN12" s="275"/>
      <c r="CRO12" s="275"/>
      <c r="CRP12" s="275"/>
      <c r="CRQ12" s="275"/>
      <c r="CRR12" s="275"/>
      <c r="CRS12" s="275"/>
      <c r="CRT12" s="275"/>
      <c r="CRU12" s="275"/>
      <c r="CRV12" s="275"/>
      <c r="CRW12" s="275"/>
      <c r="CRX12" s="275"/>
      <c r="CRY12" s="275"/>
      <c r="CRZ12" s="275"/>
      <c r="CSA12" s="275"/>
      <c r="CSB12" s="275"/>
      <c r="CSC12" s="275"/>
      <c r="CSD12" s="275"/>
      <c r="CSE12" s="275"/>
      <c r="CSF12" s="275"/>
      <c r="CSG12" s="275"/>
      <c r="CSH12" s="275"/>
      <c r="CSI12" s="275"/>
      <c r="CSJ12" s="275"/>
      <c r="CSK12" s="275"/>
      <c r="CSL12" s="275"/>
      <c r="CSM12" s="275"/>
      <c r="CSN12" s="275"/>
      <c r="CSO12" s="275"/>
      <c r="CSP12" s="275"/>
      <c r="CSQ12" s="275"/>
      <c r="CSR12" s="275"/>
      <c r="CSS12" s="275"/>
      <c r="CST12" s="275"/>
      <c r="CSU12" s="275"/>
      <c r="CSV12" s="275"/>
      <c r="CSW12" s="275"/>
      <c r="CSX12" s="275"/>
      <c r="CSY12" s="275"/>
      <c r="CSZ12" s="275"/>
      <c r="CTA12" s="275"/>
      <c r="CTB12" s="275"/>
      <c r="CTC12" s="275"/>
      <c r="CTD12" s="275"/>
      <c r="CTE12" s="275"/>
      <c r="CTF12" s="275"/>
      <c r="CTG12" s="275"/>
      <c r="CTH12" s="275"/>
      <c r="CTI12" s="275"/>
      <c r="CTJ12" s="275"/>
      <c r="CTK12" s="275"/>
      <c r="CTL12" s="275"/>
      <c r="CTM12" s="275"/>
      <c r="CTN12" s="275"/>
      <c r="CTO12" s="275"/>
      <c r="CTP12" s="275"/>
      <c r="CTQ12" s="275"/>
      <c r="CTR12" s="275"/>
      <c r="CTS12" s="275"/>
      <c r="CTT12" s="275"/>
      <c r="CTU12" s="275"/>
      <c r="CTV12" s="275"/>
      <c r="CTW12" s="275"/>
      <c r="CTX12" s="275"/>
      <c r="CTY12" s="275"/>
      <c r="CTZ12" s="275"/>
      <c r="CUA12" s="275"/>
      <c r="CUB12" s="275"/>
      <c r="CUC12" s="275"/>
      <c r="CUD12" s="275"/>
      <c r="CUE12" s="275"/>
      <c r="CUF12" s="275"/>
      <c r="CUG12" s="275"/>
      <c r="CUH12" s="275"/>
      <c r="CUI12" s="275"/>
      <c r="CUJ12" s="275"/>
      <c r="CUK12" s="275"/>
      <c r="CUL12" s="275"/>
      <c r="CUM12" s="275"/>
      <c r="CUN12" s="275"/>
      <c r="CUO12" s="275"/>
      <c r="CUP12" s="275"/>
      <c r="CUQ12" s="275"/>
      <c r="CUR12" s="275"/>
      <c r="CUS12" s="275"/>
      <c r="CUT12" s="275"/>
      <c r="CUU12" s="275"/>
      <c r="CUV12" s="275"/>
      <c r="CUW12" s="275"/>
      <c r="CUX12" s="275"/>
      <c r="CUY12" s="275"/>
      <c r="CUZ12" s="275"/>
      <c r="CVA12" s="275"/>
      <c r="CVB12" s="275"/>
      <c r="CVC12" s="275"/>
      <c r="CVD12" s="275"/>
      <c r="CVE12" s="275"/>
      <c r="CVF12" s="275"/>
      <c r="CVG12" s="275"/>
      <c r="CVH12" s="275"/>
      <c r="CVI12" s="275"/>
      <c r="CVJ12" s="275"/>
      <c r="CVK12" s="275"/>
      <c r="CVL12" s="275"/>
      <c r="CVM12" s="275"/>
      <c r="CVN12" s="275"/>
      <c r="CVO12" s="275"/>
      <c r="CVP12" s="275"/>
      <c r="CVQ12" s="275"/>
      <c r="CVR12" s="275"/>
      <c r="CVS12" s="275"/>
      <c r="CVT12" s="275"/>
      <c r="CVU12" s="275"/>
      <c r="CVV12" s="275"/>
      <c r="CVW12" s="275"/>
      <c r="CVX12" s="275"/>
      <c r="CVY12" s="275"/>
      <c r="CVZ12" s="275"/>
      <c r="CWA12" s="275"/>
      <c r="CWB12" s="275"/>
      <c r="CWC12" s="275"/>
      <c r="CWD12" s="275"/>
      <c r="CWE12" s="275"/>
      <c r="CWF12" s="275"/>
      <c r="CWG12" s="275"/>
      <c r="CWH12" s="275"/>
      <c r="CWI12" s="275"/>
      <c r="CWJ12" s="275"/>
      <c r="CWK12" s="275"/>
      <c r="CWL12" s="275"/>
      <c r="CWM12" s="275"/>
      <c r="CWN12" s="275"/>
      <c r="CWO12" s="275"/>
      <c r="CWP12" s="275"/>
      <c r="CWQ12" s="275"/>
      <c r="CWR12" s="275"/>
      <c r="CWS12" s="275"/>
      <c r="CWT12" s="275"/>
      <c r="CWU12" s="275"/>
      <c r="CWV12" s="275"/>
      <c r="CWW12" s="275"/>
      <c r="CWX12" s="275"/>
      <c r="CWY12" s="275"/>
      <c r="CWZ12" s="275"/>
      <c r="CXA12" s="275"/>
      <c r="CXB12" s="275"/>
      <c r="CXC12" s="275"/>
      <c r="CXD12" s="275"/>
      <c r="CXE12" s="275"/>
      <c r="CXF12" s="275"/>
      <c r="CXG12" s="275"/>
      <c r="CXH12" s="275"/>
      <c r="CXI12" s="275"/>
      <c r="CXJ12" s="275"/>
      <c r="CXK12" s="275"/>
      <c r="CXL12" s="275"/>
      <c r="CXM12" s="275"/>
      <c r="CXN12" s="275"/>
      <c r="CXO12" s="275"/>
      <c r="CXP12" s="275"/>
      <c r="CXQ12" s="275"/>
      <c r="CXR12" s="275"/>
      <c r="CXS12" s="275"/>
      <c r="CXT12" s="275"/>
      <c r="CXU12" s="275"/>
      <c r="CXV12" s="275"/>
      <c r="CXW12" s="275"/>
      <c r="CXX12" s="275"/>
      <c r="CXY12" s="275"/>
      <c r="CXZ12" s="275"/>
      <c r="CYA12" s="275"/>
      <c r="CYB12" s="275"/>
      <c r="CYC12" s="275"/>
      <c r="CYD12" s="275"/>
      <c r="CYE12" s="275"/>
      <c r="CYF12" s="275"/>
      <c r="CYG12" s="275"/>
      <c r="CYH12" s="275"/>
      <c r="CYI12" s="275"/>
      <c r="CYJ12" s="275"/>
      <c r="CYK12" s="275"/>
      <c r="CYL12" s="275"/>
      <c r="CYM12" s="275"/>
      <c r="CYN12" s="275"/>
      <c r="CYO12" s="275"/>
      <c r="CYP12" s="275"/>
      <c r="CYQ12" s="275"/>
      <c r="CYR12" s="275"/>
      <c r="CYS12" s="275"/>
      <c r="CYT12" s="275"/>
      <c r="CYU12" s="275"/>
      <c r="CYV12" s="275"/>
      <c r="CYW12" s="275"/>
      <c r="CYX12" s="275"/>
      <c r="CYY12" s="275"/>
      <c r="CYZ12" s="275"/>
      <c r="CZA12" s="275"/>
      <c r="CZB12" s="275"/>
      <c r="CZC12" s="275"/>
      <c r="CZD12" s="275"/>
      <c r="CZE12" s="275"/>
      <c r="CZF12" s="275"/>
      <c r="CZG12" s="275"/>
      <c r="CZH12" s="275"/>
      <c r="CZI12" s="275"/>
      <c r="CZJ12" s="275"/>
      <c r="CZK12" s="275"/>
      <c r="CZL12" s="275"/>
      <c r="CZM12" s="275"/>
      <c r="CZN12" s="275"/>
      <c r="CZO12" s="275"/>
      <c r="CZP12" s="275"/>
      <c r="CZQ12" s="275"/>
      <c r="CZR12" s="275"/>
      <c r="CZS12" s="275"/>
      <c r="CZT12" s="275"/>
      <c r="CZU12" s="275"/>
      <c r="CZV12" s="275"/>
      <c r="CZW12" s="275"/>
      <c r="CZX12" s="275"/>
      <c r="CZY12" s="275"/>
      <c r="CZZ12" s="275"/>
      <c r="DAA12" s="275"/>
      <c r="DAB12" s="275"/>
      <c r="DAC12" s="275"/>
      <c r="DAD12" s="275"/>
      <c r="DAE12" s="275"/>
      <c r="DAF12" s="275"/>
      <c r="DAG12" s="275"/>
      <c r="DAH12" s="275"/>
      <c r="DAI12" s="275"/>
      <c r="DAJ12" s="275"/>
      <c r="DAK12" s="275"/>
      <c r="DAL12" s="275"/>
      <c r="DAM12" s="275"/>
      <c r="DAN12" s="275"/>
      <c r="DAO12" s="275"/>
      <c r="DAP12" s="275"/>
      <c r="DAQ12" s="275"/>
      <c r="DAR12" s="275"/>
      <c r="DAS12" s="275"/>
      <c r="DAT12" s="275"/>
      <c r="DAU12" s="275"/>
      <c r="DAV12" s="275"/>
      <c r="DAW12" s="275"/>
      <c r="DAX12" s="275"/>
      <c r="DAY12" s="275"/>
      <c r="DAZ12" s="275"/>
      <c r="DBA12" s="275"/>
      <c r="DBB12" s="275"/>
      <c r="DBC12" s="275"/>
      <c r="DBD12" s="275"/>
      <c r="DBE12" s="275"/>
      <c r="DBF12" s="275"/>
      <c r="DBG12" s="275"/>
      <c r="DBH12" s="275"/>
      <c r="DBI12" s="275"/>
      <c r="DBJ12" s="275"/>
      <c r="DBK12" s="275"/>
      <c r="DBL12" s="275"/>
      <c r="DBM12" s="275"/>
      <c r="DBN12" s="275"/>
      <c r="DBO12" s="275"/>
      <c r="DBP12" s="275"/>
      <c r="DBQ12" s="275"/>
      <c r="DBR12" s="275"/>
      <c r="DBS12" s="275"/>
      <c r="DBT12" s="275"/>
      <c r="DBU12" s="275"/>
      <c r="DBV12" s="275"/>
      <c r="DBW12" s="275"/>
      <c r="DBX12" s="275"/>
      <c r="DBY12" s="275"/>
      <c r="DBZ12" s="275"/>
      <c r="DCA12" s="275"/>
      <c r="DCB12" s="275"/>
      <c r="DCC12" s="275"/>
      <c r="DCD12" s="275"/>
      <c r="DCE12" s="275"/>
      <c r="DCF12" s="275"/>
      <c r="DCG12" s="275"/>
      <c r="DCH12" s="275"/>
      <c r="DCI12" s="275"/>
      <c r="DCJ12" s="275"/>
      <c r="DCK12" s="275"/>
      <c r="DCL12" s="275"/>
      <c r="DCM12" s="275"/>
      <c r="DCN12" s="275"/>
      <c r="DCO12" s="275"/>
      <c r="DCP12" s="275"/>
      <c r="DCQ12" s="275"/>
      <c r="DCR12" s="275"/>
      <c r="DCS12" s="275"/>
      <c r="DCT12" s="275"/>
      <c r="DCU12" s="275"/>
      <c r="DCV12" s="275"/>
      <c r="DCW12" s="275"/>
      <c r="DCX12" s="275"/>
      <c r="DCY12" s="275"/>
      <c r="DCZ12" s="275"/>
      <c r="DDA12" s="275"/>
      <c r="DDB12" s="275"/>
      <c r="DDC12" s="275"/>
      <c r="DDD12" s="275"/>
      <c r="DDE12" s="275"/>
      <c r="DDF12" s="275"/>
      <c r="DDG12" s="275"/>
      <c r="DDH12" s="275"/>
      <c r="DDI12" s="275"/>
      <c r="DDJ12" s="275"/>
      <c r="DDK12" s="275"/>
      <c r="DDL12" s="275"/>
      <c r="DDM12" s="275"/>
      <c r="DDN12" s="275"/>
      <c r="DDO12" s="275"/>
      <c r="DDP12" s="275"/>
      <c r="DDQ12" s="275"/>
      <c r="DDR12" s="275"/>
      <c r="DDS12" s="275"/>
      <c r="DDT12" s="275"/>
      <c r="DDU12" s="275"/>
      <c r="DDV12" s="275"/>
      <c r="DDW12" s="275"/>
      <c r="DDX12" s="275"/>
      <c r="DDY12" s="275"/>
      <c r="DDZ12" s="275"/>
      <c r="DEA12" s="275"/>
      <c r="DEB12" s="275"/>
      <c r="DEC12" s="275"/>
      <c r="DED12" s="275"/>
      <c r="DEE12" s="275"/>
      <c r="DEF12" s="275"/>
      <c r="DEG12" s="275"/>
      <c r="DEH12" s="275"/>
      <c r="DEI12" s="275"/>
      <c r="DEJ12" s="275"/>
      <c r="DEK12" s="275"/>
      <c r="DEL12" s="275"/>
      <c r="DEM12" s="275"/>
      <c r="DEN12" s="275"/>
      <c r="DEO12" s="275"/>
      <c r="DEP12" s="275"/>
      <c r="DEQ12" s="275"/>
      <c r="DER12" s="275"/>
      <c r="DES12" s="275"/>
      <c r="DET12" s="275"/>
      <c r="DEU12" s="275"/>
      <c r="DEV12" s="275"/>
      <c r="DEW12" s="275"/>
      <c r="DEX12" s="275"/>
      <c r="DEY12" s="275"/>
      <c r="DEZ12" s="275"/>
      <c r="DFA12" s="275"/>
      <c r="DFB12" s="275"/>
      <c r="DFC12" s="275"/>
      <c r="DFD12" s="275"/>
      <c r="DFE12" s="275"/>
      <c r="DFF12" s="275"/>
      <c r="DFG12" s="275"/>
      <c r="DFH12" s="275"/>
      <c r="DFI12" s="275"/>
      <c r="DFJ12" s="275"/>
      <c r="DFK12" s="275"/>
      <c r="DFL12" s="275"/>
      <c r="DFM12" s="275"/>
      <c r="DFN12" s="275"/>
      <c r="DFO12" s="275"/>
      <c r="DFP12" s="275"/>
      <c r="DFQ12" s="275"/>
      <c r="DFR12" s="275"/>
      <c r="DFS12" s="275"/>
      <c r="DFT12" s="275"/>
      <c r="DFU12" s="275"/>
      <c r="DFV12" s="275"/>
      <c r="DFW12" s="275"/>
      <c r="DFX12" s="275"/>
      <c r="DFY12" s="275"/>
      <c r="DFZ12" s="275"/>
      <c r="DGA12" s="275"/>
      <c r="DGB12" s="275"/>
      <c r="DGC12" s="275"/>
      <c r="DGD12" s="275"/>
      <c r="DGE12" s="275"/>
      <c r="DGF12" s="275"/>
      <c r="DGG12" s="275"/>
      <c r="DGH12" s="275"/>
      <c r="DGI12" s="275"/>
      <c r="DGJ12" s="275"/>
      <c r="DGK12" s="275"/>
      <c r="DGL12" s="275"/>
      <c r="DGM12" s="275"/>
      <c r="DGN12" s="275"/>
      <c r="DGO12" s="275"/>
      <c r="DGP12" s="275"/>
      <c r="DGQ12" s="275"/>
      <c r="DGR12" s="275"/>
      <c r="DGS12" s="275"/>
      <c r="DGT12" s="275"/>
      <c r="DGU12" s="275"/>
      <c r="DGV12" s="275"/>
      <c r="DGW12" s="275"/>
      <c r="DGX12" s="275"/>
      <c r="DGY12" s="275"/>
      <c r="DGZ12" s="275"/>
      <c r="DHA12" s="275"/>
      <c r="DHB12" s="275"/>
      <c r="DHC12" s="275"/>
      <c r="DHD12" s="275"/>
      <c r="DHE12" s="275"/>
      <c r="DHF12" s="275"/>
      <c r="DHG12" s="275"/>
      <c r="DHH12" s="275"/>
      <c r="DHI12" s="275"/>
      <c r="DHJ12" s="275"/>
      <c r="DHK12" s="275"/>
      <c r="DHL12" s="275"/>
      <c r="DHM12" s="275"/>
      <c r="DHN12" s="275"/>
      <c r="DHO12" s="275"/>
      <c r="DHP12" s="275"/>
      <c r="DHQ12" s="275"/>
      <c r="DHR12" s="275"/>
      <c r="DHS12" s="275"/>
      <c r="DHT12" s="275"/>
      <c r="DHU12" s="275"/>
      <c r="DHV12" s="275"/>
      <c r="DHW12" s="275"/>
      <c r="DHX12" s="275"/>
      <c r="DHY12" s="275"/>
      <c r="DHZ12" s="275"/>
      <c r="DIA12" s="275"/>
      <c r="DIB12" s="275"/>
      <c r="DIC12" s="275"/>
      <c r="DID12" s="275"/>
      <c r="DIE12" s="275"/>
      <c r="DIF12" s="275"/>
      <c r="DIG12" s="275"/>
      <c r="DIH12" s="275"/>
      <c r="DII12" s="275"/>
      <c r="DIJ12" s="275"/>
      <c r="DIK12" s="275"/>
      <c r="DIL12" s="275"/>
      <c r="DIM12" s="275"/>
      <c r="DIN12" s="275"/>
      <c r="DIO12" s="275"/>
      <c r="DIP12" s="275"/>
      <c r="DIQ12" s="275"/>
      <c r="DIR12" s="275"/>
      <c r="DIS12" s="275"/>
      <c r="DIT12" s="275"/>
      <c r="DIU12" s="275"/>
      <c r="DIV12" s="275"/>
      <c r="DIW12" s="275"/>
      <c r="DIX12" s="275"/>
      <c r="DIY12" s="275"/>
      <c r="DIZ12" s="275"/>
      <c r="DJA12" s="275"/>
      <c r="DJB12" s="275"/>
      <c r="DJC12" s="275"/>
      <c r="DJD12" s="275"/>
      <c r="DJE12" s="275"/>
      <c r="DJF12" s="275"/>
      <c r="DJG12" s="275"/>
      <c r="DJH12" s="275"/>
      <c r="DJI12" s="275"/>
      <c r="DJJ12" s="275"/>
      <c r="DJK12" s="275"/>
      <c r="DJL12" s="275"/>
      <c r="DJM12" s="275"/>
      <c r="DJN12" s="275"/>
      <c r="DJO12" s="275"/>
      <c r="DJP12" s="275"/>
      <c r="DJQ12" s="275"/>
      <c r="DJR12" s="275"/>
      <c r="DJS12" s="275"/>
      <c r="DJT12" s="275"/>
      <c r="DJU12" s="275"/>
      <c r="DJV12" s="275"/>
      <c r="DJW12" s="275"/>
      <c r="DJX12" s="275"/>
      <c r="DJY12" s="275"/>
      <c r="DJZ12" s="275"/>
      <c r="DKA12" s="275"/>
      <c r="DKB12" s="275"/>
      <c r="DKC12" s="275"/>
      <c r="DKD12" s="275"/>
      <c r="DKE12" s="275"/>
      <c r="DKF12" s="275"/>
      <c r="DKG12" s="275"/>
      <c r="DKH12" s="275"/>
      <c r="DKI12" s="275"/>
      <c r="DKJ12" s="275"/>
      <c r="DKK12" s="275"/>
      <c r="DKL12" s="275"/>
      <c r="DKM12" s="275"/>
      <c r="DKN12" s="275"/>
      <c r="DKO12" s="275"/>
      <c r="DKP12" s="275"/>
      <c r="DKQ12" s="275"/>
      <c r="DKR12" s="275"/>
      <c r="DKS12" s="275"/>
      <c r="DKT12" s="275"/>
      <c r="DKU12" s="275"/>
      <c r="DKV12" s="275"/>
      <c r="DKW12" s="275"/>
      <c r="DKX12" s="275"/>
      <c r="DKY12" s="275"/>
      <c r="DKZ12" s="275"/>
      <c r="DLA12" s="275"/>
      <c r="DLB12" s="275"/>
      <c r="DLC12" s="275"/>
      <c r="DLD12" s="275"/>
      <c r="DLE12" s="275"/>
      <c r="DLF12" s="275"/>
      <c r="DLG12" s="275"/>
      <c r="DLH12" s="275"/>
      <c r="DLI12" s="275"/>
      <c r="DLJ12" s="275"/>
      <c r="DLK12" s="275"/>
      <c r="DLL12" s="275"/>
      <c r="DLM12" s="275"/>
      <c r="DLN12" s="275"/>
      <c r="DLO12" s="275"/>
      <c r="DLP12" s="275"/>
      <c r="DLQ12" s="275"/>
      <c r="DLR12" s="275"/>
      <c r="DLS12" s="275"/>
      <c r="DLT12" s="275"/>
      <c r="DLU12" s="275"/>
      <c r="DLV12" s="275"/>
      <c r="DLW12" s="275"/>
      <c r="DLX12" s="275"/>
      <c r="DLY12" s="275"/>
      <c r="DLZ12" s="275"/>
      <c r="DMA12" s="275"/>
      <c r="DMB12" s="275"/>
      <c r="DMC12" s="275"/>
      <c r="DMD12" s="275"/>
      <c r="DME12" s="275"/>
      <c r="DMF12" s="275"/>
      <c r="DMG12" s="275"/>
      <c r="DMH12" s="275"/>
      <c r="DMI12" s="275"/>
      <c r="DMJ12" s="275"/>
      <c r="DMK12" s="275"/>
      <c r="DML12" s="275"/>
      <c r="DMM12" s="275"/>
      <c r="DMN12" s="275"/>
      <c r="DMO12" s="275"/>
      <c r="DMP12" s="275"/>
      <c r="DMQ12" s="275"/>
      <c r="DMR12" s="275"/>
      <c r="DMS12" s="275"/>
      <c r="DMT12" s="275"/>
      <c r="DMU12" s="275"/>
      <c r="DMV12" s="275"/>
      <c r="DMW12" s="275"/>
      <c r="DMX12" s="275"/>
      <c r="DMY12" s="275"/>
      <c r="DMZ12" s="275"/>
      <c r="DNA12" s="275"/>
      <c r="DNB12" s="275"/>
      <c r="DNC12" s="275"/>
      <c r="DND12" s="275"/>
      <c r="DNE12" s="275"/>
      <c r="DNF12" s="275"/>
      <c r="DNG12" s="275"/>
      <c r="DNH12" s="275"/>
      <c r="DNI12" s="275"/>
      <c r="DNJ12" s="275"/>
      <c r="DNK12" s="275"/>
      <c r="DNL12" s="275"/>
      <c r="DNM12" s="275"/>
      <c r="DNN12" s="275"/>
      <c r="DNO12" s="275"/>
      <c r="DNP12" s="275"/>
      <c r="DNQ12" s="275"/>
      <c r="DNR12" s="275"/>
      <c r="DNS12" s="275"/>
      <c r="DNT12" s="275"/>
      <c r="DNU12" s="275"/>
      <c r="DNV12" s="275"/>
      <c r="DNW12" s="275"/>
      <c r="DNX12" s="275"/>
      <c r="DNY12" s="275"/>
      <c r="DNZ12" s="275"/>
      <c r="DOA12" s="275"/>
      <c r="DOB12" s="275"/>
      <c r="DOC12" s="275"/>
      <c r="DOD12" s="275"/>
      <c r="DOE12" s="275"/>
      <c r="DOF12" s="275"/>
      <c r="DOG12" s="275"/>
      <c r="DOH12" s="275"/>
      <c r="DOI12" s="275"/>
      <c r="DOJ12" s="275"/>
      <c r="DOK12" s="275"/>
      <c r="DOL12" s="275"/>
      <c r="DOM12" s="275"/>
      <c r="DON12" s="275"/>
      <c r="DOO12" s="275"/>
      <c r="DOP12" s="275"/>
      <c r="DOQ12" s="275"/>
      <c r="DOR12" s="275"/>
      <c r="DOS12" s="275"/>
      <c r="DOT12" s="275"/>
      <c r="DOU12" s="275"/>
      <c r="DOV12" s="275"/>
      <c r="DOW12" s="275"/>
      <c r="DOX12" s="275"/>
      <c r="DOY12" s="275"/>
      <c r="DOZ12" s="275"/>
      <c r="DPA12" s="275"/>
      <c r="DPB12" s="275"/>
      <c r="DPC12" s="275"/>
      <c r="DPD12" s="275"/>
      <c r="DPE12" s="275"/>
      <c r="DPF12" s="275"/>
      <c r="DPG12" s="275"/>
      <c r="DPH12" s="275"/>
      <c r="DPI12" s="275"/>
      <c r="DPJ12" s="275"/>
      <c r="DPK12" s="275"/>
      <c r="DPL12" s="275"/>
      <c r="DPM12" s="275"/>
      <c r="DPN12" s="275"/>
      <c r="DPO12" s="275"/>
      <c r="DPP12" s="275"/>
      <c r="DPQ12" s="275"/>
      <c r="DPR12" s="275"/>
      <c r="DPS12" s="275"/>
      <c r="DPT12" s="275"/>
      <c r="DPU12" s="275"/>
      <c r="DPV12" s="275"/>
      <c r="DPW12" s="275"/>
      <c r="DPX12" s="275"/>
      <c r="DPY12" s="275"/>
      <c r="DPZ12" s="275"/>
      <c r="DQA12" s="275"/>
      <c r="DQB12" s="275"/>
      <c r="DQC12" s="275"/>
      <c r="DQD12" s="275"/>
      <c r="DQE12" s="275"/>
      <c r="DQF12" s="275"/>
      <c r="DQG12" s="275"/>
      <c r="DQH12" s="275"/>
      <c r="DQI12" s="275"/>
      <c r="DQJ12" s="275"/>
      <c r="DQK12" s="275"/>
      <c r="DQL12" s="275"/>
      <c r="DQM12" s="275"/>
      <c r="DQN12" s="275"/>
      <c r="DQO12" s="275"/>
      <c r="DQP12" s="275"/>
      <c r="DQQ12" s="275"/>
      <c r="DQR12" s="275"/>
      <c r="DQS12" s="275"/>
      <c r="DQT12" s="275"/>
      <c r="DQU12" s="275"/>
      <c r="DQV12" s="275"/>
      <c r="DQW12" s="275"/>
      <c r="DQX12" s="275"/>
      <c r="DQY12" s="275"/>
      <c r="DQZ12" s="275"/>
      <c r="DRA12" s="275"/>
      <c r="DRB12" s="275"/>
      <c r="DRC12" s="275"/>
      <c r="DRD12" s="275"/>
      <c r="DRE12" s="275"/>
      <c r="DRF12" s="275"/>
      <c r="DRG12" s="275"/>
      <c r="DRH12" s="275"/>
      <c r="DRI12" s="275"/>
      <c r="DRJ12" s="275"/>
      <c r="DRK12" s="275"/>
      <c r="DRL12" s="275"/>
      <c r="DRM12" s="275"/>
      <c r="DRN12" s="275"/>
      <c r="DRO12" s="275"/>
      <c r="DRP12" s="275"/>
      <c r="DRQ12" s="275"/>
      <c r="DRR12" s="275"/>
      <c r="DRS12" s="275"/>
      <c r="DRT12" s="275"/>
      <c r="DRU12" s="275"/>
      <c r="DRV12" s="275"/>
      <c r="DRW12" s="275"/>
      <c r="DRX12" s="275"/>
      <c r="DRY12" s="275"/>
      <c r="DRZ12" s="275"/>
      <c r="DSA12" s="275"/>
      <c r="DSB12" s="275"/>
      <c r="DSC12" s="275"/>
      <c r="DSD12" s="275"/>
      <c r="DSE12" s="275"/>
      <c r="DSF12" s="275"/>
      <c r="DSG12" s="275"/>
      <c r="DSH12" s="275"/>
      <c r="DSI12" s="275"/>
      <c r="DSJ12" s="275"/>
      <c r="DSK12" s="275"/>
      <c r="DSL12" s="275"/>
      <c r="DSM12" s="275"/>
      <c r="DSN12" s="275"/>
      <c r="DSO12" s="275"/>
      <c r="DSP12" s="275"/>
      <c r="DSQ12" s="275"/>
      <c r="DSR12" s="275"/>
      <c r="DSS12" s="275"/>
      <c r="DST12" s="275"/>
      <c r="DSU12" s="275"/>
      <c r="DSV12" s="275"/>
      <c r="DSW12" s="275"/>
      <c r="DSX12" s="275"/>
      <c r="DSY12" s="275"/>
      <c r="DSZ12" s="275"/>
      <c r="DTA12" s="275"/>
      <c r="DTB12" s="275"/>
      <c r="DTC12" s="275"/>
      <c r="DTD12" s="275"/>
      <c r="DTE12" s="275"/>
      <c r="DTF12" s="275"/>
      <c r="DTG12" s="275"/>
      <c r="DTH12" s="275"/>
      <c r="DTI12" s="275"/>
      <c r="DTJ12" s="275"/>
      <c r="DTK12" s="275"/>
      <c r="DTL12" s="275"/>
      <c r="DTM12" s="275"/>
      <c r="DTN12" s="275"/>
      <c r="DTO12" s="275"/>
      <c r="DTP12" s="275"/>
      <c r="DTQ12" s="275"/>
      <c r="DTR12" s="275"/>
      <c r="DTS12" s="275"/>
      <c r="DTT12" s="275"/>
      <c r="DTU12" s="275"/>
      <c r="DTV12" s="275"/>
      <c r="DTW12" s="275"/>
      <c r="DTX12" s="275"/>
      <c r="DTY12" s="275"/>
      <c r="DTZ12" s="275"/>
      <c r="DUA12" s="275"/>
      <c r="DUB12" s="275"/>
      <c r="DUC12" s="275"/>
      <c r="DUD12" s="275"/>
      <c r="DUE12" s="275"/>
      <c r="DUF12" s="275"/>
      <c r="DUG12" s="275"/>
      <c r="DUH12" s="275"/>
      <c r="DUI12" s="275"/>
      <c r="DUJ12" s="275"/>
      <c r="DUK12" s="275"/>
      <c r="DUL12" s="275"/>
      <c r="DUM12" s="275"/>
      <c r="DUN12" s="275"/>
      <c r="DUO12" s="275"/>
      <c r="DUP12" s="275"/>
      <c r="DUQ12" s="275"/>
      <c r="DUR12" s="275"/>
      <c r="DUS12" s="275"/>
      <c r="DUT12" s="275"/>
      <c r="DUU12" s="275"/>
      <c r="DUV12" s="275"/>
      <c r="DUW12" s="275"/>
      <c r="DUX12" s="275"/>
      <c r="DUY12" s="275"/>
      <c r="DUZ12" s="275"/>
      <c r="DVA12" s="275"/>
      <c r="DVB12" s="275"/>
      <c r="DVC12" s="275"/>
      <c r="DVD12" s="275"/>
      <c r="DVE12" s="275"/>
      <c r="DVF12" s="275"/>
      <c r="DVG12" s="275"/>
      <c r="DVH12" s="275"/>
      <c r="DVI12" s="275"/>
      <c r="DVJ12" s="275"/>
      <c r="DVK12" s="275"/>
      <c r="DVL12" s="275"/>
      <c r="DVM12" s="275"/>
      <c r="DVN12" s="275"/>
      <c r="DVO12" s="275"/>
      <c r="DVP12" s="275"/>
      <c r="DVQ12" s="275"/>
      <c r="DVR12" s="275"/>
      <c r="DVS12" s="275"/>
      <c r="DVT12" s="275"/>
      <c r="DVU12" s="275"/>
      <c r="DVV12" s="275"/>
      <c r="DVW12" s="275"/>
      <c r="DVX12" s="275"/>
      <c r="DVY12" s="275"/>
      <c r="DVZ12" s="275"/>
      <c r="DWA12" s="275"/>
      <c r="DWB12" s="275"/>
      <c r="DWC12" s="275"/>
      <c r="DWD12" s="275"/>
      <c r="DWE12" s="275"/>
      <c r="DWF12" s="275"/>
      <c r="DWG12" s="275"/>
      <c r="DWH12" s="275"/>
      <c r="DWI12" s="275"/>
      <c r="DWJ12" s="275"/>
      <c r="DWK12" s="275"/>
      <c r="DWL12" s="275"/>
      <c r="DWM12" s="275"/>
      <c r="DWN12" s="275"/>
      <c r="DWO12" s="275"/>
      <c r="DWP12" s="275"/>
      <c r="DWQ12" s="275"/>
      <c r="DWR12" s="275"/>
      <c r="DWS12" s="275"/>
      <c r="DWT12" s="275"/>
      <c r="DWU12" s="275"/>
      <c r="DWV12" s="275"/>
      <c r="DWW12" s="275"/>
      <c r="DWX12" s="275"/>
      <c r="DWY12" s="275"/>
      <c r="DWZ12" s="275"/>
      <c r="DXA12" s="275"/>
      <c r="DXB12" s="275"/>
      <c r="DXC12" s="275"/>
      <c r="DXD12" s="275"/>
      <c r="DXE12" s="275"/>
      <c r="DXF12" s="275"/>
      <c r="DXG12" s="275"/>
      <c r="DXH12" s="275"/>
      <c r="DXI12" s="275"/>
      <c r="DXJ12" s="275"/>
      <c r="DXK12" s="275"/>
      <c r="DXL12" s="275"/>
      <c r="DXM12" s="275"/>
      <c r="DXN12" s="275"/>
      <c r="DXO12" s="275"/>
      <c r="DXP12" s="275"/>
      <c r="DXQ12" s="275"/>
      <c r="DXR12" s="275"/>
      <c r="DXS12" s="275"/>
      <c r="DXT12" s="275"/>
      <c r="DXU12" s="275"/>
      <c r="DXV12" s="275"/>
      <c r="DXW12" s="275"/>
      <c r="DXX12" s="275"/>
      <c r="DXY12" s="275"/>
      <c r="DXZ12" s="275"/>
      <c r="DYA12" s="275"/>
      <c r="DYB12" s="275"/>
      <c r="DYC12" s="275"/>
      <c r="DYD12" s="275"/>
      <c r="DYE12" s="275"/>
      <c r="DYF12" s="275"/>
      <c r="DYG12" s="275"/>
      <c r="DYH12" s="275"/>
      <c r="DYI12" s="275"/>
      <c r="DYJ12" s="275"/>
      <c r="DYK12" s="275"/>
      <c r="DYL12" s="275"/>
      <c r="DYM12" s="275"/>
      <c r="DYN12" s="275"/>
      <c r="DYO12" s="275"/>
      <c r="DYP12" s="275"/>
      <c r="DYQ12" s="275"/>
      <c r="DYR12" s="275"/>
      <c r="DYS12" s="275"/>
      <c r="DYT12" s="275"/>
      <c r="DYU12" s="275"/>
      <c r="DYV12" s="275"/>
      <c r="DYW12" s="275"/>
      <c r="DYX12" s="275"/>
      <c r="DYY12" s="275"/>
      <c r="DYZ12" s="275"/>
      <c r="DZA12" s="275"/>
      <c r="DZB12" s="275"/>
      <c r="DZC12" s="275"/>
      <c r="DZD12" s="275"/>
      <c r="DZE12" s="275"/>
      <c r="DZF12" s="275"/>
      <c r="DZG12" s="275"/>
      <c r="DZH12" s="275"/>
      <c r="DZI12" s="275"/>
      <c r="DZJ12" s="275"/>
      <c r="DZK12" s="275"/>
      <c r="DZL12" s="275"/>
      <c r="DZM12" s="275"/>
      <c r="DZN12" s="275"/>
      <c r="DZO12" s="275"/>
      <c r="DZP12" s="275"/>
      <c r="DZQ12" s="275"/>
      <c r="DZR12" s="275"/>
      <c r="DZS12" s="275"/>
      <c r="DZT12" s="275"/>
      <c r="DZU12" s="275"/>
      <c r="DZV12" s="275"/>
      <c r="DZW12" s="275"/>
      <c r="DZX12" s="275"/>
      <c r="DZY12" s="275"/>
      <c r="DZZ12" s="275"/>
      <c r="EAA12" s="275"/>
      <c r="EAB12" s="275"/>
      <c r="EAC12" s="275"/>
      <c r="EAD12" s="275"/>
      <c r="EAE12" s="275"/>
      <c r="EAF12" s="275"/>
      <c r="EAG12" s="275"/>
      <c r="EAH12" s="275"/>
      <c r="EAI12" s="275"/>
      <c r="EAJ12" s="275"/>
      <c r="EAK12" s="275"/>
      <c r="EAL12" s="275"/>
      <c r="EAM12" s="275"/>
      <c r="EAN12" s="275"/>
      <c r="EAO12" s="275"/>
      <c r="EAP12" s="275"/>
      <c r="EAQ12" s="275"/>
      <c r="EAR12" s="275"/>
      <c r="EAS12" s="275"/>
      <c r="EAT12" s="275"/>
      <c r="EAU12" s="275"/>
      <c r="EAV12" s="275"/>
      <c r="EAW12" s="275"/>
      <c r="EAX12" s="275"/>
      <c r="EAY12" s="275"/>
      <c r="EAZ12" s="275"/>
      <c r="EBA12" s="275"/>
      <c r="EBB12" s="275"/>
      <c r="EBC12" s="275"/>
      <c r="EBD12" s="275"/>
      <c r="EBE12" s="275"/>
      <c r="EBF12" s="275"/>
      <c r="EBG12" s="275"/>
      <c r="EBH12" s="275"/>
      <c r="EBI12" s="275"/>
      <c r="EBJ12" s="275"/>
      <c r="EBK12" s="275"/>
      <c r="EBL12" s="275"/>
      <c r="EBM12" s="275"/>
      <c r="EBN12" s="275"/>
      <c r="EBO12" s="275"/>
      <c r="EBP12" s="275"/>
      <c r="EBQ12" s="275"/>
      <c r="EBR12" s="275"/>
      <c r="EBS12" s="275"/>
      <c r="EBT12" s="275"/>
      <c r="EBU12" s="275"/>
      <c r="EBV12" s="275"/>
      <c r="EBW12" s="275"/>
      <c r="EBX12" s="275"/>
      <c r="EBY12" s="275"/>
      <c r="EBZ12" s="275"/>
      <c r="ECA12" s="275"/>
      <c r="ECB12" s="275"/>
      <c r="ECC12" s="275"/>
      <c r="ECD12" s="275"/>
      <c r="ECE12" s="275"/>
      <c r="ECF12" s="275"/>
      <c r="ECG12" s="275"/>
      <c r="ECH12" s="275"/>
      <c r="ECI12" s="275"/>
      <c r="ECJ12" s="275"/>
      <c r="ECK12" s="275"/>
      <c r="ECL12" s="275"/>
      <c r="ECM12" s="275"/>
      <c r="ECN12" s="275"/>
      <c r="ECO12" s="275"/>
      <c r="ECP12" s="275"/>
      <c r="ECQ12" s="275"/>
      <c r="ECR12" s="275"/>
      <c r="ECS12" s="275"/>
      <c r="ECT12" s="275"/>
      <c r="ECU12" s="275"/>
      <c r="ECV12" s="275"/>
      <c r="ECW12" s="275"/>
      <c r="ECX12" s="275"/>
      <c r="ECY12" s="275"/>
      <c r="ECZ12" s="275"/>
      <c r="EDA12" s="275"/>
      <c r="EDB12" s="275"/>
      <c r="EDC12" s="275"/>
      <c r="EDD12" s="275"/>
      <c r="EDE12" s="275"/>
      <c r="EDF12" s="275"/>
      <c r="EDG12" s="275"/>
      <c r="EDH12" s="275"/>
      <c r="EDI12" s="275"/>
      <c r="EDJ12" s="275"/>
      <c r="EDK12" s="275"/>
      <c r="EDL12" s="275"/>
      <c r="EDM12" s="275"/>
      <c r="EDN12" s="275"/>
      <c r="EDO12" s="275"/>
      <c r="EDP12" s="275"/>
      <c r="EDQ12" s="275"/>
      <c r="EDR12" s="275"/>
    </row>
    <row r="13" spans="1:3502" s="302" customFormat="1" ht="20.100000000000001" customHeight="1" thickBot="1" x14ac:dyDescent="0.3">
      <c r="A13" s="298">
        <v>6</v>
      </c>
      <c r="B13" s="299" t="s">
        <v>4</v>
      </c>
      <c r="C13" s="300" t="s">
        <v>406</v>
      </c>
      <c r="D13" s="301" t="s">
        <v>297</v>
      </c>
      <c r="E13" s="301" t="s">
        <v>433</v>
      </c>
      <c r="F13" s="287">
        <v>105000</v>
      </c>
      <c r="G13" s="287">
        <v>3013.5</v>
      </c>
      <c r="H13" s="287">
        <v>3192</v>
      </c>
      <c r="I13" s="287">
        <v>3430.92</v>
      </c>
      <c r="J13" s="287">
        <v>9636.42</v>
      </c>
      <c r="K13" s="5">
        <f t="shared" si="6"/>
        <v>95363.58</v>
      </c>
      <c r="L13" s="8">
        <f t="shared" si="7"/>
        <v>12423.832291666666</v>
      </c>
      <c r="M13" s="287">
        <v>25</v>
      </c>
      <c r="N13" s="292">
        <f>+M13+L13+J13</f>
        <v>22085.252291666664</v>
      </c>
      <c r="O13" s="292">
        <f t="shared" si="2"/>
        <v>82914.747708333336</v>
      </c>
      <c r="P13" s="190"/>
      <c r="Q13" s="190"/>
      <c r="R13" s="190"/>
      <c r="S13" s="190"/>
      <c r="T13" s="190"/>
      <c r="U13" s="190"/>
      <c r="V13" s="190"/>
      <c r="W13" s="190"/>
      <c r="X13" s="190"/>
      <c r="Y13" s="190"/>
      <c r="Z13" s="190"/>
      <c r="AA13" s="190"/>
      <c r="AB13" s="190"/>
      <c r="AC13" s="190"/>
      <c r="AD13" s="190"/>
      <c r="AE13" s="190"/>
      <c r="AF13" s="190"/>
      <c r="AG13" s="190"/>
      <c r="AH13" s="190"/>
      <c r="AI13" s="190"/>
      <c r="AJ13" s="190"/>
      <c r="AK13" s="190"/>
      <c r="AL13" s="190"/>
      <c r="AM13" s="190"/>
      <c r="AN13" s="190"/>
      <c r="AO13" s="190"/>
      <c r="AP13" s="190"/>
      <c r="AQ13" s="190"/>
      <c r="AR13" s="190"/>
      <c r="AS13" s="190"/>
      <c r="AT13" s="190"/>
      <c r="AU13" s="190"/>
      <c r="AV13" s="190"/>
      <c r="AW13" s="190"/>
      <c r="AX13" s="190"/>
      <c r="AY13" s="190"/>
      <c r="AZ13" s="190"/>
      <c r="BA13" s="190"/>
      <c r="BB13" s="190"/>
      <c r="BC13" s="190"/>
      <c r="BD13" s="190"/>
      <c r="BE13" s="190"/>
      <c r="BF13" s="190"/>
      <c r="BG13" s="190"/>
      <c r="BH13" s="190"/>
      <c r="BI13" s="190"/>
      <c r="BJ13" s="190"/>
      <c r="BK13" s="190"/>
      <c r="BL13" s="190"/>
      <c r="BM13" s="190"/>
      <c r="BN13" s="190"/>
      <c r="BO13" s="190"/>
      <c r="BP13" s="190"/>
      <c r="BQ13" s="190"/>
      <c r="BR13" s="190"/>
      <c r="BS13" s="190"/>
      <c r="BT13" s="190"/>
      <c r="BU13" s="190"/>
      <c r="BV13" s="190"/>
      <c r="BW13" s="190"/>
      <c r="BX13" s="190"/>
      <c r="BY13" s="190"/>
      <c r="BZ13" s="190"/>
      <c r="CA13" s="190"/>
      <c r="CB13" s="190"/>
      <c r="CC13" s="190"/>
      <c r="CD13" s="190"/>
      <c r="CE13" s="190"/>
      <c r="CF13" s="190"/>
      <c r="CG13" s="190"/>
      <c r="CH13" s="190"/>
      <c r="CI13" s="190"/>
      <c r="CJ13" s="190"/>
      <c r="CK13" s="190"/>
      <c r="CL13" s="190"/>
      <c r="CM13" s="190"/>
      <c r="CN13" s="190"/>
      <c r="CO13" s="190"/>
      <c r="CP13" s="190"/>
      <c r="CQ13" s="190"/>
      <c r="CR13" s="190"/>
      <c r="CS13" s="190"/>
      <c r="CT13" s="190"/>
      <c r="CU13" s="190"/>
      <c r="CV13" s="190"/>
      <c r="CW13" s="190"/>
      <c r="CX13" s="190"/>
      <c r="CY13" s="190"/>
      <c r="CZ13" s="190"/>
      <c r="DA13" s="190"/>
      <c r="DB13" s="190"/>
      <c r="DC13" s="190"/>
      <c r="DD13" s="190"/>
      <c r="DE13" s="190"/>
      <c r="DF13" s="190"/>
      <c r="DG13" s="190"/>
      <c r="DH13" s="190"/>
      <c r="DI13" s="190"/>
      <c r="DJ13" s="190"/>
      <c r="DK13" s="190"/>
      <c r="DL13" s="190"/>
      <c r="DM13" s="190"/>
      <c r="DN13" s="190"/>
      <c r="DO13" s="190"/>
      <c r="DP13" s="190"/>
      <c r="DQ13" s="190"/>
      <c r="DR13" s="190"/>
      <c r="DS13" s="190"/>
      <c r="DT13" s="190"/>
      <c r="DU13" s="190"/>
      <c r="DV13" s="190"/>
      <c r="DW13" s="190"/>
      <c r="DX13" s="190"/>
      <c r="DY13" s="190"/>
      <c r="DZ13" s="190"/>
      <c r="EA13" s="190"/>
      <c r="EB13" s="190"/>
      <c r="EC13" s="190"/>
      <c r="ED13" s="190"/>
      <c r="EE13" s="190"/>
      <c r="EF13" s="190"/>
      <c r="EG13" s="190"/>
      <c r="EH13" s="190"/>
      <c r="EI13" s="190"/>
      <c r="EJ13" s="190"/>
      <c r="EK13" s="190"/>
      <c r="EL13" s="190"/>
      <c r="EM13" s="190"/>
      <c r="EN13" s="190"/>
      <c r="EO13" s="190"/>
      <c r="EP13" s="190"/>
      <c r="EQ13" s="190"/>
      <c r="ER13" s="190"/>
      <c r="ES13" s="190"/>
      <c r="ET13" s="190"/>
      <c r="EU13" s="190"/>
      <c r="EV13" s="190"/>
      <c r="EW13" s="190"/>
      <c r="EX13" s="190"/>
      <c r="EY13" s="190"/>
      <c r="EZ13" s="190"/>
      <c r="FA13" s="190"/>
      <c r="FB13" s="190"/>
      <c r="FC13" s="190"/>
      <c r="FD13" s="190"/>
      <c r="FE13" s="190"/>
      <c r="FF13" s="190"/>
      <c r="FG13" s="190"/>
      <c r="FH13" s="190"/>
      <c r="FI13" s="190"/>
      <c r="FJ13" s="190"/>
      <c r="FK13" s="190"/>
      <c r="FL13" s="190"/>
      <c r="FM13" s="190"/>
      <c r="FN13" s="190"/>
      <c r="FO13" s="190"/>
      <c r="FP13" s="190"/>
      <c r="FQ13" s="190"/>
      <c r="FR13" s="190"/>
      <c r="FS13" s="190"/>
      <c r="FT13" s="190"/>
      <c r="FU13" s="190"/>
      <c r="FV13" s="190"/>
      <c r="FW13" s="190"/>
      <c r="FX13" s="190"/>
      <c r="FY13" s="190"/>
      <c r="FZ13" s="190"/>
      <c r="GA13" s="190"/>
      <c r="GB13" s="190"/>
      <c r="GC13" s="190"/>
      <c r="GD13" s="190"/>
      <c r="GE13" s="190"/>
      <c r="GF13" s="190"/>
      <c r="GG13" s="190"/>
      <c r="GH13" s="190"/>
      <c r="GI13" s="190"/>
      <c r="GJ13" s="190"/>
      <c r="GK13" s="190"/>
      <c r="GL13" s="190"/>
      <c r="GM13" s="190"/>
      <c r="GN13" s="190"/>
      <c r="GO13" s="190"/>
      <c r="GP13" s="190"/>
      <c r="GQ13" s="190"/>
      <c r="GR13" s="190"/>
      <c r="GS13" s="190"/>
      <c r="GT13" s="190"/>
      <c r="GU13" s="190"/>
      <c r="GV13" s="190"/>
      <c r="GW13" s="190"/>
      <c r="GX13" s="190"/>
      <c r="GY13" s="190"/>
      <c r="GZ13" s="190"/>
      <c r="HA13" s="190"/>
      <c r="HB13" s="190"/>
      <c r="HC13" s="190"/>
      <c r="HD13" s="190"/>
      <c r="HE13" s="190"/>
      <c r="HF13" s="190"/>
      <c r="HG13" s="190"/>
      <c r="HH13" s="190"/>
      <c r="HI13" s="190"/>
      <c r="HJ13" s="190"/>
      <c r="HK13" s="190"/>
      <c r="HL13" s="190"/>
      <c r="HM13" s="190"/>
      <c r="HN13" s="190"/>
      <c r="HO13" s="190"/>
      <c r="HP13" s="190"/>
      <c r="HQ13" s="190"/>
      <c r="HR13" s="190"/>
      <c r="HS13" s="190"/>
      <c r="HT13" s="190"/>
      <c r="HU13" s="190"/>
      <c r="HV13" s="190"/>
      <c r="HW13" s="190"/>
      <c r="HX13" s="190"/>
      <c r="HY13" s="190"/>
      <c r="HZ13" s="190"/>
      <c r="IA13" s="190"/>
      <c r="IB13" s="190"/>
      <c r="IC13" s="190"/>
      <c r="ID13" s="190"/>
      <c r="IE13" s="190"/>
      <c r="IF13" s="190"/>
      <c r="IG13" s="190"/>
      <c r="IH13" s="190"/>
      <c r="II13" s="190"/>
      <c r="IJ13" s="190"/>
      <c r="IK13" s="190"/>
      <c r="IL13" s="190"/>
      <c r="IM13" s="190"/>
      <c r="IN13" s="190"/>
      <c r="IO13" s="190"/>
      <c r="IP13" s="190"/>
      <c r="IQ13" s="190"/>
      <c r="IR13" s="190"/>
      <c r="IS13" s="190"/>
      <c r="IT13" s="190"/>
      <c r="IU13" s="190"/>
      <c r="IV13" s="190"/>
      <c r="IW13" s="190"/>
      <c r="IX13" s="190"/>
      <c r="IY13" s="190"/>
      <c r="IZ13" s="190"/>
      <c r="JA13" s="190"/>
      <c r="JB13" s="190"/>
      <c r="JC13" s="190"/>
      <c r="JD13" s="190"/>
      <c r="JE13" s="190"/>
      <c r="JF13" s="190"/>
      <c r="JG13" s="190"/>
      <c r="JH13" s="190"/>
      <c r="JI13" s="190"/>
      <c r="JJ13" s="190"/>
      <c r="JK13" s="190"/>
      <c r="JL13" s="190"/>
      <c r="JM13" s="190"/>
      <c r="JN13" s="190"/>
      <c r="JO13" s="190"/>
      <c r="JP13" s="190"/>
      <c r="JQ13" s="190"/>
      <c r="JR13" s="190"/>
      <c r="JS13" s="190"/>
      <c r="JT13" s="190"/>
      <c r="JU13" s="190"/>
      <c r="JV13" s="190"/>
      <c r="JW13" s="190"/>
      <c r="JX13" s="190"/>
      <c r="JY13" s="190"/>
      <c r="JZ13" s="190"/>
      <c r="KA13" s="190"/>
      <c r="KB13" s="190"/>
      <c r="KC13" s="190"/>
      <c r="KD13" s="190"/>
      <c r="KE13" s="190"/>
      <c r="KF13" s="190"/>
      <c r="KG13" s="190"/>
      <c r="KH13" s="190"/>
      <c r="KI13" s="190"/>
      <c r="KJ13" s="190"/>
      <c r="KK13" s="190"/>
      <c r="KL13" s="190"/>
      <c r="KM13" s="190"/>
      <c r="KN13" s="190"/>
      <c r="KO13" s="190"/>
      <c r="KP13" s="190"/>
      <c r="KQ13" s="190"/>
      <c r="KR13" s="190"/>
      <c r="KS13" s="190"/>
      <c r="KT13" s="190"/>
      <c r="KU13" s="190"/>
      <c r="KV13" s="190"/>
      <c r="KW13" s="190"/>
      <c r="KX13" s="190"/>
      <c r="KY13" s="190"/>
      <c r="KZ13" s="190"/>
      <c r="LA13" s="190"/>
      <c r="LB13" s="190"/>
      <c r="LC13" s="190"/>
      <c r="LD13" s="190"/>
      <c r="LE13" s="190"/>
      <c r="LF13" s="190"/>
      <c r="LG13" s="190"/>
      <c r="LH13" s="190"/>
      <c r="LI13" s="190"/>
      <c r="LJ13" s="190"/>
      <c r="LK13" s="190"/>
      <c r="LL13" s="190"/>
      <c r="LM13" s="190"/>
      <c r="LN13" s="190"/>
      <c r="LO13" s="190"/>
      <c r="LP13" s="190"/>
      <c r="LQ13" s="190"/>
      <c r="LR13" s="190"/>
      <c r="LS13" s="190"/>
      <c r="LT13" s="190"/>
      <c r="LU13" s="190"/>
      <c r="LV13" s="190"/>
      <c r="LW13" s="190"/>
      <c r="LX13" s="190"/>
      <c r="LY13" s="190"/>
      <c r="LZ13" s="190"/>
      <c r="MA13" s="190"/>
      <c r="MB13" s="190"/>
      <c r="MC13" s="190"/>
      <c r="MD13" s="190"/>
      <c r="ME13" s="190"/>
      <c r="MF13" s="190"/>
      <c r="MG13" s="190"/>
      <c r="MH13" s="190"/>
      <c r="MI13" s="190"/>
      <c r="MJ13" s="190"/>
      <c r="MK13" s="190"/>
      <c r="ML13" s="190"/>
      <c r="MM13" s="190"/>
      <c r="MN13" s="190"/>
      <c r="MO13" s="190"/>
      <c r="MP13" s="190"/>
      <c r="MQ13" s="190"/>
      <c r="MR13" s="190"/>
      <c r="MS13" s="190"/>
      <c r="MT13" s="190"/>
      <c r="MU13" s="190"/>
      <c r="MV13" s="190"/>
      <c r="MW13" s="190"/>
      <c r="MX13" s="190"/>
      <c r="MY13" s="190"/>
      <c r="MZ13" s="190"/>
      <c r="NA13" s="190"/>
      <c r="NB13" s="190"/>
      <c r="NC13" s="190"/>
      <c r="ND13" s="190"/>
      <c r="NE13" s="190"/>
      <c r="NF13" s="190"/>
      <c r="NG13" s="190"/>
      <c r="NH13" s="190"/>
      <c r="NI13" s="190"/>
      <c r="NJ13" s="190"/>
      <c r="NK13" s="190"/>
      <c r="NL13" s="190"/>
      <c r="NM13" s="190"/>
      <c r="NN13" s="190"/>
      <c r="NO13" s="190"/>
      <c r="NP13" s="190"/>
      <c r="NQ13" s="190"/>
      <c r="NR13" s="190"/>
      <c r="NS13" s="190"/>
      <c r="NT13" s="190"/>
      <c r="NU13" s="190"/>
      <c r="NV13" s="190"/>
      <c r="NW13" s="190"/>
      <c r="NX13" s="190"/>
      <c r="NY13" s="190"/>
      <c r="NZ13" s="190"/>
      <c r="OA13" s="190"/>
      <c r="OB13" s="190"/>
      <c r="OC13" s="190"/>
      <c r="OD13" s="190"/>
      <c r="OE13" s="190"/>
      <c r="OF13" s="190"/>
      <c r="OG13" s="190"/>
      <c r="OH13" s="190"/>
      <c r="OI13" s="190"/>
      <c r="OJ13" s="190"/>
      <c r="OK13" s="190"/>
      <c r="OL13" s="190"/>
      <c r="OM13" s="190"/>
      <c r="ON13" s="190"/>
      <c r="OO13" s="190"/>
      <c r="OP13" s="190"/>
      <c r="OQ13" s="190"/>
      <c r="OR13" s="190"/>
      <c r="OS13" s="190"/>
      <c r="OT13" s="190"/>
      <c r="OU13" s="190"/>
      <c r="OV13" s="190"/>
      <c r="OW13" s="190"/>
      <c r="OX13" s="190"/>
      <c r="OY13" s="190"/>
      <c r="OZ13" s="190"/>
      <c r="PA13" s="190"/>
      <c r="PB13" s="190"/>
      <c r="PC13" s="190"/>
      <c r="PD13" s="190"/>
      <c r="PE13" s="190"/>
      <c r="PF13" s="190"/>
      <c r="PG13" s="190"/>
      <c r="PH13" s="190"/>
      <c r="PI13" s="190"/>
      <c r="PJ13" s="190"/>
      <c r="PK13" s="190"/>
      <c r="PL13" s="190"/>
      <c r="PM13" s="190"/>
      <c r="PN13" s="190"/>
      <c r="PO13" s="190"/>
      <c r="PP13" s="190"/>
      <c r="PQ13" s="190"/>
      <c r="PR13" s="190"/>
      <c r="PS13" s="190"/>
      <c r="PT13" s="190"/>
      <c r="PU13" s="190"/>
      <c r="PV13" s="190"/>
      <c r="PW13" s="190"/>
      <c r="PX13" s="190"/>
      <c r="PY13" s="190"/>
      <c r="PZ13" s="190"/>
      <c r="QA13" s="190"/>
      <c r="QB13" s="190"/>
      <c r="QC13" s="190"/>
      <c r="QD13" s="190"/>
      <c r="QE13" s="190"/>
      <c r="QF13" s="190"/>
      <c r="QG13" s="190"/>
      <c r="QH13" s="190"/>
      <c r="QI13" s="190"/>
      <c r="QJ13" s="190"/>
      <c r="QK13" s="190"/>
      <c r="QL13" s="190"/>
      <c r="QM13" s="190"/>
      <c r="QN13" s="190"/>
      <c r="QO13" s="190"/>
      <c r="QP13" s="190"/>
      <c r="QQ13" s="190"/>
      <c r="QR13" s="190"/>
      <c r="QS13" s="190"/>
      <c r="QT13" s="190"/>
      <c r="QU13" s="190"/>
      <c r="QV13" s="190"/>
      <c r="QW13" s="190"/>
      <c r="QX13" s="190"/>
      <c r="QY13" s="190"/>
      <c r="QZ13" s="190"/>
      <c r="RA13" s="190"/>
      <c r="RB13" s="190"/>
      <c r="RC13" s="190"/>
      <c r="RD13" s="190"/>
      <c r="RE13" s="190"/>
      <c r="RF13" s="190"/>
      <c r="RG13" s="190"/>
      <c r="RH13" s="190"/>
      <c r="RI13" s="190"/>
      <c r="RJ13" s="190"/>
      <c r="RK13" s="190"/>
      <c r="RL13" s="190"/>
      <c r="RM13" s="190"/>
      <c r="RN13" s="190"/>
      <c r="RO13" s="190"/>
      <c r="RP13" s="190"/>
      <c r="RQ13" s="190"/>
      <c r="RR13" s="190"/>
      <c r="RS13" s="190"/>
      <c r="RT13" s="190"/>
      <c r="RU13" s="190"/>
      <c r="RV13" s="190"/>
      <c r="RW13" s="190"/>
      <c r="RX13" s="190"/>
      <c r="RY13" s="190"/>
      <c r="RZ13" s="190"/>
      <c r="SA13" s="190"/>
      <c r="SB13" s="190"/>
      <c r="SC13" s="190"/>
      <c r="SD13" s="190"/>
      <c r="SE13" s="190"/>
      <c r="SF13" s="190"/>
      <c r="SG13" s="190"/>
      <c r="SH13" s="190"/>
      <c r="SI13" s="190"/>
      <c r="SJ13" s="190"/>
      <c r="SK13" s="190"/>
      <c r="SL13" s="190"/>
      <c r="SM13" s="190"/>
      <c r="SN13" s="190"/>
      <c r="SO13" s="190"/>
      <c r="SP13" s="190"/>
      <c r="SQ13" s="190"/>
      <c r="SR13" s="190"/>
      <c r="SS13" s="190"/>
      <c r="ST13" s="190"/>
      <c r="SU13" s="190"/>
      <c r="SV13" s="190"/>
      <c r="SW13" s="190"/>
      <c r="SX13" s="190"/>
      <c r="SY13" s="190"/>
      <c r="SZ13" s="190"/>
      <c r="TA13" s="190"/>
      <c r="TB13" s="190"/>
      <c r="TC13" s="190"/>
      <c r="TD13" s="190"/>
      <c r="TE13" s="190"/>
      <c r="TF13" s="190"/>
      <c r="TG13" s="190"/>
      <c r="TH13" s="190"/>
      <c r="TI13" s="190"/>
      <c r="TJ13" s="190"/>
      <c r="TK13" s="190"/>
      <c r="TL13" s="190"/>
      <c r="TM13" s="190"/>
      <c r="TN13" s="190"/>
      <c r="TO13" s="190"/>
      <c r="TP13" s="190"/>
      <c r="TQ13" s="190"/>
      <c r="TR13" s="190"/>
      <c r="TS13" s="190"/>
      <c r="TT13" s="190"/>
      <c r="TU13" s="190"/>
      <c r="TV13" s="190"/>
      <c r="TW13" s="190"/>
      <c r="TX13" s="190"/>
      <c r="TY13" s="190"/>
      <c r="TZ13" s="190"/>
      <c r="UA13" s="190"/>
      <c r="UB13" s="190"/>
      <c r="UC13" s="190"/>
      <c r="UD13" s="190"/>
      <c r="UE13" s="190"/>
      <c r="UF13" s="190"/>
      <c r="UG13" s="190"/>
      <c r="UH13" s="190"/>
      <c r="UI13" s="190"/>
      <c r="UJ13" s="190"/>
      <c r="UK13" s="190"/>
      <c r="UL13" s="190"/>
      <c r="UM13" s="190"/>
      <c r="UN13" s="190"/>
      <c r="UO13" s="190"/>
      <c r="UP13" s="190"/>
      <c r="UQ13" s="190"/>
      <c r="UR13" s="190"/>
      <c r="US13" s="190"/>
      <c r="UT13" s="190"/>
      <c r="UU13" s="190"/>
      <c r="UV13" s="190"/>
      <c r="UW13" s="190"/>
      <c r="UX13" s="190"/>
      <c r="UY13" s="190"/>
      <c r="UZ13" s="190"/>
      <c r="VA13" s="190"/>
      <c r="VB13" s="190"/>
      <c r="VC13" s="190"/>
      <c r="VD13" s="190"/>
      <c r="VE13" s="190"/>
      <c r="VF13" s="190"/>
      <c r="VG13" s="190"/>
      <c r="VH13" s="190"/>
      <c r="VI13" s="190"/>
      <c r="VJ13" s="190"/>
      <c r="VK13" s="190"/>
      <c r="VL13" s="190"/>
      <c r="VM13" s="190"/>
      <c r="VN13" s="190"/>
      <c r="VO13" s="190"/>
      <c r="VP13" s="190"/>
      <c r="VQ13" s="190"/>
      <c r="VR13" s="190"/>
      <c r="VS13" s="190"/>
      <c r="VT13" s="190"/>
      <c r="VU13" s="190"/>
      <c r="VV13" s="190"/>
      <c r="VW13" s="190"/>
      <c r="VX13" s="190"/>
      <c r="VY13" s="190"/>
      <c r="VZ13" s="190"/>
      <c r="WA13" s="190"/>
      <c r="WB13" s="190"/>
      <c r="WC13" s="190"/>
      <c r="WD13" s="190"/>
      <c r="WE13" s="190"/>
      <c r="WF13" s="190"/>
      <c r="WG13" s="190"/>
      <c r="WH13" s="190"/>
      <c r="WI13" s="190"/>
      <c r="WJ13" s="190"/>
      <c r="WK13" s="190"/>
      <c r="WL13" s="190"/>
      <c r="WM13" s="190"/>
      <c r="WN13" s="190"/>
      <c r="WO13" s="190"/>
      <c r="WP13" s="190"/>
      <c r="WQ13" s="190"/>
      <c r="WR13" s="190"/>
      <c r="WS13" s="190"/>
      <c r="WT13" s="190"/>
      <c r="WU13" s="190"/>
      <c r="WV13" s="190"/>
      <c r="WW13" s="190"/>
      <c r="WX13" s="190"/>
      <c r="WY13" s="190"/>
      <c r="WZ13" s="190"/>
      <c r="XA13" s="190"/>
      <c r="XB13" s="190"/>
      <c r="XC13" s="190"/>
      <c r="XD13" s="190"/>
      <c r="XE13" s="190"/>
      <c r="XF13" s="190"/>
      <c r="XG13" s="190"/>
      <c r="XH13" s="190"/>
      <c r="XI13" s="190"/>
      <c r="XJ13" s="190"/>
      <c r="XK13" s="190"/>
      <c r="XL13" s="190"/>
      <c r="XM13" s="190"/>
      <c r="XN13" s="190"/>
      <c r="XO13" s="190"/>
      <c r="XP13" s="190"/>
      <c r="XQ13" s="190"/>
      <c r="XR13" s="190"/>
      <c r="XS13" s="190"/>
      <c r="XT13" s="190"/>
      <c r="XU13" s="190"/>
      <c r="XV13" s="190"/>
      <c r="XW13" s="190"/>
      <c r="XX13" s="190"/>
      <c r="XY13" s="190"/>
      <c r="XZ13" s="190"/>
      <c r="YA13" s="190"/>
      <c r="YB13" s="190"/>
      <c r="YC13" s="190"/>
      <c r="YD13" s="190"/>
      <c r="YE13" s="190"/>
      <c r="YF13" s="190"/>
      <c r="YG13" s="190"/>
      <c r="YH13" s="190"/>
      <c r="YI13" s="190"/>
      <c r="YJ13" s="190"/>
      <c r="YK13" s="190"/>
      <c r="YL13" s="190"/>
      <c r="YM13" s="190"/>
      <c r="YN13" s="190"/>
      <c r="YO13" s="190"/>
      <c r="YP13" s="190"/>
      <c r="YQ13" s="190"/>
      <c r="YR13" s="190"/>
      <c r="YS13" s="190"/>
      <c r="YT13" s="190"/>
      <c r="YU13" s="190"/>
      <c r="YV13" s="190"/>
      <c r="YW13" s="190"/>
      <c r="YX13" s="190"/>
      <c r="YY13" s="190"/>
      <c r="YZ13" s="190"/>
      <c r="ZA13" s="190"/>
      <c r="ZB13" s="190"/>
      <c r="ZC13" s="190"/>
      <c r="ZD13" s="190"/>
      <c r="ZE13" s="190"/>
      <c r="ZF13" s="190"/>
      <c r="ZG13" s="190"/>
      <c r="ZH13" s="190"/>
      <c r="ZI13" s="190"/>
      <c r="ZJ13" s="190"/>
      <c r="ZK13" s="190"/>
      <c r="ZL13" s="190"/>
      <c r="ZM13" s="190"/>
      <c r="ZN13" s="190"/>
      <c r="ZO13" s="190"/>
      <c r="ZP13" s="190"/>
      <c r="ZQ13" s="190"/>
      <c r="ZR13" s="190"/>
      <c r="ZS13" s="190"/>
      <c r="ZT13" s="190"/>
      <c r="ZU13" s="190"/>
      <c r="ZV13" s="190"/>
      <c r="ZW13" s="190"/>
      <c r="ZX13" s="190"/>
      <c r="ZY13" s="190"/>
      <c r="ZZ13" s="190"/>
      <c r="AAA13" s="190"/>
      <c r="AAB13" s="190"/>
      <c r="AAC13" s="190"/>
      <c r="AAD13" s="190"/>
      <c r="AAE13" s="190"/>
      <c r="AAF13" s="190"/>
      <c r="AAG13" s="190"/>
      <c r="AAH13" s="190"/>
      <c r="AAI13" s="190"/>
      <c r="AAJ13" s="190"/>
      <c r="AAK13" s="190"/>
      <c r="AAL13" s="190"/>
      <c r="AAM13" s="190"/>
      <c r="AAN13" s="190"/>
      <c r="AAO13" s="190"/>
      <c r="AAP13" s="190"/>
      <c r="AAQ13" s="190"/>
      <c r="AAR13" s="190"/>
      <c r="AAS13" s="190"/>
      <c r="AAT13" s="190"/>
      <c r="AAU13" s="190"/>
      <c r="AAV13" s="190"/>
      <c r="AAW13" s="190"/>
      <c r="AAX13" s="190"/>
      <c r="AAY13" s="190"/>
      <c r="AAZ13" s="190"/>
      <c r="ABA13" s="190"/>
      <c r="ABB13" s="190"/>
      <c r="ABC13" s="190"/>
      <c r="ABD13" s="190"/>
      <c r="ABE13" s="190"/>
      <c r="ABF13" s="190"/>
      <c r="ABG13" s="190"/>
      <c r="ABH13" s="190"/>
      <c r="ABI13" s="190"/>
      <c r="ABJ13" s="190"/>
      <c r="ABK13" s="190"/>
      <c r="ABL13" s="190"/>
      <c r="ABM13" s="190"/>
      <c r="ABN13" s="190"/>
      <c r="ABO13" s="190"/>
      <c r="ABP13" s="190"/>
      <c r="ABQ13" s="190"/>
      <c r="ABR13" s="190"/>
      <c r="ABS13" s="190"/>
      <c r="ABT13" s="190"/>
      <c r="ABU13" s="190"/>
      <c r="ABV13" s="190"/>
      <c r="ABW13" s="190"/>
      <c r="ABX13" s="190"/>
      <c r="ABY13" s="190"/>
      <c r="ABZ13" s="190"/>
      <c r="ACA13" s="190"/>
      <c r="ACB13" s="190"/>
      <c r="ACC13" s="190"/>
      <c r="ACD13" s="190"/>
      <c r="ACE13" s="190"/>
      <c r="ACF13" s="190"/>
      <c r="ACG13" s="190"/>
      <c r="ACH13" s="190"/>
      <c r="ACI13" s="190"/>
      <c r="ACJ13" s="190"/>
      <c r="ACK13" s="190"/>
      <c r="ACL13" s="190"/>
      <c r="ACM13" s="190"/>
      <c r="ACN13" s="190"/>
      <c r="ACO13" s="190"/>
      <c r="ACP13" s="190"/>
      <c r="ACQ13" s="190"/>
      <c r="ACR13" s="190"/>
      <c r="ACS13" s="190"/>
      <c r="ACT13" s="190"/>
      <c r="ACU13" s="190"/>
      <c r="ACV13" s="190"/>
      <c r="ACW13" s="190"/>
      <c r="ACX13" s="190"/>
      <c r="ACY13" s="190"/>
      <c r="ACZ13" s="190"/>
      <c r="ADA13" s="190"/>
      <c r="ADB13" s="190"/>
      <c r="ADC13" s="190"/>
      <c r="ADD13" s="190"/>
      <c r="ADE13" s="190"/>
      <c r="ADF13" s="190"/>
      <c r="ADG13" s="190"/>
      <c r="ADH13" s="190"/>
      <c r="ADI13" s="190"/>
      <c r="ADJ13" s="190"/>
      <c r="ADK13" s="190"/>
      <c r="ADL13" s="190"/>
      <c r="ADM13" s="190"/>
      <c r="ADN13" s="190"/>
      <c r="ADO13" s="190"/>
      <c r="ADP13" s="190"/>
      <c r="ADQ13" s="190"/>
      <c r="ADR13" s="190"/>
      <c r="ADS13" s="190"/>
      <c r="ADT13" s="190"/>
      <c r="ADU13" s="190"/>
      <c r="ADV13" s="190"/>
      <c r="ADW13" s="190"/>
      <c r="ADX13" s="190"/>
      <c r="ADY13" s="190"/>
      <c r="ADZ13" s="190"/>
      <c r="AEA13" s="190"/>
      <c r="AEB13" s="190"/>
      <c r="AEC13" s="190"/>
      <c r="AED13" s="190"/>
      <c r="AEE13" s="190"/>
      <c r="AEF13" s="190"/>
      <c r="AEG13" s="190"/>
      <c r="AEH13" s="190"/>
      <c r="AEI13" s="190"/>
      <c r="AEJ13" s="190"/>
      <c r="AEK13" s="190"/>
      <c r="AEL13" s="190"/>
      <c r="AEM13" s="190"/>
      <c r="AEN13" s="190"/>
      <c r="AEO13" s="190"/>
      <c r="AEP13" s="190"/>
      <c r="AEQ13" s="190"/>
      <c r="AER13" s="190"/>
      <c r="AES13" s="190"/>
      <c r="AET13" s="190"/>
      <c r="AEU13" s="190"/>
      <c r="AEV13" s="190"/>
      <c r="AEW13" s="190"/>
      <c r="AEX13" s="190"/>
      <c r="AEY13" s="190"/>
      <c r="AEZ13" s="190"/>
      <c r="AFA13" s="190"/>
      <c r="AFB13" s="190"/>
      <c r="AFC13" s="190"/>
      <c r="AFD13" s="190"/>
      <c r="AFE13" s="190"/>
      <c r="AFF13" s="190"/>
      <c r="AFG13" s="190"/>
      <c r="AFH13" s="190"/>
      <c r="AFI13" s="190"/>
      <c r="AFJ13" s="190"/>
      <c r="AFK13" s="190"/>
      <c r="AFL13" s="190"/>
      <c r="AFM13" s="190"/>
      <c r="AFN13" s="190"/>
      <c r="AFO13" s="190"/>
      <c r="AFP13" s="190"/>
      <c r="AFQ13" s="190"/>
      <c r="AFR13" s="190"/>
      <c r="AFS13" s="190"/>
      <c r="AFT13" s="190"/>
      <c r="AFU13" s="190"/>
      <c r="AFV13" s="190"/>
      <c r="AFW13" s="190"/>
      <c r="AFX13" s="190"/>
      <c r="AFY13" s="190"/>
      <c r="AFZ13" s="190"/>
      <c r="AGA13" s="190"/>
      <c r="AGB13" s="190"/>
      <c r="AGC13" s="190"/>
      <c r="AGD13" s="190"/>
      <c r="AGE13" s="190"/>
      <c r="AGF13" s="190"/>
      <c r="AGG13" s="190"/>
      <c r="AGH13" s="190"/>
      <c r="AGI13" s="190"/>
      <c r="AGJ13" s="190"/>
      <c r="AGK13" s="190"/>
      <c r="AGL13" s="190"/>
      <c r="AGM13" s="190"/>
      <c r="AGN13" s="190"/>
      <c r="AGO13" s="190"/>
      <c r="AGP13" s="190"/>
      <c r="AGQ13" s="190"/>
      <c r="AGR13" s="190"/>
      <c r="AGS13" s="190"/>
      <c r="AGT13" s="190"/>
      <c r="AGU13" s="190"/>
      <c r="AGV13" s="190"/>
      <c r="AGW13" s="190"/>
      <c r="AGX13" s="190"/>
      <c r="AGY13" s="190"/>
      <c r="AGZ13" s="190"/>
      <c r="AHA13" s="190"/>
      <c r="AHB13" s="190"/>
      <c r="AHC13" s="190"/>
      <c r="AHD13" s="190"/>
      <c r="AHE13" s="190"/>
      <c r="AHF13" s="190"/>
      <c r="AHG13" s="190"/>
      <c r="AHH13" s="190"/>
      <c r="AHI13" s="190"/>
      <c r="AHJ13" s="190"/>
      <c r="AHK13" s="190"/>
      <c r="AHL13" s="190"/>
      <c r="AHM13" s="190"/>
      <c r="AHN13" s="190"/>
      <c r="AHO13" s="190"/>
      <c r="AHP13" s="190"/>
      <c r="AHQ13" s="190"/>
      <c r="AHR13" s="190"/>
      <c r="AHS13" s="190"/>
      <c r="AHT13" s="190"/>
      <c r="AHU13" s="190"/>
      <c r="AHV13" s="190"/>
      <c r="AHW13" s="190"/>
      <c r="AHX13" s="190"/>
      <c r="AHY13" s="190"/>
      <c r="AHZ13" s="190"/>
      <c r="AIA13" s="190"/>
      <c r="AIB13" s="190"/>
      <c r="AIC13" s="190"/>
      <c r="AID13" s="190"/>
      <c r="AIE13" s="190"/>
      <c r="AIF13" s="190"/>
      <c r="AIG13" s="190"/>
      <c r="AIH13" s="190"/>
      <c r="AII13" s="190"/>
      <c r="AIJ13" s="190"/>
      <c r="AIK13" s="190"/>
      <c r="AIL13" s="190"/>
      <c r="AIM13" s="190"/>
      <c r="AIN13" s="190"/>
      <c r="AIO13" s="190"/>
      <c r="AIP13" s="190"/>
      <c r="AIQ13" s="190"/>
      <c r="AIR13" s="190"/>
      <c r="AIS13" s="190"/>
      <c r="AIT13" s="190"/>
      <c r="AIU13" s="190"/>
      <c r="AIV13" s="190"/>
      <c r="AIW13" s="190"/>
      <c r="AIX13" s="190"/>
      <c r="AIY13" s="190"/>
      <c r="AIZ13" s="190"/>
      <c r="AJA13" s="190"/>
      <c r="AJB13" s="190"/>
      <c r="AJC13" s="190"/>
      <c r="AJD13" s="190"/>
      <c r="AJE13" s="190"/>
      <c r="AJF13" s="190"/>
      <c r="AJG13" s="190"/>
      <c r="AJH13" s="190"/>
      <c r="AJI13" s="190"/>
      <c r="AJJ13" s="190"/>
      <c r="AJK13" s="190"/>
      <c r="AJL13" s="190"/>
      <c r="AJM13" s="190"/>
      <c r="AJN13" s="190"/>
      <c r="AJO13" s="190"/>
      <c r="AJP13" s="190"/>
      <c r="AJQ13" s="190"/>
      <c r="AJR13" s="190"/>
      <c r="AJS13" s="190"/>
      <c r="AJT13" s="190"/>
      <c r="AJU13" s="190"/>
      <c r="AJV13" s="190"/>
      <c r="AJW13" s="190"/>
      <c r="AJX13" s="190"/>
      <c r="AJY13" s="190"/>
      <c r="AJZ13" s="190"/>
      <c r="AKA13" s="190"/>
      <c r="AKB13" s="190"/>
      <c r="AKC13" s="190"/>
      <c r="AKD13" s="190"/>
      <c r="AKE13" s="190"/>
      <c r="AKF13" s="190"/>
      <c r="AKG13" s="190"/>
      <c r="AKH13" s="190"/>
      <c r="AKI13" s="190"/>
      <c r="AKJ13" s="190"/>
      <c r="AKK13" s="190"/>
      <c r="AKL13" s="190"/>
      <c r="AKM13" s="190"/>
      <c r="AKN13" s="190"/>
      <c r="AKO13" s="190"/>
      <c r="AKP13" s="190"/>
      <c r="AKQ13" s="190"/>
      <c r="AKR13" s="190"/>
      <c r="AKS13" s="190"/>
      <c r="AKT13" s="190"/>
      <c r="AKU13" s="190"/>
      <c r="AKV13" s="190"/>
      <c r="AKW13" s="190"/>
      <c r="AKX13" s="190"/>
      <c r="AKY13" s="190"/>
      <c r="AKZ13" s="190"/>
      <c r="ALA13" s="190"/>
      <c r="ALB13" s="190"/>
      <c r="ALC13" s="190"/>
      <c r="ALD13" s="190"/>
      <c r="ALE13" s="190"/>
      <c r="ALF13" s="190"/>
      <c r="ALG13" s="190"/>
      <c r="ALH13" s="190"/>
      <c r="ALI13" s="190"/>
      <c r="ALJ13" s="190"/>
      <c r="ALK13" s="190"/>
      <c r="ALL13" s="190"/>
      <c r="ALM13" s="190"/>
      <c r="ALN13" s="190"/>
      <c r="ALO13" s="190"/>
      <c r="ALP13" s="190"/>
      <c r="ALQ13" s="190"/>
      <c r="ALR13" s="190"/>
      <c r="ALS13" s="190"/>
      <c r="ALT13" s="190"/>
      <c r="ALU13" s="190"/>
      <c r="ALV13" s="190"/>
      <c r="ALW13" s="190"/>
      <c r="ALX13" s="190"/>
      <c r="ALY13" s="190"/>
      <c r="ALZ13" s="190"/>
      <c r="AMA13" s="190"/>
      <c r="AMB13" s="190"/>
      <c r="AMC13" s="190"/>
      <c r="AMD13" s="190"/>
      <c r="AME13" s="190"/>
      <c r="AMF13" s="190"/>
      <c r="AMG13" s="190"/>
      <c r="AMH13" s="190"/>
      <c r="AMI13" s="190"/>
      <c r="AMJ13" s="190"/>
      <c r="AMK13" s="190"/>
      <c r="AML13" s="190"/>
      <c r="AMM13" s="190"/>
      <c r="AMN13" s="190"/>
      <c r="AMO13" s="190"/>
      <c r="AMP13" s="190"/>
      <c r="AMQ13" s="190"/>
      <c r="AMR13" s="190"/>
      <c r="AMS13" s="190"/>
      <c r="AMT13" s="190"/>
      <c r="AMU13" s="190"/>
      <c r="AMV13" s="190"/>
      <c r="AMW13" s="190"/>
      <c r="AMX13" s="190"/>
      <c r="AMY13" s="190"/>
      <c r="AMZ13" s="190"/>
      <c r="ANA13" s="190"/>
      <c r="ANB13" s="190"/>
      <c r="ANC13" s="190"/>
      <c r="AND13" s="190"/>
      <c r="ANE13" s="190"/>
      <c r="ANF13" s="190"/>
      <c r="ANG13" s="190"/>
      <c r="ANH13" s="190"/>
      <c r="ANI13" s="190"/>
      <c r="ANJ13" s="190"/>
      <c r="ANK13" s="190"/>
      <c r="ANL13" s="190"/>
      <c r="ANM13" s="190"/>
      <c r="ANN13" s="190"/>
      <c r="ANO13" s="190"/>
      <c r="ANP13" s="190"/>
      <c r="ANQ13" s="190"/>
      <c r="ANR13" s="190"/>
      <c r="ANS13" s="190"/>
      <c r="ANT13" s="190"/>
      <c r="ANU13" s="190"/>
      <c r="ANV13" s="190"/>
      <c r="ANW13" s="190"/>
      <c r="ANX13" s="190"/>
      <c r="ANY13" s="190"/>
      <c r="ANZ13" s="190"/>
      <c r="AOA13" s="190"/>
      <c r="AOB13" s="190"/>
      <c r="AOC13" s="190"/>
      <c r="AOD13" s="190"/>
      <c r="AOE13" s="190"/>
      <c r="AOF13" s="190"/>
      <c r="AOG13" s="190"/>
      <c r="AOH13" s="190"/>
      <c r="AOI13" s="190"/>
      <c r="AOJ13" s="190"/>
      <c r="AOK13" s="190"/>
      <c r="AOL13" s="190"/>
      <c r="AOM13" s="190"/>
      <c r="AON13" s="190"/>
      <c r="AOO13" s="190"/>
      <c r="AOP13" s="190"/>
      <c r="AOQ13" s="190"/>
      <c r="AOR13" s="190"/>
      <c r="AOS13" s="190"/>
      <c r="AOT13" s="190"/>
      <c r="AOU13" s="190"/>
      <c r="AOV13" s="190"/>
      <c r="AOW13" s="190"/>
      <c r="AOX13" s="190"/>
      <c r="AOY13" s="190"/>
      <c r="AOZ13" s="190"/>
      <c r="APA13" s="190"/>
      <c r="APB13" s="190"/>
      <c r="APC13" s="190"/>
      <c r="APD13" s="190"/>
      <c r="APE13" s="190"/>
      <c r="APF13" s="190"/>
      <c r="APG13" s="190"/>
      <c r="APH13" s="190"/>
      <c r="API13" s="190"/>
      <c r="APJ13" s="190"/>
      <c r="APK13" s="190"/>
      <c r="APL13" s="190"/>
      <c r="APM13" s="190"/>
      <c r="APN13" s="190"/>
      <c r="APO13" s="190"/>
      <c r="APP13" s="190"/>
      <c r="APQ13" s="190"/>
      <c r="APR13" s="190"/>
      <c r="APS13" s="190"/>
      <c r="APT13" s="190"/>
      <c r="APU13" s="190"/>
      <c r="APV13" s="190"/>
      <c r="APW13" s="190"/>
      <c r="APX13" s="190"/>
      <c r="APY13" s="190"/>
      <c r="APZ13" s="190"/>
      <c r="AQA13" s="190"/>
      <c r="AQB13" s="190"/>
      <c r="AQC13" s="190"/>
      <c r="AQD13" s="190"/>
      <c r="AQE13" s="190"/>
      <c r="AQF13" s="190"/>
      <c r="AQG13" s="190"/>
      <c r="AQH13" s="190"/>
      <c r="AQI13" s="190"/>
      <c r="AQJ13" s="190"/>
      <c r="AQK13" s="190"/>
      <c r="AQL13" s="190"/>
      <c r="AQM13" s="190"/>
      <c r="AQN13" s="190"/>
      <c r="AQO13" s="190"/>
      <c r="AQP13" s="190"/>
      <c r="AQQ13" s="190"/>
      <c r="AQR13" s="190"/>
      <c r="AQS13" s="190"/>
      <c r="AQT13" s="190"/>
      <c r="AQU13" s="190"/>
      <c r="AQV13" s="190"/>
      <c r="AQW13" s="190"/>
      <c r="AQX13" s="190"/>
      <c r="AQY13" s="190"/>
      <c r="AQZ13" s="190"/>
      <c r="ARA13" s="190"/>
      <c r="ARB13" s="190"/>
      <c r="ARC13" s="190"/>
      <c r="ARD13" s="190"/>
      <c r="ARE13" s="190"/>
      <c r="ARF13" s="190"/>
      <c r="ARG13" s="190"/>
      <c r="ARH13" s="190"/>
      <c r="ARI13" s="190"/>
      <c r="ARJ13" s="190"/>
      <c r="ARK13" s="190"/>
      <c r="ARL13" s="190"/>
      <c r="ARM13" s="190"/>
      <c r="ARN13" s="190"/>
      <c r="ARO13" s="190"/>
      <c r="ARP13" s="190"/>
      <c r="ARQ13" s="190"/>
      <c r="ARR13" s="190"/>
      <c r="ARS13" s="190"/>
      <c r="ART13" s="190"/>
      <c r="ARU13" s="190"/>
      <c r="ARV13" s="190"/>
      <c r="ARW13" s="190"/>
      <c r="ARX13" s="190"/>
      <c r="ARY13" s="190"/>
      <c r="ARZ13" s="190"/>
      <c r="ASA13" s="190"/>
      <c r="ASB13" s="190"/>
      <c r="ASC13" s="190"/>
      <c r="ASD13" s="190"/>
      <c r="ASE13" s="190"/>
      <c r="ASF13" s="190"/>
      <c r="ASG13" s="190"/>
      <c r="ASH13" s="190"/>
      <c r="ASI13" s="190"/>
      <c r="ASJ13" s="190"/>
      <c r="ASK13" s="190"/>
      <c r="ASL13" s="190"/>
      <c r="ASM13" s="190"/>
      <c r="ASN13" s="190"/>
      <c r="ASO13" s="190"/>
      <c r="ASP13" s="190"/>
      <c r="ASQ13" s="190"/>
      <c r="ASR13" s="190"/>
      <c r="ASS13" s="190"/>
      <c r="AST13" s="190"/>
      <c r="ASU13" s="190"/>
      <c r="ASV13" s="190"/>
      <c r="ASW13" s="190"/>
      <c r="ASX13" s="190"/>
      <c r="ASY13" s="190"/>
      <c r="ASZ13" s="190"/>
      <c r="ATA13" s="190"/>
      <c r="ATB13" s="190"/>
      <c r="ATC13" s="190"/>
      <c r="ATD13" s="190"/>
      <c r="ATE13" s="190"/>
      <c r="ATF13" s="190"/>
      <c r="ATG13" s="190"/>
      <c r="ATH13" s="190"/>
      <c r="ATI13" s="190"/>
      <c r="ATJ13" s="190"/>
      <c r="ATK13" s="190"/>
      <c r="ATL13" s="190"/>
      <c r="ATM13" s="190"/>
      <c r="ATN13" s="190"/>
      <c r="ATO13" s="190"/>
      <c r="ATP13" s="190"/>
      <c r="ATQ13" s="190"/>
      <c r="ATR13" s="190"/>
      <c r="ATS13" s="190"/>
      <c r="ATT13" s="190"/>
      <c r="ATU13" s="190"/>
      <c r="ATV13" s="190"/>
      <c r="ATW13" s="190"/>
      <c r="ATX13" s="190"/>
      <c r="ATY13" s="190"/>
      <c r="ATZ13" s="190"/>
      <c r="AUA13" s="190"/>
      <c r="AUB13" s="190"/>
      <c r="AUC13" s="190"/>
      <c r="AUD13" s="190"/>
      <c r="AUE13" s="190"/>
      <c r="AUF13" s="190"/>
      <c r="AUG13" s="190"/>
      <c r="AUH13" s="190"/>
      <c r="AUI13" s="190"/>
      <c r="AUJ13" s="190"/>
      <c r="AUK13" s="190"/>
      <c r="AUL13" s="190"/>
      <c r="AUM13" s="190"/>
      <c r="AUN13" s="190"/>
      <c r="AUO13" s="190"/>
      <c r="AUP13" s="190"/>
      <c r="AUQ13" s="190"/>
      <c r="AUR13" s="190"/>
      <c r="AUS13" s="190"/>
      <c r="AUT13" s="190"/>
      <c r="AUU13" s="190"/>
      <c r="AUV13" s="190"/>
      <c r="AUW13" s="190"/>
      <c r="AUX13" s="190"/>
      <c r="AUY13" s="190"/>
      <c r="AUZ13" s="190"/>
      <c r="AVA13" s="190"/>
      <c r="AVB13" s="190"/>
      <c r="AVC13" s="190"/>
      <c r="AVD13" s="190"/>
      <c r="AVE13" s="190"/>
      <c r="AVF13" s="190"/>
      <c r="AVG13" s="190"/>
      <c r="AVH13" s="190"/>
      <c r="AVI13" s="190"/>
      <c r="AVJ13" s="190"/>
      <c r="AVK13" s="190"/>
      <c r="AVL13" s="190"/>
      <c r="AVM13" s="190"/>
      <c r="AVN13" s="190"/>
      <c r="AVO13" s="190"/>
      <c r="AVP13" s="190"/>
      <c r="AVQ13" s="190"/>
      <c r="AVR13" s="190"/>
      <c r="AVS13" s="190"/>
      <c r="AVT13" s="190"/>
      <c r="AVU13" s="190"/>
      <c r="AVV13" s="190"/>
      <c r="AVW13" s="190"/>
      <c r="AVX13" s="190"/>
      <c r="AVY13" s="190"/>
      <c r="AVZ13" s="190"/>
      <c r="AWA13" s="190"/>
      <c r="AWB13" s="190"/>
      <c r="AWC13" s="190"/>
      <c r="AWD13" s="190"/>
      <c r="AWE13" s="190"/>
      <c r="AWF13" s="190"/>
      <c r="AWG13" s="190"/>
      <c r="AWH13" s="190"/>
      <c r="AWI13" s="190"/>
      <c r="AWJ13" s="190"/>
      <c r="AWK13" s="190"/>
      <c r="AWL13" s="190"/>
      <c r="AWM13" s="190"/>
      <c r="AWN13" s="190"/>
      <c r="AWO13" s="190"/>
      <c r="AWP13" s="190"/>
      <c r="AWQ13" s="190"/>
      <c r="AWR13" s="190"/>
      <c r="AWS13" s="190"/>
      <c r="AWT13" s="190"/>
      <c r="AWU13" s="190"/>
      <c r="AWV13" s="190"/>
      <c r="AWW13" s="190"/>
      <c r="AWX13" s="190"/>
      <c r="AWY13" s="190"/>
      <c r="AWZ13" s="190"/>
      <c r="AXA13" s="190"/>
      <c r="AXB13" s="190"/>
      <c r="AXC13" s="190"/>
      <c r="AXD13" s="190"/>
      <c r="AXE13" s="190"/>
      <c r="AXF13" s="190"/>
      <c r="AXG13" s="190"/>
      <c r="AXH13" s="190"/>
      <c r="AXI13" s="190"/>
      <c r="AXJ13" s="190"/>
      <c r="AXK13" s="190"/>
      <c r="AXL13" s="190"/>
      <c r="AXM13" s="190"/>
      <c r="AXN13" s="190"/>
      <c r="AXO13" s="190"/>
      <c r="AXP13" s="190"/>
      <c r="AXQ13" s="190"/>
      <c r="AXR13" s="190"/>
      <c r="AXS13" s="190"/>
      <c r="AXT13" s="190"/>
      <c r="AXU13" s="190"/>
      <c r="AXV13" s="190"/>
      <c r="AXW13" s="190"/>
      <c r="AXX13" s="190"/>
      <c r="AXY13" s="190"/>
      <c r="AXZ13" s="190"/>
      <c r="AYA13" s="190"/>
      <c r="AYB13" s="190"/>
      <c r="AYC13" s="190"/>
      <c r="AYD13" s="190"/>
      <c r="AYE13" s="190"/>
      <c r="AYF13" s="190"/>
      <c r="AYG13" s="190"/>
      <c r="AYH13" s="190"/>
      <c r="AYI13" s="190"/>
      <c r="AYJ13" s="190"/>
      <c r="AYK13" s="190"/>
      <c r="AYL13" s="190"/>
      <c r="AYM13" s="190"/>
      <c r="AYN13" s="190"/>
      <c r="AYO13" s="190"/>
      <c r="AYP13" s="190"/>
      <c r="AYQ13" s="190"/>
      <c r="AYR13" s="190"/>
      <c r="AYS13" s="190"/>
      <c r="AYT13" s="190"/>
      <c r="AYU13" s="190"/>
      <c r="AYV13" s="190"/>
      <c r="AYW13" s="190"/>
      <c r="AYX13" s="190"/>
      <c r="AYY13" s="190"/>
      <c r="AYZ13" s="190"/>
      <c r="AZA13" s="190"/>
      <c r="AZB13" s="190"/>
      <c r="AZC13" s="190"/>
      <c r="AZD13" s="190"/>
      <c r="AZE13" s="190"/>
      <c r="AZF13" s="190"/>
      <c r="AZG13" s="190"/>
      <c r="AZH13" s="190"/>
      <c r="AZI13" s="190"/>
      <c r="AZJ13" s="190"/>
      <c r="AZK13" s="190"/>
      <c r="AZL13" s="190"/>
      <c r="AZM13" s="190"/>
      <c r="AZN13" s="190"/>
      <c r="AZO13" s="190"/>
      <c r="AZP13" s="190"/>
      <c r="AZQ13" s="190"/>
      <c r="AZR13" s="190"/>
      <c r="AZS13" s="190"/>
      <c r="AZT13" s="190"/>
      <c r="AZU13" s="190"/>
      <c r="AZV13" s="190"/>
      <c r="AZW13" s="190"/>
      <c r="AZX13" s="190"/>
      <c r="AZY13" s="190"/>
      <c r="AZZ13" s="190"/>
      <c r="BAA13" s="190"/>
      <c r="BAB13" s="190"/>
      <c r="BAC13" s="190"/>
      <c r="BAD13" s="190"/>
      <c r="BAE13" s="190"/>
      <c r="BAF13" s="190"/>
      <c r="BAG13" s="190"/>
      <c r="BAH13" s="190"/>
      <c r="BAI13" s="190"/>
      <c r="BAJ13" s="190"/>
      <c r="BAK13" s="190"/>
      <c r="BAL13" s="190"/>
      <c r="BAM13" s="190"/>
      <c r="BAN13" s="190"/>
      <c r="BAO13" s="190"/>
      <c r="BAP13" s="190"/>
      <c r="BAQ13" s="190"/>
      <c r="BAR13" s="190"/>
      <c r="BAS13" s="190"/>
      <c r="BAT13" s="190"/>
      <c r="BAU13" s="190"/>
      <c r="BAV13" s="190"/>
      <c r="BAW13" s="190"/>
      <c r="BAX13" s="190"/>
      <c r="BAY13" s="190"/>
      <c r="BAZ13" s="190"/>
      <c r="BBA13" s="190"/>
      <c r="BBB13" s="190"/>
      <c r="BBC13" s="190"/>
      <c r="BBD13" s="190"/>
      <c r="BBE13" s="190"/>
      <c r="BBF13" s="190"/>
      <c r="BBG13" s="190"/>
      <c r="BBH13" s="190"/>
      <c r="BBI13" s="190"/>
      <c r="BBJ13" s="190"/>
      <c r="BBK13" s="190"/>
      <c r="BBL13" s="190"/>
      <c r="BBM13" s="190"/>
      <c r="BBN13" s="190"/>
      <c r="BBO13" s="190"/>
      <c r="BBP13" s="190"/>
      <c r="BBQ13" s="190"/>
      <c r="BBR13" s="190"/>
      <c r="BBS13" s="190"/>
      <c r="BBT13" s="190"/>
      <c r="BBU13" s="190"/>
      <c r="BBV13" s="190"/>
      <c r="BBW13" s="190"/>
      <c r="BBX13" s="190"/>
      <c r="BBY13" s="190"/>
      <c r="BBZ13" s="190"/>
      <c r="BCA13" s="190"/>
      <c r="BCB13" s="190"/>
      <c r="BCC13" s="190"/>
      <c r="BCD13" s="190"/>
      <c r="BCE13" s="190"/>
      <c r="BCF13" s="190"/>
      <c r="BCG13" s="190"/>
      <c r="BCH13" s="190"/>
      <c r="BCI13" s="190"/>
      <c r="BCJ13" s="190"/>
      <c r="BCK13" s="190"/>
      <c r="BCL13" s="190"/>
      <c r="BCM13" s="190"/>
      <c r="BCN13" s="190"/>
      <c r="BCO13" s="190"/>
      <c r="BCP13" s="190"/>
      <c r="BCQ13" s="190"/>
      <c r="BCR13" s="190"/>
      <c r="BCS13" s="190"/>
      <c r="BCT13" s="190"/>
      <c r="BCU13" s="190"/>
      <c r="BCV13" s="190"/>
      <c r="BCW13" s="190"/>
      <c r="BCX13" s="190"/>
      <c r="BCY13" s="190"/>
      <c r="BCZ13" s="190"/>
      <c r="BDA13" s="190"/>
      <c r="BDB13" s="190"/>
      <c r="BDC13" s="190"/>
      <c r="BDD13" s="190"/>
      <c r="BDE13" s="190"/>
      <c r="BDF13" s="190"/>
      <c r="BDG13" s="190"/>
      <c r="BDH13" s="190"/>
      <c r="BDI13" s="190"/>
      <c r="BDJ13" s="190"/>
      <c r="BDK13" s="190"/>
      <c r="BDL13" s="190"/>
      <c r="BDM13" s="190"/>
      <c r="BDN13" s="190"/>
      <c r="BDO13" s="190"/>
      <c r="BDP13" s="190"/>
      <c r="BDQ13" s="190"/>
      <c r="BDR13" s="190"/>
      <c r="BDS13" s="190"/>
      <c r="BDT13" s="190"/>
      <c r="BDU13" s="190"/>
      <c r="BDV13" s="190"/>
      <c r="BDW13" s="190"/>
      <c r="BDX13" s="190"/>
      <c r="BDY13" s="190"/>
      <c r="BDZ13" s="190"/>
      <c r="BEA13" s="190"/>
      <c r="BEB13" s="190"/>
      <c r="BEC13" s="190"/>
      <c r="BED13" s="190"/>
      <c r="BEE13" s="190"/>
      <c r="BEF13" s="190"/>
      <c r="BEG13" s="190"/>
      <c r="BEH13" s="190"/>
      <c r="BEI13" s="190"/>
      <c r="BEJ13" s="190"/>
      <c r="BEK13" s="190"/>
      <c r="BEL13" s="190"/>
      <c r="BEM13" s="190"/>
      <c r="BEN13" s="190"/>
      <c r="BEO13" s="190"/>
      <c r="BEP13" s="190"/>
      <c r="BEQ13" s="190"/>
      <c r="BER13" s="190"/>
      <c r="BES13" s="190"/>
      <c r="BET13" s="190"/>
      <c r="BEU13" s="190"/>
      <c r="BEV13" s="190"/>
      <c r="BEW13" s="190"/>
      <c r="BEX13" s="190"/>
      <c r="BEY13" s="190"/>
      <c r="BEZ13" s="190"/>
      <c r="BFA13" s="190"/>
      <c r="BFB13" s="190"/>
      <c r="BFC13" s="190"/>
      <c r="BFD13" s="190"/>
      <c r="BFE13" s="190"/>
      <c r="BFF13" s="190"/>
      <c r="BFG13" s="190"/>
      <c r="BFH13" s="190"/>
      <c r="BFI13" s="190"/>
      <c r="BFJ13" s="190"/>
      <c r="BFK13" s="190"/>
      <c r="BFL13" s="190"/>
      <c r="BFM13" s="190"/>
      <c r="BFN13" s="190"/>
      <c r="BFO13" s="190"/>
      <c r="BFP13" s="190"/>
      <c r="BFQ13" s="190"/>
      <c r="BFR13" s="190"/>
      <c r="BFS13" s="190"/>
      <c r="BFT13" s="190"/>
      <c r="BFU13" s="190"/>
      <c r="BFV13" s="190"/>
      <c r="BFW13" s="190"/>
      <c r="BFX13" s="190"/>
      <c r="BFY13" s="190"/>
      <c r="BFZ13" s="190"/>
      <c r="BGA13" s="190"/>
      <c r="BGB13" s="190"/>
      <c r="BGC13" s="190"/>
      <c r="BGD13" s="190"/>
      <c r="BGE13" s="190"/>
      <c r="BGF13" s="190"/>
      <c r="BGG13" s="190"/>
      <c r="BGH13" s="190"/>
      <c r="BGI13" s="190"/>
      <c r="BGJ13" s="190"/>
      <c r="BGK13" s="190"/>
      <c r="BGL13" s="190"/>
      <c r="BGM13" s="190"/>
      <c r="BGN13" s="190"/>
      <c r="BGO13" s="190"/>
      <c r="BGP13" s="190"/>
      <c r="BGQ13" s="190"/>
      <c r="BGR13" s="190"/>
      <c r="BGS13" s="190"/>
      <c r="BGT13" s="190"/>
      <c r="BGU13" s="190"/>
      <c r="BGV13" s="190"/>
      <c r="BGW13" s="190"/>
      <c r="BGX13" s="190"/>
      <c r="BGY13" s="190"/>
      <c r="BGZ13" s="190"/>
      <c r="BHA13" s="190"/>
      <c r="BHB13" s="190"/>
      <c r="BHC13" s="190"/>
      <c r="BHD13" s="190"/>
      <c r="BHE13" s="190"/>
      <c r="BHF13" s="190"/>
      <c r="BHG13" s="190"/>
      <c r="BHH13" s="190"/>
      <c r="BHI13" s="190"/>
      <c r="BHJ13" s="190"/>
      <c r="BHK13" s="190"/>
      <c r="BHL13" s="190"/>
      <c r="BHM13" s="190"/>
      <c r="BHN13" s="190"/>
      <c r="BHO13" s="190"/>
      <c r="BHP13" s="190"/>
      <c r="BHQ13" s="190"/>
      <c r="BHR13" s="190"/>
      <c r="BHS13" s="190"/>
      <c r="BHT13" s="190"/>
      <c r="BHU13" s="190"/>
      <c r="BHV13" s="190"/>
      <c r="BHW13" s="190"/>
      <c r="BHX13" s="190"/>
      <c r="BHY13" s="190"/>
      <c r="BHZ13" s="190"/>
      <c r="BIA13" s="190"/>
      <c r="BIB13" s="190"/>
      <c r="BIC13" s="190"/>
      <c r="BID13" s="190"/>
      <c r="BIE13" s="190"/>
      <c r="BIF13" s="190"/>
      <c r="BIG13" s="190"/>
      <c r="BIH13" s="190"/>
      <c r="BII13" s="190"/>
      <c r="BIJ13" s="190"/>
      <c r="BIK13" s="190"/>
      <c r="BIL13" s="190"/>
      <c r="BIM13" s="190"/>
      <c r="BIN13" s="190"/>
      <c r="BIO13" s="190"/>
      <c r="BIP13" s="190"/>
      <c r="BIQ13" s="190"/>
      <c r="BIR13" s="190"/>
      <c r="BIS13" s="190"/>
      <c r="BIT13" s="190"/>
      <c r="BIU13" s="190"/>
      <c r="BIV13" s="190"/>
      <c r="BIW13" s="190"/>
      <c r="BIX13" s="190"/>
      <c r="BIY13" s="190"/>
      <c r="BIZ13" s="190"/>
      <c r="BJA13" s="190"/>
      <c r="BJB13" s="190"/>
      <c r="BJC13" s="190"/>
      <c r="BJD13" s="190"/>
      <c r="BJE13" s="190"/>
      <c r="BJF13" s="190"/>
      <c r="BJG13" s="190"/>
      <c r="BJH13" s="190"/>
      <c r="BJI13" s="190"/>
      <c r="BJJ13" s="190"/>
      <c r="BJK13" s="190"/>
      <c r="BJL13" s="190"/>
      <c r="BJM13" s="190"/>
      <c r="BJN13" s="190"/>
      <c r="BJO13" s="190"/>
      <c r="BJP13" s="190"/>
      <c r="BJQ13" s="190"/>
      <c r="BJR13" s="190"/>
      <c r="BJS13" s="190"/>
      <c r="BJT13" s="190"/>
      <c r="BJU13" s="190"/>
      <c r="BJV13" s="190"/>
      <c r="BJW13" s="190"/>
      <c r="BJX13" s="190"/>
      <c r="BJY13" s="190"/>
      <c r="BJZ13" s="190"/>
      <c r="BKA13" s="190"/>
      <c r="BKB13" s="190"/>
      <c r="BKC13" s="190"/>
      <c r="BKD13" s="190"/>
      <c r="BKE13" s="190"/>
      <c r="BKF13" s="190"/>
      <c r="BKG13" s="190"/>
      <c r="BKH13" s="190"/>
      <c r="BKI13" s="190"/>
      <c r="BKJ13" s="190"/>
      <c r="BKK13" s="190"/>
      <c r="BKL13" s="190"/>
      <c r="BKM13" s="190"/>
      <c r="BKN13" s="190"/>
      <c r="BKO13" s="190"/>
      <c r="BKP13" s="190"/>
      <c r="BKQ13" s="190"/>
      <c r="BKR13" s="190"/>
      <c r="BKS13" s="190"/>
      <c r="BKT13" s="190"/>
      <c r="BKU13" s="190"/>
      <c r="BKV13" s="190"/>
      <c r="BKW13" s="190"/>
      <c r="BKX13" s="190"/>
      <c r="BKY13" s="190"/>
      <c r="BKZ13" s="190"/>
      <c r="BLA13" s="190"/>
      <c r="BLB13" s="190"/>
      <c r="BLC13" s="190"/>
      <c r="BLD13" s="190"/>
      <c r="BLE13" s="190"/>
      <c r="BLF13" s="190"/>
      <c r="BLG13" s="190"/>
      <c r="BLH13" s="190"/>
      <c r="BLI13" s="190"/>
      <c r="BLJ13" s="190"/>
      <c r="BLK13" s="190"/>
      <c r="BLL13" s="190"/>
      <c r="BLM13" s="190"/>
      <c r="BLN13" s="190"/>
      <c r="BLO13" s="190"/>
      <c r="BLP13" s="190"/>
      <c r="BLQ13" s="190"/>
      <c r="BLR13" s="190"/>
      <c r="BLS13" s="190"/>
      <c r="BLT13" s="190"/>
      <c r="BLU13" s="190"/>
      <c r="BLV13" s="190"/>
      <c r="BLW13" s="190"/>
      <c r="BLX13" s="190"/>
      <c r="BLY13" s="190"/>
      <c r="BLZ13" s="190"/>
      <c r="BMA13" s="190"/>
      <c r="BMB13" s="190"/>
      <c r="BMC13" s="190"/>
      <c r="BMD13" s="190"/>
      <c r="BME13" s="190"/>
      <c r="BMF13" s="190"/>
      <c r="BMG13" s="190"/>
      <c r="BMH13" s="190"/>
      <c r="BMI13" s="190"/>
      <c r="BMJ13" s="190"/>
      <c r="BMK13" s="190"/>
      <c r="BML13" s="190"/>
      <c r="BMM13" s="190"/>
      <c r="BMN13" s="190"/>
      <c r="BMO13" s="190"/>
      <c r="BMP13" s="190"/>
      <c r="BMQ13" s="190"/>
      <c r="BMR13" s="190"/>
      <c r="BMS13" s="190"/>
      <c r="BMT13" s="190"/>
      <c r="BMU13" s="190"/>
      <c r="BMV13" s="190"/>
      <c r="BMW13" s="190"/>
      <c r="BMX13" s="190"/>
      <c r="BMY13" s="190"/>
      <c r="BMZ13" s="190"/>
      <c r="BNA13" s="190"/>
      <c r="BNB13" s="190"/>
      <c r="BNC13" s="190"/>
      <c r="BND13" s="190"/>
      <c r="BNE13" s="190"/>
      <c r="BNF13" s="190"/>
      <c r="BNG13" s="190"/>
      <c r="BNH13" s="190"/>
      <c r="BNI13" s="190"/>
      <c r="BNJ13" s="190"/>
      <c r="BNK13" s="190"/>
      <c r="BNL13" s="190"/>
      <c r="BNM13" s="190"/>
      <c r="BNN13" s="190"/>
      <c r="BNO13" s="190"/>
      <c r="BNP13" s="190"/>
      <c r="BNQ13" s="190"/>
      <c r="BNR13" s="190"/>
      <c r="BNS13" s="190"/>
      <c r="BNT13" s="190"/>
      <c r="BNU13" s="190"/>
      <c r="BNV13" s="190"/>
      <c r="BNW13" s="190"/>
      <c r="BNX13" s="190"/>
      <c r="BNY13" s="190"/>
      <c r="BNZ13" s="190"/>
      <c r="BOA13" s="190"/>
      <c r="BOB13" s="190"/>
      <c r="BOC13" s="190"/>
      <c r="BOD13" s="190"/>
      <c r="BOE13" s="190"/>
      <c r="BOF13" s="190"/>
      <c r="BOG13" s="190"/>
      <c r="BOH13" s="190"/>
      <c r="BOI13" s="190"/>
      <c r="BOJ13" s="190"/>
      <c r="BOK13" s="190"/>
      <c r="BOL13" s="190"/>
      <c r="BOM13" s="190"/>
      <c r="BON13" s="190"/>
      <c r="BOO13" s="190"/>
      <c r="BOP13" s="190"/>
      <c r="BOQ13" s="190"/>
      <c r="BOR13" s="190"/>
      <c r="BOS13" s="190"/>
      <c r="BOT13" s="190"/>
      <c r="BOU13" s="190"/>
      <c r="BOV13" s="190"/>
      <c r="BOW13" s="190"/>
      <c r="BOX13" s="190"/>
      <c r="BOY13" s="190"/>
      <c r="BOZ13" s="190"/>
      <c r="BPA13" s="190"/>
      <c r="BPB13" s="190"/>
      <c r="BPC13" s="190"/>
      <c r="BPD13" s="190"/>
      <c r="BPE13" s="190"/>
      <c r="BPF13" s="190"/>
      <c r="BPG13" s="190"/>
      <c r="BPH13" s="190"/>
      <c r="BPI13" s="190"/>
      <c r="BPJ13" s="190"/>
      <c r="BPK13" s="190"/>
      <c r="BPL13" s="190"/>
      <c r="BPM13" s="190"/>
      <c r="BPN13" s="190"/>
      <c r="BPO13" s="190"/>
      <c r="BPP13" s="190"/>
      <c r="BPQ13" s="190"/>
      <c r="BPR13" s="190"/>
      <c r="BPS13" s="190"/>
      <c r="BPT13" s="190"/>
      <c r="BPU13" s="190"/>
      <c r="BPV13" s="190"/>
      <c r="BPW13" s="190"/>
      <c r="BPX13" s="190"/>
      <c r="BPY13" s="190"/>
      <c r="BPZ13" s="190"/>
      <c r="BQA13" s="190"/>
      <c r="BQB13" s="190"/>
      <c r="BQC13" s="190"/>
      <c r="BQD13" s="190"/>
      <c r="BQE13" s="190"/>
      <c r="BQF13" s="190"/>
      <c r="BQG13" s="190"/>
      <c r="BQH13" s="190"/>
      <c r="BQI13" s="190"/>
      <c r="BQJ13" s="190"/>
      <c r="BQK13" s="190"/>
      <c r="BQL13" s="190"/>
      <c r="BQM13" s="190"/>
      <c r="BQN13" s="190"/>
      <c r="BQO13" s="190"/>
      <c r="BQP13" s="190"/>
      <c r="BQQ13" s="190"/>
      <c r="BQR13" s="190"/>
      <c r="BQS13" s="190"/>
      <c r="BQT13" s="190"/>
      <c r="BQU13" s="190"/>
      <c r="BQV13" s="190"/>
      <c r="BQW13" s="190"/>
      <c r="BQX13" s="190"/>
      <c r="BQY13" s="190"/>
      <c r="BQZ13" s="190"/>
      <c r="BRA13" s="190"/>
      <c r="BRB13" s="190"/>
      <c r="BRC13" s="190"/>
      <c r="BRD13" s="190"/>
      <c r="BRE13" s="190"/>
      <c r="BRF13" s="190"/>
      <c r="BRG13" s="190"/>
      <c r="BRH13" s="190"/>
      <c r="BRI13" s="190"/>
      <c r="BRJ13" s="190"/>
      <c r="BRK13" s="190"/>
      <c r="BRL13" s="190"/>
      <c r="BRM13" s="190"/>
      <c r="BRN13" s="190"/>
      <c r="BRO13" s="190"/>
      <c r="BRP13" s="190"/>
      <c r="BRQ13" s="190"/>
      <c r="BRR13" s="190"/>
      <c r="BRS13" s="190"/>
      <c r="BRT13" s="190"/>
      <c r="BRU13" s="190"/>
      <c r="BRV13" s="190"/>
      <c r="BRW13" s="190"/>
      <c r="BRX13" s="190"/>
      <c r="BRY13" s="190"/>
      <c r="BRZ13" s="190"/>
      <c r="BSA13" s="190"/>
      <c r="BSB13" s="190"/>
      <c r="BSC13" s="190"/>
      <c r="BSD13" s="190"/>
      <c r="BSE13" s="190"/>
      <c r="BSF13" s="190"/>
      <c r="BSG13" s="190"/>
      <c r="BSH13" s="190"/>
      <c r="BSI13" s="190"/>
      <c r="BSJ13" s="190"/>
      <c r="BSK13" s="190"/>
      <c r="BSL13" s="190"/>
      <c r="BSM13" s="190"/>
      <c r="BSN13" s="190"/>
      <c r="BSO13" s="190"/>
      <c r="BSP13" s="190"/>
      <c r="BSQ13" s="190"/>
      <c r="BSR13" s="190"/>
      <c r="BSS13" s="190"/>
      <c r="BST13" s="190"/>
      <c r="BSU13" s="190"/>
      <c r="BSV13" s="190"/>
      <c r="BSW13" s="190"/>
      <c r="BSX13" s="190"/>
      <c r="BSY13" s="190"/>
      <c r="BSZ13" s="190"/>
      <c r="BTA13" s="190"/>
      <c r="BTB13" s="190"/>
      <c r="BTC13" s="190"/>
      <c r="BTD13" s="190"/>
      <c r="BTE13" s="190"/>
      <c r="BTF13" s="190"/>
      <c r="BTG13" s="190"/>
      <c r="BTH13" s="190"/>
      <c r="BTI13" s="190"/>
      <c r="BTJ13" s="190"/>
      <c r="BTK13" s="190"/>
      <c r="BTL13" s="190"/>
      <c r="BTM13" s="190"/>
      <c r="BTN13" s="190"/>
      <c r="BTO13" s="190"/>
      <c r="BTP13" s="190"/>
      <c r="BTQ13" s="190"/>
      <c r="BTR13" s="190"/>
      <c r="BTS13" s="190"/>
      <c r="BTT13" s="190"/>
      <c r="BTU13" s="190"/>
      <c r="BTV13" s="190"/>
      <c r="BTW13" s="190"/>
      <c r="BTX13" s="190"/>
      <c r="BTY13" s="190"/>
      <c r="BTZ13" s="190"/>
      <c r="BUA13" s="190"/>
      <c r="BUB13" s="190"/>
      <c r="BUC13" s="190"/>
      <c r="BUD13" s="190"/>
      <c r="BUE13" s="190"/>
      <c r="BUF13" s="190"/>
      <c r="BUG13" s="190"/>
      <c r="BUH13" s="190"/>
      <c r="BUI13" s="190"/>
      <c r="BUJ13" s="190"/>
      <c r="BUK13" s="190"/>
      <c r="BUL13" s="190"/>
      <c r="BUM13" s="190"/>
      <c r="BUN13" s="190"/>
      <c r="BUO13" s="190"/>
      <c r="BUP13" s="190"/>
      <c r="BUQ13" s="190"/>
      <c r="BUR13" s="190"/>
      <c r="BUS13" s="190"/>
      <c r="BUT13" s="190"/>
      <c r="BUU13" s="190"/>
      <c r="BUV13" s="190"/>
      <c r="BUW13" s="190"/>
      <c r="BUX13" s="190"/>
      <c r="BUY13" s="190"/>
      <c r="BUZ13" s="190"/>
      <c r="BVA13" s="190"/>
      <c r="BVB13" s="190"/>
      <c r="BVC13" s="190"/>
      <c r="BVD13" s="190"/>
      <c r="BVE13" s="190"/>
      <c r="BVF13" s="190"/>
      <c r="BVG13" s="190"/>
      <c r="BVH13" s="190"/>
      <c r="BVI13" s="190"/>
      <c r="BVJ13" s="190"/>
      <c r="BVK13" s="190"/>
      <c r="BVL13" s="190"/>
      <c r="BVM13" s="190"/>
      <c r="BVN13" s="190"/>
      <c r="BVO13" s="190"/>
      <c r="BVP13" s="190"/>
      <c r="BVQ13" s="190"/>
      <c r="BVR13" s="190"/>
      <c r="BVS13" s="190"/>
      <c r="BVT13" s="190"/>
      <c r="BVU13" s="190"/>
      <c r="BVV13" s="190"/>
      <c r="BVW13" s="190"/>
      <c r="BVX13" s="190"/>
      <c r="BVY13" s="190"/>
      <c r="BVZ13" s="190"/>
      <c r="BWA13" s="190"/>
      <c r="BWB13" s="190"/>
      <c r="BWC13" s="190"/>
      <c r="BWD13" s="190"/>
      <c r="BWE13" s="190"/>
      <c r="BWF13" s="190"/>
      <c r="BWG13" s="190"/>
      <c r="BWH13" s="190"/>
      <c r="BWI13" s="190"/>
      <c r="BWJ13" s="190"/>
      <c r="BWK13" s="190"/>
      <c r="BWL13" s="190"/>
      <c r="BWM13" s="190"/>
      <c r="BWN13" s="190"/>
      <c r="BWO13" s="190"/>
      <c r="BWP13" s="190"/>
      <c r="BWQ13" s="190"/>
      <c r="BWR13" s="190"/>
      <c r="BWS13" s="190"/>
      <c r="BWT13" s="190"/>
      <c r="BWU13" s="190"/>
      <c r="BWV13" s="190"/>
      <c r="BWW13" s="190"/>
      <c r="BWX13" s="190"/>
      <c r="BWY13" s="190"/>
      <c r="BWZ13" s="190"/>
      <c r="BXA13" s="190"/>
      <c r="BXB13" s="190"/>
      <c r="BXC13" s="190"/>
      <c r="BXD13" s="190"/>
      <c r="BXE13" s="190"/>
      <c r="BXF13" s="190"/>
      <c r="BXG13" s="190"/>
      <c r="BXH13" s="190"/>
      <c r="BXI13" s="190"/>
      <c r="BXJ13" s="190"/>
      <c r="BXK13" s="190"/>
      <c r="BXL13" s="190"/>
      <c r="BXM13" s="190"/>
      <c r="BXN13" s="190"/>
      <c r="BXO13" s="190"/>
      <c r="BXP13" s="190"/>
      <c r="BXQ13" s="190"/>
      <c r="BXR13" s="190"/>
      <c r="BXS13" s="190"/>
      <c r="BXT13" s="190"/>
      <c r="BXU13" s="190"/>
      <c r="BXV13" s="190"/>
      <c r="BXW13" s="190"/>
      <c r="BXX13" s="190"/>
      <c r="BXY13" s="190"/>
      <c r="BXZ13" s="190"/>
      <c r="BYA13" s="190"/>
      <c r="BYB13" s="190"/>
      <c r="BYC13" s="190"/>
      <c r="BYD13" s="190"/>
      <c r="BYE13" s="190"/>
      <c r="BYF13" s="190"/>
      <c r="BYG13" s="190"/>
      <c r="BYH13" s="190"/>
      <c r="BYI13" s="190"/>
      <c r="BYJ13" s="190"/>
      <c r="BYK13" s="190"/>
      <c r="BYL13" s="190"/>
      <c r="BYM13" s="190"/>
      <c r="BYN13" s="190"/>
      <c r="BYO13" s="190"/>
      <c r="BYP13" s="190"/>
      <c r="BYQ13" s="190"/>
      <c r="BYR13" s="190"/>
      <c r="BYS13" s="190"/>
      <c r="BYT13" s="190"/>
      <c r="BYU13" s="190"/>
      <c r="BYV13" s="190"/>
      <c r="BYW13" s="190"/>
      <c r="BYX13" s="190"/>
      <c r="BYY13" s="190"/>
      <c r="BYZ13" s="190"/>
      <c r="BZA13" s="190"/>
      <c r="BZB13" s="190"/>
      <c r="BZC13" s="190"/>
      <c r="BZD13" s="190"/>
      <c r="BZE13" s="190"/>
      <c r="BZF13" s="190"/>
      <c r="BZG13" s="190"/>
      <c r="BZH13" s="190"/>
      <c r="BZI13" s="190"/>
      <c r="BZJ13" s="190"/>
      <c r="BZK13" s="190"/>
      <c r="BZL13" s="190"/>
      <c r="BZM13" s="190"/>
      <c r="BZN13" s="190"/>
      <c r="BZO13" s="190"/>
      <c r="BZP13" s="190"/>
      <c r="BZQ13" s="190"/>
      <c r="BZR13" s="190"/>
      <c r="BZS13" s="190"/>
      <c r="BZT13" s="190"/>
      <c r="BZU13" s="190"/>
      <c r="BZV13" s="190"/>
      <c r="BZW13" s="190"/>
      <c r="BZX13" s="190"/>
      <c r="BZY13" s="190"/>
      <c r="BZZ13" s="190"/>
      <c r="CAA13" s="190"/>
      <c r="CAB13" s="190"/>
      <c r="CAC13" s="190"/>
      <c r="CAD13" s="190"/>
      <c r="CAE13" s="190"/>
      <c r="CAF13" s="190"/>
      <c r="CAG13" s="190"/>
      <c r="CAH13" s="190"/>
      <c r="CAI13" s="190"/>
      <c r="CAJ13" s="190"/>
      <c r="CAK13" s="190"/>
      <c r="CAL13" s="190"/>
      <c r="CAM13" s="190"/>
      <c r="CAN13" s="190"/>
      <c r="CAO13" s="190"/>
      <c r="CAP13" s="190"/>
      <c r="CAQ13" s="190"/>
      <c r="CAR13" s="190"/>
      <c r="CAS13" s="190"/>
      <c r="CAT13" s="190"/>
      <c r="CAU13" s="190"/>
      <c r="CAV13" s="190"/>
      <c r="CAW13" s="190"/>
      <c r="CAX13" s="190"/>
      <c r="CAY13" s="190"/>
      <c r="CAZ13" s="190"/>
      <c r="CBA13" s="190"/>
      <c r="CBB13" s="190"/>
      <c r="CBC13" s="190"/>
      <c r="CBD13" s="190"/>
      <c r="CBE13" s="190"/>
      <c r="CBF13" s="190"/>
      <c r="CBG13" s="190"/>
      <c r="CBH13" s="190"/>
      <c r="CBI13" s="190"/>
      <c r="CBJ13" s="190"/>
      <c r="CBK13" s="190"/>
      <c r="CBL13" s="190"/>
      <c r="CBM13" s="190"/>
      <c r="CBN13" s="190"/>
      <c r="CBO13" s="190"/>
      <c r="CBP13" s="190"/>
      <c r="CBQ13" s="190"/>
      <c r="CBR13" s="190"/>
      <c r="CBS13" s="190"/>
      <c r="CBT13" s="190"/>
      <c r="CBU13" s="190"/>
      <c r="CBV13" s="190"/>
      <c r="CBW13" s="190"/>
      <c r="CBX13" s="190"/>
      <c r="CBY13" s="190"/>
      <c r="CBZ13" s="190"/>
      <c r="CCA13" s="190"/>
      <c r="CCB13" s="190"/>
      <c r="CCC13" s="190"/>
      <c r="CCD13" s="190"/>
      <c r="CCE13" s="190"/>
      <c r="CCF13" s="190"/>
      <c r="CCG13" s="190"/>
      <c r="CCH13" s="190"/>
      <c r="CCI13" s="190"/>
      <c r="CCJ13" s="190"/>
      <c r="CCK13" s="190"/>
      <c r="CCL13" s="190"/>
      <c r="CCM13" s="190"/>
      <c r="CCN13" s="190"/>
      <c r="CCO13" s="190"/>
      <c r="CCP13" s="190"/>
      <c r="CCQ13" s="190"/>
      <c r="CCR13" s="190"/>
      <c r="CCS13" s="190"/>
      <c r="CCT13" s="190"/>
      <c r="CCU13" s="190"/>
      <c r="CCV13" s="190"/>
      <c r="CCW13" s="190"/>
      <c r="CCX13" s="190"/>
      <c r="CCY13" s="190"/>
      <c r="CCZ13" s="190"/>
      <c r="CDA13" s="190"/>
      <c r="CDB13" s="190"/>
      <c r="CDC13" s="190"/>
      <c r="CDD13" s="190"/>
      <c r="CDE13" s="190"/>
      <c r="CDF13" s="190"/>
      <c r="CDG13" s="190"/>
      <c r="CDH13" s="190"/>
      <c r="CDI13" s="190"/>
      <c r="CDJ13" s="190"/>
      <c r="CDK13" s="190"/>
      <c r="CDL13" s="190"/>
      <c r="CDM13" s="190"/>
      <c r="CDN13" s="190"/>
      <c r="CDO13" s="190"/>
      <c r="CDP13" s="190"/>
      <c r="CDQ13" s="190"/>
      <c r="CDR13" s="190"/>
      <c r="CDS13" s="190"/>
      <c r="CDT13" s="190"/>
      <c r="CDU13" s="190"/>
      <c r="CDV13" s="190"/>
      <c r="CDW13" s="190"/>
      <c r="CDX13" s="190"/>
      <c r="CDY13" s="190"/>
      <c r="CDZ13" s="190"/>
      <c r="CEA13" s="190"/>
      <c r="CEB13" s="190"/>
      <c r="CEC13" s="190"/>
      <c r="CED13" s="190"/>
      <c r="CEE13" s="190"/>
      <c r="CEF13" s="190"/>
      <c r="CEG13" s="190"/>
      <c r="CEH13" s="190"/>
      <c r="CEI13" s="190"/>
      <c r="CEJ13" s="190"/>
      <c r="CEK13" s="190"/>
      <c r="CEL13" s="190"/>
      <c r="CEM13" s="190"/>
      <c r="CEN13" s="190"/>
      <c r="CEO13" s="190"/>
      <c r="CEP13" s="190"/>
      <c r="CEQ13" s="190"/>
      <c r="CER13" s="190"/>
      <c r="CES13" s="190"/>
      <c r="CET13" s="190"/>
      <c r="CEU13" s="190"/>
      <c r="CEV13" s="190"/>
      <c r="CEW13" s="190"/>
      <c r="CEX13" s="190"/>
      <c r="CEY13" s="190"/>
      <c r="CEZ13" s="190"/>
      <c r="CFA13" s="190"/>
      <c r="CFB13" s="190"/>
      <c r="CFC13" s="190"/>
      <c r="CFD13" s="190"/>
      <c r="CFE13" s="190"/>
      <c r="CFF13" s="190"/>
      <c r="CFG13" s="190"/>
      <c r="CFH13" s="190"/>
      <c r="CFI13" s="190"/>
      <c r="CFJ13" s="190"/>
      <c r="CFK13" s="190"/>
      <c r="CFL13" s="190"/>
      <c r="CFM13" s="190"/>
      <c r="CFN13" s="190"/>
      <c r="CFO13" s="190"/>
      <c r="CFP13" s="190"/>
      <c r="CFQ13" s="190"/>
      <c r="CFR13" s="190"/>
      <c r="CFS13" s="190"/>
      <c r="CFT13" s="190"/>
      <c r="CFU13" s="190"/>
      <c r="CFV13" s="190"/>
      <c r="CFW13" s="190"/>
      <c r="CFX13" s="190"/>
      <c r="CFY13" s="190"/>
      <c r="CFZ13" s="190"/>
      <c r="CGA13" s="190"/>
      <c r="CGB13" s="190"/>
      <c r="CGC13" s="190"/>
      <c r="CGD13" s="190"/>
      <c r="CGE13" s="190"/>
      <c r="CGF13" s="190"/>
      <c r="CGG13" s="190"/>
      <c r="CGH13" s="190"/>
      <c r="CGI13" s="190"/>
      <c r="CGJ13" s="190"/>
      <c r="CGK13" s="190"/>
      <c r="CGL13" s="190"/>
      <c r="CGM13" s="190"/>
      <c r="CGN13" s="190"/>
      <c r="CGO13" s="190"/>
      <c r="CGP13" s="190"/>
      <c r="CGQ13" s="190"/>
      <c r="CGR13" s="190"/>
      <c r="CGS13" s="190"/>
      <c r="CGT13" s="190"/>
      <c r="CGU13" s="190"/>
      <c r="CGV13" s="190"/>
      <c r="CGW13" s="190"/>
      <c r="CGX13" s="190"/>
      <c r="CGY13" s="190"/>
      <c r="CGZ13" s="190"/>
      <c r="CHA13" s="190"/>
      <c r="CHB13" s="190"/>
      <c r="CHC13" s="190"/>
      <c r="CHD13" s="190"/>
      <c r="CHE13" s="190"/>
      <c r="CHF13" s="190"/>
      <c r="CHG13" s="190"/>
      <c r="CHH13" s="190"/>
      <c r="CHI13" s="190"/>
      <c r="CHJ13" s="190"/>
      <c r="CHK13" s="190"/>
      <c r="CHL13" s="190"/>
      <c r="CHM13" s="190"/>
      <c r="CHN13" s="190"/>
      <c r="CHO13" s="190"/>
      <c r="CHP13" s="190"/>
      <c r="CHQ13" s="190"/>
      <c r="CHR13" s="190"/>
      <c r="CHS13" s="190"/>
      <c r="CHT13" s="190"/>
      <c r="CHU13" s="190"/>
      <c r="CHV13" s="190"/>
      <c r="CHW13" s="190"/>
      <c r="CHX13" s="190"/>
      <c r="CHY13" s="190"/>
      <c r="CHZ13" s="190"/>
      <c r="CIA13" s="190"/>
      <c r="CIB13" s="190"/>
      <c r="CIC13" s="190"/>
      <c r="CID13" s="190"/>
      <c r="CIE13" s="190"/>
      <c r="CIF13" s="190"/>
      <c r="CIG13" s="190"/>
      <c r="CIH13" s="190"/>
      <c r="CII13" s="190"/>
      <c r="CIJ13" s="190"/>
      <c r="CIK13" s="190"/>
      <c r="CIL13" s="190"/>
      <c r="CIM13" s="190"/>
      <c r="CIN13" s="190"/>
      <c r="CIO13" s="190"/>
      <c r="CIP13" s="190"/>
      <c r="CIQ13" s="190"/>
      <c r="CIR13" s="190"/>
      <c r="CIS13" s="190"/>
      <c r="CIT13" s="190"/>
      <c r="CIU13" s="190"/>
      <c r="CIV13" s="190"/>
      <c r="CIW13" s="190"/>
      <c r="CIX13" s="190"/>
      <c r="CIY13" s="190"/>
      <c r="CIZ13" s="190"/>
      <c r="CJA13" s="190"/>
      <c r="CJB13" s="190"/>
      <c r="CJC13" s="190"/>
      <c r="CJD13" s="190"/>
      <c r="CJE13" s="190"/>
      <c r="CJF13" s="190"/>
      <c r="CJG13" s="190"/>
      <c r="CJH13" s="190"/>
      <c r="CJI13" s="190"/>
      <c r="CJJ13" s="190"/>
      <c r="CJK13" s="190"/>
      <c r="CJL13" s="190"/>
      <c r="CJM13" s="190"/>
      <c r="CJN13" s="190"/>
      <c r="CJO13" s="190"/>
      <c r="CJP13" s="190"/>
      <c r="CJQ13" s="190"/>
      <c r="CJR13" s="190"/>
      <c r="CJS13" s="190"/>
      <c r="CJT13" s="190"/>
      <c r="CJU13" s="190"/>
      <c r="CJV13" s="190"/>
      <c r="CJW13" s="190"/>
      <c r="CJX13" s="190"/>
      <c r="CJY13" s="190"/>
      <c r="CJZ13" s="190"/>
      <c r="CKA13" s="190"/>
      <c r="CKB13" s="190"/>
      <c r="CKC13" s="190"/>
      <c r="CKD13" s="190"/>
      <c r="CKE13" s="190"/>
      <c r="CKF13" s="190"/>
      <c r="CKG13" s="190"/>
      <c r="CKH13" s="190"/>
      <c r="CKI13" s="190"/>
      <c r="CKJ13" s="190"/>
      <c r="CKK13" s="190"/>
      <c r="CKL13" s="190"/>
      <c r="CKM13" s="190"/>
      <c r="CKN13" s="190"/>
      <c r="CKO13" s="190"/>
      <c r="CKP13" s="190"/>
      <c r="CKQ13" s="190"/>
      <c r="CKR13" s="190"/>
      <c r="CKS13" s="190"/>
      <c r="CKT13" s="190"/>
      <c r="CKU13" s="190"/>
      <c r="CKV13" s="190"/>
      <c r="CKW13" s="190"/>
      <c r="CKX13" s="190"/>
      <c r="CKY13" s="190"/>
      <c r="CKZ13" s="190"/>
      <c r="CLA13" s="190"/>
      <c r="CLB13" s="190"/>
      <c r="CLC13" s="190"/>
      <c r="CLD13" s="190"/>
      <c r="CLE13" s="190"/>
      <c r="CLF13" s="190"/>
      <c r="CLG13" s="190"/>
      <c r="CLH13" s="190"/>
      <c r="CLI13" s="190"/>
      <c r="CLJ13" s="190"/>
      <c r="CLK13" s="190"/>
      <c r="CLL13" s="190"/>
      <c r="CLM13" s="190"/>
      <c r="CLN13" s="190"/>
      <c r="CLO13" s="190"/>
      <c r="CLP13" s="190"/>
      <c r="CLQ13" s="190"/>
      <c r="CLR13" s="190"/>
      <c r="CLS13" s="190"/>
      <c r="CLT13" s="190"/>
      <c r="CLU13" s="190"/>
      <c r="CLV13" s="190"/>
      <c r="CLW13" s="190"/>
      <c r="CLX13" s="190"/>
      <c r="CLY13" s="190"/>
      <c r="CLZ13" s="190"/>
      <c r="CMA13" s="190"/>
      <c r="CMB13" s="190"/>
      <c r="CMC13" s="190"/>
      <c r="CMD13" s="190"/>
      <c r="CME13" s="190"/>
      <c r="CMF13" s="190"/>
      <c r="CMG13" s="190"/>
      <c r="CMH13" s="190"/>
      <c r="CMI13" s="190"/>
      <c r="CMJ13" s="190"/>
      <c r="CMK13" s="190"/>
      <c r="CML13" s="190"/>
      <c r="CMM13" s="190"/>
      <c r="CMN13" s="190"/>
      <c r="CMO13" s="190"/>
      <c r="CMP13" s="190"/>
      <c r="CMQ13" s="190"/>
      <c r="CMR13" s="190"/>
      <c r="CMS13" s="190"/>
      <c r="CMT13" s="190"/>
      <c r="CMU13" s="190"/>
      <c r="CMV13" s="190"/>
      <c r="CMW13" s="190"/>
      <c r="CMX13" s="190"/>
      <c r="CMY13" s="190"/>
      <c r="CMZ13" s="190"/>
      <c r="CNA13" s="190"/>
      <c r="CNB13" s="190"/>
      <c r="CNC13" s="190"/>
      <c r="CND13" s="190"/>
      <c r="CNE13" s="190"/>
      <c r="CNF13" s="190"/>
      <c r="CNG13" s="190"/>
      <c r="CNH13" s="190"/>
      <c r="CNI13" s="190"/>
      <c r="CNJ13" s="190"/>
      <c r="CNK13" s="190"/>
      <c r="CNL13" s="190"/>
      <c r="CNM13" s="190"/>
      <c r="CNN13" s="190"/>
      <c r="CNO13" s="190"/>
      <c r="CNP13" s="190"/>
      <c r="CNQ13" s="190"/>
      <c r="CNR13" s="190"/>
      <c r="CNS13" s="190"/>
      <c r="CNT13" s="190"/>
      <c r="CNU13" s="190"/>
      <c r="CNV13" s="190"/>
      <c r="CNW13" s="190"/>
      <c r="CNX13" s="190"/>
      <c r="CNY13" s="190"/>
      <c r="CNZ13" s="190"/>
      <c r="COA13" s="190"/>
      <c r="COB13" s="190"/>
      <c r="COC13" s="190"/>
      <c r="COD13" s="190"/>
      <c r="COE13" s="190"/>
      <c r="COF13" s="190"/>
      <c r="COG13" s="190"/>
      <c r="COH13" s="190"/>
      <c r="COI13" s="190"/>
      <c r="COJ13" s="190"/>
      <c r="COK13" s="190"/>
      <c r="COL13" s="190"/>
      <c r="COM13" s="190"/>
      <c r="CON13" s="190"/>
      <c r="COO13" s="190"/>
      <c r="COP13" s="190"/>
      <c r="COQ13" s="190"/>
      <c r="COR13" s="190"/>
      <c r="COS13" s="190"/>
      <c r="COT13" s="190"/>
      <c r="COU13" s="190"/>
      <c r="COV13" s="190"/>
      <c r="COW13" s="190"/>
      <c r="COX13" s="190"/>
      <c r="COY13" s="190"/>
      <c r="COZ13" s="190"/>
      <c r="CPA13" s="190"/>
      <c r="CPB13" s="190"/>
      <c r="CPC13" s="190"/>
      <c r="CPD13" s="190"/>
      <c r="CPE13" s="190"/>
      <c r="CPF13" s="190"/>
      <c r="CPG13" s="190"/>
      <c r="CPH13" s="190"/>
      <c r="CPI13" s="190"/>
      <c r="CPJ13" s="190"/>
      <c r="CPK13" s="190"/>
      <c r="CPL13" s="190"/>
      <c r="CPM13" s="190"/>
      <c r="CPN13" s="190"/>
      <c r="CPO13" s="190"/>
      <c r="CPP13" s="190"/>
      <c r="CPQ13" s="190"/>
      <c r="CPR13" s="190"/>
      <c r="CPS13" s="190"/>
      <c r="CPT13" s="190"/>
      <c r="CPU13" s="190"/>
      <c r="CPV13" s="190"/>
      <c r="CPW13" s="190"/>
      <c r="CPX13" s="190"/>
      <c r="CPY13" s="190"/>
      <c r="CPZ13" s="190"/>
      <c r="CQA13" s="190"/>
      <c r="CQB13" s="190"/>
      <c r="CQC13" s="190"/>
      <c r="CQD13" s="190"/>
      <c r="CQE13" s="190"/>
      <c r="CQF13" s="190"/>
      <c r="CQG13" s="190"/>
      <c r="CQH13" s="190"/>
      <c r="CQI13" s="190"/>
      <c r="CQJ13" s="190"/>
      <c r="CQK13" s="190"/>
      <c r="CQL13" s="190"/>
      <c r="CQM13" s="190"/>
      <c r="CQN13" s="190"/>
      <c r="CQO13" s="190"/>
      <c r="CQP13" s="190"/>
      <c r="CQQ13" s="190"/>
      <c r="CQR13" s="190"/>
      <c r="CQS13" s="190"/>
      <c r="CQT13" s="190"/>
      <c r="CQU13" s="190"/>
      <c r="CQV13" s="190"/>
      <c r="CQW13" s="190"/>
      <c r="CQX13" s="190"/>
      <c r="CQY13" s="190"/>
      <c r="CQZ13" s="190"/>
      <c r="CRA13" s="190"/>
      <c r="CRB13" s="190"/>
      <c r="CRC13" s="190"/>
      <c r="CRD13" s="190"/>
      <c r="CRE13" s="190"/>
      <c r="CRF13" s="190"/>
      <c r="CRG13" s="190"/>
      <c r="CRH13" s="190"/>
      <c r="CRI13" s="190"/>
      <c r="CRJ13" s="190"/>
      <c r="CRK13" s="190"/>
      <c r="CRL13" s="190"/>
      <c r="CRM13" s="190"/>
      <c r="CRN13" s="190"/>
      <c r="CRO13" s="190"/>
      <c r="CRP13" s="190"/>
      <c r="CRQ13" s="190"/>
      <c r="CRR13" s="190"/>
      <c r="CRS13" s="190"/>
      <c r="CRT13" s="190"/>
      <c r="CRU13" s="190"/>
      <c r="CRV13" s="190"/>
      <c r="CRW13" s="190"/>
      <c r="CRX13" s="190"/>
      <c r="CRY13" s="190"/>
      <c r="CRZ13" s="190"/>
      <c r="CSA13" s="190"/>
      <c r="CSB13" s="190"/>
      <c r="CSC13" s="190"/>
      <c r="CSD13" s="190"/>
      <c r="CSE13" s="190"/>
      <c r="CSF13" s="190"/>
      <c r="CSG13" s="190"/>
      <c r="CSH13" s="190"/>
      <c r="CSI13" s="190"/>
      <c r="CSJ13" s="190"/>
      <c r="CSK13" s="190"/>
      <c r="CSL13" s="190"/>
      <c r="CSM13" s="190"/>
      <c r="CSN13" s="190"/>
      <c r="CSO13" s="190"/>
      <c r="CSP13" s="190"/>
      <c r="CSQ13" s="190"/>
      <c r="CSR13" s="190"/>
      <c r="CSS13" s="190"/>
      <c r="CST13" s="190"/>
      <c r="CSU13" s="190"/>
      <c r="CSV13" s="190"/>
      <c r="CSW13" s="190"/>
      <c r="CSX13" s="190"/>
      <c r="CSY13" s="190"/>
      <c r="CSZ13" s="190"/>
      <c r="CTA13" s="190"/>
      <c r="CTB13" s="190"/>
      <c r="CTC13" s="190"/>
      <c r="CTD13" s="190"/>
      <c r="CTE13" s="190"/>
      <c r="CTF13" s="190"/>
      <c r="CTG13" s="190"/>
      <c r="CTH13" s="190"/>
      <c r="CTI13" s="190"/>
      <c r="CTJ13" s="190"/>
      <c r="CTK13" s="190"/>
      <c r="CTL13" s="190"/>
      <c r="CTM13" s="190"/>
      <c r="CTN13" s="190"/>
      <c r="CTO13" s="190"/>
      <c r="CTP13" s="190"/>
      <c r="CTQ13" s="190"/>
      <c r="CTR13" s="190"/>
      <c r="CTS13" s="190"/>
      <c r="CTT13" s="190"/>
      <c r="CTU13" s="190"/>
      <c r="CTV13" s="190"/>
      <c r="CTW13" s="190"/>
      <c r="CTX13" s="190"/>
      <c r="CTY13" s="190"/>
      <c r="CTZ13" s="190"/>
      <c r="CUA13" s="190"/>
      <c r="CUB13" s="190"/>
      <c r="CUC13" s="190"/>
      <c r="CUD13" s="190"/>
      <c r="CUE13" s="190"/>
      <c r="CUF13" s="190"/>
      <c r="CUG13" s="190"/>
      <c r="CUH13" s="190"/>
      <c r="CUI13" s="190"/>
      <c r="CUJ13" s="190"/>
      <c r="CUK13" s="190"/>
      <c r="CUL13" s="190"/>
      <c r="CUM13" s="190"/>
      <c r="CUN13" s="190"/>
      <c r="CUO13" s="190"/>
      <c r="CUP13" s="190"/>
      <c r="CUQ13" s="190"/>
      <c r="CUR13" s="190"/>
      <c r="CUS13" s="190"/>
      <c r="CUT13" s="190"/>
      <c r="CUU13" s="190"/>
      <c r="CUV13" s="190"/>
      <c r="CUW13" s="190"/>
      <c r="CUX13" s="190"/>
      <c r="CUY13" s="190"/>
      <c r="CUZ13" s="190"/>
      <c r="CVA13" s="190"/>
      <c r="CVB13" s="190"/>
      <c r="CVC13" s="190"/>
      <c r="CVD13" s="190"/>
      <c r="CVE13" s="190"/>
      <c r="CVF13" s="190"/>
      <c r="CVG13" s="190"/>
      <c r="CVH13" s="190"/>
      <c r="CVI13" s="190"/>
      <c r="CVJ13" s="190"/>
      <c r="CVK13" s="190"/>
      <c r="CVL13" s="190"/>
      <c r="CVM13" s="190"/>
      <c r="CVN13" s="190"/>
      <c r="CVO13" s="190"/>
      <c r="CVP13" s="190"/>
      <c r="CVQ13" s="190"/>
      <c r="CVR13" s="190"/>
      <c r="CVS13" s="190"/>
      <c r="CVT13" s="190"/>
      <c r="CVU13" s="190"/>
      <c r="CVV13" s="190"/>
      <c r="CVW13" s="190"/>
      <c r="CVX13" s="190"/>
      <c r="CVY13" s="190"/>
      <c r="CVZ13" s="190"/>
      <c r="CWA13" s="190"/>
      <c r="CWB13" s="190"/>
      <c r="CWC13" s="190"/>
      <c r="CWD13" s="190"/>
      <c r="CWE13" s="190"/>
      <c r="CWF13" s="190"/>
      <c r="CWG13" s="190"/>
      <c r="CWH13" s="190"/>
      <c r="CWI13" s="190"/>
      <c r="CWJ13" s="190"/>
      <c r="CWK13" s="190"/>
      <c r="CWL13" s="190"/>
      <c r="CWM13" s="190"/>
      <c r="CWN13" s="190"/>
      <c r="CWO13" s="190"/>
      <c r="CWP13" s="190"/>
      <c r="CWQ13" s="190"/>
      <c r="CWR13" s="190"/>
      <c r="CWS13" s="190"/>
      <c r="CWT13" s="190"/>
      <c r="CWU13" s="190"/>
      <c r="CWV13" s="190"/>
      <c r="CWW13" s="190"/>
      <c r="CWX13" s="190"/>
      <c r="CWY13" s="190"/>
      <c r="CWZ13" s="190"/>
      <c r="CXA13" s="190"/>
      <c r="CXB13" s="190"/>
      <c r="CXC13" s="190"/>
      <c r="CXD13" s="190"/>
      <c r="CXE13" s="190"/>
      <c r="CXF13" s="190"/>
      <c r="CXG13" s="190"/>
      <c r="CXH13" s="190"/>
      <c r="CXI13" s="190"/>
      <c r="CXJ13" s="190"/>
      <c r="CXK13" s="190"/>
      <c r="CXL13" s="190"/>
      <c r="CXM13" s="190"/>
      <c r="CXN13" s="190"/>
      <c r="CXO13" s="190"/>
      <c r="CXP13" s="190"/>
      <c r="CXQ13" s="190"/>
      <c r="CXR13" s="190"/>
      <c r="CXS13" s="190"/>
      <c r="CXT13" s="190"/>
      <c r="CXU13" s="190"/>
      <c r="CXV13" s="190"/>
      <c r="CXW13" s="190"/>
      <c r="CXX13" s="190"/>
      <c r="CXY13" s="190"/>
      <c r="CXZ13" s="190"/>
      <c r="CYA13" s="190"/>
      <c r="CYB13" s="190"/>
      <c r="CYC13" s="190"/>
      <c r="CYD13" s="190"/>
      <c r="CYE13" s="190"/>
      <c r="CYF13" s="190"/>
      <c r="CYG13" s="190"/>
      <c r="CYH13" s="190"/>
      <c r="CYI13" s="190"/>
      <c r="CYJ13" s="190"/>
      <c r="CYK13" s="190"/>
      <c r="CYL13" s="190"/>
      <c r="CYM13" s="190"/>
      <c r="CYN13" s="190"/>
      <c r="CYO13" s="190"/>
      <c r="CYP13" s="190"/>
      <c r="CYQ13" s="190"/>
      <c r="CYR13" s="190"/>
      <c r="CYS13" s="190"/>
      <c r="CYT13" s="190"/>
      <c r="CYU13" s="190"/>
      <c r="CYV13" s="190"/>
      <c r="CYW13" s="190"/>
      <c r="CYX13" s="190"/>
      <c r="CYY13" s="190"/>
      <c r="CYZ13" s="190"/>
      <c r="CZA13" s="190"/>
      <c r="CZB13" s="190"/>
      <c r="CZC13" s="190"/>
      <c r="CZD13" s="190"/>
      <c r="CZE13" s="190"/>
      <c r="CZF13" s="190"/>
      <c r="CZG13" s="190"/>
      <c r="CZH13" s="190"/>
      <c r="CZI13" s="190"/>
      <c r="CZJ13" s="190"/>
      <c r="CZK13" s="190"/>
      <c r="CZL13" s="190"/>
      <c r="CZM13" s="190"/>
      <c r="CZN13" s="190"/>
      <c r="CZO13" s="190"/>
      <c r="CZP13" s="190"/>
      <c r="CZQ13" s="190"/>
      <c r="CZR13" s="190"/>
      <c r="CZS13" s="190"/>
      <c r="CZT13" s="190"/>
      <c r="CZU13" s="190"/>
      <c r="CZV13" s="190"/>
      <c r="CZW13" s="190"/>
      <c r="CZX13" s="190"/>
      <c r="CZY13" s="190"/>
      <c r="CZZ13" s="190"/>
      <c r="DAA13" s="190"/>
      <c r="DAB13" s="190"/>
      <c r="DAC13" s="190"/>
      <c r="DAD13" s="190"/>
      <c r="DAE13" s="190"/>
      <c r="DAF13" s="190"/>
      <c r="DAG13" s="190"/>
      <c r="DAH13" s="190"/>
      <c r="DAI13" s="190"/>
      <c r="DAJ13" s="190"/>
      <c r="DAK13" s="190"/>
      <c r="DAL13" s="190"/>
      <c r="DAM13" s="190"/>
      <c r="DAN13" s="190"/>
      <c r="DAO13" s="190"/>
      <c r="DAP13" s="190"/>
      <c r="DAQ13" s="190"/>
      <c r="DAR13" s="190"/>
      <c r="DAS13" s="190"/>
      <c r="DAT13" s="190"/>
      <c r="DAU13" s="190"/>
      <c r="DAV13" s="190"/>
      <c r="DAW13" s="190"/>
      <c r="DAX13" s="190"/>
      <c r="DAY13" s="190"/>
      <c r="DAZ13" s="190"/>
      <c r="DBA13" s="190"/>
      <c r="DBB13" s="190"/>
      <c r="DBC13" s="190"/>
      <c r="DBD13" s="190"/>
      <c r="DBE13" s="190"/>
      <c r="DBF13" s="190"/>
      <c r="DBG13" s="190"/>
      <c r="DBH13" s="190"/>
      <c r="DBI13" s="190"/>
      <c r="DBJ13" s="190"/>
      <c r="DBK13" s="190"/>
      <c r="DBL13" s="190"/>
      <c r="DBM13" s="190"/>
      <c r="DBN13" s="190"/>
      <c r="DBO13" s="190"/>
      <c r="DBP13" s="190"/>
      <c r="DBQ13" s="190"/>
      <c r="DBR13" s="190"/>
      <c r="DBS13" s="190"/>
      <c r="DBT13" s="190"/>
      <c r="DBU13" s="190"/>
      <c r="DBV13" s="190"/>
      <c r="DBW13" s="190"/>
      <c r="DBX13" s="190"/>
      <c r="DBY13" s="190"/>
      <c r="DBZ13" s="190"/>
      <c r="DCA13" s="190"/>
      <c r="DCB13" s="190"/>
      <c r="DCC13" s="190"/>
      <c r="DCD13" s="190"/>
      <c r="DCE13" s="190"/>
      <c r="DCF13" s="190"/>
      <c r="DCG13" s="190"/>
      <c r="DCH13" s="190"/>
      <c r="DCI13" s="190"/>
      <c r="DCJ13" s="190"/>
      <c r="DCK13" s="190"/>
      <c r="DCL13" s="190"/>
      <c r="DCM13" s="190"/>
      <c r="DCN13" s="190"/>
      <c r="DCO13" s="190"/>
      <c r="DCP13" s="190"/>
      <c r="DCQ13" s="190"/>
      <c r="DCR13" s="190"/>
      <c r="DCS13" s="190"/>
      <c r="DCT13" s="190"/>
      <c r="DCU13" s="190"/>
      <c r="DCV13" s="190"/>
      <c r="DCW13" s="190"/>
      <c r="DCX13" s="190"/>
      <c r="DCY13" s="190"/>
      <c r="DCZ13" s="190"/>
      <c r="DDA13" s="190"/>
      <c r="DDB13" s="190"/>
      <c r="DDC13" s="190"/>
      <c r="DDD13" s="190"/>
      <c r="DDE13" s="190"/>
      <c r="DDF13" s="190"/>
      <c r="DDG13" s="190"/>
      <c r="DDH13" s="190"/>
      <c r="DDI13" s="190"/>
      <c r="DDJ13" s="190"/>
      <c r="DDK13" s="190"/>
      <c r="DDL13" s="190"/>
      <c r="DDM13" s="190"/>
      <c r="DDN13" s="190"/>
      <c r="DDO13" s="190"/>
      <c r="DDP13" s="190"/>
      <c r="DDQ13" s="190"/>
      <c r="DDR13" s="190"/>
      <c r="DDS13" s="190"/>
      <c r="DDT13" s="190"/>
      <c r="DDU13" s="190"/>
      <c r="DDV13" s="190"/>
      <c r="DDW13" s="190"/>
      <c r="DDX13" s="190"/>
      <c r="DDY13" s="190"/>
      <c r="DDZ13" s="190"/>
      <c r="DEA13" s="190"/>
      <c r="DEB13" s="190"/>
      <c r="DEC13" s="190"/>
      <c r="DED13" s="190"/>
      <c r="DEE13" s="190"/>
      <c r="DEF13" s="190"/>
      <c r="DEG13" s="190"/>
      <c r="DEH13" s="190"/>
      <c r="DEI13" s="190"/>
      <c r="DEJ13" s="190"/>
      <c r="DEK13" s="190"/>
      <c r="DEL13" s="190"/>
      <c r="DEM13" s="190"/>
      <c r="DEN13" s="190"/>
      <c r="DEO13" s="190"/>
      <c r="DEP13" s="190"/>
      <c r="DEQ13" s="190"/>
      <c r="DER13" s="190"/>
      <c r="DES13" s="190"/>
      <c r="DET13" s="190"/>
      <c r="DEU13" s="190"/>
      <c r="DEV13" s="190"/>
      <c r="DEW13" s="190"/>
      <c r="DEX13" s="190"/>
      <c r="DEY13" s="190"/>
      <c r="DEZ13" s="190"/>
      <c r="DFA13" s="190"/>
      <c r="DFB13" s="190"/>
      <c r="DFC13" s="190"/>
      <c r="DFD13" s="190"/>
      <c r="DFE13" s="190"/>
      <c r="DFF13" s="190"/>
      <c r="DFG13" s="190"/>
      <c r="DFH13" s="190"/>
      <c r="DFI13" s="190"/>
      <c r="DFJ13" s="190"/>
      <c r="DFK13" s="190"/>
      <c r="DFL13" s="190"/>
      <c r="DFM13" s="190"/>
      <c r="DFN13" s="190"/>
      <c r="DFO13" s="190"/>
      <c r="DFP13" s="190"/>
      <c r="DFQ13" s="190"/>
      <c r="DFR13" s="190"/>
      <c r="DFS13" s="190"/>
      <c r="DFT13" s="190"/>
      <c r="DFU13" s="190"/>
      <c r="DFV13" s="190"/>
      <c r="DFW13" s="190"/>
      <c r="DFX13" s="190"/>
      <c r="DFY13" s="190"/>
      <c r="DFZ13" s="190"/>
      <c r="DGA13" s="190"/>
      <c r="DGB13" s="190"/>
      <c r="DGC13" s="190"/>
      <c r="DGD13" s="190"/>
      <c r="DGE13" s="190"/>
      <c r="DGF13" s="190"/>
      <c r="DGG13" s="190"/>
      <c r="DGH13" s="190"/>
      <c r="DGI13" s="190"/>
      <c r="DGJ13" s="190"/>
      <c r="DGK13" s="190"/>
      <c r="DGL13" s="190"/>
      <c r="DGM13" s="190"/>
      <c r="DGN13" s="190"/>
      <c r="DGO13" s="190"/>
      <c r="DGP13" s="190"/>
      <c r="DGQ13" s="190"/>
      <c r="DGR13" s="190"/>
      <c r="DGS13" s="190"/>
      <c r="DGT13" s="190"/>
      <c r="DGU13" s="190"/>
      <c r="DGV13" s="190"/>
      <c r="DGW13" s="190"/>
      <c r="DGX13" s="190"/>
      <c r="DGY13" s="190"/>
      <c r="DGZ13" s="190"/>
      <c r="DHA13" s="190"/>
      <c r="DHB13" s="190"/>
      <c r="DHC13" s="190"/>
      <c r="DHD13" s="190"/>
      <c r="DHE13" s="190"/>
      <c r="DHF13" s="190"/>
      <c r="DHG13" s="190"/>
      <c r="DHH13" s="190"/>
      <c r="DHI13" s="190"/>
      <c r="DHJ13" s="190"/>
      <c r="DHK13" s="190"/>
      <c r="DHL13" s="190"/>
      <c r="DHM13" s="190"/>
      <c r="DHN13" s="190"/>
      <c r="DHO13" s="190"/>
      <c r="DHP13" s="190"/>
      <c r="DHQ13" s="190"/>
      <c r="DHR13" s="190"/>
      <c r="DHS13" s="190"/>
      <c r="DHT13" s="190"/>
      <c r="DHU13" s="190"/>
      <c r="DHV13" s="190"/>
      <c r="DHW13" s="190"/>
      <c r="DHX13" s="190"/>
      <c r="DHY13" s="190"/>
      <c r="DHZ13" s="190"/>
      <c r="DIA13" s="190"/>
      <c r="DIB13" s="190"/>
      <c r="DIC13" s="190"/>
      <c r="DID13" s="190"/>
      <c r="DIE13" s="190"/>
      <c r="DIF13" s="190"/>
      <c r="DIG13" s="190"/>
      <c r="DIH13" s="190"/>
      <c r="DII13" s="190"/>
      <c r="DIJ13" s="190"/>
      <c r="DIK13" s="190"/>
      <c r="DIL13" s="190"/>
      <c r="DIM13" s="190"/>
      <c r="DIN13" s="190"/>
      <c r="DIO13" s="190"/>
      <c r="DIP13" s="190"/>
      <c r="DIQ13" s="190"/>
      <c r="DIR13" s="190"/>
      <c r="DIS13" s="190"/>
      <c r="DIT13" s="190"/>
      <c r="DIU13" s="190"/>
      <c r="DIV13" s="190"/>
      <c r="DIW13" s="190"/>
      <c r="DIX13" s="190"/>
      <c r="DIY13" s="190"/>
      <c r="DIZ13" s="190"/>
      <c r="DJA13" s="190"/>
      <c r="DJB13" s="190"/>
      <c r="DJC13" s="190"/>
      <c r="DJD13" s="190"/>
      <c r="DJE13" s="190"/>
      <c r="DJF13" s="190"/>
      <c r="DJG13" s="190"/>
      <c r="DJH13" s="190"/>
      <c r="DJI13" s="190"/>
      <c r="DJJ13" s="190"/>
      <c r="DJK13" s="190"/>
      <c r="DJL13" s="190"/>
      <c r="DJM13" s="190"/>
      <c r="DJN13" s="190"/>
      <c r="DJO13" s="190"/>
      <c r="DJP13" s="190"/>
      <c r="DJQ13" s="190"/>
      <c r="DJR13" s="190"/>
      <c r="DJS13" s="190"/>
      <c r="DJT13" s="190"/>
      <c r="DJU13" s="190"/>
      <c r="DJV13" s="190"/>
      <c r="DJW13" s="190"/>
      <c r="DJX13" s="190"/>
      <c r="DJY13" s="190"/>
      <c r="DJZ13" s="190"/>
      <c r="DKA13" s="190"/>
      <c r="DKB13" s="190"/>
      <c r="DKC13" s="190"/>
      <c r="DKD13" s="190"/>
      <c r="DKE13" s="190"/>
      <c r="DKF13" s="190"/>
      <c r="DKG13" s="190"/>
      <c r="DKH13" s="190"/>
      <c r="DKI13" s="190"/>
      <c r="DKJ13" s="190"/>
      <c r="DKK13" s="190"/>
      <c r="DKL13" s="190"/>
      <c r="DKM13" s="190"/>
      <c r="DKN13" s="190"/>
      <c r="DKO13" s="190"/>
      <c r="DKP13" s="190"/>
      <c r="DKQ13" s="190"/>
      <c r="DKR13" s="190"/>
      <c r="DKS13" s="190"/>
      <c r="DKT13" s="190"/>
      <c r="DKU13" s="190"/>
      <c r="DKV13" s="190"/>
      <c r="DKW13" s="190"/>
      <c r="DKX13" s="190"/>
      <c r="DKY13" s="190"/>
      <c r="DKZ13" s="190"/>
      <c r="DLA13" s="190"/>
      <c r="DLB13" s="190"/>
      <c r="DLC13" s="190"/>
      <c r="DLD13" s="190"/>
      <c r="DLE13" s="190"/>
      <c r="DLF13" s="190"/>
      <c r="DLG13" s="190"/>
      <c r="DLH13" s="190"/>
      <c r="DLI13" s="190"/>
      <c r="DLJ13" s="190"/>
      <c r="DLK13" s="190"/>
      <c r="DLL13" s="190"/>
      <c r="DLM13" s="190"/>
      <c r="DLN13" s="190"/>
      <c r="DLO13" s="190"/>
      <c r="DLP13" s="190"/>
      <c r="DLQ13" s="190"/>
      <c r="DLR13" s="190"/>
      <c r="DLS13" s="190"/>
      <c r="DLT13" s="190"/>
      <c r="DLU13" s="190"/>
      <c r="DLV13" s="190"/>
      <c r="DLW13" s="190"/>
      <c r="DLX13" s="190"/>
      <c r="DLY13" s="190"/>
      <c r="DLZ13" s="190"/>
      <c r="DMA13" s="190"/>
      <c r="DMB13" s="190"/>
      <c r="DMC13" s="190"/>
      <c r="DMD13" s="190"/>
      <c r="DME13" s="190"/>
      <c r="DMF13" s="190"/>
      <c r="DMG13" s="190"/>
      <c r="DMH13" s="190"/>
      <c r="DMI13" s="190"/>
      <c r="DMJ13" s="190"/>
      <c r="DMK13" s="190"/>
      <c r="DML13" s="190"/>
      <c r="DMM13" s="190"/>
      <c r="DMN13" s="190"/>
      <c r="DMO13" s="190"/>
      <c r="DMP13" s="190"/>
      <c r="DMQ13" s="190"/>
      <c r="DMR13" s="190"/>
      <c r="DMS13" s="190"/>
      <c r="DMT13" s="190"/>
      <c r="DMU13" s="190"/>
      <c r="DMV13" s="190"/>
      <c r="DMW13" s="190"/>
      <c r="DMX13" s="190"/>
      <c r="DMY13" s="190"/>
      <c r="DMZ13" s="190"/>
      <c r="DNA13" s="190"/>
      <c r="DNB13" s="190"/>
      <c r="DNC13" s="190"/>
      <c r="DND13" s="190"/>
      <c r="DNE13" s="190"/>
      <c r="DNF13" s="190"/>
      <c r="DNG13" s="190"/>
      <c r="DNH13" s="190"/>
      <c r="DNI13" s="190"/>
      <c r="DNJ13" s="190"/>
      <c r="DNK13" s="190"/>
      <c r="DNL13" s="190"/>
      <c r="DNM13" s="190"/>
      <c r="DNN13" s="190"/>
      <c r="DNO13" s="190"/>
      <c r="DNP13" s="190"/>
      <c r="DNQ13" s="190"/>
      <c r="DNR13" s="190"/>
      <c r="DNS13" s="190"/>
      <c r="DNT13" s="190"/>
      <c r="DNU13" s="190"/>
      <c r="DNV13" s="190"/>
      <c r="DNW13" s="190"/>
      <c r="DNX13" s="190"/>
      <c r="DNY13" s="190"/>
      <c r="DNZ13" s="190"/>
      <c r="DOA13" s="190"/>
      <c r="DOB13" s="190"/>
      <c r="DOC13" s="190"/>
      <c r="DOD13" s="190"/>
      <c r="DOE13" s="190"/>
      <c r="DOF13" s="190"/>
      <c r="DOG13" s="190"/>
      <c r="DOH13" s="190"/>
      <c r="DOI13" s="190"/>
      <c r="DOJ13" s="190"/>
      <c r="DOK13" s="190"/>
      <c r="DOL13" s="190"/>
      <c r="DOM13" s="190"/>
      <c r="DON13" s="190"/>
      <c r="DOO13" s="190"/>
      <c r="DOP13" s="190"/>
      <c r="DOQ13" s="190"/>
      <c r="DOR13" s="190"/>
      <c r="DOS13" s="190"/>
      <c r="DOT13" s="190"/>
      <c r="DOU13" s="190"/>
      <c r="DOV13" s="190"/>
      <c r="DOW13" s="190"/>
      <c r="DOX13" s="190"/>
      <c r="DOY13" s="190"/>
      <c r="DOZ13" s="190"/>
      <c r="DPA13" s="190"/>
      <c r="DPB13" s="190"/>
      <c r="DPC13" s="190"/>
      <c r="DPD13" s="190"/>
      <c r="DPE13" s="190"/>
      <c r="DPF13" s="190"/>
      <c r="DPG13" s="190"/>
      <c r="DPH13" s="190"/>
      <c r="DPI13" s="190"/>
      <c r="DPJ13" s="190"/>
      <c r="DPK13" s="190"/>
      <c r="DPL13" s="190"/>
      <c r="DPM13" s="190"/>
      <c r="DPN13" s="190"/>
      <c r="DPO13" s="190"/>
      <c r="DPP13" s="190"/>
      <c r="DPQ13" s="190"/>
      <c r="DPR13" s="190"/>
      <c r="DPS13" s="190"/>
      <c r="DPT13" s="190"/>
      <c r="DPU13" s="190"/>
      <c r="DPV13" s="190"/>
      <c r="DPW13" s="190"/>
      <c r="DPX13" s="190"/>
      <c r="DPY13" s="190"/>
      <c r="DPZ13" s="190"/>
      <c r="DQA13" s="190"/>
      <c r="DQB13" s="190"/>
      <c r="DQC13" s="190"/>
      <c r="DQD13" s="190"/>
      <c r="DQE13" s="190"/>
      <c r="DQF13" s="190"/>
      <c r="DQG13" s="190"/>
      <c r="DQH13" s="190"/>
      <c r="DQI13" s="190"/>
      <c r="DQJ13" s="190"/>
      <c r="DQK13" s="190"/>
      <c r="DQL13" s="190"/>
      <c r="DQM13" s="190"/>
      <c r="DQN13" s="190"/>
      <c r="DQO13" s="190"/>
      <c r="DQP13" s="190"/>
      <c r="DQQ13" s="190"/>
      <c r="DQR13" s="190"/>
      <c r="DQS13" s="190"/>
      <c r="DQT13" s="190"/>
      <c r="DQU13" s="190"/>
      <c r="DQV13" s="190"/>
      <c r="DQW13" s="190"/>
      <c r="DQX13" s="190"/>
      <c r="DQY13" s="190"/>
      <c r="DQZ13" s="190"/>
      <c r="DRA13" s="190"/>
      <c r="DRB13" s="190"/>
      <c r="DRC13" s="190"/>
      <c r="DRD13" s="190"/>
      <c r="DRE13" s="190"/>
      <c r="DRF13" s="190"/>
      <c r="DRG13" s="190"/>
      <c r="DRH13" s="190"/>
      <c r="DRI13" s="190"/>
      <c r="DRJ13" s="190"/>
      <c r="DRK13" s="190"/>
      <c r="DRL13" s="190"/>
      <c r="DRM13" s="190"/>
      <c r="DRN13" s="190"/>
      <c r="DRO13" s="190"/>
      <c r="DRP13" s="190"/>
      <c r="DRQ13" s="190"/>
      <c r="DRR13" s="190"/>
      <c r="DRS13" s="190"/>
      <c r="DRT13" s="190"/>
      <c r="DRU13" s="190"/>
      <c r="DRV13" s="190"/>
      <c r="DRW13" s="190"/>
      <c r="DRX13" s="190"/>
      <c r="DRY13" s="190"/>
      <c r="DRZ13" s="190"/>
      <c r="DSA13" s="190"/>
      <c r="DSB13" s="190"/>
      <c r="DSC13" s="190"/>
      <c r="DSD13" s="190"/>
      <c r="DSE13" s="190"/>
      <c r="DSF13" s="190"/>
      <c r="DSG13" s="190"/>
      <c r="DSH13" s="190"/>
      <c r="DSI13" s="190"/>
      <c r="DSJ13" s="190"/>
      <c r="DSK13" s="190"/>
      <c r="DSL13" s="190"/>
      <c r="DSM13" s="190"/>
      <c r="DSN13" s="190"/>
      <c r="DSO13" s="190"/>
      <c r="DSP13" s="190"/>
      <c r="DSQ13" s="190"/>
      <c r="DSR13" s="190"/>
      <c r="DSS13" s="190"/>
      <c r="DST13" s="190"/>
      <c r="DSU13" s="190"/>
      <c r="DSV13" s="190"/>
      <c r="DSW13" s="190"/>
      <c r="DSX13" s="190"/>
      <c r="DSY13" s="190"/>
      <c r="DSZ13" s="190"/>
      <c r="DTA13" s="190"/>
      <c r="DTB13" s="190"/>
      <c r="DTC13" s="190"/>
      <c r="DTD13" s="190"/>
      <c r="DTE13" s="190"/>
      <c r="DTF13" s="190"/>
      <c r="DTG13" s="190"/>
      <c r="DTH13" s="190"/>
      <c r="DTI13" s="190"/>
      <c r="DTJ13" s="190"/>
      <c r="DTK13" s="190"/>
      <c r="DTL13" s="190"/>
      <c r="DTM13" s="190"/>
      <c r="DTN13" s="190"/>
      <c r="DTO13" s="190"/>
      <c r="DTP13" s="190"/>
      <c r="DTQ13" s="190"/>
      <c r="DTR13" s="190"/>
      <c r="DTS13" s="190"/>
      <c r="DTT13" s="190"/>
      <c r="DTU13" s="190"/>
      <c r="DTV13" s="190"/>
      <c r="DTW13" s="190"/>
      <c r="DTX13" s="190"/>
      <c r="DTY13" s="190"/>
      <c r="DTZ13" s="190"/>
      <c r="DUA13" s="190"/>
      <c r="DUB13" s="190"/>
      <c r="DUC13" s="190"/>
      <c r="DUD13" s="190"/>
      <c r="DUE13" s="190"/>
      <c r="DUF13" s="190"/>
      <c r="DUG13" s="190"/>
      <c r="DUH13" s="190"/>
      <c r="DUI13" s="190"/>
      <c r="DUJ13" s="190"/>
      <c r="DUK13" s="190"/>
      <c r="DUL13" s="190"/>
      <c r="DUM13" s="190"/>
      <c r="DUN13" s="190"/>
      <c r="DUO13" s="190"/>
      <c r="DUP13" s="190"/>
      <c r="DUQ13" s="190"/>
      <c r="DUR13" s="190"/>
      <c r="DUS13" s="190"/>
      <c r="DUT13" s="190"/>
      <c r="DUU13" s="190"/>
      <c r="DUV13" s="190"/>
      <c r="DUW13" s="190"/>
      <c r="DUX13" s="190"/>
      <c r="DUY13" s="190"/>
      <c r="DUZ13" s="190"/>
      <c r="DVA13" s="190"/>
      <c r="DVB13" s="190"/>
      <c r="DVC13" s="190"/>
      <c r="DVD13" s="190"/>
      <c r="DVE13" s="190"/>
      <c r="DVF13" s="190"/>
      <c r="DVG13" s="190"/>
      <c r="DVH13" s="190"/>
      <c r="DVI13" s="190"/>
      <c r="DVJ13" s="190"/>
      <c r="DVK13" s="190"/>
      <c r="DVL13" s="190"/>
      <c r="DVM13" s="190"/>
      <c r="DVN13" s="190"/>
      <c r="DVO13" s="190"/>
      <c r="DVP13" s="190"/>
      <c r="DVQ13" s="190"/>
      <c r="DVR13" s="190"/>
      <c r="DVS13" s="190"/>
      <c r="DVT13" s="190"/>
      <c r="DVU13" s="190"/>
      <c r="DVV13" s="190"/>
      <c r="DVW13" s="190"/>
      <c r="DVX13" s="190"/>
      <c r="DVY13" s="190"/>
      <c r="DVZ13" s="190"/>
      <c r="DWA13" s="190"/>
      <c r="DWB13" s="190"/>
      <c r="DWC13" s="190"/>
      <c r="DWD13" s="190"/>
      <c r="DWE13" s="190"/>
      <c r="DWF13" s="190"/>
      <c r="DWG13" s="190"/>
      <c r="DWH13" s="190"/>
      <c r="DWI13" s="190"/>
      <c r="DWJ13" s="190"/>
      <c r="DWK13" s="190"/>
      <c r="DWL13" s="190"/>
      <c r="DWM13" s="190"/>
      <c r="DWN13" s="190"/>
      <c r="DWO13" s="190"/>
      <c r="DWP13" s="190"/>
      <c r="DWQ13" s="190"/>
      <c r="DWR13" s="190"/>
      <c r="DWS13" s="190"/>
      <c r="DWT13" s="190"/>
      <c r="DWU13" s="190"/>
      <c r="DWV13" s="190"/>
      <c r="DWW13" s="190"/>
      <c r="DWX13" s="190"/>
      <c r="DWY13" s="190"/>
      <c r="DWZ13" s="190"/>
      <c r="DXA13" s="190"/>
      <c r="DXB13" s="190"/>
      <c r="DXC13" s="190"/>
      <c r="DXD13" s="190"/>
      <c r="DXE13" s="190"/>
      <c r="DXF13" s="190"/>
      <c r="DXG13" s="190"/>
      <c r="DXH13" s="190"/>
      <c r="DXI13" s="190"/>
      <c r="DXJ13" s="190"/>
      <c r="DXK13" s="190"/>
      <c r="DXL13" s="190"/>
      <c r="DXM13" s="190"/>
      <c r="DXN13" s="190"/>
      <c r="DXO13" s="190"/>
      <c r="DXP13" s="190"/>
      <c r="DXQ13" s="190"/>
      <c r="DXR13" s="190"/>
      <c r="DXS13" s="190"/>
      <c r="DXT13" s="190"/>
      <c r="DXU13" s="190"/>
      <c r="DXV13" s="190"/>
      <c r="DXW13" s="190"/>
      <c r="DXX13" s="190"/>
      <c r="DXY13" s="190"/>
      <c r="DXZ13" s="190"/>
      <c r="DYA13" s="190"/>
      <c r="DYB13" s="190"/>
      <c r="DYC13" s="190"/>
      <c r="DYD13" s="190"/>
      <c r="DYE13" s="190"/>
      <c r="DYF13" s="190"/>
      <c r="DYG13" s="190"/>
      <c r="DYH13" s="190"/>
      <c r="DYI13" s="190"/>
      <c r="DYJ13" s="190"/>
      <c r="DYK13" s="190"/>
      <c r="DYL13" s="190"/>
      <c r="DYM13" s="190"/>
      <c r="DYN13" s="190"/>
      <c r="DYO13" s="190"/>
      <c r="DYP13" s="190"/>
      <c r="DYQ13" s="190"/>
      <c r="DYR13" s="190"/>
      <c r="DYS13" s="190"/>
      <c r="DYT13" s="190"/>
      <c r="DYU13" s="190"/>
      <c r="DYV13" s="190"/>
      <c r="DYW13" s="190"/>
      <c r="DYX13" s="190"/>
      <c r="DYY13" s="190"/>
      <c r="DYZ13" s="190"/>
      <c r="DZA13" s="190"/>
      <c r="DZB13" s="190"/>
      <c r="DZC13" s="190"/>
      <c r="DZD13" s="190"/>
      <c r="DZE13" s="190"/>
      <c r="DZF13" s="190"/>
      <c r="DZG13" s="190"/>
      <c r="DZH13" s="190"/>
      <c r="DZI13" s="190"/>
      <c r="DZJ13" s="190"/>
      <c r="DZK13" s="190"/>
      <c r="DZL13" s="190"/>
      <c r="DZM13" s="190"/>
      <c r="DZN13" s="190"/>
      <c r="DZO13" s="190"/>
      <c r="DZP13" s="190"/>
      <c r="DZQ13" s="190"/>
      <c r="DZR13" s="190"/>
      <c r="DZS13" s="190"/>
      <c r="DZT13" s="190"/>
      <c r="DZU13" s="190"/>
      <c r="DZV13" s="190"/>
      <c r="DZW13" s="190"/>
      <c r="DZX13" s="190"/>
      <c r="DZY13" s="190"/>
      <c r="DZZ13" s="190"/>
      <c r="EAA13" s="190"/>
      <c r="EAB13" s="190"/>
      <c r="EAC13" s="190"/>
      <c r="EAD13" s="190"/>
      <c r="EAE13" s="190"/>
      <c r="EAF13" s="190"/>
      <c r="EAG13" s="190"/>
      <c r="EAH13" s="190"/>
      <c r="EAI13" s="190"/>
      <c r="EAJ13" s="190"/>
      <c r="EAK13" s="190"/>
      <c r="EAL13" s="190"/>
      <c r="EAM13" s="190"/>
      <c r="EAN13" s="190"/>
      <c r="EAO13" s="190"/>
      <c r="EAP13" s="190"/>
      <c r="EAQ13" s="190"/>
      <c r="EAR13" s="190"/>
      <c r="EAS13" s="190"/>
      <c r="EAT13" s="190"/>
      <c r="EAU13" s="190"/>
      <c r="EAV13" s="190"/>
      <c r="EAW13" s="190"/>
      <c r="EAX13" s="190"/>
      <c r="EAY13" s="190"/>
      <c r="EAZ13" s="190"/>
      <c r="EBA13" s="190"/>
      <c r="EBB13" s="190"/>
      <c r="EBC13" s="190"/>
      <c r="EBD13" s="190"/>
      <c r="EBE13" s="190"/>
      <c r="EBF13" s="190"/>
      <c r="EBG13" s="190"/>
      <c r="EBH13" s="190"/>
      <c r="EBI13" s="190"/>
      <c r="EBJ13" s="190"/>
      <c r="EBK13" s="190"/>
      <c r="EBL13" s="190"/>
      <c r="EBM13" s="190"/>
      <c r="EBN13" s="190"/>
      <c r="EBO13" s="190"/>
      <c r="EBP13" s="190"/>
      <c r="EBQ13" s="190"/>
      <c r="EBR13" s="190"/>
      <c r="EBS13" s="190"/>
      <c r="EBT13" s="190"/>
      <c r="EBU13" s="190"/>
      <c r="EBV13" s="190"/>
      <c r="EBW13" s="190"/>
      <c r="EBX13" s="190"/>
      <c r="EBY13" s="190"/>
      <c r="EBZ13" s="190"/>
      <c r="ECA13" s="190"/>
      <c r="ECB13" s="190"/>
      <c r="ECC13" s="190"/>
      <c r="ECD13" s="190"/>
      <c r="ECE13" s="190"/>
      <c r="ECF13" s="190"/>
      <c r="ECG13" s="190"/>
      <c r="ECH13" s="190"/>
      <c r="ECI13" s="190"/>
      <c r="ECJ13" s="190"/>
      <c r="ECK13" s="190"/>
      <c r="ECL13" s="190"/>
      <c r="ECM13" s="190"/>
      <c r="ECN13" s="190"/>
      <c r="ECO13" s="190"/>
      <c r="ECP13" s="190"/>
      <c r="ECQ13" s="190"/>
      <c r="ECR13" s="190"/>
      <c r="ECS13" s="190"/>
      <c r="ECT13" s="190"/>
      <c r="ECU13" s="190"/>
      <c r="ECV13" s="190"/>
      <c r="ECW13" s="190"/>
      <c r="ECX13" s="190"/>
      <c r="ECY13" s="190"/>
      <c r="ECZ13" s="190"/>
      <c r="EDA13" s="190"/>
      <c r="EDB13" s="190"/>
      <c r="EDC13" s="190"/>
      <c r="EDD13" s="190"/>
      <c r="EDE13" s="190"/>
      <c r="EDF13" s="190"/>
      <c r="EDG13" s="190"/>
      <c r="EDH13" s="190"/>
      <c r="EDI13" s="190"/>
      <c r="EDJ13" s="190"/>
      <c r="EDK13" s="190"/>
      <c r="EDL13" s="190"/>
      <c r="EDM13" s="190"/>
      <c r="EDN13" s="190"/>
      <c r="EDO13" s="190"/>
      <c r="EDP13" s="190"/>
      <c r="EDQ13" s="190"/>
      <c r="EDR13" s="190"/>
    </row>
    <row r="14" spans="1:3502" ht="16.5" thickBot="1" x14ac:dyDescent="0.3">
      <c r="A14" s="91"/>
      <c r="B14" s="91"/>
      <c r="C14" s="261"/>
      <c r="D14" s="262"/>
      <c r="E14" s="277" t="s">
        <v>397</v>
      </c>
      <c r="F14" s="236">
        <f>SUM(F8:F13)</f>
        <v>269796.59999999998</v>
      </c>
      <c r="G14" s="236">
        <f t="shared" ref="G14:O14" si="9">SUM(G8:G13)</f>
        <v>7743.1624199999997</v>
      </c>
      <c r="H14" s="236">
        <f t="shared" si="9"/>
        <v>8201.8166399999991</v>
      </c>
      <c r="I14" s="236">
        <f t="shared" si="9"/>
        <v>5146.38</v>
      </c>
      <c r="J14" s="236">
        <f t="shared" si="9"/>
        <v>21091.359060000003</v>
      </c>
      <c r="K14" s="236">
        <f t="shared" si="9"/>
        <v>248705.24093999999</v>
      </c>
      <c r="L14" s="236">
        <f t="shared" si="9"/>
        <v>13431.022166666666</v>
      </c>
      <c r="M14" s="236">
        <f t="shared" si="9"/>
        <v>18106.34</v>
      </c>
      <c r="N14" s="236">
        <f t="shared" si="9"/>
        <v>52628.721226666661</v>
      </c>
      <c r="O14" s="236">
        <f t="shared" si="9"/>
        <v>217167.87877333333</v>
      </c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  <c r="IV14"/>
      <c r="IW14"/>
      <c r="IX14"/>
      <c r="IY14"/>
      <c r="IZ14"/>
      <c r="JA14"/>
      <c r="JB14"/>
      <c r="JC14"/>
      <c r="JD14"/>
      <c r="JE14"/>
      <c r="JF14"/>
      <c r="JG14"/>
      <c r="JH14"/>
      <c r="JI14"/>
      <c r="JJ14"/>
      <c r="JK14"/>
      <c r="JL14"/>
      <c r="JM14"/>
      <c r="JN14"/>
      <c r="JO14"/>
      <c r="JP14"/>
      <c r="JQ14"/>
      <c r="JR14"/>
      <c r="JS14"/>
      <c r="JT14"/>
      <c r="JU14"/>
      <c r="JV14"/>
      <c r="JW14"/>
      <c r="JX14"/>
      <c r="JY14"/>
      <c r="JZ14"/>
      <c r="KA14"/>
      <c r="KB14"/>
      <c r="KC14"/>
      <c r="KD14"/>
      <c r="KE14"/>
      <c r="KF14"/>
      <c r="KG14"/>
      <c r="KH14"/>
      <c r="KI14"/>
      <c r="KJ14"/>
      <c r="KK14"/>
      <c r="KL14"/>
      <c r="KM14"/>
      <c r="KN14"/>
      <c r="KO14"/>
      <c r="KP14"/>
      <c r="KQ14"/>
      <c r="KR14"/>
      <c r="KS14"/>
      <c r="KT14"/>
      <c r="KU14"/>
      <c r="KV14"/>
      <c r="KW14"/>
      <c r="KX14"/>
      <c r="KY14"/>
      <c r="KZ14"/>
      <c r="LA14"/>
      <c r="LB14"/>
      <c r="LC14"/>
      <c r="LD14"/>
      <c r="LE14"/>
      <c r="LF14"/>
      <c r="LG14"/>
      <c r="LH14"/>
      <c r="LI14"/>
      <c r="LJ14"/>
      <c r="LK14"/>
      <c r="LL14"/>
      <c r="LM14"/>
      <c r="LN14"/>
      <c r="LO14"/>
      <c r="LP14"/>
      <c r="LQ14"/>
      <c r="LR14"/>
      <c r="LS14"/>
      <c r="LT14"/>
      <c r="LU14"/>
      <c r="LV14"/>
      <c r="LW14"/>
      <c r="LX14"/>
      <c r="LY14"/>
      <c r="LZ14"/>
      <c r="MA14"/>
      <c r="MB14"/>
      <c r="MC14"/>
      <c r="MD14"/>
      <c r="ME14"/>
      <c r="MF14"/>
      <c r="MG14"/>
      <c r="MH14"/>
      <c r="MI14"/>
      <c r="MJ14"/>
      <c r="MK14"/>
      <c r="ML14"/>
      <c r="MM14"/>
      <c r="MN14"/>
      <c r="MO14"/>
      <c r="MP14"/>
      <c r="MQ14"/>
      <c r="MR14"/>
      <c r="MS14"/>
      <c r="MT14"/>
      <c r="MU14"/>
      <c r="MV14"/>
      <c r="MW14"/>
      <c r="MX14"/>
      <c r="MY14"/>
      <c r="MZ14"/>
      <c r="NA14"/>
      <c r="NB14"/>
      <c r="NC14"/>
      <c r="ND14"/>
      <c r="NE14"/>
      <c r="NF14"/>
      <c r="NG14"/>
      <c r="NH14"/>
      <c r="NI14"/>
      <c r="NJ14"/>
      <c r="NK14"/>
      <c r="NL14"/>
      <c r="NM14"/>
      <c r="NN14"/>
      <c r="NO14"/>
      <c r="NP14"/>
      <c r="NQ14"/>
      <c r="NR14"/>
      <c r="NS14"/>
      <c r="NT14"/>
      <c r="NU14"/>
      <c r="NV14"/>
      <c r="NW14"/>
      <c r="NX14"/>
      <c r="NY14"/>
      <c r="NZ14"/>
      <c r="OA14"/>
      <c r="OB14"/>
      <c r="OC14"/>
      <c r="OD14"/>
      <c r="OE14"/>
      <c r="OF14"/>
      <c r="OG14"/>
      <c r="OH14"/>
      <c r="OI14"/>
      <c r="OJ14"/>
      <c r="OK14"/>
      <c r="OL14"/>
      <c r="OM14"/>
      <c r="ON14"/>
      <c r="OO14"/>
      <c r="OP14"/>
      <c r="OQ14"/>
      <c r="OR14"/>
      <c r="OS14"/>
      <c r="OT14"/>
      <c r="OU14"/>
      <c r="OV14"/>
      <c r="OW14"/>
      <c r="OX14"/>
      <c r="OY14"/>
      <c r="OZ14"/>
      <c r="PA14"/>
      <c r="PB14"/>
      <c r="PC14"/>
      <c r="PD14"/>
      <c r="PE14"/>
      <c r="PF14"/>
      <c r="PG14"/>
      <c r="PH14"/>
      <c r="PI14"/>
      <c r="PJ14"/>
      <c r="PK14"/>
      <c r="PL14"/>
      <c r="PM14"/>
      <c r="PN14"/>
      <c r="PO14"/>
      <c r="PP14"/>
      <c r="PQ14"/>
      <c r="PR14"/>
      <c r="PS14"/>
      <c r="PT14"/>
      <c r="PU14"/>
      <c r="PV14"/>
      <c r="PW14"/>
      <c r="PX14"/>
      <c r="PY14"/>
      <c r="PZ14"/>
      <c r="QA14"/>
      <c r="QB14"/>
      <c r="QC14"/>
      <c r="QD14"/>
      <c r="QE14"/>
      <c r="QF14"/>
      <c r="QG14"/>
      <c r="QH14"/>
      <c r="QI14"/>
      <c r="QJ14"/>
      <c r="QK14"/>
      <c r="QL14"/>
      <c r="QM14"/>
      <c r="QN14"/>
      <c r="QO14"/>
      <c r="QP14"/>
      <c r="QQ14"/>
      <c r="QR14"/>
      <c r="QS14"/>
      <c r="QT14"/>
      <c r="QU14"/>
      <c r="QV14"/>
      <c r="QW14"/>
      <c r="QX14"/>
      <c r="QY14"/>
      <c r="QZ14"/>
      <c r="RA14"/>
      <c r="RB14"/>
      <c r="RC14"/>
      <c r="RD14"/>
      <c r="RE14"/>
      <c r="RF14"/>
      <c r="RG14"/>
      <c r="RH14"/>
      <c r="RI14"/>
      <c r="RJ14"/>
      <c r="RK14"/>
      <c r="RL14"/>
      <c r="RM14"/>
      <c r="RN14"/>
      <c r="RO14"/>
      <c r="RP14"/>
      <c r="RQ14"/>
      <c r="RR14"/>
      <c r="RS14"/>
      <c r="RT14"/>
      <c r="RU14"/>
      <c r="RV14"/>
      <c r="RW14"/>
      <c r="RX14"/>
      <c r="RY14"/>
      <c r="RZ14"/>
      <c r="SA14"/>
      <c r="SB14"/>
      <c r="SC14"/>
      <c r="SD14"/>
      <c r="SE14"/>
      <c r="SF14"/>
      <c r="SG14"/>
      <c r="SH14"/>
      <c r="SI14"/>
      <c r="SJ14"/>
      <c r="SK14"/>
      <c r="SL14"/>
      <c r="SM14"/>
      <c r="SN14"/>
      <c r="SO14"/>
      <c r="SP14"/>
      <c r="SQ14"/>
      <c r="SR14"/>
      <c r="SS14"/>
      <c r="ST14"/>
      <c r="SU14"/>
      <c r="SV14"/>
      <c r="SW14"/>
      <c r="SX14"/>
      <c r="SY14"/>
      <c r="SZ14"/>
      <c r="TA14"/>
      <c r="TB14"/>
      <c r="TC14"/>
      <c r="TD14"/>
      <c r="TE14"/>
      <c r="TF14"/>
      <c r="TG14"/>
      <c r="TH14"/>
      <c r="TI14"/>
      <c r="TJ14"/>
      <c r="TK14"/>
      <c r="TL14"/>
      <c r="TM14"/>
      <c r="TN14"/>
      <c r="TO14"/>
      <c r="TP14"/>
      <c r="TQ14"/>
      <c r="TR14"/>
      <c r="TS14"/>
      <c r="TT14"/>
      <c r="TU14"/>
      <c r="TV14"/>
      <c r="TW14"/>
      <c r="TX14"/>
      <c r="TY14"/>
      <c r="TZ14"/>
      <c r="UA14"/>
      <c r="UB14"/>
      <c r="UC14"/>
      <c r="UD14"/>
      <c r="UE14"/>
      <c r="UF14"/>
      <c r="UG14"/>
      <c r="UH14"/>
      <c r="UI14"/>
      <c r="UJ14"/>
      <c r="UK14"/>
      <c r="UL14"/>
      <c r="UM14"/>
      <c r="UN14"/>
      <c r="UO14"/>
      <c r="UP14"/>
      <c r="UQ14"/>
      <c r="UR14"/>
      <c r="US14"/>
      <c r="UT14"/>
      <c r="UU14"/>
      <c r="UV14"/>
      <c r="UW14"/>
      <c r="UX14"/>
      <c r="UY14"/>
      <c r="UZ14"/>
      <c r="VA14"/>
      <c r="VB14"/>
      <c r="VC14"/>
      <c r="VD14"/>
      <c r="VE14"/>
      <c r="VF14"/>
      <c r="VG14"/>
      <c r="VH14"/>
      <c r="VI14"/>
      <c r="VJ14"/>
      <c r="VK14"/>
      <c r="VL14"/>
      <c r="VM14"/>
      <c r="VN14"/>
      <c r="VO14"/>
      <c r="VP14"/>
      <c r="VQ14"/>
      <c r="VR14"/>
      <c r="VS14"/>
      <c r="VT14"/>
      <c r="VU14"/>
      <c r="VV14"/>
      <c r="VW14"/>
      <c r="VX14"/>
      <c r="VY14"/>
      <c r="VZ14"/>
      <c r="WA14"/>
      <c r="WB14"/>
      <c r="WC14"/>
      <c r="WD14"/>
      <c r="WE14"/>
      <c r="WF14"/>
      <c r="WG14"/>
      <c r="WH14"/>
      <c r="WI14"/>
      <c r="WJ14"/>
      <c r="WK14"/>
      <c r="WL14"/>
      <c r="WM14"/>
      <c r="WN14"/>
      <c r="WO14"/>
      <c r="WP14"/>
      <c r="WQ14"/>
      <c r="WR14"/>
      <c r="WS14"/>
      <c r="WT14"/>
      <c r="WU14"/>
      <c r="WV14"/>
      <c r="WW14"/>
      <c r="WX14"/>
      <c r="WY14"/>
      <c r="WZ14"/>
      <c r="XA14"/>
      <c r="XB14"/>
      <c r="XC14"/>
      <c r="XD14"/>
      <c r="XE14"/>
      <c r="XF14"/>
      <c r="XG14"/>
      <c r="XH14"/>
      <c r="XI14"/>
      <c r="XJ14"/>
      <c r="XK14"/>
      <c r="XL14"/>
      <c r="XM14"/>
      <c r="XN14"/>
      <c r="XO14"/>
      <c r="XP14"/>
      <c r="XQ14"/>
      <c r="XR14"/>
      <c r="XS14"/>
      <c r="XT14"/>
      <c r="XU14"/>
      <c r="XV14"/>
      <c r="XW14"/>
      <c r="XX14"/>
      <c r="XY14"/>
      <c r="XZ14"/>
      <c r="YA14"/>
      <c r="YB14"/>
      <c r="YC14"/>
      <c r="YD14"/>
      <c r="YE14"/>
      <c r="YF14"/>
      <c r="YG14"/>
      <c r="YH14"/>
      <c r="YI14"/>
      <c r="YJ14"/>
      <c r="YK14"/>
      <c r="YL14"/>
      <c r="YM14"/>
      <c r="YN14"/>
      <c r="YO14"/>
      <c r="YP14"/>
      <c r="YQ14"/>
      <c r="YR14"/>
      <c r="YS14"/>
      <c r="YT14"/>
      <c r="YU14"/>
      <c r="YV14"/>
      <c r="YW14"/>
      <c r="YX14"/>
      <c r="YY14"/>
      <c r="YZ14"/>
      <c r="ZA14"/>
      <c r="ZB14"/>
      <c r="ZC14"/>
      <c r="ZD14"/>
      <c r="ZE14"/>
      <c r="ZF14"/>
      <c r="ZG14"/>
      <c r="ZH14"/>
      <c r="ZI14"/>
      <c r="ZJ14"/>
      <c r="ZK14"/>
      <c r="ZL14"/>
      <c r="ZM14"/>
      <c r="ZN14"/>
      <c r="ZO14"/>
      <c r="ZP14"/>
      <c r="ZQ14"/>
      <c r="ZR14"/>
      <c r="ZS14"/>
      <c r="ZT14"/>
      <c r="ZU14"/>
      <c r="ZV14"/>
      <c r="ZW14"/>
      <c r="ZX14"/>
      <c r="ZY14"/>
      <c r="ZZ14"/>
      <c r="AAA14"/>
      <c r="AAB14"/>
      <c r="AAC14"/>
      <c r="AAD14"/>
      <c r="AAE14"/>
      <c r="AAF14"/>
      <c r="AAG14"/>
      <c r="AAH14"/>
      <c r="AAI14"/>
      <c r="AAJ14"/>
      <c r="AAK14"/>
      <c r="AAL14"/>
      <c r="AAM14"/>
      <c r="AAN14"/>
      <c r="AAO14"/>
      <c r="AAP14"/>
      <c r="AAQ14"/>
      <c r="AAR14"/>
      <c r="AAS14"/>
      <c r="AAT14"/>
      <c r="AAU14"/>
      <c r="AAV14"/>
      <c r="AAW14"/>
      <c r="AAX14"/>
      <c r="AAY14"/>
      <c r="AAZ14"/>
      <c r="ABA14"/>
      <c r="ABB14"/>
      <c r="ABC14"/>
      <c r="ABD14"/>
      <c r="ABE14"/>
      <c r="ABF14"/>
      <c r="ABG14"/>
      <c r="ABH14"/>
      <c r="ABI14"/>
      <c r="ABJ14"/>
      <c r="ABK14"/>
      <c r="ABL14"/>
      <c r="ABM14"/>
      <c r="ABN14"/>
      <c r="ABO14"/>
      <c r="ABP14"/>
      <c r="ABQ14"/>
      <c r="ABR14"/>
      <c r="ABS14"/>
      <c r="ABT14"/>
      <c r="ABU14"/>
      <c r="ABV14"/>
      <c r="ABW14"/>
      <c r="ABX14"/>
      <c r="ABY14"/>
      <c r="ABZ14"/>
      <c r="ACA14"/>
      <c r="ACB14"/>
      <c r="ACC14"/>
      <c r="ACD14"/>
      <c r="ACE14"/>
      <c r="ACF14"/>
      <c r="ACG14"/>
      <c r="ACH14"/>
      <c r="ACI14"/>
      <c r="ACJ14"/>
      <c r="ACK14"/>
      <c r="ACL14"/>
      <c r="ACM14"/>
      <c r="ACN14"/>
      <c r="ACO14"/>
      <c r="ACP14"/>
      <c r="ACQ14"/>
      <c r="ACR14"/>
      <c r="ACS14"/>
      <c r="ACT14"/>
      <c r="ACU14"/>
      <c r="ACV14"/>
      <c r="ACW14"/>
      <c r="ACX14"/>
      <c r="ACY14"/>
      <c r="ACZ14"/>
      <c r="ADA14"/>
      <c r="ADB14"/>
      <c r="ADC14"/>
      <c r="ADD14"/>
      <c r="ADE14"/>
      <c r="ADF14"/>
      <c r="ADG14"/>
      <c r="ADH14"/>
      <c r="ADI14"/>
      <c r="ADJ14"/>
      <c r="ADK14"/>
      <c r="ADL14"/>
      <c r="ADM14"/>
      <c r="ADN14"/>
      <c r="ADO14"/>
      <c r="ADP14"/>
      <c r="ADQ14"/>
      <c r="ADR14"/>
      <c r="ADS14"/>
      <c r="ADT14"/>
      <c r="ADU14"/>
      <c r="ADV14"/>
      <c r="ADW14"/>
      <c r="ADX14"/>
      <c r="ADY14"/>
      <c r="ADZ14"/>
      <c r="AEA14"/>
      <c r="AEB14"/>
      <c r="AEC14"/>
      <c r="AED14"/>
      <c r="AEE14"/>
      <c r="AEF14"/>
      <c r="AEG14"/>
      <c r="AEH14"/>
      <c r="AEI14"/>
      <c r="AEJ14"/>
      <c r="AEK14"/>
      <c r="AEL14"/>
      <c r="AEM14"/>
      <c r="AEN14"/>
      <c r="AEO14"/>
      <c r="AEP14"/>
      <c r="AEQ14"/>
      <c r="AER14"/>
      <c r="AES14"/>
      <c r="AET14"/>
      <c r="AEU14"/>
      <c r="AEV14"/>
      <c r="AEW14"/>
      <c r="AEX14"/>
      <c r="AEY14"/>
      <c r="AEZ14"/>
      <c r="AFA14"/>
      <c r="AFB14"/>
      <c r="AFC14"/>
      <c r="AFD14"/>
      <c r="AFE14"/>
      <c r="AFF14"/>
      <c r="AFG14"/>
      <c r="AFH14"/>
      <c r="AFI14"/>
      <c r="AFJ14"/>
      <c r="AFK14"/>
      <c r="AFL14"/>
      <c r="AFM14"/>
      <c r="AFN14"/>
      <c r="AFO14"/>
      <c r="AFP14"/>
      <c r="AFQ14"/>
      <c r="AFR14"/>
      <c r="AFS14"/>
      <c r="AFT14"/>
      <c r="AFU14"/>
      <c r="AFV14"/>
      <c r="AFW14"/>
      <c r="AFX14"/>
      <c r="AFY14"/>
      <c r="AFZ14"/>
      <c r="AGA14"/>
      <c r="AGB14"/>
      <c r="AGC14"/>
      <c r="AGD14"/>
      <c r="AGE14"/>
      <c r="AGF14"/>
      <c r="AGG14"/>
      <c r="AGH14"/>
      <c r="AGI14"/>
      <c r="AGJ14"/>
      <c r="AGK14"/>
      <c r="AGL14"/>
      <c r="AGM14"/>
      <c r="AGN14"/>
      <c r="AGO14"/>
      <c r="AGP14"/>
      <c r="AGQ14"/>
      <c r="AGR14"/>
      <c r="AGS14"/>
      <c r="AGT14"/>
      <c r="AGU14"/>
      <c r="AGV14"/>
      <c r="AGW14"/>
      <c r="AGX14"/>
      <c r="AGY14"/>
      <c r="AGZ14"/>
      <c r="AHA14"/>
      <c r="AHB14"/>
      <c r="AHC14"/>
      <c r="AHD14"/>
      <c r="AHE14"/>
      <c r="AHF14"/>
      <c r="AHG14"/>
      <c r="AHH14"/>
      <c r="AHI14"/>
      <c r="AHJ14"/>
      <c r="AHK14"/>
      <c r="AHL14"/>
      <c r="AHM14"/>
      <c r="AHN14"/>
      <c r="AHO14"/>
      <c r="AHP14"/>
      <c r="AHQ14"/>
      <c r="AHR14"/>
      <c r="AHS14"/>
      <c r="AHT14"/>
      <c r="AHU14"/>
      <c r="AHV14"/>
      <c r="AHW14"/>
      <c r="AHX14"/>
      <c r="AHY14"/>
      <c r="AHZ14"/>
      <c r="AIA14"/>
      <c r="AIB14"/>
      <c r="AIC14"/>
      <c r="AID14"/>
      <c r="AIE14"/>
      <c r="AIF14"/>
      <c r="AIG14"/>
      <c r="AIH14"/>
      <c r="AII14"/>
      <c r="AIJ14"/>
      <c r="AIK14"/>
      <c r="AIL14"/>
      <c r="AIM14"/>
      <c r="AIN14"/>
      <c r="AIO14"/>
      <c r="AIP14"/>
      <c r="AIQ14"/>
      <c r="AIR14"/>
      <c r="AIS14"/>
      <c r="AIT14"/>
      <c r="AIU14"/>
      <c r="AIV14"/>
      <c r="AIW14"/>
      <c r="AIX14"/>
      <c r="AIY14"/>
      <c r="AIZ14"/>
      <c r="AJA14"/>
      <c r="AJB14"/>
      <c r="AJC14"/>
      <c r="AJD14"/>
      <c r="AJE14"/>
      <c r="AJF14"/>
      <c r="AJG14"/>
      <c r="AJH14"/>
      <c r="AJI14"/>
      <c r="AJJ14"/>
      <c r="AJK14"/>
      <c r="AJL14"/>
      <c r="AJM14"/>
      <c r="AJN14"/>
      <c r="AJO14"/>
      <c r="AJP14"/>
      <c r="AJQ14"/>
      <c r="AJR14"/>
      <c r="AJS14"/>
      <c r="AJT14"/>
      <c r="AJU14"/>
      <c r="AJV14"/>
      <c r="AJW14"/>
      <c r="AJX14"/>
      <c r="AJY14"/>
      <c r="AJZ14"/>
      <c r="AKA14"/>
      <c r="AKB14"/>
      <c r="AKC14"/>
      <c r="AKD14"/>
      <c r="AKE14"/>
      <c r="AKF14"/>
      <c r="AKG14"/>
      <c r="AKH14"/>
      <c r="AKI14"/>
      <c r="AKJ14"/>
      <c r="AKK14"/>
      <c r="AKL14"/>
      <c r="AKM14"/>
      <c r="AKN14"/>
      <c r="AKO14"/>
      <c r="AKP14"/>
      <c r="AKQ14"/>
      <c r="AKR14"/>
      <c r="AKS14"/>
      <c r="AKT14"/>
      <c r="AKU14"/>
      <c r="AKV14"/>
      <c r="AKW14"/>
      <c r="AKX14"/>
      <c r="AKY14"/>
      <c r="AKZ14"/>
      <c r="ALA14"/>
      <c r="ALB14"/>
      <c r="ALC14"/>
      <c r="ALD14"/>
      <c r="ALE14"/>
      <c r="ALF14"/>
      <c r="ALG14"/>
      <c r="ALH14"/>
      <c r="ALI14"/>
      <c r="ALJ14"/>
      <c r="ALK14"/>
      <c r="ALL14"/>
      <c r="ALM14"/>
      <c r="ALN14"/>
      <c r="ALO14"/>
      <c r="ALP14"/>
      <c r="ALQ14"/>
      <c r="ALR14"/>
      <c r="ALS14"/>
      <c r="ALT14"/>
      <c r="ALU14"/>
      <c r="ALV14"/>
      <c r="ALW14"/>
      <c r="ALX14"/>
      <c r="ALY14"/>
      <c r="ALZ14"/>
      <c r="AMA14"/>
      <c r="AMB14"/>
      <c r="AMC14"/>
      <c r="AMD14"/>
      <c r="AME14"/>
      <c r="AMF14"/>
      <c r="AMG14"/>
      <c r="AMH14"/>
      <c r="AMI14"/>
      <c r="AMJ14"/>
      <c r="AMK14"/>
      <c r="AML14"/>
      <c r="AMM14"/>
      <c r="AMN14"/>
      <c r="AMO14"/>
      <c r="AMP14"/>
      <c r="AMQ14"/>
      <c r="AMR14"/>
      <c r="AMS14"/>
      <c r="AMT14"/>
      <c r="AMU14"/>
      <c r="AMV14"/>
      <c r="AMW14"/>
      <c r="AMX14"/>
      <c r="AMY14"/>
      <c r="AMZ14"/>
      <c r="ANA14"/>
      <c r="ANB14"/>
      <c r="ANC14"/>
      <c r="AND14"/>
      <c r="ANE14"/>
      <c r="ANF14"/>
      <c r="ANG14"/>
      <c r="ANH14"/>
      <c r="ANI14"/>
      <c r="ANJ14"/>
      <c r="ANK14"/>
      <c r="ANL14"/>
      <c r="ANM14"/>
      <c r="ANN14"/>
      <c r="ANO14"/>
      <c r="ANP14"/>
      <c r="ANQ14"/>
      <c r="ANR14"/>
      <c r="ANS14"/>
      <c r="ANT14"/>
      <c r="ANU14"/>
      <c r="ANV14"/>
      <c r="ANW14"/>
      <c r="ANX14"/>
      <c r="ANY14"/>
      <c r="ANZ14"/>
      <c r="AOA14"/>
      <c r="AOB14"/>
      <c r="AOC14"/>
      <c r="AOD14"/>
      <c r="AOE14"/>
      <c r="AOF14"/>
      <c r="AOG14"/>
      <c r="AOH14"/>
      <c r="AOI14"/>
      <c r="AOJ14"/>
      <c r="AOK14"/>
      <c r="AOL14"/>
      <c r="AOM14"/>
      <c r="AON14"/>
      <c r="AOO14"/>
      <c r="AOP14"/>
      <c r="AOQ14"/>
      <c r="AOR14"/>
      <c r="AOS14"/>
      <c r="AOT14"/>
      <c r="AOU14"/>
      <c r="AOV14"/>
      <c r="AOW14"/>
      <c r="AOX14"/>
      <c r="AOY14"/>
      <c r="AOZ14"/>
      <c r="APA14"/>
      <c r="APB14"/>
      <c r="APC14"/>
      <c r="APD14"/>
      <c r="APE14"/>
      <c r="APF14"/>
      <c r="APG14"/>
      <c r="APH14"/>
      <c r="API14"/>
      <c r="APJ14"/>
      <c r="APK14"/>
      <c r="APL14"/>
      <c r="APM14"/>
      <c r="APN14"/>
      <c r="APO14"/>
      <c r="APP14"/>
      <c r="APQ14"/>
      <c r="APR14"/>
      <c r="APS14"/>
      <c r="APT14"/>
      <c r="APU14"/>
      <c r="APV14"/>
      <c r="APW14"/>
      <c r="APX14"/>
      <c r="APY14"/>
      <c r="APZ14"/>
      <c r="AQA14"/>
      <c r="AQB14"/>
      <c r="AQC14"/>
      <c r="AQD14"/>
      <c r="AQE14"/>
      <c r="AQF14"/>
      <c r="AQG14"/>
      <c r="AQH14"/>
      <c r="AQI14"/>
      <c r="AQJ14"/>
      <c r="AQK14"/>
      <c r="AQL14"/>
      <c r="AQM14"/>
      <c r="AQN14"/>
      <c r="AQO14"/>
      <c r="AQP14"/>
      <c r="AQQ14"/>
      <c r="AQR14"/>
      <c r="AQS14"/>
      <c r="AQT14"/>
      <c r="AQU14"/>
      <c r="AQV14"/>
      <c r="AQW14"/>
      <c r="AQX14"/>
      <c r="AQY14"/>
      <c r="AQZ14"/>
      <c r="ARA14"/>
      <c r="ARB14"/>
      <c r="ARC14"/>
      <c r="ARD14"/>
      <c r="ARE14"/>
      <c r="ARF14"/>
      <c r="ARG14"/>
      <c r="ARH14"/>
      <c r="ARI14"/>
      <c r="ARJ14"/>
      <c r="ARK14"/>
      <c r="ARL14"/>
      <c r="ARM14"/>
      <c r="ARN14"/>
      <c r="ARO14"/>
      <c r="ARP14"/>
      <c r="ARQ14"/>
      <c r="ARR14"/>
      <c r="ARS14"/>
      <c r="ART14"/>
      <c r="ARU14"/>
      <c r="ARV14"/>
      <c r="ARW14"/>
      <c r="ARX14"/>
      <c r="ARY14"/>
      <c r="ARZ14"/>
      <c r="ASA14"/>
      <c r="ASB14"/>
      <c r="ASC14"/>
      <c r="ASD14"/>
      <c r="ASE14"/>
      <c r="ASF14"/>
      <c r="ASG14"/>
      <c r="ASH14"/>
      <c r="ASI14"/>
      <c r="ASJ14"/>
      <c r="ASK14"/>
      <c r="ASL14"/>
      <c r="ASM14"/>
      <c r="ASN14"/>
      <c r="ASO14"/>
      <c r="ASP14"/>
      <c r="ASQ14"/>
      <c r="ASR14"/>
      <c r="ASS14"/>
      <c r="AST14"/>
      <c r="ASU14"/>
      <c r="ASV14"/>
      <c r="ASW14"/>
      <c r="ASX14"/>
      <c r="ASY14"/>
      <c r="ASZ14"/>
      <c r="ATA14"/>
      <c r="ATB14"/>
      <c r="ATC14"/>
      <c r="ATD14"/>
      <c r="ATE14"/>
      <c r="ATF14"/>
      <c r="ATG14"/>
      <c r="ATH14"/>
      <c r="ATI14"/>
      <c r="ATJ14"/>
      <c r="ATK14"/>
      <c r="ATL14"/>
      <c r="ATM14"/>
      <c r="ATN14"/>
      <c r="ATO14"/>
      <c r="ATP14"/>
      <c r="ATQ14"/>
      <c r="ATR14"/>
      <c r="ATS14"/>
      <c r="ATT14"/>
      <c r="ATU14"/>
      <c r="ATV14"/>
      <c r="ATW14"/>
      <c r="ATX14"/>
      <c r="ATY14"/>
      <c r="ATZ14"/>
      <c r="AUA14"/>
      <c r="AUB14"/>
      <c r="AUC14"/>
      <c r="AUD14"/>
      <c r="AUE14"/>
      <c r="AUF14"/>
      <c r="AUG14"/>
      <c r="AUH14"/>
      <c r="AUI14"/>
      <c r="AUJ14"/>
      <c r="AUK14"/>
      <c r="AUL14"/>
      <c r="AUM14"/>
      <c r="AUN14"/>
      <c r="AUO14"/>
      <c r="AUP14"/>
      <c r="AUQ14"/>
      <c r="AUR14"/>
      <c r="AUS14"/>
      <c r="AUT14"/>
      <c r="AUU14"/>
      <c r="AUV14"/>
      <c r="AUW14"/>
      <c r="AUX14"/>
      <c r="AUY14"/>
      <c r="AUZ14"/>
      <c r="AVA14"/>
      <c r="AVB14"/>
      <c r="AVC14"/>
      <c r="AVD14"/>
      <c r="AVE14"/>
      <c r="AVF14"/>
      <c r="AVG14"/>
      <c r="AVH14"/>
      <c r="AVI14"/>
      <c r="AVJ14"/>
      <c r="AVK14"/>
      <c r="AVL14"/>
      <c r="AVM14"/>
      <c r="AVN14"/>
      <c r="AVO14"/>
      <c r="AVP14"/>
      <c r="AVQ14"/>
      <c r="AVR14"/>
      <c r="AVS14"/>
      <c r="AVT14"/>
      <c r="AVU14"/>
      <c r="AVV14"/>
      <c r="AVW14"/>
      <c r="AVX14"/>
      <c r="AVY14"/>
      <c r="AVZ14"/>
      <c r="AWA14"/>
      <c r="AWB14"/>
      <c r="AWC14"/>
      <c r="AWD14"/>
      <c r="AWE14"/>
      <c r="AWF14"/>
      <c r="AWG14"/>
      <c r="AWH14"/>
      <c r="AWI14"/>
      <c r="AWJ14"/>
      <c r="AWK14"/>
      <c r="AWL14"/>
      <c r="AWM14"/>
      <c r="AWN14"/>
      <c r="AWO14"/>
      <c r="AWP14"/>
      <c r="AWQ14"/>
      <c r="AWR14"/>
      <c r="AWS14"/>
      <c r="AWT14"/>
      <c r="AWU14"/>
      <c r="AWV14"/>
      <c r="AWW14"/>
      <c r="AWX14"/>
      <c r="AWY14"/>
      <c r="AWZ14"/>
      <c r="AXA14"/>
      <c r="AXB14"/>
      <c r="AXC14"/>
      <c r="AXD14"/>
      <c r="AXE14"/>
      <c r="AXF14"/>
      <c r="AXG14"/>
      <c r="AXH14"/>
      <c r="AXI14"/>
      <c r="AXJ14"/>
      <c r="AXK14"/>
      <c r="AXL14"/>
      <c r="AXM14"/>
      <c r="AXN14"/>
      <c r="AXO14"/>
      <c r="AXP14"/>
      <c r="AXQ14"/>
      <c r="AXR14"/>
      <c r="AXS14"/>
      <c r="AXT14"/>
      <c r="AXU14"/>
      <c r="AXV14"/>
      <c r="AXW14"/>
      <c r="AXX14"/>
      <c r="AXY14"/>
      <c r="AXZ14"/>
      <c r="AYA14"/>
      <c r="AYB14"/>
      <c r="AYC14"/>
      <c r="AYD14"/>
      <c r="AYE14"/>
      <c r="AYF14"/>
      <c r="AYG14"/>
      <c r="AYH14"/>
      <c r="AYI14"/>
      <c r="AYJ14"/>
      <c r="AYK14"/>
      <c r="AYL14"/>
      <c r="AYM14"/>
      <c r="AYN14"/>
      <c r="AYO14"/>
      <c r="AYP14"/>
      <c r="AYQ14"/>
      <c r="AYR14"/>
      <c r="AYS14"/>
      <c r="AYT14"/>
      <c r="AYU14"/>
      <c r="AYV14"/>
      <c r="AYW14"/>
      <c r="AYX14"/>
      <c r="AYY14"/>
      <c r="AYZ14"/>
      <c r="AZA14"/>
      <c r="AZB14"/>
      <c r="AZC14"/>
      <c r="AZD14"/>
      <c r="AZE14"/>
      <c r="AZF14"/>
      <c r="AZG14"/>
      <c r="AZH14"/>
      <c r="AZI14"/>
      <c r="AZJ14"/>
      <c r="AZK14"/>
      <c r="AZL14"/>
      <c r="AZM14"/>
      <c r="AZN14"/>
      <c r="AZO14"/>
      <c r="AZP14"/>
      <c r="AZQ14"/>
      <c r="AZR14"/>
      <c r="AZS14"/>
      <c r="AZT14"/>
      <c r="AZU14"/>
      <c r="AZV14"/>
      <c r="AZW14"/>
      <c r="AZX14"/>
      <c r="AZY14"/>
      <c r="AZZ14"/>
      <c r="BAA14"/>
      <c r="BAB14"/>
      <c r="BAC14"/>
      <c r="BAD14"/>
      <c r="BAE14"/>
      <c r="BAF14"/>
      <c r="BAG14"/>
      <c r="BAH14"/>
      <c r="BAI14"/>
      <c r="BAJ14"/>
      <c r="BAK14"/>
      <c r="BAL14"/>
      <c r="BAM14"/>
      <c r="BAN14"/>
      <c r="BAO14"/>
      <c r="BAP14"/>
      <c r="BAQ14"/>
      <c r="BAR14"/>
      <c r="BAS14"/>
      <c r="BAT14"/>
      <c r="BAU14"/>
      <c r="BAV14"/>
      <c r="BAW14"/>
      <c r="BAX14"/>
      <c r="BAY14"/>
      <c r="BAZ14"/>
      <c r="BBA14"/>
      <c r="BBB14"/>
      <c r="BBC14"/>
      <c r="BBD14"/>
      <c r="BBE14"/>
      <c r="BBF14"/>
      <c r="BBG14"/>
      <c r="BBH14"/>
      <c r="BBI14"/>
      <c r="BBJ14"/>
      <c r="BBK14"/>
      <c r="BBL14"/>
      <c r="BBM14"/>
      <c r="BBN14"/>
      <c r="BBO14"/>
      <c r="BBP14"/>
      <c r="BBQ14"/>
      <c r="BBR14"/>
      <c r="BBS14"/>
      <c r="BBT14"/>
      <c r="BBU14"/>
      <c r="BBV14"/>
      <c r="BBW14"/>
      <c r="BBX14"/>
      <c r="BBY14"/>
      <c r="BBZ14"/>
      <c r="BCA14"/>
      <c r="BCB14"/>
      <c r="BCC14"/>
      <c r="BCD14"/>
      <c r="BCE14"/>
      <c r="BCF14"/>
      <c r="BCG14"/>
      <c r="BCH14"/>
      <c r="BCI14"/>
      <c r="BCJ14"/>
      <c r="BCK14"/>
      <c r="BCL14"/>
      <c r="BCM14"/>
      <c r="BCN14"/>
      <c r="BCO14"/>
      <c r="BCP14"/>
      <c r="BCQ14"/>
      <c r="BCR14"/>
      <c r="BCS14"/>
      <c r="BCT14"/>
      <c r="BCU14"/>
      <c r="BCV14"/>
      <c r="BCW14"/>
      <c r="BCX14"/>
      <c r="BCY14"/>
      <c r="BCZ14"/>
      <c r="BDA14"/>
      <c r="BDB14"/>
      <c r="BDC14"/>
      <c r="BDD14"/>
      <c r="BDE14"/>
      <c r="BDF14"/>
      <c r="BDG14"/>
      <c r="BDH14"/>
      <c r="BDI14"/>
      <c r="BDJ14"/>
      <c r="BDK14"/>
      <c r="BDL14"/>
      <c r="BDM14"/>
      <c r="BDN14"/>
      <c r="BDO14"/>
      <c r="BDP14"/>
      <c r="BDQ14"/>
      <c r="BDR14"/>
      <c r="BDS14"/>
      <c r="BDT14"/>
      <c r="BDU14"/>
      <c r="BDV14"/>
      <c r="BDW14"/>
      <c r="BDX14"/>
      <c r="BDY14"/>
      <c r="BDZ14"/>
      <c r="BEA14"/>
      <c r="BEB14"/>
      <c r="BEC14"/>
      <c r="BED14"/>
      <c r="BEE14"/>
      <c r="BEF14"/>
      <c r="BEG14"/>
      <c r="BEH14"/>
      <c r="BEI14"/>
      <c r="BEJ14"/>
      <c r="BEK14"/>
      <c r="BEL14"/>
      <c r="BEM14"/>
      <c r="BEN14"/>
      <c r="BEO14"/>
      <c r="BEP14"/>
      <c r="BEQ14"/>
      <c r="BER14"/>
      <c r="BES14"/>
      <c r="BET14"/>
      <c r="BEU14"/>
      <c r="BEV14"/>
      <c r="BEW14"/>
      <c r="BEX14"/>
      <c r="BEY14"/>
      <c r="BEZ14"/>
      <c r="BFA14"/>
      <c r="BFB14"/>
      <c r="BFC14"/>
      <c r="BFD14"/>
      <c r="BFE14"/>
      <c r="BFF14"/>
      <c r="BFG14"/>
      <c r="BFH14"/>
      <c r="BFI14"/>
      <c r="BFJ14"/>
      <c r="BFK14"/>
      <c r="BFL14"/>
      <c r="BFM14"/>
      <c r="BFN14"/>
      <c r="BFO14"/>
      <c r="BFP14"/>
      <c r="BFQ14"/>
      <c r="BFR14"/>
      <c r="BFS14"/>
      <c r="BFT14"/>
      <c r="BFU14"/>
      <c r="BFV14"/>
      <c r="BFW14"/>
      <c r="BFX14"/>
      <c r="BFY14"/>
      <c r="BFZ14"/>
      <c r="BGA14"/>
      <c r="BGB14"/>
      <c r="BGC14"/>
      <c r="BGD14"/>
      <c r="BGE14"/>
      <c r="BGF14"/>
      <c r="BGG14"/>
      <c r="BGH14"/>
      <c r="BGI14"/>
      <c r="BGJ14"/>
      <c r="BGK14"/>
      <c r="BGL14"/>
      <c r="BGM14"/>
      <c r="BGN14"/>
      <c r="BGO14"/>
      <c r="BGP14"/>
      <c r="BGQ14"/>
      <c r="BGR14"/>
      <c r="BGS14"/>
      <c r="BGT14"/>
      <c r="BGU14"/>
      <c r="BGV14"/>
      <c r="BGW14"/>
      <c r="BGX14"/>
      <c r="BGY14"/>
      <c r="BGZ14"/>
      <c r="BHA14"/>
      <c r="BHB14"/>
      <c r="BHC14"/>
      <c r="BHD14"/>
      <c r="BHE14"/>
      <c r="BHF14"/>
      <c r="BHG14"/>
      <c r="BHH14"/>
      <c r="BHI14"/>
      <c r="BHJ14"/>
      <c r="BHK14"/>
      <c r="BHL14"/>
      <c r="BHM14"/>
      <c r="BHN14"/>
      <c r="BHO14"/>
      <c r="BHP14"/>
      <c r="BHQ14"/>
      <c r="BHR14"/>
      <c r="BHS14"/>
      <c r="BHT14"/>
      <c r="BHU14"/>
      <c r="BHV14"/>
      <c r="BHW14"/>
      <c r="BHX14"/>
      <c r="BHY14"/>
      <c r="BHZ14"/>
      <c r="BIA14"/>
      <c r="BIB14"/>
      <c r="BIC14"/>
      <c r="BID14"/>
      <c r="BIE14"/>
      <c r="BIF14"/>
      <c r="BIG14"/>
      <c r="BIH14"/>
      <c r="BII14"/>
      <c r="BIJ14"/>
      <c r="BIK14"/>
      <c r="BIL14"/>
      <c r="BIM14"/>
      <c r="BIN14"/>
      <c r="BIO14"/>
      <c r="BIP14"/>
      <c r="BIQ14"/>
      <c r="BIR14"/>
      <c r="BIS14"/>
      <c r="BIT14"/>
      <c r="BIU14"/>
      <c r="BIV14"/>
      <c r="BIW14"/>
      <c r="BIX14"/>
      <c r="BIY14"/>
      <c r="BIZ14"/>
      <c r="BJA14"/>
      <c r="BJB14"/>
      <c r="BJC14"/>
      <c r="BJD14"/>
      <c r="BJE14"/>
      <c r="BJF14"/>
      <c r="BJG14"/>
      <c r="BJH14"/>
      <c r="BJI14"/>
      <c r="BJJ14"/>
      <c r="BJK14"/>
      <c r="BJL14"/>
      <c r="BJM14"/>
      <c r="BJN14"/>
      <c r="BJO14"/>
      <c r="BJP14"/>
      <c r="BJQ14"/>
      <c r="BJR14"/>
      <c r="BJS14"/>
      <c r="BJT14"/>
      <c r="BJU14"/>
      <c r="BJV14"/>
      <c r="BJW14"/>
      <c r="BJX14"/>
      <c r="BJY14"/>
      <c r="BJZ14"/>
      <c r="BKA14"/>
      <c r="BKB14"/>
      <c r="BKC14"/>
      <c r="BKD14"/>
      <c r="BKE14"/>
      <c r="BKF14"/>
      <c r="BKG14"/>
      <c r="BKH14"/>
      <c r="BKI14"/>
      <c r="BKJ14"/>
      <c r="BKK14"/>
      <c r="BKL14"/>
      <c r="BKM14"/>
      <c r="BKN14"/>
      <c r="BKO14"/>
      <c r="BKP14"/>
      <c r="BKQ14"/>
      <c r="BKR14"/>
      <c r="BKS14"/>
      <c r="BKT14"/>
      <c r="BKU14"/>
      <c r="BKV14"/>
      <c r="BKW14"/>
      <c r="BKX14"/>
      <c r="BKY14"/>
      <c r="BKZ14"/>
      <c r="BLA14"/>
      <c r="BLB14"/>
      <c r="BLC14"/>
      <c r="BLD14"/>
      <c r="BLE14"/>
      <c r="BLF14"/>
      <c r="BLG14"/>
      <c r="BLH14"/>
      <c r="BLI14"/>
      <c r="BLJ14"/>
      <c r="BLK14"/>
      <c r="BLL14"/>
      <c r="BLM14"/>
      <c r="BLN14"/>
      <c r="BLO14"/>
      <c r="BLP14"/>
      <c r="BLQ14"/>
      <c r="BLR14"/>
      <c r="BLS14"/>
      <c r="BLT14"/>
      <c r="BLU14"/>
      <c r="BLV14"/>
      <c r="BLW14"/>
      <c r="BLX14"/>
      <c r="BLY14"/>
      <c r="BLZ14"/>
      <c r="BMA14"/>
      <c r="BMB14"/>
      <c r="BMC14"/>
      <c r="BMD14"/>
      <c r="BME14"/>
      <c r="BMF14"/>
      <c r="BMG14"/>
      <c r="BMH14"/>
      <c r="BMI14"/>
      <c r="BMJ14"/>
      <c r="BMK14"/>
      <c r="BML14"/>
      <c r="BMM14"/>
      <c r="BMN14"/>
      <c r="BMO14"/>
      <c r="BMP14"/>
      <c r="BMQ14"/>
      <c r="BMR14"/>
      <c r="BMS14"/>
      <c r="BMT14"/>
      <c r="BMU14"/>
      <c r="BMV14"/>
      <c r="BMW14"/>
      <c r="BMX14"/>
      <c r="BMY14"/>
      <c r="BMZ14"/>
      <c r="BNA14"/>
      <c r="BNB14"/>
      <c r="BNC14"/>
      <c r="BND14"/>
      <c r="BNE14"/>
      <c r="BNF14"/>
      <c r="BNG14"/>
      <c r="BNH14"/>
      <c r="BNI14"/>
      <c r="BNJ14"/>
      <c r="BNK14"/>
      <c r="BNL14"/>
      <c r="BNM14"/>
      <c r="BNN14"/>
      <c r="BNO14"/>
      <c r="BNP14"/>
      <c r="BNQ14"/>
      <c r="BNR14"/>
      <c r="BNS14"/>
      <c r="BNT14"/>
      <c r="BNU14"/>
      <c r="BNV14"/>
      <c r="BNW14"/>
      <c r="BNX14"/>
      <c r="BNY14"/>
      <c r="BNZ14"/>
      <c r="BOA14"/>
      <c r="BOB14"/>
      <c r="BOC14"/>
      <c r="BOD14"/>
      <c r="BOE14"/>
      <c r="BOF14"/>
      <c r="BOG14"/>
      <c r="BOH14"/>
      <c r="BOI14"/>
      <c r="BOJ14"/>
      <c r="BOK14"/>
      <c r="BOL14"/>
      <c r="BOM14"/>
      <c r="BON14"/>
      <c r="BOO14"/>
      <c r="BOP14"/>
      <c r="BOQ14"/>
      <c r="BOR14"/>
      <c r="BOS14"/>
      <c r="BOT14"/>
      <c r="BOU14"/>
      <c r="BOV14"/>
      <c r="BOW14"/>
      <c r="BOX14"/>
      <c r="BOY14"/>
      <c r="BOZ14"/>
      <c r="BPA14"/>
      <c r="BPB14"/>
      <c r="BPC14"/>
      <c r="BPD14"/>
      <c r="BPE14"/>
      <c r="BPF14"/>
      <c r="BPG14"/>
      <c r="BPH14"/>
      <c r="BPI14"/>
      <c r="BPJ14"/>
      <c r="BPK14"/>
      <c r="BPL14"/>
      <c r="BPM14"/>
      <c r="BPN14"/>
      <c r="BPO14"/>
      <c r="BPP14"/>
      <c r="BPQ14"/>
      <c r="BPR14"/>
      <c r="BPS14"/>
      <c r="BPT14"/>
      <c r="BPU14"/>
      <c r="BPV14"/>
      <c r="BPW14"/>
      <c r="BPX14"/>
      <c r="BPY14"/>
      <c r="BPZ14"/>
      <c r="BQA14"/>
      <c r="BQB14"/>
      <c r="BQC14"/>
      <c r="BQD14"/>
      <c r="BQE14"/>
      <c r="BQF14"/>
      <c r="BQG14"/>
      <c r="BQH14"/>
      <c r="BQI14"/>
      <c r="BQJ14"/>
      <c r="BQK14"/>
      <c r="BQL14"/>
      <c r="BQM14"/>
      <c r="BQN14"/>
      <c r="BQO14"/>
      <c r="BQP14"/>
      <c r="BQQ14"/>
      <c r="BQR14"/>
      <c r="BQS14"/>
      <c r="BQT14"/>
      <c r="BQU14"/>
      <c r="BQV14"/>
      <c r="BQW14"/>
      <c r="BQX14"/>
      <c r="BQY14"/>
      <c r="BQZ14"/>
      <c r="BRA14"/>
      <c r="BRB14"/>
      <c r="BRC14"/>
      <c r="BRD14"/>
      <c r="BRE14"/>
      <c r="BRF14"/>
      <c r="BRG14"/>
      <c r="BRH14"/>
      <c r="BRI14"/>
      <c r="BRJ14"/>
      <c r="BRK14"/>
      <c r="BRL14"/>
      <c r="BRM14"/>
      <c r="BRN14"/>
      <c r="BRO14"/>
      <c r="BRP14"/>
      <c r="BRQ14"/>
      <c r="BRR14"/>
      <c r="BRS14"/>
      <c r="BRT14"/>
      <c r="BRU14"/>
      <c r="BRV14"/>
      <c r="BRW14"/>
      <c r="BRX14"/>
      <c r="BRY14"/>
      <c r="BRZ14"/>
      <c r="BSA14"/>
      <c r="BSB14"/>
      <c r="BSC14"/>
      <c r="BSD14"/>
      <c r="BSE14"/>
      <c r="BSF14"/>
      <c r="BSG14"/>
      <c r="BSH14"/>
      <c r="BSI14"/>
      <c r="BSJ14"/>
      <c r="BSK14"/>
      <c r="BSL14"/>
      <c r="BSM14"/>
      <c r="BSN14"/>
      <c r="BSO14"/>
      <c r="BSP14"/>
      <c r="BSQ14"/>
      <c r="BSR14"/>
      <c r="BSS14"/>
      <c r="BST14"/>
      <c r="BSU14"/>
      <c r="BSV14"/>
      <c r="BSW14"/>
      <c r="BSX14"/>
      <c r="BSY14"/>
      <c r="BSZ14"/>
      <c r="BTA14"/>
      <c r="BTB14"/>
      <c r="BTC14"/>
      <c r="BTD14"/>
      <c r="BTE14"/>
      <c r="BTF14"/>
      <c r="BTG14"/>
      <c r="BTH14"/>
      <c r="BTI14"/>
      <c r="BTJ14"/>
      <c r="BTK14"/>
      <c r="BTL14"/>
      <c r="BTM14"/>
      <c r="BTN14"/>
      <c r="BTO14"/>
      <c r="BTP14"/>
      <c r="BTQ14"/>
      <c r="BTR14"/>
      <c r="BTS14"/>
      <c r="BTT14"/>
      <c r="BTU14"/>
      <c r="BTV14"/>
      <c r="BTW14"/>
      <c r="BTX14"/>
      <c r="BTY14"/>
      <c r="BTZ14"/>
      <c r="BUA14"/>
      <c r="BUB14"/>
      <c r="BUC14"/>
      <c r="BUD14"/>
      <c r="BUE14"/>
      <c r="BUF14"/>
      <c r="BUG14"/>
      <c r="BUH14"/>
      <c r="BUI14"/>
      <c r="BUJ14"/>
      <c r="BUK14"/>
      <c r="BUL14"/>
      <c r="BUM14"/>
      <c r="BUN14"/>
      <c r="BUO14"/>
      <c r="BUP14"/>
      <c r="BUQ14"/>
      <c r="BUR14"/>
      <c r="BUS14"/>
      <c r="BUT14"/>
      <c r="BUU14"/>
      <c r="BUV14"/>
      <c r="BUW14"/>
      <c r="BUX14"/>
      <c r="BUY14"/>
      <c r="BUZ14"/>
      <c r="BVA14"/>
      <c r="BVB14"/>
      <c r="BVC14"/>
      <c r="BVD14"/>
      <c r="BVE14"/>
      <c r="BVF14"/>
      <c r="BVG14"/>
      <c r="BVH14"/>
      <c r="BVI14"/>
      <c r="BVJ14"/>
      <c r="BVK14"/>
      <c r="BVL14"/>
      <c r="BVM14"/>
      <c r="BVN14"/>
      <c r="BVO14"/>
      <c r="BVP14"/>
      <c r="BVQ14"/>
      <c r="BVR14"/>
      <c r="BVS14"/>
      <c r="BVT14"/>
      <c r="BVU14"/>
      <c r="BVV14"/>
      <c r="BVW14"/>
      <c r="BVX14"/>
      <c r="BVY14"/>
      <c r="BVZ14"/>
      <c r="BWA14"/>
      <c r="BWB14"/>
      <c r="BWC14"/>
      <c r="BWD14"/>
      <c r="BWE14"/>
      <c r="BWF14"/>
      <c r="BWG14"/>
      <c r="BWH14"/>
      <c r="BWI14"/>
      <c r="BWJ14"/>
      <c r="BWK14"/>
      <c r="BWL14"/>
      <c r="BWM14"/>
      <c r="BWN14"/>
      <c r="BWO14"/>
      <c r="BWP14"/>
      <c r="BWQ14"/>
      <c r="BWR14"/>
      <c r="BWS14"/>
      <c r="BWT14"/>
      <c r="BWU14"/>
      <c r="BWV14"/>
      <c r="BWW14"/>
      <c r="BWX14"/>
      <c r="BWY14"/>
      <c r="BWZ14"/>
      <c r="BXA14"/>
      <c r="BXB14"/>
      <c r="BXC14"/>
      <c r="BXD14"/>
      <c r="BXE14"/>
      <c r="BXF14"/>
      <c r="BXG14"/>
      <c r="BXH14"/>
      <c r="BXI14"/>
      <c r="BXJ14"/>
      <c r="BXK14"/>
      <c r="BXL14"/>
      <c r="BXM14"/>
      <c r="BXN14"/>
      <c r="BXO14"/>
      <c r="BXP14"/>
      <c r="BXQ14"/>
      <c r="BXR14"/>
      <c r="BXS14"/>
      <c r="BXT14"/>
      <c r="BXU14"/>
      <c r="BXV14"/>
      <c r="BXW14"/>
      <c r="BXX14"/>
      <c r="BXY14"/>
      <c r="BXZ14"/>
      <c r="BYA14"/>
      <c r="BYB14"/>
      <c r="BYC14"/>
      <c r="BYD14"/>
      <c r="BYE14"/>
      <c r="BYF14"/>
      <c r="BYG14"/>
      <c r="BYH14"/>
      <c r="BYI14"/>
      <c r="BYJ14"/>
      <c r="BYK14"/>
      <c r="BYL14"/>
      <c r="BYM14"/>
      <c r="BYN14"/>
      <c r="BYO14"/>
      <c r="BYP14"/>
      <c r="BYQ14"/>
      <c r="BYR14"/>
      <c r="BYS14"/>
      <c r="BYT14"/>
      <c r="BYU14"/>
      <c r="BYV14"/>
      <c r="BYW14"/>
      <c r="BYX14"/>
      <c r="BYY14"/>
      <c r="BYZ14"/>
      <c r="BZA14"/>
      <c r="BZB14"/>
      <c r="BZC14"/>
      <c r="BZD14"/>
      <c r="BZE14"/>
      <c r="BZF14"/>
      <c r="BZG14"/>
      <c r="BZH14"/>
      <c r="BZI14"/>
      <c r="BZJ14"/>
      <c r="BZK14"/>
      <c r="BZL14"/>
      <c r="BZM14"/>
      <c r="BZN14"/>
      <c r="BZO14"/>
      <c r="BZP14"/>
      <c r="BZQ14"/>
      <c r="BZR14"/>
      <c r="BZS14"/>
      <c r="BZT14"/>
      <c r="BZU14"/>
      <c r="BZV14"/>
      <c r="BZW14"/>
      <c r="BZX14"/>
      <c r="BZY14"/>
      <c r="BZZ14"/>
      <c r="CAA14"/>
      <c r="CAB14"/>
      <c r="CAC14"/>
      <c r="CAD14"/>
      <c r="CAE14"/>
      <c r="CAF14"/>
      <c r="CAG14"/>
      <c r="CAH14"/>
      <c r="CAI14"/>
      <c r="CAJ14"/>
      <c r="CAK14"/>
      <c r="CAL14"/>
      <c r="CAM14"/>
      <c r="CAN14"/>
      <c r="CAO14"/>
      <c r="CAP14"/>
      <c r="CAQ14"/>
      <c r="CAR14"/>
      <c r="CAS14"/>
      <c r="CAT14"/>
      <c r="CAU14"/>
      <c r="CAV14"/>
      <c r="CAW14"/>
      <c r="CAX14"/>
      <c r="CAY14"/>
      <c r="CAZ14"/>
      <c r="CBA14"/>
      <c r="CBB14"/>
      <c r="CBC14"/>
      <c r="CBD14"/>
      <c r="CBE14"/>
      <c r="CBF14"/>
      <c r="CBG14"/>
      <c r="CBH14"/>
      <c r="CBI14"/>
      <c r="CBJ14"/>
      <c r="CBK14"/>
      <c r="CBL14"/>
      <c r="CBM14"/>
      <c r="CBN14"/>
      <c r="CBO14"/>
      <c r="CBP14"/>
      <c r="CBQ14"/>
      <c r="CBR14"/>
      <c r="CBS14"/>
      <c r="CBT14"/>
      <c r="CBU14"/>
      <c r="CBV14"/>
      <c r="CBW14"/>
      <c r="CBX14"/>
      <c r="CBY14"/>
      <c r="CBZ14"/>
      <c r="CCA14"/>
      <c r="CCB14"/>
      <c r="CCC14"/>
      <c r="CCD14"/>
      <c r="CCE14"/>
      <c r="CCF14"/>
      <c r="CCG14"/>
      <c r="CCH14"/>
      <c r="CCI14"/>
      <c r="CCJ14"/>
      <c r="CCK14"/>
      <c r="CCL14"/>
      <c r="CCM14"/>
      <c r="CCN14"/>
      <c r="CCO14"/>
      <c r="CCP14"/>
      <c r="CCQ14"/>
      <c r="CCR14"/>
      <c r="CCS14"/>
      <c r="CCT14"/>
      <c r="CCU14"/>
      <c r="CCV14"/>
      <c r="CCW14"/>
      <c r="CCX14"/>
      <c r="CCY14"/>
      <c r="CCZ14"/>
      <c r="CDA14"/>
      <c r="CDB14"/>
      <c r="CDC14"/>
      <c r="CDD14"/>
      <c r="CDE14"/>
      <c r="CDF14"/>
      <c r="CDG14"/>
      <c r="CDH14"/>
      <c r="CDI14"/>
      <c r="CDJ14"/>
      <c r="CDK14"/>
      <c r="CDL14"/>
      <c r="CDM14"/>
      <c r="CDN14"/>
      <c r="CDO14"/>
      <c r="CDP14"/>
      <c r="CDQ14"/>
      <c r="CDR14"/>
      <c r="CDS14"/>
      <c r="CDT14"/>
      <c r="CDU14"/>
      <c r="CDV14"/>
      <c r="CDW14"/>
      <c r="CDX14"/>
      <c r="CDY14"/>
      <c r="CDZ14"/>
      <c r="CEA14"/>
      <c r="CEB14"/>
      <c r="CEC14"/>
      <c r="CED14"/>
      <c r="CEE14"/>
      <c r="CEF14"/>
      <c r="CEG14"/>
      <c r="CEH14"/>
      <c r="CEI14"/>
      <c r="CEJ14"/>
      <c r="CEK14"/>
      <c r="CEL14"/>
      <c r="CEM14"/>
      <c r="CEN14"/>
      <c r="CEO14"/>
      <c r="CEP14"/>
      <c r="CEQ14"/>
      <c r="CER14"/>
      <c r="CES14"/>
      <c r="CET14"/>
      <c r="CEU14"/>
      <c r="CEV14"/>
      <c r="CEW14"/>
      <c r="CEX14"/>
      <c r="CEY14"/>
      <c r="CEZ14"/>
      <c r="CFA14"/>
      <c r="CFB14"/>
      <c r="CFC14"/>
      <c r="CFD14"/>
      <c r="CFE14"/>
      <c r="CFF14"/>
      <c r="CFG14"/>
      <c r="CFH14"/>
      <c r="CFI14"/>
      <c r="CFJ14"/>
      <c r="CFK14"/>
      <c r="CFL14"/>
      <c r="CFM14"/>
      <c r="CFN14"/>
      <c r="CFO14"/>
      <c r="CFP14"/>
      <c r="CFQ14"/>
      <c r="CFR14"/>
      <c r="CFS14"/>
      <c r="CFT14"/>
      <c r="CFU14"/>
      <c r="CFV14"/>
      <c r="CFW14"/>
      <c r="CFX14"/>
      <c r="CFY14"/>
      <c r="CFZ14"/>
      <c r="CGA14"/>
      <c r="CGB14"/>
      <c r="CGC14"/>
      <c r="CGD14"/>
      <c r="CGE14"/>
      <c r="CGF14"/>
      <c r="CGG14"/>
      <c r="CGH14"/>
      <c r="CGI14"/>
      <c r="CGJ14"/>
      <c r="CGK14"/>
      <c r="CGL14"/>
      <c r="CGM14"/>
      <c r="CGN14"/>
      <c r="CGO14"/>
      <c r="CGP14"/>
      <c r="CGQ14"/>
      <c r="CGR14"/>
      <c r="CGS14"/>
      <c r="CGT14"/>
      <c r="CGU14"/>
      <c r="CGV14"/>
      <c r="CGW14"/>
      <c r="CGX14"/>
      <c r="CGY14"/>
      <c r="CGZ14"/>
      <c r="CHA14"/>
      <c r="CHB14"/>
      <c r="CHC14"/>
      <c r="CHD14"/>
      <c r="CHE14"/>
      <c r="CHF14"/>
      <c r="CHG14"/>
      <c r="CHH14"/>
      <c r="CHI14"/>
      <c r="CHJ14"/>
      <c r="CHK14"/>
      <c r="CHL14"/>
      <c r="CHM14"/>
      <c r="CHN14"/>
      <c r="CHO14"/>
      <c r="CHP14"/>
      <c r="CHQ14"/>
      <c r="CHR14"/>
      <c r="CHS14"/>
      <c r="CHT14"/>
      <c r="CHU14"/>
      <c r="CHV14"/>
      <c r="CHW14"/>
      <c r="CHX14"/>
      <c r="CHY14"/>
      <c r="CHZ14"/>
      <c r="CIA14"/>
      <c r="CIB14"/>
      <c r="CIC14"/>
      <c r="CID14"/>
      <c r="CIE14"/>
      <c r="CIF14"/>
      <c r="CIG14"/>
      <c r="CIH14"/>
      <c r="CII14"/>
      <c r="CIJ14"/>
      <c r="CIK14"/>
      <c r="CIL14"/>
      <c r="CIM14"/>
      <c r="CIN14"/>
      <c r="CIO14"/>
      <c r="CIP14"/>
      <c r="CIQ14"/>
      <c r="CIR14"/>
      <c r="CIS14"/>
      <c r="CIT14"/>
      <c r="CIU14"/>
      <c r="CIV14"/>
      <c r="CIW14"/>
      <c r="CIX14"/>
      <c r="CIY14"/>
      <c r="CIZ14"/>
      <c r="CJA14"/>
      <c r="CJB14"/>
      <c r="CJC14"/>
      <c r="CJD14"/>
      <c r="CJE14"/>
      <c r="CJF14"/>
      <c r="CJG14"/>
      <c r="CJH14"/>
      <c r="CJI14"/>
      <c r="CJJ14"/>
      <c r="CJK14"/>
      <c r="CJL14"/>
      <c r="CJM14"/>
      <c r="CJN14"/>
      <c r="CJO14"/>
      <c r="CJP14"/>
      <c r="CJQ14"/>
      <c r="CJR14"/>
      <c r="CJS14"/>
      <c r="CJT14"/>
      <c r="CJU14"/>
      <c r="CJV14"/>
      <c r="CJW14"/>
      <c r="CJX14"/>
      <c r="CJY14"/>
      <c r="CJZ14"/>
      <c r="CKA14"/>
      <c r="CKB14"/>
      <c r="CKC14"/>
      <c r="CKD14"/>
      <c r="CKE14"/>
      <c r="CKF14"/>
      <c r="CKG14"/>
      <c r="CKH14"/>
      <c r="CKI14"/>
      <c r="CKJ14"/>
      <c r="CKK14"/>
      <c r="CKL14"/>
      <c r="CKM14"/>
      <c r="CKN14"/>
      <c r="CKO14"/>
      <c r="CKP14"/>
      <c r="CKQ14"/>
      <c r="CKR14"/>
      <c r="CKS14"/>
      <c r="CKT14"/>
      <c r="CKU14"/>
      <c r="CKV14"/>
      <c r="CKW14"/>
      <c r="CKX14"/>
      <c r="CKY14"/>
      <c r="CKZ14"/>
      <c r="CLA14"/>
      <c r="CLB14"/>
      <c r="CLC14"/>
      <c r="CLD14"/>
      <c r="CLE14"/>
      <c r="CLF14"/>
      <c r="CLG14"/>
      <c r="CLH14"/>
      <c r="CLI14"/>
      <c r="CLJ14"/>
      <c r="CLK14"/>
      <c r="CLL14"/>
      <c r="CLM14"/>
      <c r="CLN14"/>
      <c r="CLO14"/>
      <c r="CLP14"/>
      <c r="CLQ14"/>
      <c r="CLR14"/>
      <c r="CLS14"/>
      <c r="CLT14"/>
      <c r="CLU14"/>
      <c r="CLV14"/>
      <c r="CLW14"/>
      <c r="CLX14"/>
      <c r="CLY14"/>
      <c r="CLZ14"/>
      <c r="CMA14"/>
      <c r="CMB14"/>
      <c r="CMC14"/>
      <c r="CMD14"/>
      <c r="CME14"/>
      <c r="CMF14"/>
      <c r="CMG14"/>
      <c r="CMH14"/>
      <c r="CMI14"/>
      <c r="CMJ14"/>
      <c r="CMK14"/>
      <c r="CML14"/>
      <c r="CMM14"/>
      <c r="CMN14"/>
      <c r="CMO14"/>
      <c r="CMP14"/>
      <c r="CMQ14"/>
      <c r="CMR14"/>
      <c r="CMS14"/>
      <c r="CMT14"/>
      <c r="CMU14"/>
      <c r="CMV14"/>
      <c r="CMW14"/>
      <c r="CMX14"/>
      <c r="CMY14"/>
      <c r="CMZ14"/>
      <c r="CNA14"/>
      <c r="CNB14"/>
      <c r="CNC14"/>
      <c r="CND14"/>
      <c r="CNE14"/>
      <c r="CNF14"/>
      <c r="CNG14"/>
      <c r="CNH14"/>
      <c r="CNI14"/>
      <c r="CNJ14"/>
      <c r="CNK14"/>
      <c r="CNL14"/>
      <c r="CNM14"/>
      <c r="CNN14"/>
      <c r="CNO14"/>
      <c r="CNP14"/>
      <c r="CNQ14"/>
      <c r="CNR14"/>
      <c r="CNS14"/>
      <c r="CNT14"/>
      <c r="CNU14"/>
      <c r="CNV14"/>
      <c r="CNW14"/>
      <c r="CNX14"/>
      <c r="CNY14"/>
      <c r="CNZ14"/>
      <c r="COA14"/>
      <c r="COB14"/>
      <c r="COC14"/>
      <c r="COD14"/>
      <c r="COE14"/>
      <c r="COF14"/>
      <c r="COG14"/>
      <c r="COH14"/>
      <c r="COI14"/>
      <c r="COJ14"/>
      <c r="COK14"/>
      <c r="COL14"/>
      <c r="COM14"/>
      <c r="CON14"/>
      <c r="COO14"/>
      <c r="COP14"/>
      <c r="COQ14"/>
      <c r="COR14"/>
      <c r="COS14"/>
      <c r="COT14"/>
      <c r="COU14"/>
      <c r="COV14"/>
      <c r="COW14"/>
      <c r="COX14"/>
      <c r="COY14"/>
      <c r="COZ14"/>
      <c r="CPA14"/>
      <c r="CPB14"/>
      <c r="CPC14"/>
      <c r="CPD14"/>
      <c r="CPE14"/>
      <c r="CPF14"/>
      <c r="CPG14"/>
      <c r="CPH14"/>
      <c r="CPI14"/>
      <c r="CPJ14"/>
      <c r="CPK14"/>
      <c r="CPL14"/>
      <c r="CPM14"/>
      <c r="CPN14"/>
      <c r="CPO14"/>
      <c r="CPP14"/>
      <c r="CPQ14"/>
      <c r="CPR14"/>
      <c r="CPS14"/>
      <c r="CPT14"/>
      <c r="CPU14"/>
      <c r="CPV14"/>
      <c r="CPW14"/>
      <c r="CPX14"/>
      <c r="CPY14"/>
      <c r="CPZ14"/>
      <c r="CQA14"/>
      <c r="CQB14"/>
      <c r="CQC14"/>
      <c r="CQD14"/>
      <c r="CQE14"/>
      <c r="CQF14"/>
      <c r="CQG14"/>
      <c r="CQH14"/>
      <c r="CQI14"/>
      <c r="CQJ14"/>
      <c r="CQK14"/>
      <c r="CQL14"/>
      <c r="CQM14"/>
      <c r="CQN14"/>
      <c r="CQO14"/>
      <c r="CQP14"/>
      <c r="CQQ14"/>
      <c r="CQR14"/>
      <c r="CQS14"/>
      <c r="CQT14"/>
      <c r="CQU14"/>
      <c r="CQV14"/>
      <c r="CQW14"/>
      <c r="CQX14"/>
      <c r="CQY14"/>
      <c r="CQZ14"/>
      <c r="CRA14"/>
      <c r="CRB14"/>
      <c r="CRC14"/>
      <c r="CRD14"/>
      <c r="CRE14"/>
      <c r="CRF14"/>
      <c r="CRG14"/>
      <c r="CRH14"/>
      <c r="CRI14"/>
      <c r="CRJ14"/>
      <c r="CRK14"/>
      <c r="CRL14"/>
      <c r="CRM14"/>
      <c r="CRN14"/>
      <c r="CRO14"/>
      <c r="CRP14"/>
      <c r="CRQ14"/>
      <c r="CRR14"/>
      <c r="CRS14"/>
      <c r="CRT14"/>
      <c r="CRU14"/>
      <c r="CRV14"/>
      <c r="CRW14"/>
      <c r="CRX14"/>
      <c r="CRY14"/>
      <c r="CRZ14"/>
      <c r="CSA14"/>
      <c r="CSB14"/>
      <c r="CSC14"/>
      <c r="CSD14"/>
      <c r="CSE14"/>
      <c r="CSF14"/>
      <c r="CSG14"/>
      <c r="CSH14"/>
      <c r="CSI14"/>
      <c r="CSJ14"/>
      <c r="CSK14"/>
      <c r="CSL14"/>
      <c r="CSM14"/>
      <c r="CSN14"/>
      <c r="CSO14"/>
      <c r="CSP14"/>
      <c r="CSQ14"/>
      <c r="CSR14"/>
      <c r="CSS14"/>
      <c r="CST14"/>
      <c r="CSU14"/>
      <c r="CSV14"/>
      <c r="CSW14"/>
      <c r="CSX14"/>
      <c r="CSY14"/>
      <c r="CSZ14"/>
      <c r="CTA14"/>
      <c r="CTB14"/>
      <c r="CTC14"/>
      <c r="CTD14"/>
      <c r="CTE14"/>
      <c r="CTF14"/>
      <c r="CTG14"/>
      <c r="CTH14"/>
      <c r="CTI14"/>
      <c r="CTJ14"/>
      <c r="CTK14"/>
      <c r="CTL14"/>
      <c r="CTM14"/>
      <c r="CTN14"/>
      <c r="CTO14"/>
      <c r="CTP14"/>
      <c r="CTQ14"/>
      <c r="CTR14"/>
      <c r="CTS14"/>
      <c r="CTT14"/>
      <c r="CTU14"/>
      <c r="CTV14"/>
      <c r="CTW14"/>
      <c r="CTX14"/>
      <c r="CTY14"/>
      <c r="CTZ14"/>
      <c r="CUA14"/>
      <c r="CUB14"/>
      <c r="CUC14"/>
      <c r="CUD14"/>
      <c r="CUE14"/>
      <c r="CUF14"/>
      <c r="CUG14"/>
      <c r="CUH14"/>
      <c r="CUI14"/>
      <c r="CUJ14"/>
      <c r="CUK14"/>
      <c r="CUL14"/>
      <c r="CUM14"/>
      <c r="CUN14"/>
      <c r="CUO14"/>
      <c r="CUP14"/>
      <c r="CUQ14"/>
      <c r="CUR14"/>
      <c r="CUS14"/>
      <c r="CUT14"/>
      <c r="CUU14"/>
      <c r="CUV14"/>
      <c r="CUW14"/>
      <c r="CUX14"/>
      <c r="CUY14"/>
      <c r="CUZ14"/>
      <c r="CVA14"/>
      <c r="CVB14"/>
      <c r="CVC14"/>
      <c r="CVD14"/>
      <c r="CVE14"/>
      <c r="CVF14"/>
      <c r="CVG14"/>
      <c r="CVH14"/>
      <c r="CVI14"/>
      <c r="CVJ14"/>
      <c r="CVK14"/>
      <c r="CVL14"/>
      <c r="CVM14"/>
      <c r="CVN14"/>
      <c r="CVO14"/>
      <c r="CVP14"/>
      <c r="CVQ14"/>
      <c r="CVR14"/>
      <c r="CVS14"/>
      <c r="CVT14"/>
      <c r="CVU14"/>
      <c r="CVV14"/>
      <c r="CVW14"/>
      <c r="CVX14"/>
      <c r="CVY14"/>
      <c r="CVZ14"/>
      <c r="CWA14"/>
      <c r="CWB14"/>
      <c r="CWC14"/>
      <c r="CWD14"/>
      <c r="CWE14"/>
      <c r="CWF14"/>
      <c r="CWG14"/>
      <c r="CWH14"/>
      <c r="CWI14"/>
      <c r="CWJ14"/>
      <c r="CWK14"/>
      <c r="CWL14"/>
      <c r="CWM14"/>
      <c r="CWN14"/>
      <c r="CWO14"/>
      <c r="CWP14"/>
      <c r="CWQ14"/>
      <c r="CWR14"/>
      <c r="CWS14"/>
      <c r="CWT14"/>
      <c r="CWU14"/>
      <c r="CWV14"/>
      <c r="CWW14"/>
      <c r="CWX14"/>
      <c r="CWY14"/>
      <c r="CWZ14"/>
      <c r="CXA14"/>
      <c r="CXB14"/>
      <c r="CXC14"/>
      <c r="CXD14"/>
      <c r="CXE14"/>
      <c r="CXF14"/>
      <c r="CXG14"/>
      <c r="CXH14"/>
      <c r="CXI14"/>
      <c r="CXJ14"/>
      <c r="CXK14"/>
      <c r="CXL14"/>
      <c r="CXM14"/>
      <c r="CXN14"/>
      <c r="CXO14"/>
      <c r="CXP14"/>
      <c r="CXQ14"/>
      <c r="CXR14"/>
      <c r="CXS14"/>
      <c r="CXT14"/>
      <c r="CXU14"/>
      <c r="CXV14"/>
      <c r="CXW14"/>
      <c r="CXX14"/>
      <c r="CXY14"/>
      <c r="CXZ14"/>
      <c r="CYA14"/>
      <c r="CYB14"/>
      <c r="CYC14"/>
      <c r="CYD14"/>
      <c r="CYE14"/>
      <c r="CYF14"/>
      <c r="CYG14"/>
      <c r="CYH14"/>
      <c r="CYI14"/>
      <c r="CYJ14"/>
      <c r="CYK14"/>
      <c r="CYL14"/>
      <c r="CYM14"/>
      <c r="CYN14"/>
      <c r="CYO14"/>
      <c r="CYP14"/>
      <c r="CYQ14"/>
      <c r="CYR14"/>
      <c r="CYS14"/>
      <c r="CYT14"/>
      <c r="CYU14"/>
      <c r="CYV14"/>
      <c r="CYW14"/>
      <c r="CYX14"/>
      <c r="CYY14"/>
      <c r="CYZ14"/>
      <c r="CZA14"/>
      <c r="CZB14"/>
      <c r="CZC14"/>
      <c r="CZD14"/>
      <c r="CZE14"/>
      <c r="CZF14"/>
      <c r="CZG14"/>
      <c r="CZH14"/>
      <c r="CZI14"/>
      <c r="CZJ14"/>
      <c r="CZK14"/>
      <c r="CZL14"/>
      <c r="CZM14"/>
      <c r="CZN14"/>
      <c r="CZO14"/>
      <c r="CZP14"/>
      <c r="CZQ14"/>
      <c r="CZR14"/>
      <c r="CZS14"/>
      <c r="CZT14"/>
      <c r="CZU14"/>
      <c r="CZV14"/>
      <c r="CZW14"/>
      <c r="CZX14"/>
      <c r="CZY14"/>
      <c r="CZZ14"/>
      <c r="DAA14"/>
      <c r="DAB14"/>
      <c r="DAC14"/>
      <c r="DAD14"/>
      <c r="DAE14"/>
      <c r="DAF14"/>
      <c r="DAG14"/>
      <c r="DAH14"/>
      <c r="DAI14"/>
      <c r="DAJ14"/>
      <c r="DAK14"/>
      <c r="DAL14"/>
      <c r="DAM14"/>
      <c r="DAN14"/>
      <c r="DAO14"/>
      <c r="DAP14"/>
      <c r="DAQ14"/>
      <c r="DAR14"/>
      <c r="DAS14"/>
      <c r="DAT14"/>
      <c r="DAU14"/>
      <c r="DAV14"/>
      <c r="DAW14"/>
      <c r="DAX14"/>
      <c r="DAY14"/>
      <c r="DAZ14"/>
      <c r="DBA14"/>
      <c r="DBB14"/>
      <c r="DBC14"/>
      <c r="DBD14"/>
      <c r="DBE14"/>
      <c r="DBF14"/>
      <c r="DBG14"/>
      <c r="DBH14"/>
      <c r="DBI14"/>
      <c r="DBJ14"/>
      <c r="DBK14"/>
      <c r="DBL14"/>
      <c r="DBM14"/>
      <c r="DBN14"/>
      <c r="DBO14"/>
      <c r="DBP14"/>
      <c r="DBQ14"/>
      <c r="DBR14"/>
      <c r="DBS14"/>
      <c r="DBT14"/>
      <c r="DBU14"/>
      <c r="DBV14"/>
      <c r="DBW14"/>
      <c r="DBX14"/>
      <c r="DBY14"/>
      <c r="DBZ14"/>
      <c r="DCA14"/>
      <c r="DCB14"/>
      <c r="DCC14"/>
      <c r="DCD14"/>
      <c r="DCE14"/>
      <c r="DCF14"/>
      <c r="DCG14"/>
      <c r="DCH14"/>
      <c r="DCI14"/>
      <c r="DCJ14"/>
      <c r="DCK14"/>
      <c r="DCL14"/>
      <c r="DCM14"/>
      <c r="DCN14"/>
      <c r="DCO14"/>
      <c r="DCP14"/>
      <c r="DCQ14"/>
      <c r="DCR14"/>
      <c r="DCS14"/>
      <c r="DCT14"/>
      <c r="DCU14"/>
      <c r="DCV14"/>
      <c r="DCW14"/>
      <c r="DCX14"/>
      <c r="DCY14"/>
      <c r="DCZ14"/>
      <c r="DDA14"/>
      <c r="DDB14"/>
      <c r="DDC14"/>
      <c r="DDD14"/>
      <c r="DDE14"/>
      <c r="DDF14"/>
      <c r="DDG14"/>
      <c r="DDH14"/>
      <c r="DDI14"/>
      <c r="DDJ14"/>
      <c r="DDK14"/>
      <c r="DDL14"/>
      <c r="DDM14"/>
      <c r="DDN14"/>
      <c r="DDO14"/>
      <c r="DDP14"/>
      <c r="DDQ14"/>
      <c r="DDR14"/>
      <c r="DDS14"/>
      <c r="DDT14"/>
      <c r="DDU14"/>
      <c r="DDV14"/>
      <c r="DDW14"/>
      <c r="DDX14"/>
      <c r="DDY14"/>
      <c r="DDZ14"/>
      <c r="DEA14"/>
      <c r="DEB14"/>
      <c r="DEC14"/>
      <c r="DED14"/>
      <c r="DEE14"/>
      <c r="DEF14"/>
      <c r="DEG14"/>
      <c r="DEH14"/>
      <c r="DEI14"/>
      <c r="DEJ14"/>
      <c r="DEK14"/>
      <c r="DEL14"/>
      <c r="DEM14"/>
      <c r="DEN14"/>
      <c r="DEO14"/>
      <c r="DEP14"/>
      <c r="DEQ14"/>
      <c r="DER14"/>
      <c r="DES14"/>
      <c r="DET14"/>
      <c r="DEU14"/>
      <c r="DEV14"/>
      <c r="DEW14"/>
      <c r="DEX14"/>
      <c r="DEY14"/>
      <c r="DEZ14"/>
      <c r="DFA14"/>
      <c r="DFB14"/>
      <c r="DFC14"/>
      <c r="DFD14"/>
      <c r="DFE14"/>
      <c r="DFF14"/>
      <c r="DFG14"/>
      <c r="DFH14"/>
      <c r="DFI14"/>
      <c r="DFJ14"/>
      <c r="DFK14"/>
      <c r="DFL14"/>
      <c r="DFM14"/>
      <c r="DFN14"/>
      <c r="DFO14"/>
      <c r="DFP14"/>
      <c r="DFQ14"/>
      <c r="DFR14"/>
      <c r="DFS14"/>
      <c r="DFT14"/>
      <c r="DFU14"/>
      <c r="DFV14"/>
      <c r="DFW14"/>
      <c r="DFX14"/>
      <c r="DFY14"/>
      <c r="DFZ14"/>
      <c r="DGA14"/>
      <c r="DGB14"/>
      <c r="DGC14"/>
      <c r="DGD14"/>
      <c r="DGE14"/>
      <c r="DGF14"/>
      <c r="DGG14"/>
      <c r="DGH14"/>
      <c r="DGI14"/>
      <c r="DGJ14"/>
      <c r="DGK14"/>
      <c r="DGL14"/>
      <c r="DGM14"/>
      <c r="DGN14"/>
      <c r="DGO14"/>
      <c r="DGP14"/>
      <c r="DGQ14"/>
      <c r="DGR14"/>
      <c r="DGS14"/>
      <c r="DGT14"/>
      <c r="DGU14"/>
      <c r="DGV14"/>
      <c r="DGW14"/>
      <c r="DGX14"/>
      <c r="DGY14"/>
      <c r="DGZ14"/>
      <c r="DHA14"/>
      <c r="DHB14"/>
      <c r="DHC14"/>
      <c r="DHD14"/>
      <c r="DHE14"/>
      <c r="DHF14"/>
      <c r="DHG14"/>
      <c r="DHH14"/>
      <c r="DHI14"/>
      <c r="DHJ14"/>
      <c r="DHK14"/>
      <c r="DHL14"/>
      <c r="DHM14"/>
      <c r="DHN14"/>
      <c r="DHO14"/>
      <c r="DHP14"/>
      <c r="DHQ14"/>
      <c r="DHR14"/>
      <c r="DHS14"/>
      <c r="DHT14"/>
      <c r="DHU14"/>
      <c r="DHV14"/>
      <c r="DHW14"/>
      <c r="DHX14"/>
      <c r="DHY14"/>
      <c r="DHZ14"/>
      <c r="DIA14"/>
      <c r="DIB14"/>
      <c r="DIC14"/>
      <c r="DID14"/>
      <c r="DIE14"/>
      <c r="DIF14"/>
      <c r="DIG14"/>
      <c r="DIH14"/>
      <c r="DII14"/>
      <c r="DIJ14"/>
      <c r="DIK14"/>
      <c r="DIL14"/>
      <c r="DIM14"/>
      <c r="DIN14"/>
      <c r="DIO14"/>
      <c r="DIP14"/>
      <c r="DIQ14"/>
      <c r="DIR14"/>
      <c r="DIS14"/>
      <c r="DIT14"/>
      <c r="DIU14"/>
      <c r="DIV14"/>
      <c r="DIW14"/>
      <c r="DIX14"/>
      <c r="DIY14"/>
      <c r="DIZ14"/>
      <c r="DJA14"/>
      <c r="DJB14"/>
      <c r="DJC14"/>
      <c r="DJD14"/>
      <c r="DJE14"/>
      <c r="DJF14"/>
      <c r="DJG14"/>
      <c r="DJH14"/>
      <c r="DJI14"/>
      <c r="DJJ14"/>
      <c r="DJK14"/>
      <c r="DJL14"/>
      <c r="DJM14"/>
      <c r="DJN14"/>
      <c r="DJO14"/>
      <c r="DJP14"/>
      <c r="DJQ14"/>
      <c r="DJR14"/>
      <c r="DJS14"/>
      <c r="DJT14"/>
      <c r="DJU14"/>
      <c r="DJV14"/>
      <c r="DJW14"/>
      <c r="DJX14"/>
      <c r="DJY14"/>
      <c r="DJZ14"/>
      <c r="DKA14"/>
      <c r="DKB14"/>
      <c r="DKC14"/>
      <c r="DKD14"/>
      <c r="DKE14"/>
      <c r="DKF14"/>
      <c r="DKG14"/>
      <c r="DKH14"/>
      <c r="DKI14"/>
      <c r="DKJ14"/>
      <c r="DKK14"/>
      <c r="DKL14"/>
      <c r="DKM14"/>
      <c r="DKN14"/>
      <c r="DKO14"/>
      <c r="DKP14"/>
      <c r="DKQ14"/>
      <c r="DKR14"/>
      <c r="DKS14"/>
      <c r="DKT14"/>
      <c r="DKU14"/>
      <c r="DKV14"/>
      <c r="DKW14"/>
      <c r="DKX14"/>
      <c r="DKY14"/>
      <c r="DKZ14"/>
      <c r="DLA14"/>
      <c r="DLB14"/>
      <c r="DLC14"/>
      <c r="DLD14"/>
      <c r="DLE14"/>
      <c r="DLF14"/>
      <c r="DLG14"/>
      <c r="DLH14"/>
      <c r="DLI14"/>
      <c r="DLJ14"/>
      <c r="DLK14"/>
      <c r="DLL14"/>
      <c r="DLM14"/>
      <c r="DLN14"/>
      <c r="DLO14"/>
      <c r="DLP14"/>
      <c r="DLQ14"/>
      <c r="DLR14"/>
      <c r="DLS14"/>
      <c r="DLT14"/>
      <c r="DLU14"/>
      <c r="DLV14"/>
      <c r="DLW14"/>
      <c r="DLX14"/>
      <c r="DLY14"/>
      <c r="DLZ14"/>
      <c r="DMA14"/>
      <c r="DMB14"/>
      <c r="DMC14"/>
      <c r="DMD14"/>
      <c r="DME14"/>
      <c r="DMF14"/>
      <c r="DMG14"/>
      <c r="DMH14"/>
      <c r="DMI14"/>
      <c r="DMJ14"/>
      <c r="DMK14"/>
      <c r="DML14"/>
      <c r="DMM14"/>
      <c r="DMN14"/>
      <c r="DMO14"/>
      <c r="DMP14"/>
      <c r="DMQ14"/>
      <c r="DMR14"/>
      <c r="DMS14"/>
      <c r="DMT14"/>
      <c r="DMU14"/>
      <c r="DMV14"/>
      <c r="DMW14"/>
      <c r="DMX14"/>
      <c r="DMY14"/>
      <c r="DMZ14"/>
      <c r="DNA14"/>
      <c r="DNB14"/>
      <c r="DNC14"/>
      <c r="DND14"/>
      <c r="DNE14"/>
      <c r="DNF14"/>
      <c r="DNG14"/>
      <c r="DNH14"/>
      <c r="DNI14"/>
      <c r="DNJ14"/>
      <c r="DNK14"/>
      <c r="DNL14"/>
      <c r="DNM14"/>
      <c r="DNN14"/>
      <c r="DNO14"/>
      <c r="DNP14"/>
      <c r="DNQ14"/>
      <c r="DNR14"/>
      <c r="DNS14"/>
      <c r="DNT14"/>
      <c r="DNU14"/>
      <c r="DNV14"/>
      <c r="DNW14"/>
      <c r="DNX14"/>
      <c r="DNY14"/>
      <c r="DNZ14"/>
      <c r="DOA14"/>
      <c r="DOB14"/>
      <c r="DOC14"/>
      <c r="DOD14"/>
      <c r="DOE14"/>
      <c r="DOF14"/>
      <c r="DOG14"/>
      <c r="DOH14"/>
      <c r="DOI14"/>
      <c r="DOJ14"/>
      <c r="DOK14"/>
      <c r="DOL14"/>
      <c r="DOM14"/>
      <c r="DON14"/>
      <c r="DOO14"/>
      <c r="DOP14"/>
      <c r="DOQ14"/>
      <c r="DOR14"/>
      <c r="DOS14"/>
      <c r="DOT14"/>
      <c r="DOU14"/>
      <c r="DOV14"/>
      <c r="DOW14"/>
      <c r="DOX14"/>
      <c r="DOY14"/>
      <c r="DOZ14"/>
      <c r="DPA14"/>
      <c r="DPB14"/>
      <c r="DPC14"/>
      <c r="DPD14"/>
      <c r="DPE14"/>
      <c r="DPF14"/>
      <c r="DPG14"/>
      <c r="DPH14"/>
      <c r="DPI14"/>
      <c r="DPJ14"/>
      <c r="DPK14"/>
      <c r="DPL14"/>
      <c r="DPM14"/>
      <c r="DPN14"/>
      <c r="DPO14"/>
      <c r="DPP14"/>
      <c r="DPQ14"/>
      <c r="DPR14"/>
      <c r="DPS14"/>
      <c r="DPT14"/>
      <c r="DPU14"/>
      <c r="DPV14"/>
      <c r="DPW14"/>
      <c r="DPX14"/>
      <c r="DPY14"/>
      <c r="DPZ14"/>
      <c r="DQA14"/>
      <c r="DQB14"/>
      <c r="DQC14"/>
      <c r="DQD14"/>
      <c r="DQE14"/>
      <c r="DQF14"/>
      <c r="DQG14"/>
      <c r="DQH14"/>
      <c r="DQI14"/>
      <c r="DQJ14"/>
      <c r="DQK14"/>
      <c r="DQL14"/>
      <c r="DQM14"/>
      <c r="DQN14"/>
      <c r="DQO14"/>
      <c r="DQP14"/>
      <c r="DQQ14"/>
      <c r="DQR14"/>
      <c r="DQS14"/>
      <c r="DQT14"/>
      <c r="DQU14"/>
      <c r="DQV14"/>
      <c r="DQW14"/>
      <c r="DQX14"/>
      <c r="DQY14"/>
      <c r="DQZ14"/>
      <c r="DRA14"/>
      <c r="DRB14"/>
      <c r="DRC14"/>
      <c r="DRD14"/>
      <c r="DRE14"/>
      <c r="DRF14"/>
      <c r="DRG14"/>
      <c r="DRH14"/>
      <c r="DRI14"/>
      <c r="DRJ14"/>
      <c r="DRK14"/>
      <c r="DRL14"/>
      <c r="DRM14"/>
      <c r="DRN14"/>
      <c r="DRO14"/>
      <c r="DRP14"/>
      <c r="DRQ14"/>
      <c r="DRR14"/>
      <c r="DRS14"/>
      <c r="DRT14"/>
      <c r="DRU14"/>
      <c r="DRV14"/>
      <c r="DRW14"/>
      <c r="DRX14"/>
      <c r="DRY14"/>
      <c r="DRZ14"/>
      <c r="DSA14"/>
      <c r="DSB14"/>
      <c r="DSC14"/>
      <c r="DSD14"/>
      <c r="DSE14"/>
      <c r="DSF14"/>
      <c r="DSG14"/>
      <c r="DSH14"/>
      <c r="DSI14"/>
      <c r="DSJ14"/>
      <c r="DSK14"/>
      <c r="DSL14"/>
      <c r="DSM14"/>
      <c r="DSN14"/>
      <c r="DSO14"/>
      <c r="DSP14"/>
      <c r="DSQ14"/>
      <c r="DSR14"/>
      <c r="DSS14"/>
      <c r="DST14"/>
      <c r="DSU14"/>
      <c r="DSV14"/>
      <c r="DSW14"/>
      <c r="DSX14"/>
      <c r="DSY14"/>
      <c r="DSZ14"/>
      <c r="DTA14"/>
      <c r="DTB14"/>
      <c r="DTC14"/>
      <c r="DTD14"/>
      <c r="DTE14"/>
      <c r="DTF14"/>
      <c r="DTG14"/>
      <c r="DTH14"/>
      <c r="DTI14"/>
      <c r="DTJ14"/>
      <c r="DTK14"/>
      <c r="DTL14"/>
      <c r="DTM14"/>
      <c r="DTN14"/>
      <c r="DTO14"/>
      <c r="DTP14"/>
      <c r="DTQ14"/>
      <c r="DTR14"/>
      <c r="DTS14"/>
      <c r="DTT14"/>
      <c r="DTU14"/>
      <c r="DTV14"/>
      <c r="DTW14"/>
      <c r="DTX14"/>
      <c r="DTY14"/>
      <c r="DTZ14"/>
      <c r="DUA14"/>
      <c r="DUB14"/>
      <c r="DUC14"/>
      <c r="DUD14"/>
      <c r="DUE14"/>
      <c r="DUF14"/>
      <c r="DUG14"/>
      <c r="DUH14"/>
      <c r="DUI14"/>
      <c r="DUJ14"/>
      <c r="DUK14"/>
      <c r="DUL14"/>
      <c r="DUM14"/>
      <c r="DUN14"/>
      <c r="DUO14"/>
      <c r="DUP14"/>
      <c r="DUQ14"/>
      <c r="DUR14"/>
      <c r="DUS14"/>
      <c r="DUT14"/>
      <c r="DUU14"/>
      <c r="DUV14"/>
      <c r="DUW14"/>
      <c r="DUX14"/>
      <c r="DUY14"/>
      <c r="DUZ14"/>
      <c r="DVA14"/>
      <c r="DVB14"/>
      <c r="DVC14"/>
      <c r="DVD14"/>
      <c r="DVE14"/>
      <c r="DVF14"/>
      <c r="DVG14"/>
      <c r="DVH14"/>
      <c r="DVI14"/>
      <c r="DVJ14"/>
      <c r="DVK14"/>
      <c r="DVL14"/>
      <c r="DVM14"/>
      <c r="DVN14"/>
      <c r="DVO14"/>
      <c r="DVP14"/>
      <c r="DVQ14"/>
      <c r="DVR14"/>
      <c r="DVS14"/>
      <c r="DVT14"/>
      <c r="DVU14"/>
      <c r="DVV14"/>
      <c r="DVW14"/>
      <c r="DVX14"/>
      <c r="DVY14"/>
      <c r="DVZ14"/>
      <c r="DWA14"/>
      <c r="DWB14"/>
      <c r="DWC14"/>
      <c r="DWD14"/>
      <c r="DWE14"/>
      <c r="DWF14"/>
      <c r="DWG14"/>
      <c r="DWH14"/>
      <c r="DWI14"/>
      <c r="DWJ14"/>
      <c r="DWK14"/>
      <c r="DWL14"/>
      <c r="DWM14"/>
      <c r="DWN14"/>
      <c r="DWO14"/>
      <c r="DWP14"/>
      <c r="DWQ14"/>
      <c r="DWR14"/>
      <c r="DWS14"/>
      <c r="DWT14"/>
      <c r="DWU14"/>
      <c r="DWV14"/>
      <c r="DWW14"/>
      <c r="DWX14"/>
      <c r="DWY14"/>
      <c r="DWZ14"/>
      <c r="DXA14"/>
      <c r="DXB14"/>
      <c r="DXC14"/>
      <c r="DXD14"/>
      <c r="DXE14"/>
      <c r="DXF14"/>
      <c r="DXG14"/>
      <c r="DXH14"/>
      <c r="DXI14"/>
      <c r="DXJ14"/>
      <c r="DXK14"/>
      <c r="DXL14"/>
      <c r="DXM14"/>
      <c r="DXN14"/>
      <c r="DXO14"/>
      <c r="DXP14"/>
      <c r="DXQ14"/>
      <c r="DXR14"/>
      <c r="DXS14"/>
      <c r="DXT14"/>
      <c r="DXU14"/>
      <c r="DXV14"/>
      <c r="DXW14"/>
      <c r="DXX14"/>
      <c r="DXY14"/>
      <c r="DXZ14"/>
      <c r="DYA14"/>
      <c r="DYB14"/>
      <c r="DYC14"/>
      <c r="DYD14"/>
      <c r="DYE14"/>
      <c r="DYF14"/>
      <c r="DYG14"/>
      <c r="DYH14"/>
      <c r="DYI14"/>
      <c r="DYJ14"/>
      <c r="DYK14"/>
      <c r="DYL14"/>
      <c r="DYM14"/>
      <c r="DYN14"/>
      <c r="DYO14"/>
      <c r="DYP14"/>
      <c r="DYQ14"/>
      <c r="DYR14"/>
      <c r="DYS14"/>
      <c r="DYT14"/>
      <c r="DYU14"/>
      <c r="DYV14"/>
      <c r="DYW14"/>
      <c r="DYX14"/>
      <c r="DYY14"/>
      <c r="DYZ14"/>
      <c r="DZA14"/>
      <c r="DZB14"/>
      <c r="DZC14"/>
      <c r="DZD14"/>
      <c r="DZE14"/>
      <c r="DZF14"/>
      <c r="DZG14"/>
      <c r="DZH14"/>
      <c r="DZI14"/>
      <c r="DZJ14"/>
      <c r="DZK14"/>
      <c r="DZL14"/>
      <c r="DZM14"/>
      <c r="DZN14"/>
      <c r="DZO14"/>
      <c r="DZP14"/>
      <c r="DZQ14"/>
      <c r="DZR14"/>
      <c r="DZS14"/>
      <c r="DZT14"/>
      <c r="DZU14"/>
      <c r="DZV14"/>
      <c r="DZW14"/>
      <c r="DZX14"/>
      <c r="DZY14"/>
      <c r="DZZ14"/>
      <c r="EAA14"/>
      <c r="EAB14"/>
      <c r="EAC14"/>
      <c r="EAD14"/>
      <c r="EAE14"/>
      <c r="EAF14"/>
      <c r="EAG14"/>
      <c r="EAH14"/>
      <c r="EAI14"/>
      <c r="EAJ14"/>
      <c r="EAK14"/>
      <c r="EAL14"/>
      <c r="EAM14"/>
      <c r="EAN14"/>
      <c r="EAO14"/>
      <c r="EAP14"/>
      <c r="EAQ14"/>
      <c r="EAR14"/>
      <c r="EAS14"/>
      <c r="EAT14"/>
      <c r="EAU14"/>
      <c r="EAV14"/>
      <c r="EAW14"/>
      <c r="EAX14"/>
      <c r="EAY14"/>
      <c r="EAZ14"/>
      <c r="EBA14"/>
      <c r="EBB14"/>
      <c r="EBC14"/>
      <c r="EBD14"/>
      <c r="EBE14"/>
      <c r="EBF14"/>
      <c r="EBG14"/>
      <c r="EBH14"/>
      <c r="EBI14"/>
      <c r="EBJ14"/>
      <c r="EBK14"/>
      <c r="EBL14"/>
      <c r="EBM14"/>
      <c r="EBN14"/>
      <c r="EBO14"/>
      <c r="EBP14"/>
      <c r="EBQ14"/>
      <c r="EBR14"/>
      <c r="EBS14"/>
      <c r="EBT14"/>
      <c r="EBU14"/>
      <c r="EBV14"/>
      <c r="EBW14"/>
      <c r="EBX14"/>
      <c r="EBY14"/>
      <c r="EBZ14"/>
      <c r="ECA14"/>
      <c r="ECB14"/>
      <c r="ECC14"/>
      <c r="ECD14"/>
      <c r="ECE14"/>
      <c r="ECF14"/>
      <c r="ECG14"/>
      <c r="ECH14"/>
      <c r="ECI14"/>
      <c r="ECJ14"/>
      <c r="ECK14"/>
      <c r="ECL14"/>
      <c r="ECM14"/>
      <c r="ECN14"/>
      <c r="ECO14"/>
      <c r="ECP14"/>
      <c r="ECQ14"/>
      <c r="ECR14"/>
      <c r="ECS14"/>
      <c r="ECT14"/>
      <c r="ECU14"/>
      <c r="ECV14"/>
      <c r="ECW14"/>
      <c r="ECX14"/>
      <c r="ECY14"/>
      <c r="ECZ14"/>
      <c r="EDA14"/>
      <c r="EDB14"/>
      <c r="EDC14"/>
      <c r="EDD14"/>
      <c r="EDE14"/>
      <c r="EDF14"/>
      <c r="EDG14"/>
      <c r="EDH14"/>
      <c r="EDI14"/>
      <c r="EDJ14"/>
      <c r="EDK14"/>
      <c r="EDL14"/>
      <c r="EDM14"/>
      <c r="EDN14"/>
      <c r="EDO14"/>
      <c r="EDP14"/>
      <c r="EDQ14"/>
      <c r="EDR14"/>
    </row>
    <row r="15" spans="1:3502" ht="15.75" x14ac:dyDescent="0.25">
      <c r="D15" s="18"/>
      <c r="E15"/>
      <c r="F15" s="20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  <c r="IV15"/>
      <c r="IW15"/>
      <c r="IX15"/>
      <c r="IY15"/>
      <c r="IZ15"/>
      <c r="JA15"/>
      <c r="JB15"/>
      <c r="JC15"/>
      <c r="JD15"/>
      <c r="JE15"/>
      <c r="JF15"/>
      <c r="JG15"/>
      <c r="JH15"/>
      <c r="JI15"/>
      <c r="JJ15"/>
      <c r="JK15"/>
      <c r="JL15"/>
      <c r="JM15"/>
      <c r="JN15"/>
      <c r="JO15"/>
      <c r="JP15"/>
      <c r="JQ15"/>
      <c r="JR15"/>
      <c r="JS15"/>
      <c r="JT15"/>
      <c r="JU15"/>
      <c r="JV15"/>
      <c r="JW15"/>
      <c r="JX15"/>
      <c r="JY15"/>
      <c r="JZ15"/>
      <c r="KA15"/>
      <c r="KB15"/>
      <c r="KC15"/>
      <c r="KD15"/>
      <c r="KE15"/>
      <c r="KF15"/>
      <c r="KG15"/>
      <c r="KH15"/>
      <c r="KI15"/>
      <c r="KJ15"/>
      <c r="KK15"/>
      <c r="KL15"/>
      <c r="KM15"/>
      <c r="KN15"/>
      <c r="KO15"/>
      <c r="KP15"/>
      <c r="KQ15"/>
      <c r="KR15"/>
      <c r="KS15"/>
      <c r="KT15"/>
      <c r="KU15"/>
      <c r="KV15"/>
      <c r="KW15"/>
      <c r="KX15"/>
      <c r="KY15"/>
      <c r="KZ15"/>
      <c r="LA15"/>
      <c r="LB15"/>
      <c r="LC15"/>
      <c r="LD15"/>
      <c r="LE15"/>
      <c r="LF15"/>
      <c r="LG15"/>
      <c r="LH15"/>
      <c r="LI15"/>
      <c r="LJ15"/>
      <c r="LK15"/>
      <c r="LL15"/>
      <c r="LM15"/>
      <c r="LN15"/>
      <c r="LO15"/>
      <c r="LP15"/>
      <c r="LQ15"/>
      <c r="LR15"/>
      <c r="LS15"/>
      <c r="LT15"/>
      <c r="LU15"/>
      <c r="LV15"/>
      <c r="LW15"/>
      <c r="LX15"/>
      <c r="LY15"/>
      <c r="LZ15"/>
      <c r="MA15"/>
      <c r="MB15"/>
      <c r="MC15"/>
      <c r="MD15"/>
      <c r="ME15"/>
      <c r="MF15"/>
      <c r="MG15"/>
      <c r="MH15"/>
      <c r="MI15"/>
      <c r="MJ15"/>
      <c r="MK15"/>
      <c r="ML15"/>
      <c r="MM15"/>
      <c r="MN15"/>
      <c r="MO15"/>
      <c r="MP15"/>
      <c r="MQ15"/>
      <c r="MR15"/>
      <c r="MS15"/>
      <c r="MT15"/>
      <c r="MU15"/>
      <c r="MV15"/>
      <c r="MW15"/>
      <c r="MX15"/>
      <c r="MY15"/>
      <c r="MZ15"/>
      <c r="NA15"/>
      <c r="NB15"/>
      <c r="NC15"/>
      <c r="ND15"/>
      <c r="NE15"/>
      <c r="NF15"/>
      <c r="NG15"/>
      <c r="NH15"/>
      <c r="NI15"/>
      <c r="NJ15"/>
      <c r="NK15"/>
      <c r="NL15"/>
      <c r="NM15"/>
      <c r="NN15"/>
      <c r="NO15"/>
      <c r="NP15"/>
      <c r="NQ15"/>
      <c r="NR15"/>
      <c r="NS15"/>
      <c r="NT15"/>
      <c r="NU15"/>
      <c r="NV15"/>
      <c r="NW15"/>
      <c r="NX15"/>
      <c r="NY15"/>
      <c r="NZ15"/>
      <c r="OA15"/>
      <c r="OB15"/>
      <c r="OC15"/>
      <c r="OD15"/>
      <c r="OE15"/>
      <c r="OF15"/>
      <c r="OG15"/>
      <c r="OH15"/>
      <c r="OI15"/>
      <c r="OJ15"/>
      <c r="OK15"/>
      <c r="OL15"/>
      <c r="OM15"/>
      <c r="ON15"/>
      <c r="OO15"/>
      <c r="OP15"/>
      <c r="OQ15"/>
      <c r="OR15"/>
      <c r="OS15"/>
      <c r="OT15"/>
      <c r="OU15"/>
      <c r="OV15"/>
      <c r="OW15"/>
      <c r="OX15"/>
      <c r="OY15"/>
      <c r="OZ15"/>
      <c r="PA15"/>
      <c r="PB15"/>
      <c r="PC15"/>
      <c r="PD15"/>
      <c r="PE15"/>
      <c r="PF15"/>
      <c r="PG15"/>
      <c r="PH15"/>
      <c r="PI15"/>
      <c r="PJ15"/>
      <c r="PK15"/>
      <c r="PL15"/>
      <c r="PM15"/>
      <c r="PN15"/>
      <c r="PO15"/>
      <c r="PP15"/>
      <c r="PQ15"/>
      <c r="PR15"/>
      <c r="PS15"/>
      <c r="PT15"/>
      <c r="PU15"/>
      <c r="PV15"/>
      <c r="PW15"/>
      <c r="PX15"/>
      <c r="PY15"/>
      <c r="PZ15"/>
      <c r="QA15"/>
      <c r="QB15"/>
      <c r="QC15"/>
      <c r="QD15"/>
      <c r="QE15"/>
      <c r="QF15"/>
      <c r="QG15"/>
      <c r="QH15"/>
      <c r="QI15"/>
      <c r="QJ15"/>
      <c r="QK15"/>
      <c r="QL15"/>
      <c r="QM15"/>
      <c r="QN15"/>
      <c r="QO15"/>
      <c r="QP15"/>
      <c r="QQ15"/>
      <c r="QR15"/>
      <c r="QS15"/>
      <c r="QT15"/>
      <c r="QU15"/>
      <c r="QV15"/>
      <c r="QW15"/>
      <c r="QX15"/>
      <c r="QY15"/>
      <c r="QZ15"/>
      <c r="RA15"/>
      <c r="RB15"/>
      <c r="RC15"/>
      <c r="RD15"/>
      <c r="RE15"/>
      <c r="RF15"/>
      <c r="RG15"/>
      <c r="RH15"/>
      <c r="RI15"/>
      <c r="RJ15"/>
      <c r="RK15"/>
      <c r="RL15"/>
      <c r="RM15"/>
      <c r="RN15"/>
      <c r="RO15"/>
      <c r="RP15"/>
      <c r="RQ15"/>
      <c r="RR15"/>
      <c r="RS15"/>
      <c r="RT15"/>
      <c r="RU15"/>
      <c r="RV15"/>
      <c r="RW15"/>
      <c r="RX15"/>
      <c r="RY15"/>
      <c r="RZ15"/>
      <c r="SA15"/>
      <c r="SB15"/>
      <c r="SC15"/>
      <c r="SD15"/>
      <c r="SE15"/>
      <c r="SF15"/>
      <c r="SG15"/>
      <c r="SH15"/>
      <c r="SI15"/>
      <c r="SJ15"/>
      <c r="SK15"/>
      <c r="SL15"/>
      <c r="SM15"/>
      <c r="SN15"/>
      <c r="SO15"/>
      <c r="SP15"/>
      <c r="SQ15"/>
      <c r="SR15"/>
      <c r="SS15"/>
      <c r="ST15"/>
      <c r="SU15"/>
      <c r="SV15"/>
      <c r="SW15"/>
      <c r="SX15"/>
      <c r="SY15"/>
      <c r="SZ15"/>
      <c r="TA15"/>
      <c r="TB15"/>
      <c r="TC15"/>
      <c r="TD15"/>
      <c r="TE15"/>
      <c r="TF15"/>
      <c r="TG15"/>
      <c r="TH15"/>
      <c r="TI15"/>
      <c r="TJ15"/>
      <c r="TK15"/>
      <c r="TL15"/>
      <c r="TM15"/>
      <c r="TN15"/>
      <c r="TO15"/>
      <c r="TP15"/>
      <c r="TQ15"/>
      <c r="TR15"/>
      <c r="TS15"/>
      <c r="TT15"/>
      <c r="TU15"/>
      <c r="TV15"/>
      <c r="TW15"/>
      <c r="TX15"/>
      <c r="TY15"/>
      <c r="TZ15"/>
      <c r="UA15"/>
      <c r="UB15"/>
      <c r="UC15"/>
      <c r="UD15"/>
      <c r="UE15"/>
      <c r="UF15"/>
      <c r="UG15"/>
      <c r="UH15"/>
      <c r="UI15"/>
      <c r="UJ15"/>
      <c r="UK15"/>
      <c r="UL15"/>
      <c r="UM15"/>
      <c r="UN15"/>
      <c r="UO15"/>
      <c r="UP15"/>
      <c r="UQ15"/>
      <c r="UR15"/>
      <c r="US15"/>
      <c r="UT15"/>
      <c r="UU15"/>
      <c r="UV15"/>
      <c r="UW15"/>
      <c r="UX15"/>
      <c r="UY15"/>
      <c r="UZ15"/>
      <c r="VA15"/>
      <c r="VB15"/>
      <c r="VC15"/>
      <c r="VD15"/>
      <c r="VE15"/>
      <c r="VF15"/>
      <c r="VG15"/>
      <c r="VH15"/>
      <c r="VI15"/>
      <c r="VJ15"/>
      <c r="VK15"/>
      <c r="VL15"/>
      <c r="VM15"/>
      <c r="VN15"/>
      <c r="VO15"/>
      <c r="VP15"/>
      <c r="VQ15"/>
      <c r="VR15"/>
      <c r="VS15"/>
      <c r="VT15"/>
      <c r="VU15"/>
      <c r="VV15"/>
      <c r="VW15"/>
      <c r="VX15"/>
      <c r="VY15"/>
      <c r="VZ15"/>
      <c r="WA15"/>
      <c r="WB15"/>
      <c r="WC15"/>
      <c r="WD15"/>
      <c r="WE15"/>
      <c r="WF15"/>
      <c r="WG15"/>
      <c r="WH15"/>
      <c r="WI15"/>
      <c r="WJ15"/>
      <c r="WK15"/>
      <c r="WL15"/>
      <c r="WM15"/>
      <c r="WN15"/>
      <c r="WO15"/>
      <c r="WP15"/>
      <c r="WQ15"/>
      <c r="WR15"/>
      <c r="WS15"/>
      <c r="WT15"/>
      <c r="WU15"/>
      <c r="WV15"/>
      <c r="WW15"/>
      <c r="WX15"/>
      <c r="WY15"/>
      <c r="WZ15"/>
      <c r="XA15"/>
      <c r="XB15"/>
      <c r="XC15"/>
      <c r="XD15"/>
      <c r="XE15"/>
      <c r="XF15"/>
      <c r="XG15"/>
      <c r="XH15"/>
      <c r="XI15"/>
      <c r="XJ15"/>
      <c r="XK15"/>
      <c r="XL15"/>
      <c r="XM15"/>
      <c r="XN15"/>
      <c r="XO15"/>
      <c r="XP15"/>
      <c r="XQ15"/>
      <c r="XR15"/>
      <c r="XS15"/>
      <c r="XT15"/>
      <c r="XU15"/>
      <c r="XV15"/>
      <c r="XW15"/>
      <c r="XX15"/>
      <c r="XY15"/>
      <c r="XZ15"/>
      <c r="YA15"/>
      <c r="YB15"/>
      <c r="YC15"/>
      <c r="YD15"/>
      <c r="YE15"/>
      <c r="YF15"/>
      <c r="YG15"/>
      <c r="YH15"/>
      <c r="YI15"/>
      <c r="YJ15"/>
      <c r="YK15"/>
      <c r="YL15"/>
      <c r="YM15"/>
      <c r="YN15"/>
      <c r="YO15"/>
      <c r="YP15"/>
      <c r="YQ15"/>
      <c r="YR15"/>
      <c r="YS15"/>
      <c r="YT15"/>
      <c r="YU15"/>
      <c r="YV15"/>
      <c r="YW15"/>
      <c r="YX15"/>
      <c r="YY15"/>
      <c r="YZ15"/>
      <c r="ZA15"/>
      <c r="ZB15"/>
      <c r="ZC15"/>
      <c r="ZD15"/>
      <c r="ZE15"/>
      <c r="ZF15"/>
      <c r="ZG15"/>
      <c r="ZH15"/>
      <c r="ZI15"/>
      <c r="ZJ15"/>
      <c r="ZK15"/>
      <c r="ZL15"/>
      <c r="ZM15"/>
      <c r="ZN15"/>
      <c r="ZO15"/>
      <c r="ZP15"/>
      <c r="ZQ15"/>
      <c r="ZR15"/>
      <c r="ZS15"/>
      <c r="ZT15"/>
      <c r="ZU15"/>
      <c r="ZV15"/>
      <c r="ZW15"/>
      <c r="ZX15"/>
      <c r="ZY15"/>
      <c r="ZZ15"/>
      <c r="AAA15"/>
      <c r="AAB15"/>
      <c r="AAC15"/>
      <c r="AAD15"/>
      <c r="AAE15"/>
      <c r="AAF15"/>
      <c r="AAG15"/>
      <c r="AAH15"/>
      <c r="AAI15"/>
      <c r="AAJ15"/>
      <c r="AAK15"/>
      <c r="AAL15"/>
      <c r="AAM15"/>
      <c r="AAN15"/>
      <c r="AAO15"/>
      <c r="AAP15"/>
      <c r="AAQ15"/>
      <c r="AAR15"/>
      <c r="AAS15"/>
      <c r="AAT15"/>
      <c r="AAU15"/>
      <c r="AAV15"/>
      <c r="AAW15"/>
      <c r="AAX15"/>
      <c r="AAY15"/>
      <c r="AAZ15"/>
      <c r="ABA15"/>
      <c r="ABB15"/>
      <c r="ABC15"/>
      <c r="ABD15"/>
      <c r="ABE15"/>
      <c r="ABF15"/>
      <c r="ABG15"/>
      <c r="ABH15"/>
      <c r="ABI15"/>
      <c r="ABJ15"/>
      <c r="ABK15"/>
      <c r="ABL15"/>
      <c r="ABM15"/>
      <c r="ABN15"/>
      <c r="ABO15"/>
      <c r="ABP15"/>
      <c r="ABQ15"/>
      <c r="ABR15"/>
      <c r="ABS15"/>
      <c r="ABT15"/>
      <c r="ABU15"/>
      <c r="ABV15"/>
      <c r="ABW15"/>
      <c r="ABX15"/>
      <c r="ABY15"/>
      <c r="ABZ15"/>
      <c r="ACA15"/>
      <c r="ACB15"/>
      <c r="ACC15"/>
      <c r="ACD15"/>
      <c r="ACE15"/>
      <c r="ACF15"/>
      <c r="ACG15"/>
      <c r="ACH15"/>
      <c r="ACI15"/>
      <c r="ACJ15"/>
      <c r="ACK15"/>
      <c r="ACL15"/>
      <c r="ACM15"/>
      <c r="ACN15"/>
      <c r="ACO15"/>
      <c r="ACP15"/>
      <c r="ACQ15"/>
      <c r="ACR15"/>
      <c r="ACS15"/>
      <c r="ACT15"/>
      <c r="ACU15"/>
      <c r="ACV15"/>
      <c r="ACW15"/>
      <c r="ACX15"/>
      <c r="ACY15"/>
      <c r="ACZ15"/>
      <c r="ADA15"/>
      <c r="ADB15"/>
      <c r="ADC15"/>
      <c r="ADD15"/>
      <c r="ADE15"/>
      <c r="ADF15"/>
      <c r="ADG15"/>
      <c r="ADH15"/>
      <c r="ADI15"/>
      <c r="ADJ15"/>
      <c r="ADK15"/>
      <c r="ADL15"/>
      <c r="ADM15"/>
      <c r="ADN15"/>
      <c r="ADO15"/>
      <c r="ADP15"/>
      <c r="ADQ15"/>
      <c r="ADR15"/>
      <c r="ADS15"/>
      <c r="ADT15"/>
      <c r="ADU15"/>
      <c r="ADV15"/>
      <c r="ADW15"/>
      <c r="ADX15"/>
      <c r="ADY15"/>
      <c r="ADZ15"/>
      <c r="AEA15"/>
      <c r="AEB15"/>
      <c r="AEC15"/>
      <c r="AED15"/>
      <c r="AEE15"/>
      <c r="AEF15"/>
      <c r="AEG15"/>
      <c r="AEH15"/>
      <c r="AEI15"/>
      <c r="AEJ15"/>
      <c r="AEK15"/>
      <c r="AEL15"/>
      <c r="AEM15"/>
      <c r="AEN15"/>
      <c r="AEO15"/>
      <c r="AEP15"/>
      <c r="AEQ15"/>
      <c r="AER15"/>
      <c r="AES15"/>
      <c r="AET15"/>
      <c r="AEU15"/>
      <c r="AEV15"/>
      <c r="AEW15"/>
      <c r="AEX15"/>
      <c r="AEY15"/>
      <c r="AEZ15"/>
      <c r="AFA15"/>
      <c r="AFB15"/>
      <c r="AFC15"/>
      <c r="AFD15"/>
      <c r="AFE15"/>
      <c r="AFF15"/>
      <c r="AFG15"/>
      <c r="AFH15"/>
      <c r="AFI15"/>
      <c r="AFJ15"/>
      <c r="AFK15"/>
      <c r="AFL15"/>
      <c r="AFM15"/>
      <c r="AFN15"/>
      <c r="AFO15"/>
      <c r="AFP15"/>
      <c r="AFQ15"/>
      <c r="AFR15"/>
      <c r="AFS15"/>
      <c r="AFT15"/>
      <c r="AFU15"/>
      <c r="AFV15"/>
      <c r="AFW15"/>
      <c r="AFX15"/>
      <c r="AFY15"/>
      <c r="AFZ15"/>
      <c r="AGA15"/>
      <c r="AGB15"/>
      <c r="AGC15"/>
      <c r="AGD15"/>
      <c r="AGE15"/>
      <c r="AGF15"/>
      <c r="AGG15"/>
      <c r="AGH15"/>
      <c r="AGI15"/>
      <c r="AGJ15"/>
      <c r="AGK15"/>
      <c r="AGL15"/>
      <c r="AGM15"/>
      <c r="AGN15"/>
      <c r="AGO15"/>
      <c r="AGP15"/>
      <c r="AGQ15"/>
      <c r="AGR15"/>
      <c r="AGS15"/>
      <c r="AGT15"/>
      <c r="AGU15"/>
      <c r="AGV15"/>
      <c r="AGW15"/>
      <c r="AGX15"/>
      <c r="AGY15"/>
      <c r="AGZ15"/>
      <c r="AHA15"/>
      <c r="AHB15"/>
      <c r="AHC15"/>
      <c r="AHD15"/>
      <c r="AHE15"/>
      <c r="AHF15"/>
      <c r="AHG15"/>
      <c r="AHH15"/>
      <c r="AHI15"/>
      <c r="AHJ15"/>
      <c r="AHK15"/>
      <c r="AHL15"/>
      <c r="AHM15"/>
      <c r="AHN15"/>
      <c r="AHO15"/>
      <c r="AHP15"/>
      <c r="AHQ15"/>
      <c r="AHR15"/>
      <c r="AHS15"/>
      <c r="AHT15"/>
      <c r="AHU15"/>
      <c r="AHV15"/>
      <c r="AHW15"/>
      <c r="AHX15"/>
      <c r="AHY15"/>
      <c r="AHZ15"/>
      <c r="AIA15"/>
      <c r="AIB15"/>
      <c r="AIC15"/>
      <c r="AID15"/>
      <c r="AIE15"/>
      <c r="AIF15"/>
      <c r="AIG15"/>
      <c r="AIH15"/>
      <c r="AII15"/>
      <c r="AIJ15"/>
      <c r="AIK15"/>
      <c r="AIL15"/>
      <c r="AIM15"/>
      <c r="AIN15"/>
      <c r="AIO15"/>
      <c r="AIP15"/>
      <c r="AIQ15"/>
      <c r="AIR15"/>
      <c r="AIS15"/>
      <c r="AIT15"/>
      <c r="AIU15"/>
      <c r="AIV15"/>
      <c r="AIW15"/>
      <c r="AIX15"/>
      <c r="AIY15"/>
      <c r="AIZ15"/>
      <c r="AJA15"/>
      <c r="AJB15"/>
      <c r="AJC15"/>
      <c r="AJD15"/>
      <c r="AJE15"/>
      <c r="AJF15"/>
      <c r="AJG15"/>
      <c r="AJH15"/>
      <c r="AJI15"/>
      <c r="AJJ15"/>
      <c r="AJK15"/>
      <c r="AJL15"/>
      <c r="AJM15"/>
      <c r="AJN15"/>
      <c r="AJO15"/>
      <c r="AJP15"/>
      <c r="AJQ15"/>
      <c r="AJR15"/>
      <c r="AJS15"/>
      <c r="AJT15"/>
      <c r="AJU15"/>
      <c r="AJV15"/>
      <c r="AJW15"/>
      <c r="AJX15"/>
      <c r="AJY15"/>
      <c r="AJZ15"/>
      <c r="AKA15"/>
      <c r="AKB15"/>
      <c r="AKC15"/>
      <c r="AKD15"/>
      <c r="AKE15"/>
      <c r="AKF15"/>
      <c r="AKG15"/>
      <c r="AKH15"/>
      <c r="AKI15"/>
      <c r="AKJ15"/>
      <c r="AKK15"/>
      <c r="AKL15"/>
      <c r="AKM15"/>
      <c r="AKN15"/>
      <c r="AKO15"/>
      <c r="AKP15"/>
      <c r="AKQ15"/>
      <c r="AKR15"/>
      <c r="AKS15"/>
      <c r="AKT15"/>
      <c r="AKU15"/>
      <c r="AKV15"/>
      <c r="AKW15"/>
      <c r="AKX15"/>
      <c r="AKY15"/>
      <c r="AKZ15"/>
      <c r="ALA15"/>
      <c r="ALB15"/>
      <c r="ALC15"/>
      <c r="ALD15"/>
      <c r="ALE15"/>
      <c r="ALF15"/>
      <c r="ALG15"/>
      <c r="ALH15"/>
      <c r="ALI15"/>
      <c r="ALJ15"/>
      <c r="ALK15"/>
      <c r="ALL15"/>
      <c r="ALM15"/>
      <c r="ALN15"/>
      <c r="ALO15"/>
      <c r="ALP15"/>
      <c r="ALQ15"/>
      <c r="ALR15"/>
      <c r="ALS15"/>
      <c r="ALT15"/>
      <c r="ALU15"/>
      <c r="ALV15"/>
      <c r="ALW15"/>
      <c r="ALX15"/>
      <c r="ALY15"/>
      <c r="ALZ15"/>
      <c r="AMA15"/>
      <c r="AMB15"/>
      <c r="AMC15"/>
      <c r="AMD15"/>
      <c r="AME15"/>
      <c r="AMF15"/>
      <c r="AMG15"/>
      <c r="AMH15"/>
      <c r="AMI15"/>
      <c r="AMJ15"/>
      <c r="AMK15"/>
      <c r="AML15"/>
      <c r="AMM15"/>
      <c r="AMN15"/>
      <c r="AMO15"/>
      <c r="AMP15"/>
      <c r="AMQ15"/>
      <c r="AMR15"/>
      <c r="AMS15"/>
      <c r="AMT15"/>
      <c r="AMU15"/>
      <c r="AMV15"/>
      <c r="AMW15"/>
      <c r="AMX15"/>
      <c r="AMY15"/>
      <c r="AMZ15"/>
      <c r="ANA15"/>
      <c r="ANB15"/>
      <c r="ANC15"/>
      <c r="AND15"/>
      <c r="ANE15"/>
      <c r="ANF15"/>
      <c r="ANG15"/>
      <c r="ANH15"/>
      <c r="ANI15"/>
      <c r="ANJ15"/>
      <c r="ANK15"/>
      <c r="ANL15"/>
      <c r="ANM15"/>
      <c r="ANN15"/>
      <c r="ANO15"/>
      <c r="ANP15"/>
      <c r="ANQ15"/>
      <c r="ANR15"/>
      <c r="ANS15"/>
      <c r="ANT15"/>
      <c r="ANU15"/>
      <c r="ANV15"/>
      <c r="ANW15"/>
      <c r="ANX15"/>
      <c r="ANY15"/>
      <c r="ANZ15"/>
      <c r="AOA15"/>
      <c r="AOB15"/>
      <c r="AOC15"/>
      <c r="AOD15"/>
      <c r="AOE15"/>
      <c r="AOF15"/>
      <c r="AOG15"/>
      <c r="AOH15"/>
      <c r="AOI15"/>
      <c r="AOJ15"/>
      <c r="AOK15"/>
      <c r="AOL15"/>
      <c r="AOM15"/>
      <c r="AON15"/>
      <c r="AOO15"/>
      <c r="AOP15"/>
      <c r="AOQ15"/>
      <c r="AOR15"/>
      <c r="AOS15"/>
      <c r="AOT15"/>
      <c r="AOU15"/>
      <c r="AOV15"/>
      <c r="AOW15"/>
      <c r="AOX15"/>
      <c r="AOY15"/>
      <c r="AOZ15"/>
      <c r="APA15"/>
      <c r="APB15"/>
      <c r="APC15"/>
      <c r="APD15"/>
      <c r="APE15"/>
      <c r="APF15"/>
      <c r="APG15"/>
      <c r="APH15"/>
      <c r="API15"/>
      <c r="APJ15"/>
      <c r="APK15"/>
      <c r="APL15"/>
      <c r="APM15"/>
      <c r="APN15"/>
      <c r="APO15"/>
      <c r="APP15"/>
      <c r="APQ15"/>
      <c r="APR15"/>
      <c r="APS15"/>
      <c r="APT15"/>
      <c r="APU15"/>
      <c r="APV15"/>
      <c r="APW15"/>
      <c r="APX15"/>
      <c r="APY15"/>
      <c r="APZ15"/>
      <c r="AQA15"/>
      <c r="AQB15"/>
      <c r="AQC15"/>
      <c r="AQD15"/>
      <c r="AQE15"/>
      <c r="AQF15"/>
      <c r="AQG15"/>
      <c r="AQH15"/>
      <c r="AQI15"/>
      <c r="AQJ15"/>
      <c r="AQK15"/>
      <c r="AQL15"/>
      <c r="AQM15"/>
      <c r="AQN15"/>
      <c r="AQO15"/>
      <c r="AQP15"/>
      <c r="AQQ15"/>
      <c r="AQR15"/>
      <c r="AQS15"/>
      <c r="AQT15"/>
      <c r="AQU15"/>
      <c r="AQV15"/>
      <c r="AQW15"/>
      <c r="AQX15"/>
      <c r="AQY15"/>
      <c r="AQZ15"/>
      <c r="ARA15"/>
      <c r="ARB15"/>
      <c r="ARC15"/>
      <c r="ARD15"/>
      <c r="ARE15"/>
      <c r="ARF15"/>
      <c r="ARG15"/>
      <c r="ARH15"/>
      <c r="ARI15"/>
      <c r="ARJ15"/>
      <c r="ARK15"/>
      <c r="ARL15"/>
      <c r="ARM15"/>
      <c r="ARN15"/>
      <c r="ARO15"/>
      <c r="ARP15"/>
      <c r="ARQ15"/>
      <c r="ARR15"/>
      <c r="ARS15"/>
      <c r="ART15"/>
      <c r="ARU15"/>
      <c r="ARV15"/>
      <c r="ARW15"/>
      <c r="ARX15"/>
      <c r="ARY15"/>
      <c r="ARZ15"/>
      <c r="ASA15"/>
      <c r="ASB15"/>
      <c r="ASC15"/>
      <c r="ASD15"/>
      <c r="ASE15"/>
      <c r="ASF15"/>
      <c r="ASG15"/>
      <c r="ASH15"/>
      <c r="ASI15"/>
      <c r="ASJ15"/>
      <c r="ASK15"/>
      <c r="ASL15"/>
      <c r="ASM15"/>
      <c r="ASN15"/>
      <c r="ASO15"/>
      <c r="ASP15"/>
      <c r="ASQ15"/>
      <c r="ASR15"/>
      <c r="ASS15"/>
      <c r="AST15"/>
      <c r="ASU15"/>
      <c r="ASV15"/>
      <c r="ASW15"/>
      <c r="ASX15"/>
      <c r="ASY15"/>
      <c r="ASZ15"/>
      <c r="ATA15"/>
      <c r="ATB15"/>
      <c r="ATC15"/>
      <c r="ATD15"/>
      <c r="ATE15"/>
      <c r="ATF15"/>
      <c r="ATG15"/>
      <c r="ATH15"/>
      <c r="ATI15"/>
      <c r="ATJ15"/>
      <c r="ATK15"/>
      <c r="ATL15"/>
      <c r="ATM15"/>
      <c r="ATN15"/>
      <c r="ATO15"/>
      <c r="ATP15"/>
      <c r="ATQ15"/>
      <c r="ATR15"/>
      <c r="ATS15"/>
      <c r="ATT15"/>
      <c r="ATU15"/>
      <c r="ATV15"/>
      <c r="ATW15"/>
      <c r="ATX15"/>
      <c r="ATY15"/>
      <c r="ATZ15"/>
      <c r="AUA15"/>
      <c r="AUB15"/>
      <c r="AUC15"/>
      <c r="AUD15"/>
      <c r="AUE15"/>
      <c r="AUF15"/>
      <c r="AUG15"/>
      <c r="AUH15"/>
      <c r="AUI15"/>
      <c r="AUJ15"/>
      <c r="AUK15"/>
      <c r="AUL15"/>
      <c r="AUM15"/>
      <c r="AUN15"/>
      <c r="AUO15"/>
      <c r="AUP15"/>
      <c r="AUQ15"/>
      <c r="AUR15"/>
      <c r="AUS15"/>
      <c r="AUT15"/>
      <c r="AUU15"/>
      <c r="AUV15"/>
      <c r="AUW15"/>
      <c r="AUX15"/>
      <c r="AUY15"/>
      <c r="AUZ15"/>
      <c r="AVA15"/>
      <c r="AVB15"/>
      <c r="AVC15"/>
      <c r="AVD15"/>
      <c r="AVE15"/>
      <c r="AVF15"/>
      <c r="AVG15"/>
      <c r="AVH15"/>
      <c r="AVI15"/>
      <c r="AVJ15"/>
      <c r="AVK15"/>
      <c r="AVL15"/>
      <c r="AVM15"/>
      <c r="AVN15"/>
      <c r="AVO15"/>
      <c r="AVP15"/>
      <c r="AVQ15"/>
      <c r="AVR15"/>
      <c r="AVS15"/>
      <c r="AVT15"/>
      <c r="AVU15"/>
      <c r="AVV15"/>
      <c r="AVW15"/>
      <c r="AVX15"/>
      <c r="AVY15"/>
      <c r="AVZ15"/>
      <c r="AWA15"/>
      <c r="AWB15"/>
      <c r="AWC15"/>
      <c r="AWD15"/>
      <c r="AWE15"/>
      <c r="AWF15"/>
      <c r="AWG15"/>
      <c r="AWH15"/>
      <c r="AWI15"/>
      <c r="AWJ15"/>
      <c r="AWK15"/>
      <c r="AWL15"/>
      <c r="AWM15"/>
      <c r="AWN15"/>
      <c r="AWO15"/>
      <c r="AWP15"/>
      <c r="AWQ15"/>
      <c r="AWR15"/>
      <c r="AWS15"/>
      <c r="AWT15"/>
      <c r="AWU15"/>
      <c r="AWV15"/>
      <c r="AWW15"/>
      <c r="AWX15"/>
      <c r="AWY15"/>
      <c r="AWZ15"/>
      <c r="AXA15"/>
      <c r="AXB15"/>
      <c r="AXC15"/>
      <c r="AXD15"/>
      <c r="AXE15"/>
      <c r="AXF15"/>
      <c r="AXG15"/>
      <c r="AXH15"/>
      <c r="AXI15"/>
      <c r="AXJ15"/>
      <c r="AXK15"/>
      <c r="AXL15"/>
      <c r="AXM15"/>
      <c r="AXN15"/>
      <c r="AXO15"/>
      <c r="AXP15"/>
      <c r="AXQ15"/>
      <c r="AXR15"/>
      <c r="AXS15"/>
      <c r="AXT15"/>
      <c r="AXU15"/>
      <c r="AXV15"/>
      <c r="AXW15"/>
      <c r="AXX15"/>
      <c r="AXY15"/>
      <c r="AXZ15"/>
      <c r="AYA15"/>
      <c r="AYB15"/>
      <c r="AYC15"/>
      <c r="AYD15"/>
      <c r="AYE15"/>
      <c r="AYF15"/>
      <c r="AYG15"/>
      <c r="AYH15"/>
      <c r="AYI15"/>
      <c r="AYJ15"/>
      <c r="AYK15"/>
      <c r="AYL15"/>
      <c r="AYM15"/>
      <c r="AYN15"/>
      <c r="AYO15"/>
      <c r="AYP15"/>
      <c r="AYQ15"/>
      <c r="AYR15"/>
      <c r="AYS15"/>
      <c r="AYT15"/>
      <c r="AYU15"/>
      <c r="AYV15"/>
      <c r="AYW15"/>
      <c r="AYX15"/>
      <c r="AYY15"/>
      <c r="AYZ15"/>
      <c r="AZA15"/>
      <c r="AZB15"/>
      <c r="AZC15"/>
      <c r="AZD15"/>
      <c r="AZE15"/>
      <c r="AZF15"/>
      <c r="AZG15"/>
      <c r="AZH15"/>
      <c r="AZI15"/>
      <c r="AZJ15"/>
      <c r="AZK15"/>
      <c r="AZL15"/>
      <c r="AZM15"/>
      <c r="AZN15"/>
      <c r="AZO15"/>
      <c r="AZP15"/>
      <c r="AZQ15"/>
      <c r="AZR15"/>
      <c r="AZS15"/>
      <c r="AZT15"/>
      <c r="AZU15"/>
      <c r="AZV15"/>
      <c r="AZW15"/>
      <c r="AZX15"/>
      <c r="AZY15"/>
      <c r="AZZ15"/>
      <c r="BAA15"/>
      <c r="BAB15"/>
      <c r="BAC15"/>
      <c r="BAD15"/>
      <c r="BAE15"/>
      <c r="BAF15"/>
      <c r="BAG15"/>
      <c r="BAH15"/>
      <c r="BAI15"/>
      <c r="BAJ15"/>
      <c r="BAK15"/>
      <c r="BAL15"/>
      <c r="BAM15"/>
      <c r="BAN15"/>
      <c r="BAO15"/>
      <c r="BAP15"/>
      <c r="BAQ15"/>
      <c r="BAR15"/>
      <c r="BAS15"/>
      <c r="BAT15"/>
      <c r="BAU15"/>
      <c r="BAV15"/>
      <c r="BAW15"/>
      <c r="BAX15"/>
      <c r="BAY15"/>
      <c r="BAZ15"/>
      <c r="BBA15"/>
      <c r="BBB15"/>
      <c r="BBC15"/>
      <c r="BBD15"/>
      <c r="BBE15"/>
      <c r="BBF15"/>
      <c r="BBG15"/>
      <c r="BBH15"/>
      <c r="BBI15"/>
      <c r="BBJ15"/>
      <c r="BBK15"/>
      <c r="BBL15"/>
      <c r="BBM15"/>
      <c r="BBN15"/>
      <c r="BBO15"/>
      <c r="BBP15"/>
      <c r="BBQ15"/>
      <c r="BBR15"/>
      <c r="BBS15"/>
      <c r="BBT15"/>
      <c r="BBU15"/>
      <c r="BBV15"/>
      <c r="BBW15"/>
      <c r="BBX15"/>
      <c r="BBY15"/>
      <c r="BBZ15"/>
      <c r="BCA15"/>
      <c r="BCB15"/>
      <c r="BCC15"/>
      <c r="BCD15"/>
      <c r="BCE15"/>
      <c r="BCF15"/>
      <c r="BCG15"/>
      <c r="BCH15"/>
      <c r="BCI15"/>
      <c r="BCJ15"/>
      <c r="BCK15"/>
      <c r="BCL15"/>
      <c r="BCM15"/>
      <c r="BCN15"/>
      <c r="BCO15"/>
      <c r="BCP15"/>
      <c r="BCQ15"/>
      <c r="BCR15"/>
      <c r="BCS15"/>
      <c r="BCT15"/>
      <c r="BCU15"/>
      <c r="BCV15"/>
      <c r="BCW15"/>
      <c r="BCX15"/>
      <c r="BCY15"/>
      <c r="BCZ15"/>
      <c r="BDA15"/>
      <c r="BDB15"/>
      <c r="BDC15"/>
      <c r="BDD15"/>
      <c r="BDE15"/>
      <c r="BDF15"/>
      <c r="BDG15"/>
      <c r="BDH15"/>
      <c r="BDI15"/>
      <c r="BDJ15"/>
      <c r="BDK15"/>
      <c r="BDL15"/>
      <c r="BDM15"/>
      <c r="BDN15"/>
      <c r="BDO15"/>
      <c r="BDP15"/>
      <c r="BDQ15"/>
      <c r="BDR15"/>
      <c r="BDS15"/>
      <c r="BDT15"/>
      <c r="BDU15"/>
      <c r="BDV15"/>
      <c r="BDW15"/>
      <c r="BDX15"/>
      <c r="BDY15"/>
      <c r="BDZ15"/>
      <c r="BEA15"/>
      <c r="BEB15"/>
      <c r="BEC15"/>
      <c r="BED15"/>
      <c r="BEE15"/>
      <c r="BEF15"/>
      <c r="BEG15"/>
      <c r="BEH15"/>
      <c r="BEI15"/>
      <c r="BEJ15"/>
      <c r="BEK15"/>
      <c r="BEL15"/>
      <c r="BEM15"/>
      <c r="BEN15"/>
      <c r="BEO15"/>
      <c r="BEP15"/>
      <c r="BEQ15"/>
      <c r="BER15"/>
      <c r="BES15"/>
      <c r="BET15"/>
      <c r="BEU15"/>
      <c r="BEV15"/>
      <c r="BEW15"/>
      <c r="BEX15"/>
      <c r="BEY15"/>
      <c r="BEZ15"/>
      <c r="BFA15"/>
      <c r="BFB15"/>
      <c r="BFC15"/>
      <c r="BFD15"/>
      <c r="BFE15"/>
      <c r="BFF15"/>
      <c r="BFG15"/>
      <c r="BFH15"/>
      <c r="BFI15"/>
      <c r="BFJ15"/>
      <c r="BFK15"/>
      <c r="BFL15"/>
      <c r="BFM15"/>
      <c r="BFN15"/>
      <c r="BFO15"/>
      <c r="BFP15"/>
      <c r="BFQ15"/>
      <c r="BFR15"/>
      <c r="BFS15"/>
      <c r="BFT15"/>
      <c r="BFU15"/>
      <c r="BFV15"/>
      <c r="BFW15"/>
      <c r="BFX15"/>
      <c r="BFY15"/>
      <c r="BFZ15"/>
      <c r="BGA15"/>
      <c r="BGB15"/>
      <c r="BGC15"/>
      <c r="BGD15"/>
      <c r="BGE15"/>
      <c r="BGF15"/>
      <c r="BGG15"/>
      <c r="BGH15"/>
      <c r="BGI15"/>
      <c r="BGJ15"/>
      <c r="BGK15"/>
      <c r="BGL15"/>
      <c r="BGM15"/>
      <c r="BGN15"/>
      <c r="BGO15"/>
      <c r="BGP15"/>
      <c r="BGQ15"/>
      <c r="BGR15"/>
      <c r="BGS15"/>
      <c r="BGT15"/>
      <c r="BGU15"/>
      <c r="BGV15"/>
      <c r="BGW15"/>
      <c r="BGX15"/>
      <c r="BGY15"/>
      <c r="BGZ15"/>
      <c r="BHA15"/>
      <c r="BHB15"/>
      <c r="BHC15"/>
      <c r="BHD15"/>
      <c r="BHE15"/>
      <c r="BHF15"/>
      <c r="BHG15"/>
      <c r="BHH15"/>
      <c r="BHI15"/>
      <c r="BHJ15"/>
      <c r="BHK15"/>
      <c r="BHL15"/>
      <c r="BHM15"/>
      <c r="BHN15"/>
      <c r="BHO15"/>
      <c r="BHP15"/>
      <c r="BHQ15"/>
      <c r="BHR15"/>
      <c r="BHS15"/>
      <c r="BHT15"/>
      <c r="BHU15"/>
      <c r="BHV15"/>
      <c r="BHW15"/>
      <c r="BHX15"/>
      <c r="BHY15"/>
      <c r="BHZ15"/>
      <c r="BIA15"/>
      <c r="BIB15"/>
      <c r="BIC15"/>
      <c r="BID15"/>
      <c r="BIE15"/>
      <c r="BIF15"/>
      <c r="BIG15"/>
      <c r="BIH15"/>
      <c r="BII15"/>
      <c r="BIJ15"/>
      <c r="BIK15"/>
      <c r="BIL15"/>
      <c r="BIM15"/>
      <c r="BIN15"/>
      <c r="BIO15"/>
      <c r="BIP15"/>
      <c r="BIQ15"/>
      <c r="BIR15"/>
      <c r="BIS15"/>
      <c r="BIT15"/>
      <c r="BIU15"/>
      <c r="BIV15"/>
      <c r="BIW15"/>
      <c r="BIX15"/>
      <c r="BIY15"/>
      <c r="BIZ15"/>
      <c r="BJA15"/>
      <c r="BJB15"/>
      <c r="BJC15"/>
      <c r="BJD15"/>
      <c r="BJE15"/>
      <c r="BJF15"/>
      <c r="BJG15"/>
      <c r="BJH15"/>
      <c r="BJI15"/>
      <c r="BJJ15"/>
      <c r="BJK15"/>
      <c r="BJL15"/>
      <c r="BJM15"/>
      <c r="BJN15"/>
      <c r="BJO15"/>
      <c r="BJP15"/>
      <c r="BJQ15"/>
      <c r="BJR15"/>
      <c r="BJS15"/>
      <c r="BJT15"/>
      <c r="BJU15"/>
      <c r="BJV15"/>
      <c r="BJW15"/>
      <c r="BJX15"/>
      <c r="BJY15"/>
      <c r="BJZ15"/>
      <c r="BKA15"/>
      <c r="BKB15"/>
      <c r="BKC15"/>
      <c r="BKD15"/>
      <c r="BKE15"/>
      <c r="BKF15"/>
      <c r="BKG15"/>
      <c r="BKH15"/>
      <c r="BKI15"/>
      <c r="BKJ15"/>
      <c r="BKK15"/>
      <c r="BKL15"/>
      <c r="BKM15"/>
      <c r="BKN15"/>
      <c r="BKO15"/>
      <c r="BKP15"/>
      <c r="BKQ15"/>
      <c r="BKR15"/>
      <c r="BKS15"/>
      <c r="BKT15"/>
      <c r="BKU15"/>
      <c r="BKV15"/>
      <c r="BKW15"/>
      <c r="BKX15"/>
      <c r="BKY15"/>
      <c r="BKZ15"/>
      <c r="BLA15"/>
      <c r="BLB15"/>
      <c r="BLC15"/>
      <c r="BLD15"/>
      <c r="BLE15"/>
      <c r="BLF15"/>
      <c r="BLG15"/>
      <c r="BLH15"/>
      <c r="BLI15"/>
      <c r="BLJ15"/>
      <c r="BLK15"/>
      <c r="BLL15"/>
      <c r="BLM15"/>
      <c r="BLN15"/>
      <c r="BLO15"/>
      <c r="BLP15"/>
      <c r="BLQ15"/>
      <c r="BLR15"/>
      <c r="BLS15"/>
      <c r="BLT15"/>
      <c r="BLU15"/>
      <c r="BLV15"/>
      <c r="BLW15"/>
      <c r="BLX15"/>
      <c r="BLY15"/>
      <c r="BLZ15"/>
      <c r="BMA15"/>
      <c r="BMB15"/>
      <c r="BMC15"/>
      <c r="BMD15"/>
      <c r="BME15"/>
      <c r="BMF15"/>
      <c r="BMG15"/>
      <c r="BMH15"/>
      <c r="BMI15"/>
      <c r="BMJ15"/>
      <c r="BMK15"/>
      <c r="BML15"/>
      <c r="BMM15"/>
      <c r="BMN15"/>
      <c r="BMO15"/>
      <c r="BMP15"/>
      <c r="BMQ15"/>
      <c r="BMR15"/>
      <c r="BMS15"/>
      <c r="BMT15"/>
      <c r="BMU15"/>
      <c r="BMV15"/>
      <c r="BMW15"/>
      <c r="BMX15"/>
      <c r="BMY15"/>
      <c r="BMZ15"/>
      <c r="BNA15"/>
      <c r="BNB15"/>
      <c r="BNC15"/>
      <c r="BND15"/>
      <c r="BNE15"/>
      <c r="BNF15"/>
      <c r="BNG15"/>
      <c r="BNH15"/>
      <c r="BNI15"/>
      <c r="BNJ15"/>
      <c r="BNK15"/>
      <c r="BNL15"/>
      <c r="BNM15"/>
      <c r="BNN15"/>
      <c r="BNO15"/>
      <c r="BNP15"/>
      <c r="BNQ15"/>
      <c r="BNR15"/>
      <c r="BNS15"/>
      <c r="BNT15"/>
      <c r="BNU15"/>
      <c r="BNV15"/>
      <c r="BNW15"/>
      <c r="BNX15"/>
      <c r="BNY15"/>
      <c r="BNZ15"/>
      <c r="BOA15"/>
      <c r="BOB15"/>
      <c r="BOC15"/>
      <c r="BOD15"/>
      <c r="BOE15"/>
      <c r="BOF15"/>
      <c r="BOG15"/>
      <c r="BOH15"/>
      <c r="BOI15"/>
      <c r="BOJ15"/>
      <c r="BOK15"/>
      <c r="BOL15"/>
      <c r="BOM15"/>
      <c r="BON15"/>
      <c r="BOO15"/>
      <c r="BOP15"/>
      <c r="BOQ15"/>
      <c r="BOR15"/>
      <c r="BOS15"/>
      <c r="BOT15"/>
      <c r="BOU15"/>
      <c r="BOV15"/>
      <c r="BOW15"/>
      <c r="BOX15"/>
      <c r="BOY15"/>
      <c r="BOZ15"/>
      <c r="BPA15"/>
      <c r="BPB15"/>
      <c r="BPC15"/>
      <c r="BPD15"/>
      <c r="BPE15"/>
      <c r="BPF15"/>
      <c r="BPG15"/>
      <c r="BPH15"/>
      <c r="BPI15"/>
      <c r="BPJ15"/>
      <c r="BPK15"/>
      <c r="BPL15"/>
      <c r="BPM15"/>
      <c r="BPN15"/>
      <c r="BPO15"/>
      <c r="BPP15"/>
      <c r="BPQ15"/>
      <c r="BPR15"/>
      <c r="BPS15"/>
      <c r="BPT15"/>
      <c r="BPU15"/>
      <c r="BPV15"/>
      <c r="BPW15"/>
      <c r="BPX15"/>
      <c r="BPY15"/>
      <c r="BPZ15"/>
      <c r="BQA15"/>
      <c r="BQB15"/>
      <c r="BQC15"/>
      <c r="BQD15"/>
      <c r="BQE15"/>
      <c r="BQF15"/>
      <c r="BQG15"/>
      <c r="BQH15"/>
      <c r="BQI15"/>
      <c r="BQJ15"/>
      <c r="BQK15"/>
      <c r="BQL15"/>
      <c r="BQM15"/>
      <c r="BQN15"/>
      <c r="BQO15"/>
      <c r="BQP15"/>
      <c r="BQQ15"/>
      <c r="BQR15"/>
      <c r="BQS15"/>
      <c r="BQT15"/>
      <c r="BQU15"/>
      <c r="BQV15"/>
      <c r="BQW15"/>
      <c r="BQX15"/>
      <c r="BQY15"/>
      <c r="BQZ15"/>
      <c r="BRA15"/>
      <c r="BRB15"/>
      <c r="BRC15"/>
      <c r="BRD15"/>
      <c r="BRE15"/>
      <c r="BRF15"/>
      <c r="BRG15"/>
      <c r="BRH15"/>
      <c r="BRI15"/>
      <c r="BRJ15"/>
      <c r="BRK15"/>
      <c r="BRL15"/>
      <c r="BRM15"/>
      <c r="BRN15"/>
      <c r="BRO15"/>
      <c r="BRP15"/>
      <c r="BRQ15"/>
      <c r="BRR15"/>
      <c r="BRS15"/>
      <c r="BRT15"/>
      <c r="BRU15"/>
      <c r="BRV15"/>
      <c r="BRW15"/>
      <c r="BRX15"/>
      <c r="BRY15"/>
      <c r="BRZ15"/>
      <c r="BSA15"/>
      <c r="BSB15"/>
      <c r="BSC15"/>
      <c r="BSD15"/>
      <c r="BSE15"/>
      <c r="BSF15"/>
      <c r="BSG15"/>
      <c r="BSH15"/>
      <c r="BSI15"/>
      <c r="BSJ15"/>
      <c r="BSK15"/>
      <c r="BSL15"/>
      <c r="BSM15"/>
      <c r="BSN15"/>
      <c r="BSO15"/>
      <c r="BSP15"/>
      <c r="BSQ15"/>
      <c r="BSR15"/>
      <c r="BSS15"/>
      <c r="BST15"/>
      <c r="BSU15"/>
      <c r="BSV15"/>
      <c r="BSW15"/>
      <c r="BSX15"/>
      <c r="BSY15"/>
      <c r="BSZ15"/>
      <c r="BTA15"/>
      <c r="BTB15"/>
      <c r="BTC15"/>
      <c r="BTD15"/>
      <c r="BTE15"/>
      <c r="BTF15"/>
      <c r="BTG15"/>
      <c r="BTH15"/>
      <c r="BTI15"/>
      <c r="BTJ15"/>
      <c r="BTK15"/>
      <c r="BTL15"/>
      <c r="BTM15"/>
      <c r="BTN15"/>
      <c r="BTO15"/>
      <c r="BTP15"/>
      <c r="BTQ15"/>
      <c r="BTR15"/>
      <c r="BTS15"/>
      <c r="BTT15"/>
      <c r="BTU15"/>
      <c r="BTV15"/>
      <c r="BTW15"/>
      <c r="BTX15"/>
      <c r="BTY15"/>
      <c r="BTZ15"/>
      <c r="BUA15"/>
      <c r="BUB15"/>
      <c r="BUC15"/>
      <c r="BUD15"/>
      <c r="BUE15"/>
      <c r="BUF15"/>
      <c r="BUG15"/>
      <c r="BUH15"/>
      <c r="BUI15"/>
      <c r="BUJ15"/>
      <c r="BUK15"/>
      <c r="BUL15"/>
      <c r="BUM15"/>
      <c r="BUN15"/>
      <c r="BUO15"/>
      <c r="BUP15"/>
      <c r="BUQ15"/>
      <c r="BUR15"/>
      <c r="BUS15"/>
      <c r="BUT15"/>
      <c r="BUU15"/>
      <c r="BUV15"/>
      <c r="BUW15"/>
      <c r="BUX15"/>
      <c r="BUY15"/>
      <c r="BUZ15"/>
      <c r="BVA15"/>
      <c r="BVB15"/>
      <c r="BVC15"/>
      <c r="BVD15"/>
      <c r="BVE15"/>
      <c r="BVF15"/>
      <c r="BVG15"/>
      <c r="BVH15"/>
      <c r="BVI15"/>
      <c r="BVJ15"/>
      <c r="BVK15"/>
      <c r="BVL15"/>
      <c r="BVM15"/>
      <c r="BVN15"/>
      <c r="BVO15"/>
      <c r="BVP15"/>
      <c r="BVQ15"/>
      <c r="BVR15"/>
      <c r="BVS15"/>
      <c r="BVT15"/>
      <c r="BVU15"/>
      <c r="BVV15"/>
      <c r="BVW15"/>
      <c r="BVX15"/>
      <c r="BVY15"/>
      <c r="BVZ15"/>
      <c r="BWA15"/>
      <c r="BWB15"/>
      <c r="BWC15"/>
      <c r="BWD15"/>
      <c r="BWE15"/>
      <c r="BWF15"/>
      <c r="BWG15"/>
      <c r="BWH15"/>
      <c r="BWI15"/>
      <c r="BWJ15"/>
      <c r="BWK15"/>
      <c r="BWL15"/>
      <c r="BWM15"/>
      <c r="BWN15"/>
      <c r="BWO15"/>
      <c r="BWP15"/>
      <c r="BWQ15"/>
      <c r="BWR15"/>
      <c r="BWS15"/>
      <c r="BWT15"/>
      <c r="BWU15"/>
      <c r="BWV15"/>
      <c r="BWW15"/>
      <c r="BWX15"/>
      <c r="BWY15"/>
      <c r="BWZ15"/>
      <c r="BXA15"/>
      <c r="BXB15"/>
      <c r="BXC15"/>
      <c r="BXD15"/>
      <c r="BXE15"/>
      <c r="BXF15"/>
      <c r="BXG15"/>
      <c r="BXH15"/>
      <c r="BXI15"/>
      <c r="BXJ15"/>
      <c r="BXK15"/>
      <c r="BXL15"/>
      <c r="BXM15"/>
      <c r="BXN15"/>
      <c r="BXO15"/>
      <c r="BXP15"/>
      <c r="BXQ15"/>
      <c r="BXR15"/>
      <c r="BXS15"/>
      <c r="BXT15"/>
      <c r="BXU15"/>
      <c r="BXV15"/>
      <c r="BXW15"/>
      <c r="BXX15"/>
      <c r="BXY15"/>
      <c r="BXZ15"/>
      <c r="BYA15"/>
      <c r="BYB15"/>
      <c r="BYC15"/>
      <c r="BYD15"/>
      <c r="BYE15"/>
      <c r="BYF15"/>
      <c r="BYG15"/>
      <c r="BYH15"/>
      <c r="BYI15"/>
      <c r="BYJ15"/>
      <c r="BYK15"/>
      <c r="BYL15"/>
      <c r="BYM15"/>
      <c r="BYN15"/>
      <c r="BYO15"/>
      <c r="BYP15"/>
      <c r="BYQ15"/>
      <c r="BYR15"/>
      <c r="BYS15"/>
      <c r="BYT15"/>
      <c r="BYU15"/>
      <c r="BYV15"/>
      <c r="BYW15"/>
      <c r="BYX15"/>
      <c r="BYY15"/>
      <c r="BYZ15"/>
      <c r="BZA15"/>
      <c r="BZB15"/>
      <c r="BZC15"/>
      <c r="BZD15"/>
      <c r="BZE15"/>
      <c r="BZF15"/>
      <c r="BZG15"/>
      <c r="BZH15"/>
      <c r="BZI15"/>
      <c r="BZJ15"/>
      <c r="BZK15"/>
      <c r="BZL15"/>
      <c r="BZM15"/>
      <c r="BZN15"/>
      <c r="BZO15"/>
      <c r="BZP15"/>
      <c r="BZQ15"/>
      <c r="BZR15"/>
      <c r="BZS15"/>
      <c r="BZT15"/>
      <c r="BZU15"/>
      <c r="BZV15"/>
      <c r="BZW15"/>
      <c r="BZX15"/>
      <c r="BZY15"/>
      <c r="BZZ15"/>
      <c r="CAA15"/>
      <c r="CAB15"/>
      <c r="CAC15"/>
      <c r="CAD15"/>
      <c r="CAE15"/>
      <c r="CAF15"/>
      <c r="CAG15"/>
      <c r="CAH15"/>
      <c r="CAI15"/>
      <c r="CAJ15"/>
      <c r="CAK15"/>
      <c r="CAL15"/>
      <c r="CAM15"/>
      <c r="CAN15"/>
      <c r="CAO15"/>
      <c r="CAP15"/>
      <c r="CAQ15"/>
      <c r="CAR15"/>
      <c r="CAS15"/>
      <c r="CAT15"/>
      <c r="CAU15"/>
      <c r="CAV15"/>
      <c r="CAW15"/>
      <c r="CAX15"/>
      <c r="CAY15"/>
      <c r="CAZ15"/>
      <c r="CBA15"/>
      <c r="CBB15"/>
      <c r="CBC15"/>
      <c r="CBD15"/>
      <c r="CBE15"/>
      <c r="CBF15"/>
      <c r="CBG15"/>
      <c r="CBH15"/>
      <c r="CBI15"/>
      <c r="CBJ15"/>
      <c r="CBK15"/>
      <c r="CBL15"/>
      <c r="CBM15"/>
      <c r="CBN15"/>
      <c r="CBO15"/>
      <c r="CBP15"/>
      <c r="CBQ15"/>
      <c r="CBR15"/>
      <c r="CBS15"/>
      <c r="CBT15"/>
      <c r="CBU15"/>
      <c r="CBV15"/>
      <c r="CBW15"/>
      <c r="CBX15"/>
      <c r="CBY15"/>
      <c r="CBZ15"/>
      <c r="CCA15"/>
      <c r="CCB15"/>
      <c r="CCC15"/>
      <c r="CCD15"/>
      <c r="CCE15"/>
      <c r="CCF15"/>
      <c r="CCG15"/>
      <c r="CCH15"/>
      <c r="CCI15"/>
      <c r="CCJ15"/>
      <c r="CCK15"/>
      <c r="CCL15"/>
      <c r="CCM15"/>
      <c r="CCN15"/>
      <c r="CCO15"/>
      <c r="CCP15"/>
      <c r="CCQ15"/>
      <c r="CCR15"/>
      <c r="CCS15"/>
      <c r="CCT15"/>
      <c r="CCU15"/>
      <c r="CCV15"/>
      <c r="CCW15"/>
      <c r="CCX15"/>
      <c r="CCY15"/>
      <c r="CCZ15"/>
      <c r="CDA15"/>
      <c r="CDB15"/>
      <c r="CDC15"/>
      <c r="CDD15"/>
      <c r="CDE15"/>
      <c r="CDF15"/>
      <c r="CDG15"/>
      <c r="CDH15"/>
      <c r="CDI15"/>
      <c r="CDJ15"/>
      <c r="CDK15"/>
      <c r="CDL15"/>
      <c r="CDM15"/>
      <c r="CDN15"/>
      <c r="CDO15"/>
      <c r="CDP15"/>
      <c r="CDQ15"/>
      <c r="CDR15"/>
      <c r="CDS15"/>
      <c r="CDT15"/>
      <c r="CDU15"/>
      <c r="CDV15"/>
      <c r="CDW15"/>
      <c r="CDX15"/>
      <c r="CDY15"/>
      <c r="CDZ15"/>
      <c r="CEA15"/>
      <c r="CEB15"/>
      <c r="CEC15"/>
      <c r="CED15"/>
      <c r="CEE15"/>
      <c r="CEF15"/>
      <c r="CEG15"/>
      <c r="CEH15"/>
      <c r="CEI15"/>
      <c r="CEJ15"/>
      <c r="CEK15"/>
      <c r="CEL15"/>
      <c r="CEM15"/>
      <c r="CEN15"/>
      <c r="CEO15"/>
      <c r="CEP15"/>
      <c r="CEQ15"/>
      <c r="CER15"/>
      <c r="CES15"/>
      <c r="CET15"/>
      <c r="CEU15"/>
      <c r="CEV15"/>
      <c r="CEW15"/>
      <c r="CEX15"/>
      <c r="CEY15"/>
      <c r="CEZ15"/>
      <c r="CFA15"/>
      <c r="CFB15"/>
      <c r="CFC15"/>
      <c r="CFD15"/>
      <c r="CFE15"/>
      <c r="CFF15"/>
      <c r="CFG15"/>
      <c r="CFH15"/>
      <c r="CFI15"/>
      <c r="CFJ15"/>
      <c r="CFK15"/>
      <c r="CFL15"/>
      <c r="CFM15"/>
      <c r="CFN15"/>
      <c r="CFO15"/>
      <c r="CFP15"/>
      <c r="CFQ15"/>
      <c r="CFR15"/>
      <c r="CFS15"/>
      <c r="CFT15"/>
      <c r="CFU15"/>
      <c r="CFV15"/>
      <c r="CFW15"/>
      <c r="CFX15"/>
      <c r="CFY15"/>
      <c r="CFZ15"/>
      <c r="CGA15"/>
      <c r="CGB15"/>
      <c r="CGC15"/>
      <c r="CGD15"/>
      <c r="CGE15"/>
      <c r="CGF15"/>
      <c r="CGG15"/>
      <c r="CGH15"/>
      <c r="CGI15"/>
      <c r="CGJ15"/>
      <c r="CGK15"/>
      <c r="CGL15"/>
      <c r="CGM15"/>
      <c r="CGN15"/>
      <c r="CGO15"/>
      <c r="CGP15"/>
      <c r="CGQ15"/>
      <c r="CGR15"/>
      <c r="CGS15"/>
      <c r="CGT15"/>
      <c r="CGU15"/>
      <c r="CGV15"/>
      <c r="CGW15"/>
      <c r="CGX15"/>
      <c r="CGY15"/>
      <c r="CGZ15"/>
      <c r="CHA15"/>
      <c r="CHB15"/>
      <c r="CHC15"/>
      <c r="CHD15"/>
      <c r="CHE15"/>
      <c r="CHF15"/>
      <c r="CHG15"/>
      <c r="CHH15"/>
      <c r="CHI15"/>
      <c r="CHJ15"/>
      <c r="CHK15"/>
      <c r="CHL15"/>
      <c r="CHM15"/>
      <c r="CHN15"/>
      <c r="CHO15"/>
      <c r="CHP15"/>
      <c r="CHQ15"/>
      <c r="CHR15"/>
      <c r="CHS15"/>
      <c r="CHT15"/>
      <c r="CHU15"/>
      <c r="CHV15"/>
      <c r="CHW15"/>
      <c r="CHX15"/>
      <c r="CHY15"/>
      <c r="CHZ15"/>
      <c r="CIA15"/>
      <c r="CIB15"/>
      <c r="CIC15"/>
      <c r="CID15"/>
      <c r="CIE15"/>
      <c r="CIF15"/>
      <c r="CIG15"/>
      <c r="CIH15"/>
      <c r="CII15"/>
      <c r="CIJ15"/>
      <c r="CIK15"/>
      <c r="CIL15"/>
      <c r="CIM15"/>
      <c r="CIN15"/>
      <c r="CIO15"/>
      <c r="CIP15"/>
      <c r="CIQ15"/>
      <c r="CIR15"/>
      <c r="CIS15"/>
      <c r="CIT15"/>
      <c r="CIU15"/>
      <c r="CIV15"/>
      <c r="CIW15"/>
      <c r="CIX15"/>
      <c r="CIY15"/>
      <c r="CIZ15"/>
      <c r="CJA15"/>
      <c r="CJB15"/>
      <c r="CJC15"/>
      <c r="CJD15"/>
      <c r="CJE15"/>
      <c r="CJF15"/>
      <c r="CJG15"/>
      <c r="CJH15"/>
      <c r="CJI15"/>
      <c r="CJJ15"/>
      <c r="CJK15"/>
      <c r="CJL15"/>
      <c r="CJM15"/>
      <c r="CJN15"/>
      <c r="CJO15"/>
      <c r="CJP15"/>
      <c r="CJQ15"/>
      <c r="CJR15"/>
      <c r="CJS15"/>
      <c r="CJT15"/>
      <c r="CJU15"/>
      <c r="CJV15"/>
      <c r="CJW15"/>
      <c r="CJX15"/>
      <c r="CJY15"/>
      <c r="CJZ15"/>
      <c r="CKA15"/>
      <c r="CKB15"/>
      <c r="CKC15"/>
      <c r="CKD15"/>
      <c r="CKE15"/>
      <c r="CKF15"/>
      <c r="CKG15"/>
      <c r="CKH15"/>
      <c r="CKI15"/>
      <c r="CKJ15"/>
      <c r="CKK15"/>
      <c r="CKL15"/>
      <c r="CKM15"/>
      <c r="CKN15"/>
      <c r="CKO15"/>
      <c r="CKP15"/>
      <c r="CKQ15"/>
      <c r="CKR15"/>
      <c r="CKS15"/>
      <c r="CKT15"/>
      <c r="CKU15"/>
      <c r="CKV15"/>
      <c r="CKW15"/>
      <c r="CKX15"/>
      <c r="CKY15"/>
      <c r="CKZ15"/>
      <c r="CLA15"/>
      <c r="CLB15"/>
      <c r="CLC15"/>
      <c r="CLD15"/>
      <c r="CLE15"/>
      <c r="CLF15"/>
      <c r="CLG15"/>
      <c r="CLH15"/>
      <c r="CLI15"/>
      <c r="CLJ15"/>
      <c r="CLK15"/>
      <c r="CLL15"/>
      <c r="CLM15"/>
      <c r="CLN15"/>
      <c r="CLO15"/>
      <c r="CLP15"/>
      <c r="CLQ15"/>
      <c r="CLR15"/>
      <c r="CLS15"/>
      <c r="CLT15"/>
      <c r="CLU15"/>
      <c r="CLV15"/>
      <c r="CLW15"/>
      <c r="CLX15"/>
      <c r="CLY15"/>
      <c r="CLZ15"/>
      <c r="CMA15"/>
      <c r="CMB15"/>
      <c r="CMC15"/>
      <c r="CMD15"/>
      <c r="CME15"/>
      <c r="CMF15"/>
      <c r="CMG15"/>
      <c r="CMH15"/>
      <c r="CMI15"/>
      <c r="CMJ15"/>
      <c r="CMK15"/>
      <c r="CML15"/>
      <c r="CMM15"/>
      <c r="CMN15"/>
      <c r="CMO15"/>
      <c r="CMP15"/>
      <c r="CMQ15"/>
      <c r="CMR15"/>
      <c r="CMS15"/>
      <c r="CMT15"/>
      <c r="CMU15"/>
      <c r="CMV15"/>
      <c r="CMW15"/>
      <c r="CMX15"/>
      <c r="CMY15"/>
      <c r="CMZ15"/>
      <c r="CNA15"/>
      <c r="CNB15"/>
      <c r="CNC15"/>
      <c r="CND15"/>
      <c r="CNE15"/>
      <c r="CNF15"/>
      <c r="CNG15"/>
      <c r="CNH15"/>
      <c r="CNI15"/>
      <c r="CNJ15"/>
      <c r="CNK15"/>
      <c r="CNL15"/>
      <c r="CNM15"/>
      <c r="CNN15"/>
      <c r="CNO15"/>
      <c r="CNP15"/>
      <c r="CNQ15"/>
      <c r="CNR15"/>
      <c r="CNS15"/>
      <c r="CNT15"/>
      <c r="CNU15"/>
      <c r="CNV15"/>
      <c r="CNW15"/>
      <c r="CNX15"/>
      <c r="CNY15"/>
      <c r="CNZ15"/>
      <c r="COA15"/>
      <c r="COB15"/>
      <c r="COC15"/>
      <c r="COD15"/>
      <c r="COE15"/>
      <c r="COF15"/>
      <c r="COG15"/>
      <c r="COH15"/>
      <c r="COI15"/>
      <c r="COJ15"/>
      <c r="COK15"/>
      <c r="COL15"/>
      <c r="COM15"/>
      <c r="CON15"/>
      <c r="COO15"/>
      <c r="COP15"/>
      <c r="COQ15"/>
      <c r="COR15"/>
      <c r="COS15"/>
      <c r="COT15"/>
      <c r="COU15"/>
      <c r="COV15"/>
      <c r="COW15"/>
      <c r="COX15"/>
      <c r="COY15"/>
      <c r="COZ15"/>
      <c r="CPA15"/>
      <c r="CPB15"/>
      <c r="CPC15"/>
      <c r="CPD15"/>
      <c r="CPE15"/>
      <c r="CPF15"/>
      <c r="CPG15"/>
      <c r="CPH15"/>
      <c r="CPI15"/>
      <c r="CPJ15"/>
      <c r="CPK15"/>
      <c r="CPL15"/>
      <c r="CPM15"/>
      <c r="CPN15"/>
      <c r="CPO15"/>
      <c r="CPP15"/>
      <c r="CPQ15"/>
      <c r="CPR15"/>
      <c r="CPS15"/>
      <c r="CPT15"/>
      <c r="CPU15"/>
      <c r="CPV15"/>
      <c r="CPW15"/>
      <c r="CPX15"/>
      <c r="CPY15"/>
      <c r="CPZ15"/>
      <c r="CQA15"/>
      <c r="CQB15"/>
      <c r="CQC15"/>
      <c r="CQD15"/>
      <c r="CQE15"/>
      <c r="CQF15"/>
      <c r="CQG15"/>
      <c r="CQH15"/>
      <c r="CQI15"/>
      <c r="CQJ15"/>
      <c r="CQK15"/>
      <c r="CQL15"/>
      <c r="CQM15"/>
      <c r="CQN15"/>
      <c r="CQO15"/>
      <c r="CQP15"/>
      <c r="CQQ15"/>
      <c r="CQR15"/>
      <c r="CQS15"/>
      <c r="CQT15"/>
      <c r="CQU15"/>
      <c r="CQV15"/>
      <c r="CQW15"/>
      <c r="CQX15"/>
      <c r="CQY15"/>
      <c r="CQZ15"/>
      <c r="CRA15"/>
      <c r="CRB15"/>
      <c r="CRC15"/>
      <c r="CRD15"/>
      <c r="CRE15"/>
      <c r="CRF15"/>
      <c r="CRG15"/>
      <c r="CRH15"/>
      <c r="CRI15"/>
      <c r="CRJ15"/>
      <c r="CRK15"/>
      <c r="CRL15"/>
      <c r="CRM15"/>
      <c r="CRN15"/>
      <c r="CRO15"/>
      <c r="CRP15"/>
      <c r="CRQ15"/>
      <c r="CRR15"/>
      <c r="CRS15"/>
      <c r="CRT15"/>
      <c r="CRU15"/>
      <c r="CRV15"/>
      <c r="CRW15"/>
      <c r="CRX15"/>
      <c r="CRY15"/>
      <c r="CRZ15"/>
      <c r="CSA15"/>
      <c r="CSB15"/>
      <c r="CSC15"/>
      <c r="CSD15"/>
      <c r="CSE15"/>
      <c r="CSF15"/>
      <c r="CSG15"/>
      <c r="CSH15"/>
      <c r="CSI15"/>
      <c r="CSJ15"/>
      <c r="CSK15"/>
      <c r="CSL15"/>
      <c r="CSM15"/>
      <c r="CSN15"/>
      <c r="CSO15"/>
      <c r="CSP15"/>
      <c r="CSQ15"/>
      <c r="CSR15"/>
      <c r="CSS15"/>
      <c r="CST15"/>
      <c r="CSU15"/>
      <c r="CSV15"/>
      <c r="CSW15"/>
      <c r="CSX15"/>
      <c r="CSY15"/>
      <c r="CSZ15"/>
      <c r="CTA15"/>
      <c r="CTB15"/>
      <c r="CTC15"/>
      <c r="CTD15"/>
      <c r="CTE15"/>
      <c r="CTF15"/>
      <c r="CTG15"/>
      <c r="CTH15"/>
      <c r="CTI15"/>
      <c r="CTJ15"/>
      <c r="CTK15"/>
      <c r="CTL15"/>
      <c r="CTM15"/>
      <c r="CTN15"/>
      <c r="CTO15"/>
      <c r="CTP15"/>
      <c r="CTQ15"/>
      <c r="CTR15"/>
      <c r="CTS15"/>
      <c r="CTT15"/>
      <c r="CTU15"/>
      <c r="CTV15"/>
      <c r="CTW15"/>
      <c r="CTX15"/>
      <c r="CTY15"/>
      <c r="CTZ15"/>
      <c r="CUA15"/>
      <c r="CUB15"/>
      <c r="CUC15"/>
      <c r="CUD15"/>
      <c r="CUE15"/>
      <c r="CUF15"/>
      <c r="CUG15"/>
      <c r="CUH15"/>
      <c r="CUI15"/>
      <c r="CUJ15"/>
      <c r="CUK15"/>
      <c r="CUL15"/>
      <c r="CUM15"/>
      <c r="CUN15"/>
      <c r="CUO15"/>
      <c r="CUP15"/>
      <c r="CUQ15"/>
      <c r="CUR15"/>
      <c r="CUS15"/>
      <c r="CUT15"/>
      <c r="CUU15"/>
      <c r="CUV15"/>
      <c r="CUW15"/>
      <c r="CUX15"/>
      <c r="CUY15"/>
      <c r="CUZ15"/>
      <c r="CVA15"/>
      <c r="CVB15"/>
      <c r="CVC15"/>
      <c r="CVD15"/>
      <c r="CVE15"/>
      <c r="CVF15"/>
      <c r="CVG15"/>
      <c r="CVH15"/>
      <c r="CVI15"/>
      <c r="CVJ15"/>
      <c r="CVK15"/>
      <c r="CVL15"/>
      <c r="CVM15"/>
      <c r="CVN15"/>
      <c r="CVO15"/>
      <c r="CVP15"/>
      <c r="CVQ15"/>
      <c r="CVR15"/>
      <c r="CVS15"/>
      <c r="CVT15"/>
      <c r="CVU15"/>
      <c r="CVV15"/>
      <c r="CVW15"/>
      <c r="CVX15"/>
      <c r="CVY15"/>
      <c r="CVZ15"/>
      <c r="CWA15"/>
      <c r="CWB15"/>
      <c r="CWC15"/>
      <c r="CWD15"/>
      <c r="CWE15"/>
      <c r="CWF15"/>
      <c r="CWG15"/>
      <c r="CWH15"/>
      <c r="CWI15"/>
      <c r="CWJ15"/>
      <c r="CWK15"/>
      <c r="CWL15"/>
      <c r="CWM15"/>
      <c r="CWN15"/>
      <c r="CWO15"/>
      <c r="CWP15"/>
      <c r="CWQ15"/>
      <c r="CWR15"/>
      <c r="CWS15"/>
      <c r="CWT15"/>
      <c r="CWU15"/>
      <c r="CWV15"/>
      <c r="CWW15"/>
      <c r="CWX15"/>
      <c r="CWY15"/>
      <c r="CWZ15"/>
      <c r="CXA15"/>
      <c r="CXB15"/>
      <c r="CXC15"/>
      <c r="CXD15"/>
      <c r="CXE15"/>
      <c r="CXF15"/>
      <c r="CXG15"/>
      <c r="CXH15"/>
      <c r="CXI15"/>
      <c r="CXJ15"/>
      <c r="CXK15"/>
      <c r="CXL15"/>
      <c r="CXM15"/>
      <c r="CXN15"/>
      <c r="CXO15"/>
      <c r="CXP15"/>
      <c r="CXQ15"/>
      <c r="CXR15"/>
      <c r="CXS15"/>
      <c r="CXT15"/>
      <c r="CXU15"/>
      <c r="CXV15"/>
      <c r="CXW15"/>
      <c r="CXX15"/>
      <c r="CXY15"/>
      <c r="CXZ15"/>
      <c r="CYA15"/>
      <c r="CYB15"/>
      <c r="CYC15"/>
      <c r="CYD15"/>
      <c r="CYE15"/>
      <c r="CYF15"/>
      <c r="CYG15"/>
      <c r="CYH15"/>
      <c r="CYI15"/>
      <c r="CYJ15"/>
      <c r="CYK15"/>
      <c r="CYL15"/>
      <c r="CYM15"/>
      <c r="CYN15"/>
      <c r="CYO15"/>
      <c r="CYP15"/>
      <c r="CYQ15"/>
      <c r="CYR15"/>
      <c r="CYS15"/>
      <c r="CYT15"/>
      <c r="CYU15"/>
      <c r="CYV15"/>
      <c r="CYW15"/>
      <c r="CYX15"/>
      <c r="CYY15"/>
      <c r="CYZ15"/>
      <c r="CZA15"/>
      <c r="CZB15"/>
      <c r="CZC15"/>
      <c r="CZD15"/>
      <c r="CZE15"/>
      <c r="CZF15"/>
      <c r="CZG15"/>
      <c r="CZH15"/>
      <c r="CZI15"/>
      <c r="CZJ15"/>
      <c r="CZK15"/>
      <c r="CZL15"/>
      <c r="CZM15"/>
      <c r="CZN15"/>
      <c r="CZO15"/>
      <c r="CZP15"/>
      <c r="CZQ15"/>
      <c r="CZR15"/>
      <c r="CZS15"/>
      <c r="CZT15"/>
      <c r="CZU15"/>
      <c r="CZV15"/>
      <c r="CZW15"/>
      <c r="CZX15"/>
      <c r="CZY15"/>
      <c r="CZZ15"/>
      <c r="DAA15"/>
      <c r="DAB15"/>
      <c r="DAC15"/>
      <c r="DAD15"/>
      <c r="DAE15"/>
      <c r="DAF15"/>
      <c r="DAG15"/>
      <c r="DAH15"/>
      <c r="DAI15"/>
      <c r="DAJ15"/>
      <c r="DAK15"/>
      <c r="DAL15"/>
      <c r="DAM15"/>
      <c r="DAN15"/>
      <c r="DAO15"/>
      <c r="DAP15"/>
      <c r="DAQ15"/>
      <c r="DAR15"/>
      <c r="DAS15"/>
      <c r="DAT15"/>
      <c r="DAU15"/>
      <c r="DAV15"/>
      <c r="DAW15"/>
      <c r="DAX15"/>
      <c r="DAY15"/>
      <c r="DAZ15"/>
      <c r="DBA15"/>
      <c r="DBB15"/>
      <c r="DBC15"/>
      <c r="DBD15"/>
      <c r="DBE15"/>
      <c r="DBF15"/>
      <c r="DBG15"/>
      <c r="DBH15"/>
      <c r="DBI15"/>
      <c r="DBJ15"/>
      <c r="DBK15"/>
      <c r="DBL15"/>
      <c r="DBM15"/>
      <c r="DBN15"/>
      <c r="DBO15"/>
      <c r="DBP15"/>
      <c r="DBQ15"/>
      <c r="DBR15"/>
      <c r="DBS15"/>
      <c r="DBT15"/>
      <c r="DBU15"/>
      <c r="DBV15"/>
      <c r="DBW15"/>
      <c r="DBX15"/>
      <c r="DBY15"/>
      <c r="DBZ15"/>
      <c r="DCA15"/>
      <c r="DCB15"/>
      <c r="DCC15"/>
      <c r="DCD15"/>
      <c r="DCE15"/>
      <c r="DCF15"/>
      <c r="DCG15"/>
      <c r="DCH15"/>
      <c r="DCI15"/>
      <c r="DCJ15"/>
      <c r="DCK15"/>
      <c r="DCL15"/>
      <c r="DCM15"/>
      <c r="DCN15"/>
      <c r="DCO15"/>
      <c r="DCP15"/>
      <c r="DCQ15"/>
      <c r="DCR15"/>
      <c r="DCS15"/>
      <c r="DCT15"/>
      <c r="DCU15"/>
      <c r="DCV15"/>
      <c r="DCW15"/>
      <c r="DCX15"/>
      <c r="DCY15"/>
      <c r="DCZ15"/>
      <c r="DDA15"/>
      <c r="DDB15"/>
      <c r="DDC15"/>
      <c r="DDD15"/>
      <c r="DDE15"/>
      <c r="DDF15"/>
      <c r="DDG15"/>
      <c r="DDH15"/>
      <c r="DDI15"/>
      <c r="DDJ15"/>
      <c r="DDK15"/>
      <c r="DDL15"/>
      <c r="DDM15"/>
      <c r="DDN15"/>
      <c r="DDO15"/>
      <c r="DDP15"/>
      <c r="DDQ15"/>
      <c r="DDR15"/>
      <c r="DDS15"/>
      <c r="DDT15"/>
      <c r="DDU15"/>
      <c r="DDV15"/>
      <c r="DDW15"/>
      <c r="DDX15"/>
      <c r="DDY15"/>
      <c r="DDZ15"/>
      <c r="DEA15"/>
      <c r="DEB15"/>
      <c r="DEC15"/>
      <c r="DED15"/>
      <c r="DEE15"/>
      <c r="DEF15"/>
      <c r="DEG15"/>
      <c r="DEH15"/>
      <c r="DEI15"/>
      <c r="DEJ15"/>
      <c r="DEK15"/>
      <c r="DEL15"/>
      <c r="DEM15"/>
      <c r="DEN15"/>
      <c r="DEO15"/>
      <c r="DEP15"/>
      <c r="DEQ15"/>
      <c r="DER15"/>
      <c r="DES15"/>
      <c r="DET15"/>
      <c r="DEU15"/>
      <c r="DEV15"/>
      <c r="DEW15"/>
      <c r="DEX15"/>
      <c r="DEY15"/>
      <c r="DEZ15"/>
      <c r="DFA15"/>
      <c r="DFB15"/>
      <c r="DFC15"/>
      <c r="DFD15"/>
      <c r="DFE15"/>
      <c r="DFF15"/>
      <c r="DFG15"/>
      <c r="DFH15"/>
      <c r="DFI15"/>
      <c r="DFJ15"/>
      <c r="DFK15"/>
      <c r="DFL15"/>
      <c r="DFM15"/>
      <c r="DFN15"/>
      <c r="DFO15"/>
      <c r="DFP15"/>
      <c r="DFQ15"/>
      <c r="DFR15"/>
      <c r="DFS15"/>
      <c r="DFT15"/>
      <c r="DFU15"/>
      <c r="DFV15"/>
      <c r="DFW15"/>
      <c r="DFX15"/>
      <c r="DFY15"/>
      <c r="DFZ15"/>
      <c r="DGA15"/>
      <c r="DGB15"/>
      <c r="DGC15"/>
      <c r="DGD15"/>
      <c r="DGE15"/>
      <c r="DGF15"/>
      <c r="DGG15"/>
      <c r="DGH15"/>
      <c r="DGI15"/>
      <c r="DGJ15"/>
      <c r="DGK15"/>
      <c r="DGL15"/>
      <c r="DGM15"/>
      <c r="DGN15"/>
      <c r="DGO15"/>
      <c r="DGP15"/>
      <c r="DGQ15"/>
      <c r="DGR15"/>
      <c r="DGS15"/>
      <c r="DGT15"/>
      <c r="DGU15"/>
      <c r="DGV15"/>
      <c r="DGW15"/>
      <c r="DGX15"/>
      <c r="DGY15"/>
      <c r="DGZ15"/>
      <c r="DHA15"/>
      <c r="DHB15"/>
      <c r="DHC15"/>
      <c r="DHD15"/>
      <c r="DHE15"/>
      <c r="DHF15"/>
      <c r="DHG15"/>
      <c r="DHH15"/>
      <c r="DHI15"/>
      <c r="DHJ15"/>
      <c r="DHK15"/>
      <c r="DHL15"/>
      <c r="DHM15"/>
      <c r="DHN15"/>
      <c r="DHO15"/>
      <c r="DHP15"/>
      <c r="DHQ15"/>
      <c r="DHR15"/>
      <c r="DHS15"/>
      <c r="DHT15"/>
      <c r="DHU15"/>
      <c r="DHV15"/>
      <c r="DHW15"/>
      <c r="DHX15"/>
      <c r="DHY15"/>
      <c r="DHZ15"/>
      <c r="DIA15"/>
      <c r="DIB15"/>
      <c r="DIC15"/>
      <c r="DID15"/>
      <c r="DIE15"/>
      <c r="DIF15"/>
      <c r="DIG15"/>
      <c r="DIH15"/>
      <c r="DII15"/>
      <c r="DIJ15"/>
      <c r="DIK15"/>
      <c r="DIL15"/>
      <c r="DIM15"/>
      <c r="DIN15"/>
      <c r="DIO15"/>
      <c r="DIP15"/>
      <c r="DIQ15"/>
      <c r="DIR15"/>
      <c r="DIS15"/>
      <c r="DIT15"/>
      <c r="DIU15"/>
      <c r="DIV15"/>
      <c r="DIW15"/>
      <c r="DIX15"/>
      <c r="DIY15"/>
      <c r="DIZ15"/>
      <c r="DJA15"/>
      <c r="DJB15"/>
      <c r="DJC15"/>
      <c r="DJD15"/>
      <c r="DJE15"/>
      <c r="DJF15"/>
      <c r="DJG15"/>
      <c r="DJH15"/>
      <c r="DJI15"/>
      <c r="DJJ15"/>
      <c r="DJK15"/>
      <c r="DJL15"/>
      <c r="DJM15"/>
      <c r="DJN15"/>
      <c r="DJO15"/>
      <c r="DJP15"/>
      <c r="DJQ15"/>
      <c r="DJR15"/>
      <c r="DJS15"/>
      <c r="DJT15"/>
      <c r="DJU15"/>
      <c r="DJV15"/>
      <c r="DJW15"/>
      <c r="DJX15"/>
      <c r="DJY15"/>
      <c r="DJZ15"/>
      <c r="DKA15"/>
      <c r="DKB15"/>
      <c r="DKC15"/>
      <c r="DKD15"/>
      <c r="DKE15"/>
      <c r="DKF15"/>
      <c r="DKG15"/>
      <c r="DKH15"/>
      <c r="DKI15"/>
      <c r="DKJ15"/>
      <c r="DKK15"/>
      <c r="DKL15"/>
      <c r="DKM15"/>
      <c r="DKN15"/>
      <c r="DKO15"/>
      <c r="DKP15"/>
      <c r="DKQ15"/>
      <c r="DKR15"/>
      <c r="DKS15"/>
      <c r="DKT15"/>
      <c r="DKU15"/>
      <c r="DKV15"/>
      <c r="DKW15"/>
      <c r="DKX15"/>
      <c r="DKY15"/>
      <c r="DKZ15"/>
      <c r="DLA15"/>
      <c r="DLB15"/>
      <c r="DLC15"/>
      <c r="DLD15"/>
      <c r="DLE15"/>
      <c r="DLF15"/>
      <c r="DLG15"/>
      <c r="DLH15"/>
      <c r="DLI15"/>
      <c r="DLJ15"/>
      <c r="DLK15"/>
      <c r="DLL15"/>
      <c r="DLM15"/>
      <c r="DLN15"/>
      <c r="DLO15"/>
      <c r="DLP15"/>
      <c r="DLQ15"/>
      <c r="DLR15"/>
      <c r="DLS15"/>
      <c r="DLT15"/>
      <c r="DLU15"/>
      <c r="DLV15"/>
      <c r="DLW15"/>
      <c r="DLX15"/>
      <c r="DLY15"/>
      <c r="DLZ15"/>
      <c r="DMA15"/>
      <c r="DMB15"/>
      <c r="DMC15"/>
      <c r="DMD15"/>
      <c r="DME15"/>
      <c r="DMF15"/>
      <c r="DMG15"/>
      <c r="DMH15"/>
      <c r="DMI15"/>
      <c r="DMJ15"/>
      <c r="DMK15"/>
      <c r="DML15"/>
      <c r="DMM15"/>
      <c r="DMN15"/>
      <c r="DMO15"/>
      <c r="DMP15"/>
      <c r="DMQ15"/>
      <c r="DMR15"/>
      <c r="DMS15"/>
      <c r="DMT15"/>
      <c r="DMU15"/>
      <c r="DMV15"/>
      <c r="DMW15"/>
      <c r="DMX15"/>
      <c r="DMY15"/>
      <c r="DMZ15"/>
      <c r="DNA15"/>
      <c r="DNB15"/>
      <c r="DNC15"/>
      <c r="DND15"/>
      <c r="DNE15"/>
      <c r="DNF15"/>
      <c r="DNG15"/>
      <c r="DNH15"/>
      <c r="DNI15"/>
      <c r="DNJ15"/>
      <c r="DNK15"/>
      <c r="DNL15"/>
      <c r="DNM15"/>
      <c r="DNN15"/>
      <c r="DNO15"/>
      <c r="DNP15"/>
      <c r="DNQ15"/>
      <c r="DNR15"/>
      <c r="DNS15"/>
      <c r="DNT15"/>
      <c r="DNU15"/>
      <c r="DNV15"/>
      <c r="DNW15"/>
      <c r="DNX15"/>
      <c r="DNY15"/>
      <c r="DNZ15"/>
      <c r="DOA15"/>
      <c r="DOB15"/>
      <c r="DOC15"/>
      <c r="DOD15"/>
      <c r="DOE15"/>
      <c r="DOF15"/>
      <c r="DOG15"/>
      <c r="DOH15"/>
      <c r="DOI15"/>
      <c r="DOJ15"/>
      <c r="DOK15"/>
      <c r="DOL15"/>
      <c r="DOM15"/>
      <c r="DON15"/>
      <c r="DOO15"/>
      <c r="DOP15"/>
      <c r="DOQ15"/>
      <c r="DOR15"/>
      <c r="DOS15"/>
      <c r="DOT15"/>
      <c r="DOU15"/>
      <c r="DOV15"/>
      <c r="DOW15"/>
      <c r="DOX15"/>
      <c r="DOY15"/>
      <c r="DOZ15"/>
      <c r="DPA15"/>
      <c r="DPB15"/>
      <c r="DPC15"/>
      <c r="DPD15"/>
      <c r="DPE15"/>
      <c r="DPF15"/>
      <c r="DPG15"/>
      <c r="DPH15"/>
      <c r="DPI15"/>
      <c r="DPJ15"/>
      <c r="DPK15"/>
      <c r="DPL15"/>
      <c r="DPM15"/>
      <c r="DPN15"/>
      <c r="DPO15"/>
      <c r="DPP15"/>
      <c r="DPQ15"/>
      <c r="DPR15"/>
      <c r="DPS15"/>
      <c r="DPT15"/>
      <c r="DPU15"/>
      <c r="DPV15"/>
      <c r="DPW15"/>
      <c r="DPX15"/>
      <c r="DPY15"/>
      <c r="DPZ15"/>
      <c r="DQA15"/>
      <c r="DQB15"/>
      <c r="DQC15"/>
      <c r="DQD15"/>
      <c r="DQE15"/>
      <c r="DQF15"/>
      <c r="DQG15"/>
      <c r="DQH15"/>
      <c r="DQI15"/>
      <c r="DQJ15"/>
      <c r="DQK15"/>
      <c r="DQL15"/>
      <c r="DQM15"/>
      <c r="DQN15"/>
      <c r="DQO15"/>
      <c r="DQP15"/>
      <c r="DQQ15"/>
      <c r="DQR15"/>
      <c r="DQS15"/>
      <c r="DQT15"/>
      <c r="DQU15"/>
      <c r="DQV15"/>
      <c r="DQW15"/>
      <c r="DQX15"/>
      <c r="DQY15"/>
      <c r="DQZ15"/>
      <c r="DRA15"/>
      <c r="DRB15"/>
      <c r="DRC15"/>
      <c r="DRD15"/>
      <c r="DRE15"/>
      <c r="DRF15"/>
      <c r="DRG15"/>
      <c r="DRH15"/>
      <c r="DRI15"/>
      <c r="DRJ15"/>
      <c r="DRK15"/>
      <c r="DRL15"/>
      <c r="DRM15"/>
      <c r="DRN15"/>
      <c r="DRO15"/>
      <c r="DRP15"/>
      <c r="DRQ15"/>
      <c r="DRR15"/>
      <c r="DRS15"/>
      <c r="DRT15"/>
      <c r="DRU15"/>
      <c r="DRV15"/>
      <c r="DRW15"/>
      <c r="DRX15"/>
      <c r="DRY15"/>
      <c r="DRZ15"/>
      <c r="DSA15"/>
      <c r="DSB15"/>
      <c r="DSC15"/>
      <c r="DSD15"/>
      <c r="DSE15"/>
      <c r="DSF15"/>
      <c r="DSG15"/>
      <c r="DSH15"/>
      <c r="DSI15"/>
      <c r="DSJ15"/>
      <c r="DSK15"/>
      <c r="DSL15"/>
      <c r="DSM15"/>
      <c r="DSN15"/>
      <c r="DSO15"/>
      <c r="DSP15"/>
      <c r="DSQ15"/>
      <c r="DSR15"/>
      <c r="DSS15"/>
      <c r="DST15"/>
      <c r="DSU15"/>
      <c r="DSV15"/>
      <c r="DSW15"/>
      <c r="DSX15"/>
      <c r="DSY15"/>
      <c r="DSZ15"/>
      <c r="DTA15"/>
      <c r="DTB15"/>
      <c r="DTC15"/>
      <c r="DTD15"/>
      <c r="DTE15"/>
      <c r="DTF15"/>
      <c r="DTG15"/>
      <c r="DTH15"/>
      <c r="DTI15"/>
      <c r="DTJ15"/>
      <c r="DTK15"/>
      <c r="DTL15"/>
      <c r="DTM15"/>
      <c r="DTN15"/>
      <c r="DTO15"/>
      <c r="DTP15"/>
      <c r="DTQ15"/>
      <c r="DTR15"/>
      <c r="DTS15"/>
      <c r="DTT15"/>
      <c r="DTU15"/>
      <c r="DTV15"/>
      <c r="DTW15"/>
      <c r="DTX15"/>
      <c r="DTY15"/>
      <c r="DTZ15"/>
      <c r="DUA15"/>
      <c r="DUB15"/>
      <c r="DUC15"/>
      <c r="DUD15"/>
      <c r="DUE15"/>
      <c r="DUF15"/>
      <c r="DUG15"/>
      <c r="DUH15"/>
      <c r="DUI15"/>
      <c r="DUJ15"/>
      <c r="DUK15"/>
      <c r="DUL15"/>
      <c r="DUM15"/>
      <c r="DUN15"/>
      <c r="DUO15"/>
      <c r="DUP15"/>
      <c r="DUQ15"/>
      <c r="DUR15"/>
      <c r="DUS15"/>
      <c r="DUT15"/>
      <c r="DUU15"/>
      <c r="DUV15"/>
      <c r="DUW15"/>
      <c r="DUX15"/>
      <c r="DUY15"/>
      <c r="DUZ15"/>
      <c r="DVA15"/>
      <c r="DVB15"/>
      <c r="DVC15"/>
      <c r="DVD15"/>
      <c r="DVE15"/>
      <c r="DVF15"/>
      <c r="DVG15"/>
      <c r="DVH15"/>
      <c r="DVI15"/>
      <c r="DVJ15"/>
      <c r="DVK15"/>
      <c r="DVL15"/>
      <c r="DVM15"/>
      <c r="DVN15"/>
      <c r="DVO15"/>
      <c r="DVP15"/>
      <c r="DVQ15"/>
      <c r="DVR15"/>
      <c r="DVS15"/>
      <c r="DVT15"/>
      <c r="DVU15"/>
      <c r="DVV15"/>
      <c r="DVW15"/>
      <c r="DVX15"/>
      <c r="DVY15"/>
      <c r="DVZ15"/>
      <c r="DWA15"/>
      <c r="DWB15"/>
      <c r="DWC15"/>
      <c r="DWD15"/>
      <c r="DWE15"/>
      <c r="DWF15"/>
      <c r="DWG15"/>
      <c r="DWH15"/>
      <c r="DWI15"/>
      <c r="DWJ15"/>
      <c r="DWK15"/>
      <c r="DWL15"/>
      <c r="DWM15"/>
      <c r="DWN15"/>
      <c r="DWO15"/>
      <c r="DWP15"/>
      <c r="DWQ15"/>
      <c r="DWR15"/>
      <c r="DWS15"/>
      <c r="DWT15"/>
      <c r="DWU15"/>
      <c r="DWV15"/>
      <c r="DWW15"/>
      <c r="DWX15"/>
      <c r="DWY15"/>
      <c r="DWZ15"/>
      <c r="DXA15"/>
      <c r="DXB15"/>
      <c r="DXC15"/>
      <c r="DXD15"/>
      <c r="DXE15"/>
      <c r="DXF15"/>
      <c r="DXG15"/>
      <c r="DXH15"/>
      <c r="DXI15"/>
      <c r="DXJ15"/>
      <c r="DXK15"/>
      <c r="DXL15"/>
      <c r="DXM15"/>
      <c r="DXN15"/>
      <c r="DXO15"/>
      <c r="DXP15"/>
      <c r="DXQ15"/>
      <c r="DXR15"/>
      <c r="DXS15"/>
      <c r="DXT15"/>
      <c r="DXU15"/>
      <c r="DXV15"/>
      <c r="DXW15"/>
      <c r="DXX15"/>
      <c r="DXY15"/>
      <c r="DXZ15"/>
      <c r="DYA15"/>
      <c r="DYB15"/>
      <c r="DYC15"/>
      <c r="DYD15"/>
      <c r="DYE15"/>
      <c r="DYF15"/>
      <c r="DYG15"/>
      <c r="DYH15"/>
      <c r="DYI15"/>
      <c r="DYJ15"/>
      <c r="DYK15"/>
      <c r="DYL15"/>
      <c r="DYM15"/>
      <c r="DYN15"/>
      <c r="DYO15"/>
      <c r="DYP15"/>
      <c r="DYQ15"/>
      <c r="DYR15"/>
      <c r="DYS15"/>
      <c r="DYT15"/>
      <c r="DYU15"/>
      <c r="DYV15"/>
      <c r="DYW15"/>
      <c r="DYX15"/>
      <c r="DYY15"/>
      <c r="DYZ15"/>
      <c r="DZA15"/>
      <c r="DZB15"/>
      <c r="DZC15"/>
      <c r="DZD15"/>
      <c r="DZE15"/>
      <c r="DZF15"/>
      <c r="DZG15"/>
      <c r="DZH15"/>
      <c r="DZI15"/>
      <c r="DZJ15"/>
      <c r="DZK15"/>
      <c r="DZL15"/>
      <c r="DZM15"/>
      <c r="DZN15"/>
      <c r="DZO15"/>
      <c r="DZP15"/>
      <c r="DZQ15"/>
      <c r="DZR15"/>
      <c r="DZS15"/>
      <c r="DZT15"/>
      <c r="DZU15"/>
      <c r="DZV15"/>
      <c r="DZW15"/>
      <c r="DZX15"/>
      <c r="DZY15"/>
      <c r="DZZ15"/>
      <c r="EAA15"/>
      <c r="EAB15"/>
      <c r="EAC15"/>
      <c r="EAD15"/>
      <c r="EAE15"/>
      <c r="EAF15"/>
      <c r="EAG15"/>
      <c r="EAH15"/>
      <c r="EAI15"/>
      <c r="EAJ15"/>
      <c r="EAK15"/>
      <c r="EAL15"/>
      <c r="EAM15"/>
      <c r="EAN15"/>
      <c r="EAO15"/>
      <c r="EAP15"/>
      <c r="EAQ15"/>
      <c r="EAR15"/>
      <c r="EAS15"/>
      <c r="EAT15"/>
      <c r="EAU15"/>
      <c r="EAV15"/>
      <c r="EAW15"/>
      <c r="EAX15"/>
      <c r="EAY15"/>
      <c r="EAZ15"/>
      <c r="EBA15"/>
      <c r="EBB15"/>
      <c r="EBC15"/>
      <c r="EBD15"/>
      <c r="EBE15"/>
      <c r="EBF15"/>
      <c r="EBG15"/>
      <c r="EBH15"/>
      <c r="EBI15"/>
      <c r="EBJ15"/>
      <c r="EBK15"/>
      <c r="EBL15"/>
      <c r="EBM15"/>
      <c r="EBN15"/>
      <c r="EBO15"/>
      <c r="EBP15"/>
      <c r="EBQ15"/>
      <c r="EBR15"/>
      <c r="EBS15"/>
      <c r="EBT15"/>
      <c r="EBU15"/>
      <c r="EBV15"/>
      <c r="EBW15"/>
      <c r="EBX15"/>
      <c r="EBY15"/>
      <c r="EBZ15"/>
      <c r="ECA15"/>
      <c r="ECB15"/>
      <c r="ECC15"/>
      <c r="ECD15"/>
      <c r="ECE15"/>
      <c r="ECF15"/>
      <c r="ECG15"/>
      <c r="ECH15"/>
      <c r="ECI15"/>
      <c r="ECJ15"/>
      <c r="ECK15"/>
      <c r="ECL15"/>
      <c r="ECM15"/>
      <c r="ECN15"/>
      <c r="ECO15"/>
      <c r="ECP15"/>
      <c r="ECQ15"/>
      <c r="ECR15"/>
      <c r="ECS15"/>
      <c r="ECT15"/>
      <c r="ECU15"/>
      <c r="ECV15"/>
      <c r="ECW15"/>
      <c r="ECX15"/>
      <c r="ECY15"/>
      <c r="ECZ15"/>
      <c r="EDA15"/>
      <c r="EDB15"/>
      <c r="EDC15"/>
      <c r="EDD15"/>
      <c r="EDE15"/>
      <c r="EDF15"/>
      <c r="EDG15"/>
      <c r="EDH15"/>
      <c r="EDI15"/>
      <c r="EDJ15"/>
      <c r="EDK15"/>
      <c r="EDL15"/>
      <c r="EDM15"/>
      <c r="EDN15"/>
      <c r="EDO15"/>
      <c r="EDP15"/>
      <c r="EDQ15"/>
    </row>
    <row r="16" spans="1:3502" ht="15.75" x14ac:dyDescent="0.25">
      <c r="D16" s="18"/>
      <c r="E16"/>
      <c r="F16" s="20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  <c r="IW16"/>
      <c r="IX16"/>
      <c r="IY16"/>
      <c r="IZ16"/>
      <c r="JA16"/>
      <c r="JB16"/>
      <c r="JC16"/>
      <c r="JD16"/>
      <c r="JE16"/>
      <c r="JF16"/>
      <c r="JG16"/>
      <c r="JH16"/>
      <c r="JI16"/>
      <c r="JJ16"/>
      <c r="JK16"/>
      <c r="JL16"/>
      <c r="JM16"/>
      <c r="JN16"/>
      <c r="JO16"/>
      <c r="JP16"/>
      <c r="JQ16"/>
      <c r="JR16"/>
      <c r="JS16"/>
      <c r="JT16"/>
      <c r="JU16"/>
      <c r="JV16"/>
      <c r="JW16"/>
      <c r="JX16"/>
      <c r="JY16"/>
      <c r="JZ16"/>
      <c r="KA16"/>
      <c r="KB16"/>
      <c r="KC16"/>
      <c r="KD16"/>
      <c r="KE16"/>
      <c r="KF16"/>
      <c r="KG16"/>
      <c r="KH16"/>
      <c r="KI16"/>
      <c r="KJ16"/>
      <c r="KK16"/>
      <c r="KL16"/>
      <c r="KM16"/>
      <c r="KN16"/>
      <c r="KO16"/>
      <c r="KP16"/>
      <c r="KQ16"/>
      <c r="KR16"/>
      <c r="KS16"/>
      <c r="KT16"/>
      <c r="KU16"/>
      <c r="KV16"/>
      <c r="KW16"/>
      <c r="KX16"/>
      <c r="KY16"/>
      <c r="KZ16"/>
      <c r="LA16"/>
      <c r="LB16"/>
      <c r="LC16"/>
      <c r="LD16"/>
      <c r="LE16"/>
      <c r="LF16"/>
      <c r="LG16"/>
      <c r="LH16"/>
      <c r="LI16"/>
      <c r="LJ16"/>
      <c r="LK16"/>
      <c r="LL16"/>
      <c r="LM16"/>
      <c r="LN16"/>
      <c r="LO16"/>
      <c r="LP16"/>
      <c r="LQ16"/>
      <c r="LR16"/>
      <c r="LS16"/>
      <c r="LT16"/>
      <c r="LU16"/>
      <c r="LV16"/>
      <c r="LW16"/>
      <c r="LX16"/>
      <c r="LY16"/>
      <c r="LZ16"/>
      <c r="MA16"/>
      <c r="MB16"/>
      <c r="MC16"/>
      <c r="MD16"/>
      <c r="ME16"/>
      <c r="MF16"/>
      <c r="MG16"/>
      <c r="MH16"/>
      <c r="MI16"/>
      <c r="MJ16"/>
      <c r="MK16"/>
      <c r="ML16"/>
      <c r="MM16"/>
      <c r="MN16"/>
      <c r="MO16"/>
      <c r="MP16"/>
      <c r="MQ16"/>
      <c r="MR16"/>
      <c r="MS16"/>
      <c r="MT16"/>
      <c r="MU16"/>
      <c r="MV16"/>
      <c r="MW16"/>
      <c r="MX16"/>
      <c r="MY16"/>
      <c r="MZ16"/>
      <c r="NA16"/>
      <c r="NB16"/>
      <c r="NC16"/>
      <c r="ND16"/>
      <c r="NE16"/>
      <c r="NF16"/>
      <c r="NG16"/>
      <c r="NH16"/>
      <c r="NI16"/>
      <c r="NJ16"/>
      <c r="NK16"/>
      <c r="NL16"/>
      <c r="NM16"/>
      <c r="NN16"/>
      <c r="NO16"/>
      <c r="NP16"/>
      <c r="NQ16"/>
      <c r="NR16"/>
      <c r="NS16"/>
      <c r="NT16"/>
      <c r="NU16"/>
      <c r="NV16"/>
      <c r="NW16"/>
      <c r="NX16"/>
      <c r="NY16"/>
      <c r="NZ16"/>
      <c r="OA16"/>
      <c r="OB16"/>
      <c r="OC16"/>
      <c r="OD16"/>
      <c r="OE16"/>
      <c r="OF16"/>
      <c r="OG16"/>
      <c r="OH16"/>
      <c r="OI16"/>
      <c r="OJ16"/>
      <c r="OK16"/>
      <c r="OL16"/>
      <c r="OM16"/>
      <c r="ON16"/>
      <c r="OO16"/>
      <c r="OP16"/>
      <c r="OQ16"/>
      <c r="OR16"/>
      <c r="OS16"/>
      <c r="OT16"/>
      <c r="OU16"/>
      <c r="OV16"/>
      <c r="OW16"/>
      <c r="OX16"/>
      <c r="OY16"/>
      <c r="OZ16"/>
      <c r="PA16"/>
      <c r="PB16"/>
      <c r="PC16"/>
      <c r="PD16"/>
      <c r="PE16"/>
      <c r="PF16"/>
      <c r="PG16"/>
      <c r="PH16"/>
      <c r="PI16"/>
      <c r="PJ16"/>
      <c r="PK16"/>
      <c r="PL16"/>
      <c r="PM16"/>
      <c r="PN16"/>
      <c r="PO16"/>
      <c r="PP16"/>
      <c r="PQ16"/>
      <c r="PR16"/>
      <c r="PS16"/>
      <c r="PT16"/>
      <c r="PU16"/>
      <c r="PV16"/>
      <c r="PW16"/>
      <c r="PX16"/>
      <c r="PY16"/>
      <c r="PZ16"/>
      <c r="QA16"/>
      <c r="QB16"/>
      <c r="QC16"/>
      <c r="QD16"/>
      <c r="QE16"/>
      <c r="QF16"/>
      <c r="QG16"/>
      <c r="QH16"/>
      <c r="QI16"/>
      <c r="QJ16"/>
      <c r="QK16"/>
      <c r="QL16"/>
      <c r="QM16"/>
      <c r="QN16"/>
      <c r="QO16"/>
      <c r="QP16"/>
      <c r="QQ16"/>
      <c r="QR16"/>
      <c r="QS16"/>
      <c r="QT16"/>
      <c r="QU16"/>
      <c r="QV16"/>
      <c r="QW16"/>
      <c r="QX16"/>
      <c r="QY16"/>
      <c r="QZ16"/>
      <c r="RA16"/>
      <c r="RB16"/>
      <c r="RC16"/>
      <c r="RD16"/>
      <c r="RE16"/>
      <c r="RF16"/>
      <c r="RG16"/>
      <c r="RH16"/>
      <c r="RI16"/>
      <c r="RJ16"/>
      <c r="RK16"/>
      <c r="RL16"/>
      <c r="RM16"/>
      <c r="RN16"/>
      <c r="RO16"/>
      <c r="RP16"/>
      <c r="RQ16"/>
      <c r="RR16"/>
      <c r="RS16"/>
      <c r="RT16"/>
      <c r="RU16"/>
      <c r="RV16"/>
      <c r="RW16"/>
      <c r="RX16"/>
      <c r="RY16"/>
      <c r="RZ16"/>
      <c r="SA16"/>
      <c r="SB16"/>
      <c r="SC16"/>
      <c r="SD16"/>
      <c r="SE16"/>
      <c r="SF16"/>
      <c r="SG16"/>
      <c r="SH16"/>
      <c r="SI16"/>
      <c r="SJ16"/>
      <c r="SK16"/>
      <c r="SL16"/>
      <c r="SM16"/>
      <c r="SN16"/>
      <c r="SO16"/>
      <c r="SP16"/>
      <c r="SQ16"/>
      <c r="SR16"/>
      <c r="SS16"/>
      <c r="ST16"/>
      <c r="SU16"/>
      <c r="SV16"/>
      <c r="SW16"/>
      <c r="SX16"/>
      <c r="SY16"/>
      <c r="SZ16"/>
      <c r="TA16"/>
      <c r="TB16"/>
      <c r="TC16"/>
      <c r="TD16"/>
      <c r="TE16"/>
      <c r="TF16"/>
      <c r="TG16"/>
      <c r="TH16"/>
      <c r="TI16"/>
      <c r="TJ16"/>
      <c r="TK16"/>
      <c r="TL16"/>
      <c r="TM16"/>
      <c r="TN16"/>
      <c r="TO16"/>
      <c r="TP16"/>
      <c r="TQ16"/>
      <c r="TR16"/>
      <c r="TS16"/>
      <c r="TT16"/>
      <c r="TU16"/>
      <c r="TV16"/>
      <c r="TW16"/>
      <c r="TX16"/>
      <c r="TY16"/>
      <c r="TZ16"/>
      <c r="UA16"/>
      <c r="UB16"/>
      <c r="UC16"/>
      <c r="UD16"/>
      <c r="UE16"/>
      <c r="UF16"/>
      <c r="UG16"/>
      <c r="UH16"/>
      <c r="UI16"/>
      <c r="UJ16"/>
      <c r="UK16"/>
      <c r="UL16"/>
      <c r="UM16"/>
      <c r="UN16"/>
      <c r="UO16"/>
      <c r="UP16"/>
      <c r="UQ16"/>
      <c r="UR16"/>
      <c r="US16"/>
      <c r="UT16"/>
      <c r="UU16"/>
      <c r="UV16"/>
      <c r="UW16"/>
      <c r="UX16"/>
      <c r="UY16"/>
      <c r="UZ16"/>
      <c r="VA16"/>
      <c r="VB16"/>
      <c r="VC16"/>
      <c r="VD16"/>
      <c r="VE16"/>
      <c r="VF16"/>
      <c r="VG16"/>
      <c r="VH16"/>
      <c r="VI16"/>
      <c r="VJ16"/>
      <c r="VK16"/>
      <c r="VL16"/>
      <c r="VM16"/>
      <c r="VN16"/>
      <c r="VO16"/>
      <c r="VP16"/>
      <c r="VQ16"/>
      <c r="VR16"/>
      <c r="VS16"/>
      <c r="VT16"/>
      <c r="VU16"/>
      <c r="VV16"/>
      <c r="VW16"/>
      <c r="VX16"/>
      <c r="VY16"/>
      <c r="VZ16"/>
      <c r="WA16"/>
      <c r="WB16"/>
      <c r="WC16"/>
      <c r="WD16"/>
      <c r="WE16"/>
      <c r="WF16"/>
      <c r="WG16"/>
      <c r="WH16"/>
      <c r="WI16"/>
      <c r="WJ16"/>
      <c r="WK16"/>
      <c r="WL16"/>
      <c r="WM16"/>
      <c r="WN16"/>
      <c r="WO16"/>
      <c r="WP16"/>
      <c r="WQ16"/>
      <c r="WR16"/>
      <c r="WS16"/>
      <c r="WT16"/>
      <c r="WU16"/>
      <c r="WV16"/>
      <c r="WW16"/>
      <c r="WX16"/>
      <c r="WY16"/>
      <c r="WZ16"/>
      <c r="XA16"/>
      <c r="XB16"/>
      <c r="XC16"/>
      <c r="XD16"/>
      <c r="XE16"/>
      <c r="XF16"/>
      <c r="XG16"/>
      <c r="XH16"/>
      <c r="XI16"/>
      <c r="XJ16"/>
      <c r="XK16"/>
      <c r="XL16"/>
      <c r="XM16"/>
      <c r="XN16"/>
      <c r="XO16"/>
      <c r="XP16"/>
      <c r="XQ16"/>
      <c r="XR16"/>
      <c r="XS16"/>
      <c r="XT16"/>
      <c r="XU16"/>
      <c r="XV16"/>
      <c r="XW16"/>
      <c r="XX16"/>
      <c r="XY16"/>
      <c r="XZ16"/>
      <c r="YA16"/>
      <c r="YB16"/>
      <c r="YC16"/>
      <c r="YD16"/>
      <c r="YE16"/>
      <c r="YF16"/>
      <c r="YG16"/>
      <c r="YH16"/>
      <c r="YI16"/>
      <c r="YJ16"/>
      <c r="YK16"/>
      <c r="YL16"/>
      <c r="YM16"/>
      <c r="YN16"/>
      <c r="YO16"/>
      <c r="YP16"/>
      <c r="YQ16"/>
      <c r="YR16"/>
      <c r="YS16"/>
      <c r="YT16"/>
      <c r="YU16"/>
      <c r="YV16"/>
      <c r="YW16"/>
      <c r="YX16"/>
      <c r="YY16"/>
      <c r="YZ16"/>
      <c r="ZA16"/>
      <c r="ZB16"/>
      <c r="ZC16"/>
      <c r="ZD16"/>
      <c r="ZE16"/>
      <c r="ZF16"/>
      <c r="ZG16"/>
      <c r="ZH16"/>
      <c r="ZI16"/>
      <c r="ZJ16"/>
      <c r="ZK16"/>
      <c r="ZL16"/>
      <c r="ZM16"/>
      <c r="ZN16"/>
      <c r="ZO16"/>
      <c r="ZP16"/>
      <c r="ZQ16"/>
      <c r="ZR16"/>
      <c r="ZS16"/>
      <c r="ZT16"/>
      <c r="ZU16"/>
      <c r="ZV16"/>
      <c r="ZW16"/>
      <c r="ZX16"/>
      <c r="ZY16"/>
      <c r="ZZ16"/>
      <c r="AAA16"/>
      <c r="AAB16"/>
      <c r="AAC16"/>
      <c r="AAD16"/>
      <c r="AAE16"/>
      <c r="AAF16"/>
      <c r="AAG16"/>
      <c r="AAH16"/>
      <c r="AAI16"/>
      <c r="AAJ16"/>
      <c r="AAK16"/>
      <c r="AAL16"/>
      <c r="AAM16"/>
      <c r="AAN16"/>
      <c r="AAO16"/>
      <c r="AAP16"/>
      <c r="AAQ16"/>
      <c r="AAR16"/>
      <c r="AAS16"/>
      <c r="AAT16"/>
      <c r="AAU16"/>
      <c r="AAV16"/>
      <c r="AAW16"/>
      <c r="AAX16"/>
      <c r="AAY16"/>
      <c r="AAZ16"/>
      <c r="ABA16"/>
      <c r="ABB16"/>
      <c r="ABC16"/>
      <c r="ABD16"/>
      <c r="ABE16"/>
      <c r="ABF16"/>
      <c r="ABG16"/>
      <c r="ABH16"/>
      <c r="ABI16"/>
      <c r="ABJ16"/>
      <c r="ABK16"/>
      <c r="ABL16"/>
      <c r="ABM16"/>
      <c r="ABN16"/>
      <c r="ABO16"/>
      <c r="ABP16"/>
      <c r="ABQ16"/>
      <c r="ABR16"/>
      <c r="ABS16"/>
      <c r="ABT16"/>
      <c r="ABU16"/>
      <c r="ABV16"/>
      <c r="ABW16"/>
      <c r="ABX16"/>
      <c r="ABY16"/>
      <c r="ABZ16"/>
      <c r="ACA16"/>
      <c r="ACB16"/>
      <c r="ACC16"/>
      <c r="ACD16"/>
      <c r="ACE16"/>
      <c r="ACF16"/>
      <c r="ACG16"/>
      <c r="ACH16"/>
      <c r="ACI16"/>
      <c r="ACJ16"/>
      <c r="ACK16"/>
      <c r="ACL16"/>
      <c r="ACM16"/>
      <c r="ACN16"/>
      <c r="ACO16"/>
      <c r="ACP16"/>
      <c r="ACQ16"/>
      <c r="ACR16"/>
      <c r="ACS16"/>
      <c r="ACT16"/>
      <c r="ACU16"/>
      <c r="ACV16"/>
      <c r="ACW16"/>
      <c r="ACX16"/>
      <c r="ACY16"/>
      <c r="ACZ16"/>
      <c r="ADA16"/>
      <c r="ADB16"/>
      <c r="ADC16"/>
      <c r="ADD16"/>
      <c r="ADE16"/>
      <c r="ADF16"/>
      <c r="ADG16"/>
      <c r="ADH16"/>
      <c r="ADI16"/>
      <c r="ADJ16"/>
      <c r="ADK16"/>
      <c r="ADL16"/>
      <c r="ADM16"/>
      <c r="ADN16"/>
      <c r="ADO16"/>
      <c r="ADP16"/>
      <c r="ADQ16"/>
      <c r="ADR16"/>
      <c r="ADS16"/>
      <c r="ADT16"/>
      <c r="ADU16"/>
      <c r="ADV16"/>
      <c r="ADW16"/>
      <c r="ADX16"/>
      <c r="ADY16"/>
      <c r="ADZ16"/>
      <c r="AEA16"/>
      <c r="AEB16"/>
      <c r="AEC16"/>
      <c r="AED16"/>
      <c r="AEE16"/>
      <c r="AEF16"/>
      <c r="AEG16"/>
      <c r="AEH16"/>
      <c r="AEI16"/>
      <c r="AEJ16"/>
      <c r="AEK16"/>
      <c r="AEL16"/>
      <c r="AEM16"/>
      <c r="AEN16"/>
      <c r="AEO16"/>
      <c r="AEP16"/>
      <c r="AEQ16"/>
      <c r="AER16"/>
      <c r="AES16"/>
      <c r="AET16"/>
      <c r="AEU16"/>
      <c r="AEV16"/>
      <c r="AEW16"/>
      <c r="AEX16"/>
      <c r="AEY16"/>
      <c r="AEZ16"/>
      <c r="AFA16"/>
      <c r="AFB16"/>
      <c r="AFC16"/>
      <c r="AFD16"/>
      <c r="AFE16"/>
      <c r="AFF16"/>
      <c r="AFG16"/>
      <c r="AFH16"/>
      <c r="AFI16"/>
      <c r="AFJ16"/>
      <c r="AFK16"/>
      <c r="AFL16"/>
      <c r="AFM16"/>
      <c r="AFN16"/>
      <c r="AFO16"/>
      <c r="AFP16"/>
      <c r="AFQ16"/>
      <c r="AFR16"/>
      <c r="AFS16"/>
      <c r="AFT16"/>
      <c r="AFU16"/>
      <c r="AFV16"/>
      <c r="AFW16"/>
      <c r="AFX16"/>
      <c r="AFY16"/>
      <c r="AFZ16"/>
      <c r="AGA16"/>
      <c r="AGB16"/>
      <c r="AGC16"/>
      <c r="AGD16"/>
      <c r="AGE16"/>
      <c r="AGF16"/>
      <c r="AGG16"/>
      <c r="AGH16"/>
      <c r="AGI16"/>
      <c r="AGJ16"/>
      <c r="AGK16"/>
      <c r="AGL16"/>
      <c r="AGM16"/>
      <c r="AGN16"/>
      <c r="AGO16"/>
      <c r="AGP16"/>
      <c r="AGQ16"/>
      <c r="AGR16"/>
      <c r="AGS16"/>
      <c r="AGT16"/>
      <c r="AGU16"/>
      <c r="AGV16"/>
      <c r="AGW16"/>
      <c r="AGX16"/>
      <c r="AGY16"/>
      <c r="AGZ16"/>
      <c r="AHA16"/>
      <c r="AHB16"/>
      <c r="AHC16"/>
      <c r="AHD16"/>
      <c r="AHE16"/>
      <c r="AHF16"/>
      <c r="AHG16"/>
      <c r="AHH16"/>
      <c r="AHI16"/>
      <c r="AHJ16"/>
      <c r="AHK16"/>
      <c r="AHL16"/>
      <c r="AHM16"/>
      <c r="AHN16"/>
      <c r="AHO16"/>
      <c r="AHP16"/>
      <c r="AHQ16"/>
      <c r="AHR16"/>
      <c r="AHS16"/>
      <c r="AHT16"/>
      <c r="AHU16"/>
      <c r="AHV16"/>
      <c r="AHW16"/>
      <c r="AHX16"/>
      <c r="AHY16"/>
      <c r="AHZ16"/>
      <c r="AIA16"/>
      <c r="AIB16"/>
      <c r="AIC16"/>
      <c r="AID16"/>
      <c r="AIE16"/>
      <c r="AIF16"/>
      <c r="AIG16"/>
      <c r="AIH16"/>
      <c r="AII16"/>
      <c r="AIJ16"/>
      <c r="AIK16"/>
      <c r="AIL16"/>
      <c r="AIM16"/>
      <c r="AIN16"/>
      <c r="AIO16"/>
      <c r="AIP16"/>
      <c r="AIQ16"/>
      <c r="AIR16"/>
      <c r="AIS16"/>
      <c r="AIT16"/>
      <c r="AIU16"/>
      <c r="AIV16"/>
      <c r="AIW16"/>
      <c r="AIX16"/>
      <c r="AIY16"/>
      <c r="AIZ16"/>
      <c r="AJA16"/>
      <c r="AJB16"/>
      <c r="AJC16"/>
      <c r="AJD16"/>
      <c r="AJE16"/>
      <c r="AJF16"/>
      <c r="AJG16"/>
      <c r="AJH16"/>
      <c r="AJI16"/>
      <c r="AJJ16"/>
      <c r="AJK16"/>
      <c r="AJL16"/>
      <c r="AJM16"/>
      <c r="AJN16"/>
      <c r="AJO16"/>
      <c r="AJP16"/>
      <c r="AJQ16"/>
      <c r="AJR16"/>
      <c r="AJS16"/>
      <c r="AJT16"/>
      <c r="AJU16"/>
      <c r="AJV16"/>
      <c r="AJW16"/>
      <c r="AJX16"/>
      <c r="AJY16"/>
      <c r="AJZ16"/>
      <c r="AKA16"/>
      <c r="AKB16"/>
      <c r="AKC16"/>
      <c r="AKD16"/>
      <c r="AKE16"/>
      <c r="AKF16"/>
      <c r="AKG16"/>
      <c r="AKH16"/>
      <c r="AKI16"/>
      <c r="AKJ16"/>
      <c r="AKK16"/>
      <c r="AKL16"/>
      <c r="AKM16"/>
      <c r="AKN16"/>
      <c r="AKO16"/>
      <c r="AKP16"/>
      <c r="AKQ16"/>
      <c r="AKR16"/>
      <c r="AKS16"/>
      <c r="AKT16"/>
      <c r="AKU16"/>
      <c r="AKV16"/>
      <c r="AKW16"/>
      <c r="AKX16"/>
      <c r="AKY16"/>
      <c r="AKZ16"/>
      <c r="ALA16"/>
      <c r="ALB16"/>
      <c r="ALC16"/>
      <c r="ALD16"/>
      <c r="ALE16"/>
      <c r="ALF16"/>
      <c r="ALG16"/>
      <c r="ALH16"/>
      <c r="ALI16"/>
      <c r="ALJ16"/>
      <c r="ALK16"/>
      <c r="ALL16"/>
      <c r="ALM16"/>
      <c r="ALN16"/>
      <c r="ALO16"/>
      <c r="ALP16"/>
      <c r="ALQ16"/>
      <c r="ALR16"/>
      <c r="ALS16"/>
      <c r="ALT16"/>
      <c r="ALU16"/>
      <c r="ALV16"/>
      <c r="ALW16"/>
      <c r="ALX16"/>
      <c r="ALY16"/>
      <c r="ALZ16"/>
      <c r="AMA16"/>
      <c r="AMB16"/>
      <c r="AMC16"/>
      <c r="AMD16"/>
      <c r="AME16"/>
      <c r="AMF16"/>
      <c r="AMG16"/>
      <c r="AMH16"/>
      <c r="AMI16"/>
      <c r="AMJ16"/>
      <c r="AMK16"/>
      <c r="AML16"/>
      <c r="AMM16"/>
      <c r="AMN16"/>
      <c r="AMO16"/>
      <c r="AMP16"/>
      <c r="AMQ16"/>
      <c r="AMR16"/>
      <c r="AMS16"/>
      <c r="AMT16"/>
      <c r="AMU16"/>
      <c r="AMV16"/>
      <c r="AMW16"/>
      <c r="AMX16"/>
      <c r="AMY16"/>
      <c r="AMZ16"/>
      <c r="ANA16"/>
      <c r="ANB16"/>
      <c r="ANC16"/>
      <c r="AND16"/>
      <c r="ANE16"/>
      <c r="ANF16"/>
      <c r="ANG16"/>
      <c r="ANH16"/>
      <c r="ANI16"/>
      <c r="ANJ16"/>
      <c r="ANK16"/>
      <c r="ANL16"/>
      <c r="ANM16"/>
      <c r="ANN16"/>
      <c r="ANO16"/>
      <c r="ANP16"/>
      <c r="ANQ16"/>
      <c r="ANR16"/>
      <c r="ANS16"/>
      <c r="ANT16"/>
      <c r="ANU16"/>
      <c r="ANV16"/>
      <c r="ANW16"/>
      <c r="ANX16"/>
      <c r="ANY16"/>
      <c r="ANZ16"/>
      <c r="AOA16"/>
      <c r="AOB16"/>
      <c r="AOC16"/>
      <c r="AOD16"/>
      <c r="AOE16"/>
      <c r="AOF16"/>
      <c r="AOG16"/>
      <c r="AOH16"/>
      <c r="AOI16"/>
      <c r="AOJ16"/>
      <c r="AOK16"/>
      <c r="AOL16"/>
      <c r="AOM16"/>
      <c r="AON16"/>
      <c r="AOO16"/>
      <c r="AOP16"/>
      <c r="AOQ16"/>
      <c r="AOR16"/>
      <c r="AOS16"/>
      <c r="AOT16"/>
      <c r="AOU16"/>
      <c r="AOV16"/>
      <c r="AOW16"/>
      <c r="AOX16"/>
      <c r="AOY16"/>
      <c r="AOZ16"/>
      <c r="APA16"/>
      <c r="APB16"/>
      <c r="APC16"/>
      <c r="APD16"/>
      <c r="APE16"/>
      <c r="APF16"/>
      <c r="APG16"/>
      <c r="APH16"/>
      <c r="API16"/>
      <c r="APJ16"/>
      <c r="APK16"/>
      <c r="APL16"/>
      <c r="APM16"/>
      <c r="APN16"/>
      <c r="APO16"/>
      <c r="APP16"/>
      <c r="APQ16"/>
      <c r="APR16"/>
      <c r="APS16"/>
      <c r="APT16"/>
      <c r="APU16"/>
      <c r="APV16"/>
      <c r="APW16"/>
      <c r="APX16"/>
      <c r="APY16"/>
      <c r="APZ16"/>
      <c r="AQA16"/>
      <c r="AQB16"/>
      <c r="AQC16"/>
      <c r="AQD16"/>
      <c r="AQE16"/>
      <c r="AQF16"/>
      <c r="AQG16"/>
      <c r="AQH16"/>
      <c r="AQI16"/>
      <c r="AQJ16"/>
      <c r="AQK16"/>
      <c r="AQL16"/>
      <c r="AQM16"/>
      <c r="AQN16"/>
      <c r="AQO16"/>
      <c r="AQP16"/>
      <c r="AQQ16"/>
      <c r="AQR16"/>
      <c r="AQS16"/>
      <c r="AQT16"/>
      <c r="AQU16"/>
      <c r="AQV16"/>
      <c r="AQW16"/>
      <c r="AQX16"/>
      <c r="AQY16"/>
      <c r="AQZ16"/>
      <c r="ARA16"/>
      <c r="ARB16"/>
      <c r="ARC16"/>
      <c r="ARD16"/>
      <c r="ARE16"/>
      <c r="ARF16"/>
      <c r="ARG16"/>
      <c r="ARH16"/>
      <c r="ARI16"/>
      <c r="ARJ16"/>
      <c r="ARK16"/>
      <c r="ARL16"/>
      <c r="ARM16"/>
      <c r="ARN16"/>
      <c r="ARO16"/>
      <c r="ARP16"/>
      <c r="ARQ16"/>
      <c r="ARR16"/>
      <c r="ARS16"/>
      <c r="ART16"/>
      <c r="ARU16"/>
      <c r="ARV16"/>
      <c r="ARW16"/>
      <c r="ARX16"/>
      <c r="ARY16"/>
      <c r="ARZ16"/>
      <c r="ASA16"/>
      <c r="ASB16"/>
      <c r="ASC16"/>
      <c r="ASD16"/>
      <c r="ASE16"/>
      <c r="ASF16"/>
      <c r="ASG16"/>
      <c r="ASH16"/>
      <c r="ASI16"/>
      <c r="ASJ16"/>
      <c r="ASK16"/>
      <c r="ASL16"/>
      <c r="ASM16"/>
      <c r="ASN16"/>
      <c r="ASO16"/>
      <c r="ASP16"/>
      <c r="ASQ16"/>
      <c r="ASR16"/>
      <c r="ASS16"/>
      <c r="AST16"/>
      <c r="ASU16"/>
      <c r="ASV16"/>
      <c r="ASW16"/>
      <c r="ASX16"/>
      <c r="ASY16"/>
      <c r="ASZ16"/>
      <c r="ATA16"/>
      <c r="ATB16"/>
      <c r="ATC16"/>
      <c r="ATD16"/>
      <c r="ATE16"/>
      <c r="ATF16"/>
      <c r="ATG16"/>
      <c r="ATH16"/>
      <c r="ATI16"/>
      <c r="ATJ16"/>
      <c r="ATK16"/>
      <c r="ATL16"/>
      <c r="ATM16"/>
      <c r="ATN16"/>
      <c r="ATO16"/>
      <c r="ATP16"/>
      <c r="ATQ16"/>
      <c r="ATR16"/>
      <c r="ATS16"/>
      <c r="ATT16"/>
      <c r="ATU16"/>
      <c r="ATV16"/>
      <c r="ATW16"/>
      <c r="ATX16"/>
      <c r="ATY16"/>
      <c r="ATZ16"/>
      <c r="AUA16"/>
      <c r="AUB16"/>
      <c r="AUC16"/>
      <c r="AUD16"/>
      <c r="AUE16"/>
      <c r="AUF16"/>
      <c r="AUG16"/>
      <c r="AUH16"/>
      <c r="AUI16"/>
      <c r="AUJ16"/>
      <c r="AUK16"/>
      <c r="AUL16"/>
      <c r="AUM16"/>
      <c r="AUN16"/>
      <c r="AUO16"/>
      <c r="AUP16"/>
      <c r="AUQ16"/>
      <c r="AUR16"/>
      <c r="AUS16"/>
      <c r="AUT16"/>
      <c r="AUU16"/>
      <c r="AUV16"/>
      <c r="AUW16"/>
      <c r="AUX16"/>
      <c r="AUY16"/>
      <c r="AUZ16"/>
      <c r="AVA16"/>
      <c r="AVB16"/>
      <c r="AVC16"/>
      <c r="AVD16"/>
      <c r="AVE16"/>
      <c r="AVF16"/>
      <c r="AVG16"/>
      <c r="AVH16"/>
      <c r="AVI16"/>
      <c r="AVJ16"/>
      <c r="AVK16"/>
      <c r="AVL16"/>
      <c r="AVM16"/>
      <c r="AVN16"/>
      <c r="AVO16"/>
      <c r="AVP16"/>
      <c r="AVQ16"/>
      <c r="AVR16"/>
      <c r="AVS16"/>
      <c r="AVT16"/>
      <c r="AVU16"/>
      <c r="AVV16"/>
      <c r="AVW16"/>
      <c r="AVX16"/>
      <c r="AVY16"/>
      <c r="AVZ16"/>
      <c r="AWA16"/>
      <c r="AWB16"/>
      <c r="AWC16"/>
      <c r="AWD16"/>
      <c r="AWE16"/>
      <c r="AWF16"/>
      <c r="AWG16"/>
      <c r="AWH16"/>
      <c r="AWI16"/>
      <c r="AWJ16"/>
      <c r="AWK16"/>
      <c r="AWL16"/>
      <c r="AWM16"/>
      <c r="AWN16"/>
      <c r="AWO16"/>
      <c r="AWP16"/>
      <c r="AWQ16"/>
      <c r="AWR16"/>
      <c r="AWS16"/>
      <c r="AWT16"/>
      <c r="AWU16"/>
      <c r="AWV16"/>
      <c r="AWW16"/>
      <c r="AWX16"/>
      <c r="AWY16"/>
      <c r="AWZ16"/>
      <c r="AXA16"/>
      <c r="AXB16"/>
      <c r="AXC16"/>
      <c r="AXD16"/>
      <c r="AXE16"/>
      <c r="AXF16"/>
      <c r="AXG16"/>
      <c r="AXH16"/>
      <c r="AXI16"/>
      <c r="AXJ16"/>
      <c r="AXK16"/>
      <c r="AXL16"/>
      <c r="AXM16"/>
      <c r="AXN16"/>
      <c r="AXO16"/>
      <c r="AXP16"/>
      <c r="AXQ16"/>
      <c r="AXR16"/>
      <c r="AXS16"/>
      <c r="AXT16"/>
      <c r="AXU16"/>
      <c r="AXV16"/>
      <c r="AXW16"/>
      <c r="AXX16"/>
      <c r="AXY16"/>
      <c r="AXZ16"/>
      <c r="AYA16"/>
      <c r="AYB16"/>
      <c r="AYC16"/>
      <c r="AYD16"/>
      <c r="AYE16"/>
      <c r="AYF16"/>
      <c r="AYG16"/>
      <c r="AYH16"/>
      <c r="AYI16"/>
      <c r="AYJ16"/>
      <c r="AYK16"/>
      <c r="AYL16"/>
      <c r="AYM16"/>
      <c r="AYN16"/>
      <c r="AYO16"/>
      <c r="AYP16"/>
      <c r="AYQ16"/>
      <c r="AYR16"/>
      <c r="AYS16"/>
      <c r="AYT16"/>
      <c r="AYU16"/>
      <c r="AYV16"/>
      <c r="AYW16"/>
      <c r="AYX16"/>
      <c r="AYY16"/>
      <c r="AYZ16"/>
      <c r="AZA16"/>
      <c r="AZB16"/>
      <c r="AZC16"/>
      <c r="AZD16"/>
      <c r="AZE16"/>
      <c r="AZF16"/>
      <c r="AZG16"/>
      <c r="AZH16"/>
      <c r="AZI16"/>
      <c r="AZJ16"/>
      <c r="AZK16"/>
      <c r="AZL16"/>
      <c r="AZM16"/>
      <c r="AZN16"/>
      <c r="AZO16"/>
      <c r="AZP16"/>
      <c r="AZQ16"/>
      <c r="AZR16"/>
      <c r="AZS16"/>
      <c r="AZT16"/>
      <c r="AZU16"/>
      <c r="AZV16"/>
      <c r="AZW16"/>
      <c r="AZX16"/>
      <c r="AZY16"/>
      <c r="AZZ16"/>
      <c r="BAA16"/>
      <c r="BAB16"/>
      <c r="BAC16"/>
      <c r="BAD16"/>
      <c r="BAE16"/>
      <c r="BAF16"/>
      <c r="BAG16"/>
      <c r="BAH16"/>
      <c r="BAI16"/>
      <c r="BAJ16"/>
      <c r="BAK16"/>
      <c r="BAL16"/>
      <c r="BAM16"/>
      <c r="BAN16"/>
      <c r="BAO16"/>
      <c r="BAP16"/>
      <c r="BAQ16"/>
      <c r="BAR16"/>
      <c r="BAS16"/>
      <c r="BAT16"/>
      <c r="BAU16"/>
      <c r="BAV16"/>
      <c r="BAW16"/>
      <c r="BAX16"/>
      <c r="BAY16"/>
      <c r="BAZ16"/>
      <c r="BBA16"/>
      <c r="BBB16"/>
      <c r="BBC16"/>
      <c r="BBD16"/>
      <c r="BBE16"/>
      <c r="BBF16"/>
      <c r="BBG16"/>
      <c r="BBH16"/>
      <c r="BBI16"/>
      <c r="BBJ16"/>
      <c r="BBK16"/>
      <c r="BBL16"/>
      <c r="BBM16"/>
      <c r="BBN16"/>
      <c r="BBO16"/>
      <c r="BBP16"/>
      <c r="BBQ16"/>
      <c r="BBR16"/>
      <c r="BBS16"/>
      <c r="BBT16"/>
      <c r="BBU16"/>
      <c r="BBV16"/>
      <c r="BBW16"/>
      <c r="BBX16"/>
      <c r="BBY16"/>
      <c r="BBZ16"/>
      <c r="BCA16"/>
      <c r="BCB16"/>
      <c r="BCC16"/>
      <c r="BCD16"/>
      <c r="BCE16"/>
      <c r="BCF16"/>
      <c r="BCG16"/>
      <c r="BCH16"/>
      <c r="BCI16"/>
      <c r="BCJ16"/>
      <c r="BCK16"/>
      <c r="BCL16"/>
      <c r="BCM16"/>
      <c r="BCN16"/>
      <c r="BCO16"/>
      <c r="BCP16"/>
      <c r="BCQ16"/>
      <c r="BCR16"/>
      <c r="BCS16"/>
      <c r="BCT16"/>
      <c r="BCU16"/>
      <c r="BCV16"/>
      <c r="BCW16"/>
      <c r="BCX16"/>
      <c r="BCY16"/>
      <c r="BCZ16"/>
      <c r="BDA16"/>
      <c r="BDB16"/>
      <c r="BDC16"/>
      <c r="BDD16"/>
      <c r="BDE16"/>
      <c r="BDF16"/>
      <c r="BDG16"/>
      <c r="BDH16"/>
      <c r="BDI16"/>
      <c r="BDJ16"/>
      <c r="BDK16"/>
      <c r="BDL16"/>
      <c r="BDM16"/>
      <c r="BDN16"/>
      <c r="BDO16"/>
      <c r="BDP16"/>
      <c r="BDQ16"/>
      <c r="BDR16"/>
      <c r="BDS16"/>
      <c r="BDT16"/>
      <c r="BDU16"/>
      <c r="BDV16"/>
      <c r="BDW16"/>
      <c r="BDX16"/>
      <c r="BDY16"/>
      <c r="BDZ16"/>
      <c r="BEA16"/>
      <c r="BEB16"/>
      <c r="BEC16"/>
      <c r="BED16"/>
      <c r="BEE16"/>
      <c r="BEF16"/>
      <c r="BEG16"/>
      <c r="BEH16"/>
      <c r="BEI16"/>
      <c r="BEJ16"/>
      <c r="BEK16"/>
      <c r="BEL16"/>
      <c r="BEM16"/>
      <c r="BEN16"/>
      <c r="BEO16"/>
      <c r="BEP16"/>
      <c r="BEQ16"/>
      <c r="BER16"/>
      <c r="BES16"/>
      <c r="BET16"/>
      <c r="BEU16"/>
      <c r="BEV16"/>
      <c r="BEW16"/>
      <c r="BEX16"/>
      <c r="BEY16"/>
      <c r="BEZ16"/>
      <c r="BFA16"/>
      <c r="BFB16"/>
      <c r="BFC16"/>
      <c r="BFD16"/>
      <c r="BFE16"/>
      <c r="BFF16"/>
      <c r="BFG16"/>
      <c r="BFH16"/>
      <c r="BFI16"/>
      <c r="BFJ16"/>
      <c r="BFK16"/>
      <c r="BFL16"/>
      <c r="BFM16"/>
      <c r="BFN16"/>
      <c r="BFO16"/>
      <c r="BFP16"/>
      <c r="BFQ16"/>
      <c r="BFR16"/>
      <c r="BFS16"/>
      <c r="BFT16"/>
      <c r="BFU16"/>
      <c r="BFV16"/>
      <c r="BFW16"/>
      <c r="BFX16"/>
      <c r="BFY16"/>
      <c r="BFZ16"/>
      <c r="BGA16"/>
      <c r="BGB16"/>
      <c r="BGC16"/>
      <c r="BGD16"/>
      <c r="BGE16"/>
      <c r="BGF16"/>
      <c r="BGG16"/>
      <c r="BGH16"/>
      <c r="BGI16"/>
      <c r="BGJ16"/>
      <c r="BGK16"/>
      <c r="BGL16"/>
      <c r="BGM16"/>
      <c r="BGN16"/>
      <c r="BGO16"/>
      <c r="BGP16"/>
      <c r="BGQ16"/>
      <c r="BGR16"/>
      <c r="BGS16"/>
      <c r="BGT16"/>
      <c r="BGU16"/>
      <c r="BGV16"/>
      <c r="BGW16"/>
      <c r="BGX16"/>
      <c r="BGY16"/>
      <c r="BGZ16"/>
      <c r="BHA16"/>
      <c r="BHB16"/>
      <c r="BHC16"/>
      <c r="BHD16"/>
      <c r="BHE16"/>
      <c r="BHF16"/>
      <c r="BHG16"/>
      <c r="BHH16"/>
      <c r="BHI16"/>
      <c r="BHJ16"/>
      <c r="BHK16"/>
      <c r="BHL16"/>
      <c r="BHM16"/>
      <c r="BHN16"/>
      <c r="BHO16"/>
      <c r="BHP16"/>
      <c r="BHQ16"/>
      <c r="BHR16"/>
      <c r="BHS16"/>
      <c r="BHT16"/>
      <c r="BHU16"/>
      <c r="BHV16"/>
      <c r="BHW16"/>
      <c r="BHX16"/>
      <c r="BHY16"/>
      <c r="BHZ16"/>
      <c r="BIA16"/>
      <c r="BIB16"/>
      <c r="BIC16"/>
      <c r="BID16"/>
      <c r="BIE16"/>
      <c r="BIF16"/>
      <c r="BIG16"/>
      <c r="BIH16"/>
      <c r="BII16"/>
      <c r="BIJ16"/>
      <c r="BIK16"/>
      <c r="BIL16"/>
      <c r="BIM16"/>
      <c r="BIN16"/>
      <c r="BIO16"/>
      <c r="BIP16"/>
      <c r="BIQ16"/>
      <c r="BIR16"/>
      <c r="BIS16"/>
      <c r="BIT16"/>
      <c r="BIU16"/>
      <c r="BIV16"/>
      <c r="BIW16"/>
      <c r="BIX16"/>
      <c r="BIY16"/>
      <c r="BIZ16"/>
      <c r="BJA16"/>
      <c r="BJB16"/>
      <c r="BJC16"/>
      <c r="BJD16"/>
      <c r="BJE16"/>
      <c r="BJF16"/>
      <c r="BJG16"/>
      <c r="BJH16"/>
      <c r="BJI16"/>
      <c r="BJJ16"/>
      <c r="BJK16"/>
      <c r="BJL16"/>
      <c r="BJM16"/>
      <c r="BJN16"/>
      <c r="BJO16"/>
      <c r="BJP16"/>
      <c r="BJQ16"/>
      <c r="BJR16"/>
      <c r="BJS16"/>
      <c r="BJT16"/>
      <c r="BJU16"/>
      <c r="BJV16"/>
      <c r="BJW16"/>
      <c r="BJX16"/>
      <c r="BJY16"/>
      <c r="BJZ16"/>
      <c r="BKA16"/>
      <c r="BKB16"/>
      <c r="BKC16"/>
      <c r="BKD16"/>
      <c r="BKE16"/>
      <c r="BKF16"/>
      <c r="BKG16"/>
      <c r="BKH16"/>
      <c r="BKI16"/>
      <c r="BKJ16"/>
      <c r="BKK16"/>
      <c r="BKL16"/>
      <c r="BKM16"/>
      <c r="BKN16"/>
      <c r="BKO16"/>
      <c r="BKP16"/>
      <c r="BKQ16"/>
      <c r="BKR16"/>
      <c r="BKS16"/>
      <c r="BKT16"/>
      <c r="BKU16"/>
      <c r="BKV16"/>
      <c r="BKW16"/>
      <c r="BKX16"/>
      <c r="BKY16"/>
      <c r="BKZ16"/>
      <c r="BLA16"/>
      <c r="BLB16"/>
      <c r="BLC16"/>
      <c r="BLD16"/>
      <c r="BLE16"/>
      <c r="BLF16"/>
      <c r="BLG16"/>
      <c r="BLH16"/>
      <c r="BLI16"/>
      <c r="BLJ16"/>
      <c r="BLK16"/>
      <c r="BLL16"/>
      <c r="BLM16"/>
      <c r="BLN16"/>
      <c r="BLO16"/>
      <c r="BLP16"/>
      <c r="BLQ16"/>
      <c r="BLR16"/>
      <c r="BLS16"/>
      <c r="BLT16"/>
      <c r="BLU16"/>
      <c r="BLV16"/>
      <c r="BLW16"/>
      <c r="BLX16"/>
      <c r="BLY16"/>
      <c r="BLZ16"/>
      <c r="BMA16"/>
      <c r="BMB16"/>
      <c r="BMC16"/>
      <c r="BMD16"/>
      <c r="BME16"/>
      <c r="BMF16"/>
      <c r="BMG16"/>
      <c r="BMH16"/>
      <c r="BMI16"/>
      <c r="BMJ16"/>
      <c r="BMK16"/>
      <c r="BML16"/>
      <c r="BMM16"/>
      <c r="BMN16"/>
      <c r="BMO16"/>
      <c r="BMP16"/>
      <c r="BMQ16"/>
      <c r="BMR16"/>
      <c r="BMS16"/>
      <c r="BMT16"/>
      <c r="BMU16"/>
      <c r="BMV16"/>
      <c r="BMW16"/>
      <c r="BMX16"/>
      <c r="BMY16"/>
      <c r="BMZ16"/>
      <c r="BNA16"/>
      <c r="BNB16"/>
      <c r="BNC16"/>
      <c r="BND16"/>
      <c r="BNE16"/>
      <c r="BNF16"/>
      <c r="BNG16"/>
      <c r="BNH16"/>
      <c r="BNI16"/>
      <c r="BNJ16"/>
      <c r="BNK16"/>
      <c r="BNL16"/>
      <c r="BNM16"/>
      <c r="BNN16"/>
      <c r="BNO16"/>
      <c r="BNP16"/>
      <c r="BNQ16"/>
      <c r="BNR16"/>
      <c r="BNS16"/>
      <c r="BNT16"/>
      <c r="BNU16"/>
      <c r="BNV16"/>
      <c r="BNW16"/>
      <c r="BNX16"/>
      <c r="BNY16"/>
      <c r="BNZ16"/>
      <c r="BOA16"/>
      <c r="BOB16"/>
      <c r="BOC16"/>
      <c r="BOD16"/>
      <c r="BOE16"/>
      <c r="BOF16"/>
      <c r="BOG16"/>
      <c r="BOH16"/>
      <c r="BOI16"/>
      <c r="BOJ16"/>
      <c r="BOK16"/>
      <c r="BOL16"/>
      <c r="BOM16"/>
      <c r="BON16"/>
      <c r="BOO16"/>
      <c r="BOP16"/>
      <c r="BOQ16"/>
      <c r="BOR16"/>
      <c r="BOS16"/>
      <c r="BOT16"/>
      <c r="BOU16"/>
      <c r="BOV16"/>
      <c r="BOW16"/>
      <c r="BOX16"/>
      <c r="BOY16"/>
      <c r="BOZ16"/>
      <c r="BPA16"/>
      <c r="BPB16"/>
      <c r="BPC16"/>
      <c r="BPD16"/>
      <c r="BPE16"/>
      <c r="BPF16"/>
      <c r="BPG16"/>
      <c r="BPH16"/>
      <c r="BPI16"/>
      <c r="BPJ16"/>
      <c r="BPK16"/>
      <c r="BPL16"/>
      <c r="BPM16"/>
      <c r="BPN16"/>
      <c r="BPO16"/>
      <c r="BPP16"/>
      <c r="BPQ16"/>
      <c r="BPR16"/>
      <c r="BPS16"/>
      <c r="BPT16"/>
      <c r="BPU16"/>
      <c r="BPV16"/>
      <c r="BPW16"/>
      <c r="BPX16"/>
      <c r="BPY16"/>
      <c r="BPZ16"/>
      <c r="BQA16"/>
      <c r="BQB16"/>
      <c r="BQC16"/>
      <c r="BQD16"/>
      <c r="BQE16"/>
      <c r="BQF16"/>
      <c r="BQG16"/>
      <c r="BQH16"/>
      <c r="BQI16"/>
      <c r="BQJ16"/>
      <c r="BQK16"/>
      <c r="BQL16"/>
      <c r="BQM16"/>
      <c r="BQN16"/>
      <c r="BQO16"/>
      <c r="BQP16"/>
      <c r="BQQ16"/>
      <c r="BQR16"/>
      <c r="BQS16"/>
      <c r="BQT16"/>
      <c r="BQU16"/>
      <c r="BQV16"/>
      <c r="BQW16"/>
      <c r="BQX16"/>
      <c r="BQY16"/>
      <c r="BQZ16"/>
      <c r="BRA16"/>
      <c r="BRB16"/>
      <c r="BRC16"/>
      <c r="BRD16"/>
      <c r="BRE16"/>
      <c r="BRF16"/>
      <c r="BRG16"/>
      <c r="BRH16"/>
      <c r="BRI16"/>
      <c r="BRJ16"/>
      <c r="BRK16"/>
      <c r="BRL16"/>
      <c r="BRM16"/>
      <c r="BRN16"/>
      <c r="BRO16"/>
      <c r="BRP16"/>
      <c r="BRQ16"/>
      <c r="BRR16"/>
      <c r="BRS16"/>
      <c r="BRT16"/>
      <c r="BRU16"/>
      <c r="BRV16"/>
      <c r="BRW16"/>
      <c r="BRX16"/>
      <c r="BRY16"/>
      <c r="BRZ16"/>
      <c r="BSA16"/>
      <c r="BSB16"/>
      <c r="BSC16"/>
      <c r="BSD16"/>
      <c r="BSE16"/>
      <c r="BSF16"/>
      <c r="BSG16"/>
      <c r="BSH16"/>
      <c r="BSI16"/>
      <c r="BSJ16"/>
      <c r="BSK16"/>
      <c r="BSL16"/>
      <c r="BSM16"/>
      <c r="BSN16"/>
      <c r="BSO16"/>
      <c r="BSP16"/>
      <c r="BSQ16"/>
      <c r="BSR16"/>
      <c r="BSS16"/>
      <c r="BST16"/>
      <c r="BSU16"/>
      <c r="BSV16"/>
      <c r="BSW16"/>
      <c r="BSX16"/>
      <c r="BSY16"/>
      <c r="BSZ16"/>
      <c r="BTA16"/>
      <c r="BTB16"/>
      <c r="BTC16"/>
      <c r="BTD16"/>
      <c r="BTE16"/>
      <c r="BTF16"/>
      <c r="BTG16"/>
      <c r="BTH16"/>
      <c r="BTI16"/>
      <c r="BTJ16"/>
      <c r="BTK16"/>
      <c r="BTL16"/>
      <c r="BTM16"/>
      <c r="BTN16"/>
      <c r="BTO16"/>
      <c r="BTP16"/>
      <c r="BTQ16"/>
      <c r="BTR16"/>
      <c r="BTS16"/>
      <c r="BTT16"/>
      <c r="BTU16"/>
      <c r="BTV16"/>
      <c r="BTW16"/>
      <c r="BTX16"/>
      <c r="BTY16"/>
      <c r="BTZ16"/>
      <c r="BUA16"/>
      <c r="BUB16"/>
      <c r="BUC16"/>
      <c r="BUD16"/>
      <c r="BUE16"/>
      <c r="BUF16"/>
      <c r="BUG16"/>
      <c r="BUH16"/>
      <c r="BUI16"/>
      <c r="BUJ16"/>
      <c r="BUK16"/>
      <c r="BUL16"/>
      <c r="BUM16"/>
      <c r="BUN16"/>
      <c r="BUO16"/>
      <c r="BUP16"/>
      <c r="BUQ16"/>
      <c r="BUR16"/>
      <c r="BUS16"/>
      <c r="BUT16"/>
      <c r="BUU16"/>
      <c r="BUV16"/>
      <c r="BUW16"/>
      <c r="BUX16"/>
      <c r="BUY16"/>
      <c r="BUZ16"/>
      <c r="BVA16"/>
      <c r="BVB16"/>
      <c r="BVC16"/>
      <c r="BVD16"/>
      <c r="BVE16"/>
      <c r="BVF16"/>
      <c r="BVG16"/>
      <c r="BVH16"/>
      <c r="BVI16"/>
      <c r="BVJ16"/>
      <c r="BVK16"/>
      <c r="BVL16"/>
      <c r="BVM16"/>
      <c r="BVN16"/>
      <c r="BVO16"/>
      <c r="BVP16"/>
      <c r="BVQ16"/>
      <c r="BVR16"/>
      <c r="BVS16"/>
      <c r="BVT16"/>
      <c r="BVU16"/>
      <c r="BVV16"/>
      <c r="BVW16"/>
      <c r="BVX16"/>
      <c r="BVY16"/>
      <c r="BVZ16"/>
      <c r="BWA16"/>
      <c r="BWB16"/>
      <c r="BWC16"/>
      <c r="BWD16"/>
      <c r="BWE16"/>
      <c r="BWF16"/>
      <c r="BWG16"/>
      <c r="BWH16"/>
      <c r="BWI16"/>
      <c r="BWJ16"/>
      <c r="BWK16"/>
      <c r="BWL16"/>
      <c r="BWM16"/>
      <c r="BWN16"/>
      <c r="BWO16"/>
      <c r="BWP16"/>
      <c r="BWQ16"/>
      <c r="BWR16"/>
      <c r="BWS16"/>
      <c r="BWT16"/>
      <c r="BWU16"/>
      <c r="BWV16"/>
      <c r="BWW16"/>
      <c r="BWX16"/>
      <c r="BWY16"/>
      <c r="BWZ16"/>
      <c r="BXA16"/>
      <c r="BXB16"/>
      <c r="BXC16"/>
      <c r="BXD16"/>
      <c r="BXE16"/>
      <c r="BXF16"/>
      <c r="BXG16"/>
      <c r="BXH16"/>
      <c r="BXI16"/>
      <c r="BXJ16"/>
      <c r="BXK16"/>
      <c r="BXL16"/>
      <c r="BXM16"/>
      <c r="BXN16"/>
      <c r="BXO16"/>
      <c r="BXP16"/>
      <c r="BXQ16"/>
      <c r="BXR16"/>
      <c r="BXS16"/>
      <c r="BXT16"/>
      <c r="BXU16"/>
      <c r="BXV16"/>
      <c r="BXW16"/>
      <c r="BXX16"/>
      <c r="BXY16"/>
      <c r="BXZ16"/>
      <c r="BYA16"/>
      <c r="BYB16"/>
      <c r="BYC16"/>
      <c r="BYD16"/>
      <c r="BYE16"/>
      <c r="BYF16"/>
      <c r="BYG16"/>
      <c r="BYH16"/>
      <c r="BYI16"/>
      <c r="BYJ16"/>
      <c r="BYK16"/>
      <c r="BYL16"/>
      <c r="BYM16"/>
      <c r="BYN16"/>
      <c r="BYO16"/>
      <c r="BYP16"/>
      <c r="BYQ16"/>
      <c r="BYR16"/>
      <c r="BYS16"/>
      <c r="BYT16"/>
      <c r="BYU16"/>
      <c r="BYV16"/>
      <c r="BYW16"/>
      <c r="BYX16"/>
      <c r="BYY16"/>
      <c r="BYZ16"/>
      <c r="BZA16"/>
      <c r="BZB16"/>
      <c r="BZC16"/>
      <c r="BZD16"/>
      <c r="BZE16"/>
      <c r="BZF16"/>
      <c r="BZG16"/>
      <c r="BZH16"/>
      <c r="BZI16"/>
      <c r="BZJ16"/>
      <c r="BZK16"/>
      <c r="BZL16"/>
      <c r="BZM16"/>
      <c r="BZN16"/>
      <c r="BZO16"/>
      <c r="BZP16"/>
      <c r="BZQ16"/>
      <c r="BZR16"/>
      <c r="BZS16"/>
      <c r="BZT16"/>
      <c r="BZU16"/>
      <c r="BZV16"/>
      <c r="BZW16"/>
      <c r="BZX16"/>
      <c r="BZY16"/>
      <c r="BZZ16"/>
      <c r="CAA16"/>
      <c r="CAB16"/>
      <c r="CAC16"/>
      <c r="CAD16"/>
      <c r="CAE16"/>
      <c r="CAF16"/>
      <c r="CAG16"/>
      <c r="CAH16"/>
      <c r="CAI16"/>
      <c r="CAJ16"/>
      <c r="CAK16"/>
      <c r="CAL16"/>
      <c r="CAM16"/>
      <c r="CAN16"/>
      <c r="CAO16"/>
      <c r="CAP16"/>
      <c r="CAQ16"/>
      <c r="CAR16"/>
      <c r="CAS16"/>
      <c r="CAT16"/>
      <c r="CAU16"/>
      <c r="CAV16"/>
      <c r="CAW16"/>
      <c r="CAX16"/>
      <c r="CAY16"/>
      <c r="CAZ16"/>
      <c r="CBA16"/>
      <c r="CBB16"/>
      <c r="CBC16"/>
      <c r="CBD16"/>
      <c r="CBE16"/>
      <c r="CBF16"/>
      <c r="CBG16"/>
      <c r="CBH16"/>
      <c r="CBI16"/>
      <c r="CBJ16"/>
      <c r="CBK16"/>
      <c r="CBL16"/>
      <c r="CBM16"/>
      <c r="CBN16"/>
      <c r="CBO16"/>
      <c r="CBP16"/>
      <c r="CBQ16"/>
      <c r="CBR16"/>
      <c r="CBS16"/>
      <c r="CBT16"/>
      <c r="CBU16"/>
      <c r="CBV16"/>
      <c r="CBW16"/>
      <c r="CBX16"/>
      <c r="CBY16"/>
      <c r="CBZ16"/>
      <c r="CCA16"/>
      <c r="CCB16"/>
      <c r="CCC16"/>
      <c r="CCD16"/>
      <c r="CCE16"/>
      <c r="CCF16"/>
      <c r="CCG16"/>
      <c r="CCH16"/>
      <c r="CCI16"/>
      <c r="CCJ16"/>
      <c r="CCK16"/>
      <c r="CCL16"/>
      <c r="CCM16"/>
      <c r="CCN16"/>
      <c r="CCO16"/>
      <c r="CCP16"/>
      <c r="CCQ16"/>
      <c r="CCR16"/>
      <c r="CCS16"/>
      <c r="CCT16"/>
      <c r="CCU16"/>
      <c r="CCV16"/>
      <c r="CCW16"/>
      <c r="CCX16"/>
      <c r="CCY16"/>
      <c r="CCZ16"/>
      <c r="CDA16"/>
      <c r="CDB16"/>
      <c r="CDC16"/>
      <c r="CDD16"/>
      <c r="CDE16"/>
      <c r="CDF16"/>
      <c r="CDG16"/>
      <c r="CDH16"/>
      <c r="CDI16"/>
      <c r="CDJ16"/>
      <c r="CDK16"/>
      <c r="CDL16"/>
      <c r="CDM16"/>
      <c r="CDN16"/>
      <c r="CDO16"/>
      <c r="CDP16"/>
      <c r="CDQ16"/>
      <c r="CDR16"/>
      <c r="CDS16"/>
      <c r="CDT16"/>
      <c r="CDU16"/>
      <c r="CDV16"/>
      <c r="CDW16"/>
      <c r="CDX16"/>
      <c r="CDY16"/>
      <c r="CDZ16"/>
      <c r="CEA16"/>
      <c r="CEB16"/>
      <c r="CEC16"/>
      <c r="CED16"/>
      <c r="CEE16"/>
      <c r="CEF16"/>
      <c r="CEG16"/>
      <c r="CEH16"/>
      <c r="CEI16"/>
      <c r="CEJ16"/>
      <c r="CEK16"/>
      <c r="CEL16"/>
      <c r="CEM16"/>
      <c r="CEN16"/>
      <c r="CEO16"/>
      <c r="CEP16"/>
      <c r="CEQ16"/>
      <c r="CER16"/>
      <c r="CES16"/>
      <c r="CET16"/>
      <c r="CEU16"/>
      <c r="CEV16"/>
      <c r="CEW16"/>
      <c r="CEX16"/>
      <c r="CEY16"/>
      <c r="CEZ16"/>
      <c r="CFA16"/>
      <c r="CFB16"/>
      <c r="CFC16"/>
      <c r="CFD16"/>
      <c r="CFE16"/>
      <c r="CFF16"/>
      <c r="CFG16"/>
      <c r="CFH16"/>
      <c r="CFI16"/>
      <c r="CFJ16"/>
      <c r="CFK16"/>
      <c r="CFL16"/>
      <c r="CFM16"/>
      <c r="CFN16"/>
      <c r="CFO16"/>
      <c r="CFP16"/>
      <c r="CFQ16"/>
      <c r="CFR16"/>
      <c r="CFS16"/>
      <c r="CFT16"/>
      <c r="CFU16"/>
      <c r="CFV16"/>
      <c r="CFW16"/>
      <c r="CFX16"/>
      <c r="CFY16"/>
      <c r="CFZ16"/>
      <c r="CGA16"/>
      <c r="CGB16"/>
      <c r="CGC16"/>
      <c r="CGD16"/>
      <c r="CGE16"/>
      <c r="CGF16"/>
      <c r="CGG16"/>
      <c r="CGH16"/>
      <c r="CGI16"/>
      <c r="CGJ16"/>
      <c r="CGK16"/>
      <c r="CGL16"/>
      <c r="CGM16"/>
      <c r="CGN16"/>
      <c r="CGO16"/>
      <c r="CGP16"/>
      <c r="CGQ16"/>
      <c r="CGR16"/>
      <c r="CGS16"/>
      <c r="CGT16"/>
      <c r="CGU16"/>
      <c r="CGV16"/>
      <c r="CGW16"/>
      <c r="CGX16"/>
      <c r="CGY16"/>
      <c r="CGZ16"/>
      <c r="CHA16"/>
      <c r="CHB16"/>
      <c r="CHC16"/>
      <c r="CHD16"/>
      <c r="CHE16"/>
      <c r="CHF16"/>
      <c r="CHG16"/>
      <c r="CHH16"/>
      <c r="CHI16"/>
      <c r="CHJ16"/>
      <c r="CHK16"/>
      <c r="CHL16"/>
      <c r="CHM16"/>
      <c r="CHN16"/>
      <c r="CHO16"/>
      <c r="CHP16"/>
      <c r="CHQ16"/>
      <c r="CHR16"/>
      <c r="CHS16"/>
      <c r="CHT16"/>
      <c r="CHU16"/>
      <c r="CHV16"/>
      <c r="CHW16"/>
      <c r="CHX16"/>
      <c r="CHY16"/>
      <c r="CHZ16"/>
      <c r="CIA16"/>
      <c r="CIB16"/>
      <c r="CIC16"/>
      <c r="CID16"/>
      <c r="CIE16"/>
      <c r="CIF16"/>
      <c r="CIG16"/>
      <c r="CIH16"/>
      <c r="CII16"/>
      <c r="CIJ16"/>
      <c r="CIK16"/>
      <c r="CIL16"/>
      <c r="CIM16"/>
      <c r="CIN16"/>
      <c r="CIO16"/>
      <c r="CIP16"/>
      <c r="CIQ16"/>
      <c r="CIR16"/>
      <c r="CIS16"/>
      <c r="CIT16"/>
      <c r="CIU16"/>
      <c r="CIV16"/>
      <c r="CIW16"/>
      <c r="CIX16"/>
      <c r="CIY16"/>
      <c r="CIZ16"/>
      <c r="CJA16"/>
      <c r="CJB16"/>
      <c r="CJC16"/>
      <c r="CJD16"/>
      <c r="CJE16"/>
      <c r="CJF16"/>
      <c r="CJG16"/>
      <c r="CJH16"/>
      <c r="CJI16"/>
      <c r="CJJ16"/>
      <c r="CJK16"/>
      <c r="CJL16"/>
      <c r="CJM16"/>
      <c r="CJN16"/>
      <c r="CJO16"/>
      <c r="CJP16"/>
      <c r="CJQ16"/>
      <c r="CJR16"/>
      <c r="CJS16"/>
      <c r="CJT16"/>
      <c r="CJU16"/>
      <c r="CJV16"/>
      <c r="CJW16"/>
      <c r="CJX16"/>
      <c r="CJY16"/>
      <c r="CJZ16"/>
      <c r="CKA16"/>
      <c r="CKB16"/>
      <c r="CKC16"/>
      <c r="CKD16"/>
      <c r="CKE16"/>
      <c r="CKF16"/>
      <c r="CKG16"/>
      <c r="CKH16"/>
      <c r="CKI16"/>
      <c r="CKJ16"/>
      <c r="CKK16"/>
      <c r="CKL16"/>
      <c r="CKM16"/>
      <c r="CKN16"/>
      <c r="CKO16"/>
      <c r="CKP16"/>
      <c r="CKQ16"/>
      <c r="CKR16"/>
      <c r="CKS16"/>
      <c r="CKT16"/>
      <c r="CKU16"/>
      <c r="CKV16"/>
      <c r="CKW16"/>
      <c r="CKX16"/>
      <c r="CKY16"/>
      <c r="CKZ16"/>
      <c r="CLA16"/>
      <c r="CLB16"/>
      <c r="CLC16"/>
      <c r="CLD16"/>
      <c r="CLE16"/>
      <c r="CLF16"/>
      <c r="CLG16"/>
      <c r="CLH16"/>
      <c r="CLI16"/>
      <c r="CLJ16"/>
      <c r="CLK16"/>
      <c r="CLL16"/>
      <c r="CLM16"/>
      <c r="CLN16"/>
      <c r="CLO16"/>
      <c r="CLP16"/>
      <c r="CLQ16"/>
      <c r="CLR16"/>
      <c r="CLS16"/>
      <c r="CLT16"/>
      <c r="CLU16"/>
      <c r="CLV16"/>
      <c r="CLW16"/>
      <c r="CLX16"/>
      <c r="CLY16"/>
      <c r="CLZ16"/>
      <c r="CMA16"/>
      <c r="CMB16"/>
      <c r="CMC16"/>
      <c r="CMD16"/>
      <c r="CME16"/>
      <c r="CMF16"/>
      <c r="CMG16"/>
      <c r="CMH16"/>
      <c r="CMI16"/>
      <c r="CMJ16"/>
      <c r="CMK16"/>
      <c r="CML16"/>
      <c r="CMM16"/>
      <c r="CMN16"/>
      <c r="CMO16"/>
      <c r="CMP16"/>
      <c r="CMQ16"/>
      <c r="CMR16"/>
      <c r="CMS16"/>
      <c r="CMT16"/>
      <c r="CMU16"/>
      <c r="CMV16"/>
      <c r="CMW16"/>
      <c r="CMX16"/>
      <c r="CMY16"/>
      <c r="CMZ16"/>
      <c r="CNA16"/>
      <c r="CNB16"/>
      <c r="CNC16"/>
      <c r="CND16"/>
      <c r="CNE16"/>
      <c r="CNF16"/>
      <c r="CNG16"/>
      <c r="CNH16"/>
      <c r="CNI16"/>
      <c r="CNJ16"/>
      <c r="CNK16"/>
      <c r="CNL16"/>
      <c r="CNM16"/>
      <c r="CNN16"/>
      <c r="CNO16"/>
      <c r="CNP16"/>
      <c r="CNQ16"/>
      <c r="CNR16"/>
      <c r="CNS16"/>
      <c r="CNT16"/>
      <c r="CNU16"/>
      <c r="CNV16"/>
      <c r="CNW16"/>
      <c r="CNX16"/>
      <c r="CNY16"/>
      <c r="CNZ16"/>
      <c r="COA16"/>
      <c r="COB16"/>
      <c r="COC16"/>
      <c r="COD16"/>
      <c r="COE16"/>
      <c r="COF16"/>
      <c r="COG16"/>
      <c r="COH16"/>
      <c r="COI16"/>
      <c r="COJ16"/>
      <c r="COK16"/>
      <c r="COL16"/>
      <c r="COM16"/>
      <c r="CON16"/>
      <c r="COO16"/>
      <c r="COP16"/>
      <c r="COQ16"/>
      <c r="COR16"/>
      <c r="COS16"/>
      <c r="COT16"/>
      <c r="COU16"/>
      <c r="COV16"/>
      <c r="COW16"/>
      <c r="COX16"/>
      <c r="COY16"/>
      <c r="COZ16"/>
      <c r="CPA16"/>
      <c r="CPB16"/>
      <c r="CPC16"/>
      <c r="CPD16"/>
      <c r="CPE16"/>
      <c r="CPF16"/>
      <c r="CPG16"/>
      <c r="CPH16"/>
      <c r="CPI16"/>
      <c r="CPJ16"/>
      <c r="CPK16"/>
      <c r="CPL16"/>
      <c r="CPM16"/>
      <c r="CPN16"/>
      <c r="CPO16"/>
      <c r="CPP16"/>
      <c r="CPQ16"/>
      <c r="CPR16"/>
      <c r="CPS16"/>
      <c r="CPT16"/>
      <c r="CPU16"/>
      <c r="CPV16"/>
      <c r="CPW16"/>
      <c r="CPX16"/>
      <c r="CPY16"/>
      <c r="CPZ16"/>
      <c r="CQA16"/>
      <c r="CQB16"/>
      <c r="CQC16"/>
      <c r="CQD16"/>
      <c r="CQE16"/>
      <c r="CQF16"/>
      <c r="CQG16"/>
      <c r="CQH16"/>
      <c r="CQI16"/>
      <c r="CQJ16"/>
      <c r="CQK16"/>
      <c r="CQL16"/>
      <c r="CQM16"/>
      <c r="CQN16"/>
      <c r="CQO16"/>
      <c r="CQP16"/>
      <c r="CQQ16"/>
      <c r="CQR16"/>
      <c r="CQS16"/>
      <c r="CQT16"/>
      <c r="CQU16"/>
      <c r="CQV16"/>
      <c r="CQW16"/>
      <c r="CQX16"/>
      <c r="CQY16"/>
      <c r="CQZ16"/>
      <c r="CRA16"/>
      <c r="CRB16"/>
      <c r="CRC16"/>
      <c r="CRD16"/>
      <c r="CRE16"/>
      <c r="CRF16"/>
      <c r="CRG16"/>
      <c r="CRH16"/>
      <c r="CRI16"/>
      <c r="CRJ16"/>
      <c r="CRK16"/>
      <c r="CRL16"/>
      <c r="CRM16"/>
      <c r="CRN16"/>
      <c r="CRO16"/>
      <c r="CRP16"/>
      <c r="CRQ16"/>
      <c r="CRR16"/>
      <c r="CRS16"/>
      <c r="CRT16"/>
      <c r="CRU16"/>
      <c r="CRV16"/>
      <c r="CRW16"/>
      <c r="CRX16"/>
      <c r="CRY16"/>
      <c r="CRZ16"/>
      <c r="CSA16"/>
      <c r="CSB16"/>
      <c r="CSC16"/>
      <c r="CSD16"/>
      <c r="CSE16"/>
      <c r="CSF16"/>
      <c r="CSG16"/>
      <c r="CSH16"/>
      <c r="CSI16"/>
      <c r="CSJ16"/>
      <c r="CSK16"/>
      <c r="CSL16"/>
      <c r="CSM16"/>
      <c r="CSN16"/>
      <c r="CSO16"/>
      <c r="CSP16"/>
      <c r="CSQ16"/>
      <c r="CSR16"/>
      <c r="CSS16"/>
      <c r="CST16"/>
      <c r="CSU16"/>
      <c r="CSV16"/>
      <c r="CSW16"/>
      <c r="CSX16"/>
      <c r="CSY16"/>
      <c r="CSZ16"/>
      <c r="CTA16"/>
      <c r="CTB16"/>
      <c r="CTC16"/>
      <c r="CTD16"/>
      <c r="CTE16"/>
      <c r="CTF16"/>
      <c r="CTG16"/>
      <c r="CTH16"/>
      <c r="CTI16"/>
      <c r="CTJ16"/>
      <c r="CTK16"/>
      <c r="CTL16"/>
      <c r="CTM16"/>
      <c r="CTN16"/>
      <c r="CTO16"/>
      <c r="CTP16"/>
      <c r="CTQ16"/>
      <c r="CTR16"/>
      <c r="CTS16"/>
      <c r="CTT16"/>
      <c r="CTU16"/>
      <c r="CTV16"/>
      <c r="CTW16"/>
      <c r="CTX16"/>
      <c r="CTY16"/>
      <c r="CTZ16"/>
      <c r="CUA16"/>
      <c r="CUB16"/>
      <c r="CUC16"/>
      <c r="CUD16"/>
      <c r="CUE16"/>
      <c r="CUF16"/>
      <c r="CUG16"/>
      <c r="CUH16"/>
      <c r="CUI16"/>
      <c r="CUJ16"/>
      <c r="CUK16"/>
      <c r="CUL16"/>
      <c r="CUM16"/>
      <c r="CUN16"/>
      <c r="CUO16"/>
      <c r="CUP16"/>
      <c r="CUQ16"/>
      <c r="CUR16"/>
      <c r="CUS16"/>
      <c r="CUT16"/>
      <c r="CUU16"/>
      <c r="CUV16"/>
      <c r="CUW16"/>
      <c r="CUX16"/>
      <c r="CUY16"/>
      <c r="CUZ16"/>
      <c r="CVA16"/>
      <c r="CVB16"/>
      <c r="CVC16"/>
      <c r="CVD16"/>
      <c r="CVE16"/>
      <c r="CVF16"/>
      <c r="CVG16"/>
      <c r="CVH16"/>
      <c r="CVI16"/>
      <c r="CVJ16"/>
      <c r="CVK16"/>
      <c r="CVL16"/>
      <c r="CVM16"/>
      <c r="CVN16"/>
      <c r="CVO16"/>
      <c r="CVP16"/>
      <c r="CVQ16"/>
      <c r="CVR16"/>
      <c r="CVS16"/>
      <c r="CVT16"/>
      <c r="CVU16"/>
      <c r="CVV16"/>
      <c r="CVW16"/>
      <c r="CVX16"/>
      <c r="CVY16"/>
      <c r="CVZ16"/>
      <c r="CWA16"/>
      <c r="CWB16"/>
      <c r="CWC16"/>
      <c r="CWD16"/>
      <c r="CWE16"/>
      <c r="CWF16"/>
      <c r="CWG16"/>
      <c r="CWH16"/>
      <c r="CWI16"/>
      <c r="CWJ16"/>
      <c r="CWK16"/>
      <c r="CWL16"/>
      <c r="CWM16"/>
      <c r="CWN16"/>
      <c r="CWO16"/>
      <c r="CWP16"/>
      <c r="CWQ16"/>
      <c r="CWR16"/>
      <c r="CWS16"/>
      <c r="CWT16"/>
      <c r="CWU16"/>
      <c r="CWV16"/>
      <c r="CWW16"/>
      <c r="CWX16"/>
      <c r="CWY16"/>
      <c r="CWZ16"/>
      <c r="CXA16"/>
      <c r="CXB16"/>
      <c r="CXC16"/>
      <c r="CXD16"/>
      <c r="CXE16"/>
      <c r="CXF16"/>
      <c r="CXG16"/>
      <c r="CXH16"/>
      <c r="CXI16"/>
      <c r="CXJ16"/>
      <c r="CXK16"/>
      <c r="CXL16"/>
      <c r="CXM16"/>
      <c r="CXN16"/>
      <c r="CXO16"/>
      <c r="CXP16"/>
      <c r="CXQ16"/>
      <c r="CXR16"/>
      <c r="CXS16"/>
      <c r="CXT16"/>
      <c r="CXU16"/>
      <c r="CXV16"/>
      <c r="CXW16"/>
      <c r="CXX16"/>
      <c r="CXY16"/>
      <c r="CXZ16"/>
      <c r="CYA16"/>
      <c r="CYB16"/>
      <c r="CYC16"/>
      <c r="CYD16"/>
      <c r="CYE16"/>
      <c r="CYF16"/>
      <c r="CYG16"/>
      <c r="CYH16"/>
      <c r="CYI16"/>
      <c r="CYJ16"/>
      <c r="CYK16"/>
      <c r="CYL16"/>
      <c r="CYM16"/>
      <c r="CYN16"/>
      <c r="CYO16"/>
      <c r="CYP16"/>
      <c r="CYQ16"/>
      <c r="CYR16"/>
      <c r="CYS16"/>
      <c r="CYT16"/>
      <c r="CYU16"/>
      <c r="CYV16"/>
      <c r="CYW16"/>
      <c r="CYX16"/>
      <c r="CYY16"/>
      <c r="CYZ16"/>
      <c r="CZA16"/>
      <c r="CZB16"/>
      <c r="CZC16"/>
      <c r="CZD16"/>
      <c r="CZE16"/>
      <c r="CZF16"/>
      <c r="CZG16"/>
      <c r="CZH16"/>
      <c r="CZI16"/>
      <c r="CZJ16"/>
      <c r="CZK16"/>
      <c r="CZL16"/>
      <c r="CZM16"/>
      <c r="CZN16"/>
      <c r="CZO16"/>
      <c r="CZP16"/>
      <c r="CZQ16"/>
      <c r="CZR16"/>
      <c r="CZS16"/>
      <c r="CZT16"/>
      <c r="CZU16"/>
      <c r="CZV16"/>
      <c r="CZW16"/>
      <c r="CZX16"/>
      <c r="CZY16"/>
      <c r="CZZ16"/>
      <c r="DAA16"/>
      <c r="DAB16"/>
      <c r="DAC16"/>
      <c r="DAD16"/>
      <c r="DAE16"/>
      <c r="DAF16"/>
      <c r="DAG16"/>
      <c r="DAH16"/>
      <c r="DAI16"/>
      <c r="DAJ16"/>
      <c r="DAK16"/>
      <c r="DAL16"/>
      <c r="DAM16"/>
      <c r="DAN16"/>
      <c r="DAO16"/>
      <c r="DAP16"/>
      <c r="DAQ16"/>
      <c r="DAR16"/>
      <c r="DAS16"/>
      <c r="DAT16"/>
      <c r="DAU16"/>
      <c r="DAV16"/>
      <c r="DAW16"/>
      <c r="DAX16"/>
      <c r="DAY16"/>
      <c r="DAZ16"/>
      <c r="DBA16"/>
      <c r="DBB16"/>
      <c r="DBC16"/>
      <c r="DBD16"/>
      <c r="DBE16"/>
      <c r="DBF16"/>
      <c r="DBG16"/>
      <c r="DBH16"/>
      <c r="DBI16"/>
      <c r="DBJ16"/>
      <c r="DBK16"/>
      <c r="DBL16"/>
      <c r="DBM16"/>
      <c r="DBN16"/>
      <c r="DBO16"/>
      <c r="DBP16"/>
      <c r="DBQ16"/>
      <c r="DBR16"/>
      <c r="DBS16"/>
      <c r="DBT16"/>
      <c r="DBU16"/>
      <c r="DBV16"/>
      <c r="DBW16"/>
      <c r="DBX16"/>
      <c r="DBY16"/>
      <c r="DBZ16"/>
      <c r="DCA16"/>
      <c r="DCB16"/>
      <c r="DCC16"/>
      <c r="DCD16"/>
      <c r="DCE16"/>
      <c r="DCF16"/>
      <c r="DCG16"/>
      <c r="DCH16"/>
      <c r="DCI16"/>
      <c r="DCJ16"/>
      <c r="DCK16"/>
      <c r="DCL16"/>
      <c r="DCM16"/>
      <c r="DCN16"/>
      <c r="DCO16"/>
      <c r="DCP16"/>
      <c r="DCQ16"/>
      <c r="DCR16"/>
      <c r="DCS16"/>
      <c r="DCT16"/>
      <c r="DCU16"/>
      <c r="DCV16"/>
      <c r="DCW16"/>
      <c r="DCX16"/>
      <c r="DCY16"/>
      <c r="DCZ16"/>
      <c r="DDA16"/>
      <c r="DDB16"/>
      <c r="DDC16"/>
      <c r="DDD16"/>
      <c r="DDE16"/>
      <c r="DDF16"/>
      <c r="DDG16"/>
      <c r="DDH16"/>
      <c r="DDI16"/>
      <c r="DDJ16"/>
      <c r="DDK16"/>
      <c r="DDL16"/>
      <c r="DDM16"/>
      <c r="DDN16"/>
      <c r="DDO16"/>
      <c r="DDP16"/>
      <c r="DDQ16"/>
      <c r="DDR16"/>
      <c r="DDS16"/>
      <c r="DDT16"/>
      <c r="DDU16"/>
      <c r="DDV16"/>
      <c r="DDW16"/>
      <c r="DDX16"/>
      <c r="DDY16"/>
      <c r="DDZ16"/>
      <c r="DEA16"/>
      <c r="DEB16"/>
      <c r="DEC16"/>
      <c r="DED16"/>
      <c r="DEE16"/>
      <c r="DEF16"/>
      <c r="DEG16"/>
      <c r="DEH16"/>
      <c r="DEI16"/>
      <c r="DEJ16"/>
      <c r="DEK16"/>
      <c r="DEL16"/>
      <c r="DEM16"/>
      <c r="DEN16"/>
      <c r="DEO16"/>
      <c r="DEP16"/>
      <c r="DEQ16"/>
      <c r="DER16"/>
      <c r="DES16"/>
      <c r="DET16"/>
      <c r="DEU16"/>
      <c r="DEV16"/>
      <c r="DEW16"/>
      <c r="DEX16"/>
      <c r="DEY16"/>
      <c r="DEZ16"/>
      <c r="DFA16"/>
      <c r="DFB16"/>
      <c r="DFC16"/>
      <c r="DFD16"/>
      <c r="DFE16"/>
      <c r="DFF16"/>
      <c r="DFG16"/>
      <c r="DFH16"/>
      <c r="DFI16"/>
      <c r="DFJ16"/>
      <c r="DFK16"/>
      <c r="DFL16"/>
      <c r="DFM16"/>
      <c r="DFN16"/>
      <c r="DFO16"/>
      <c r="DFP16"/>
      <c r="DFQ16"/>
      <c r="DFR16"/>
      <c r="DFS16"/>
      <c r="DFT16"/>
      <c r="DFU16"/>
      <c r="DFV16"/>
      <c r="DFW16"/>
      <c r="DFX16"/>
      <c r="DFY16"/>
      <c r="DFZ16"/>
      <c r="DGA16"/>
      <c r="DGB16"/>
      <c r="DGC16"/>
      <c r="DGD16"/>
      <c r="DGE16"/>
      <c r="DGF16"/>
      <c r="DGG16"/>
      <c r="DGH16"/>
      <c r="DGI16"/>
      <c r="DGJ16"/>
      <c r="DGK16"/>
      <c r="DGL16"/>
      <c r="DGM16"/>
      <c r="DGN16"/>
      <c r="DGO16"/>
      <c r="DGP16"/>
      <c r="DGQ16"/>
      <c r="DGR16"/>
      <c r="DGS16"/>
      <c r="DGT16"/>
      <c r="DGU16"/>
      <c r="DGV16"/>
      <c r="DGW16"/>
      <c r="DGX16"/>
      <c r="DGY16"/>
      <c r="DGZ16"/>
      <c r="DHA16"/>
      <c r="DHB16"/>
      <c r="DHC16"/>
      <c r="DHD16"/>
      <c r="DHE16"/>
      <c r="DHF16"/>
      <c r="DHG16"/>
      <c r="DHH16"/>
      <c r="DHI16"/>
      <c r="DHJ16"/>
      <c r="DHK16"/>
      <c r="DHL16"/>
      <c r="DHM16"/>
      <c r="DHN16"/>
      <c r="DHO16"/>
      <c r="DHP16"/>
      <c r="DHQ16"/>
      <c r="DHR16"/>
      <c r="DHS16"/>
      <c r="DHT16"/>
      <c r="DHU16"/>
      <c r="DHV16"/>
      <c r="DHW16"/>
      <c r="DHX16"/>
      <c r="DHY16"/>
      <c r="DHZ16"/>
      <c r="DIA16"/>
      <c r="DIB16"/>
      <c r="DIC16"/>
      <c r="DID16"/>
      <c r="DIE16"/>
      <c r="DIF16"/>
      <c r="DIG16"/>
      <c r="DIH16"/>
      <c r="DII16"/>
      <c r="DIJ16"/>
      <c r="DIK16"/>
      <c r="DIL16"/>
      <c r="DIM16"/>
      <c r="DIN16"/>
      <c r="DIO16"/>
      <c r="DIP16"/>
      <c r="DIQ16"/>
      <c r="DIR16"/>
      <c r="DIS16"/>
      <c r="DIT16"/>
      <c r="DIU16"/>
      <c r="DIV16"/>
      <c r="DIW16"/>
      <c r="DIX16"/>
      <c r="DIY16"/>
      <c r="DIZ16"/>
      <c r="DJA16"/>
      <c r="DJB16"/>
      <c r="DJC16"/>
      <c r="DJD16"/>
      <c r="DJE16"/>
      <c r="DJF16"/>
      <c r="DJG16"/>
      <c r="DJH16"/>
      <c r="DJI16"/>
      <c r="DJJ16"/>
      <c r="DJK16"/>
      <c r="DJL16"/>
      <c r="DJM16"/>
      <c r="DJN16"/>
      <c r="DJO16"/>
      <c r="DJP16"/>
      <c r="DJQ16"/>
      <c r="DJR16"/>
      <c r="DJS16"/>
      <c r="DJT16"/>
      <c r="DJU16"/>
      <c r="DJV16"/>
      <c r="DJW16"/>
      <c r="DJX16"/>
      <c r="DJY16"/>
      <c r="DJZ16"/>
      <c r="DKA16"/>
      <c r="DKB16"/>
      <c r="DKC16"/>
      <c r="DKD16"/>
      <c r="DKE16"/>
      <c r="DKF16"/>
      <c r="DKG16"/>
      <c r="DKH16"/>
      <c r="DKI16"/>
      <c r="DKJ16"/>
      <c r="DKK16"/>
      <c r="DKL16"/>
      <c r="DKM16"/>
      <c r="DKN16"/>
      <c r="DKO16"/>
      <c r="DKP16"/>
      <c r="DKQ16"/>
      <c r="DKR16"/>
      <c r="DKS16"/>
      <c r="DKT16"/>
      <c r="DKU16"/>
      <c r="DKV16"/>
      <c r="DKW16"/>
      <c r="DKX16"/>
      <c r="DKY16"/>
      <c r="DKZ16"/>
      <c r="DLA16"/>
      <c r="DLB16"/>
      <c r="DLC16"/>
      <c r="DLD16"/>
      <c r="DLE16"/>
      <c r="DLF16"/>
      <c r="DLG16"/>
      <c r="DLH16"/>
      <c r="DLI16"/>
      <c r="DLJ16"/>
      <c r="DLK16"/>
      <c r="DLL16"/>
      <c r="DLM16"/>
      <c r="DLN16"/>
      <c r="DLO16"/>
      <c r="DLP16"/>
      <c r="DLQ16"/>
      <c r="DLR16"/>
      <c r="DLS16"/>
      <c r="DLT16"/>
      <c r="DLU16"/>
      <c r="DLV16"/>
      <c r="DLW16"/>
      <c r="DLX16"/>
      <c r="DLY16"/>
      <c r="DLZ16"/>
      <c r="DMA16"/>
      <c r="DMB16"/>
      <c r="DMC16"/>
      <c r="DMD16"/>
      <c r="DME16"/>
      <c r="DMF16"/>
      <c r="DMG16"/>
      <c r="DMH16"/>
      <c r="DMI16"/>
      <c r="DMJ16"/>
      <c r="DMK16"/>
      <c r="DML16"/>
      <c r="DMM16"/>
      <c r="DMN16"/>
      <c r="DMO16"/>
      <c r="DMP16"/>
      <c r="DMQ16"/>
      <c r="DMR16"/>
      <c r="DMS16"/>
      <c r="DMT16"/>
      <c r="DMU16"/>
      <c r="DMV16"/>
      <c r="DMW16"/>
      <c r="DMX16"/>
      <c r="DMY16"/>
      <c r="DMZ16"/>
      <c r="DNA16"/>
      <c r="DNB16"/>
      <c r="DNC16"/>
      <c r="DND16"/>
      <c r="DNE16"/>
      <c r="DNF16"/>
      <c r="DNG16"/>
      <c r="DNH16"/>
      <c r="DNI16"/>
      <c r="DNJ16"/>
      <c r="DNK16"/>
      <c r="DNL16"/>
      <c r="DNM16"/>
      <c r="DNN16"/>
      <c r="DNO16"/>
      <c r="DNP16"/>
      <c r="DNQ16"/>
      <c r="DNR16"/>
      <c r="DNS16"/>
      <c r="DNT16"/>
      <c r="DNU16"/>
      <c r="DNV16"/>
      <c r="DNW16"/>
      <c r="DNX16"/>
      <c r="DNY16"/>
      <c r="DNZ16"/>
      <c r="DOA16"/>
      <c r="DOB16"/>
      <c r="DOC16"/>
      <c r="DOD16"/>
      <c r="DOE16"/>
      <c r="DOF16"/>
      <c r="DOG16"/>
      <c r="DOH16"/>
      <c r="DOI16"/>
      <c r="DOJ16"/>
      <c r="DOK16"/>
      <c r="DOL16"/>
      <c r="DOM16"/>
      <c r="DON16"/>
      <c r="DOO16"/>
      <c r="DOP16"/>
      <c r="DOQ16"/>
      <c r="DOR16"/>
      <c r="DOS16"/>
      <c r="DOT16"/>
      <c r="DOU16"/>
      <c r="DOV16"/>
      <c r="DOW16"/>
      <c r="DOX16"/>
      <c r="DOY16"/>
      <c r="DOZ16"/>
      <c r="DPA16"/>
      <c r="DPB16"/>
      <c r="DPC16"/>
      <c r="DPD16"/>
      <c r="DPE16"/>
      <c r="DPF16"/>
      <c r="DPG16"/>
      <c r="DPH16"/>
      <c r="DPI16"/>
      <c r="DPJ16"/>
      <c r="DPK16"/>
      <c r="DPL16"/>
      <c r="DPM16"/>
      <c r="DPN16"/>
      <c r="DPO16"/>
      <c r="DPP16"/>
      <c r="DPQ16"/>
      <c r="DPR16"/>
      <c r="DPS16"/>
      <c r="DPT16"/>
      <c r="DPU16"/>
      <c r="DPV16"/>
      <c r="DPW16"/>
      <c r="DPX16"/>
      <c r="DPY16"/>
      <c r="DPZ16"/>
      <c r="DQA16"/>
      <c r="DQB16"/>
      <c r="DQC16"/>
      <c r="DQD16"/>
      <c r="DQE16"/>
      <c r="DQF16"/>
      <c r="DQG16"/>
      <c r="DQH16"/>
      <c r="DQI16"/>
      <c r="DQJ16"/>
      <c r="DQK16"/>
      <c r="DQL16"/>
      <c r="DQM16"/>
      <c r="DQN16"/>
      <c r="DQO16"/>
      <c r="DQP16"/>
      <c r="DQQ16"/>
      <c r="DQR16"/>
      <c r="DQS16"/>
      <c r="DQT16"/>
      <c r="DQU16"/>
      <c r="DQV16"/>
      <c r="DQW16"/>
      <c r="DQX16"/>
      <c r="DQY16"/>
      <c r="DQZ16"/>
      <c r="DRA16"/>
      <c r="DRB16"/>
      <c r="DRC16"/>
      <c r="DRD16"/>
      <c r="DRE16"/>
      <c r="DRF16"/>
      <c r="DRG16"/>
      <c r="DRH16"/>
      <c r="DRI16"/>
      <c r="DRJ16"/>
      <c r="DRK16"/>
      <c r="DRL16"/>
      <c r="DRM16"/>
      <c r="DRN16"/>
      <c r="DRO16"/>
      <c r="DRP16"/>
      <c r="DRQ16"/>
      <c r="DRR16"/>
      <c r="DRS16"/>
      <c r="DRT16"/>
      <c r="DRU16"/>
      <c r="DRV16"/>
      <c r="DRW16"/>
      <c r="DRX16"/>
      <c r="DRY16"/>
      <c r="DRZ16"/>
      <c r="DSA16"/>
      <c r="DSB16"/>
      <c r="DSC16"/>
      <c r="DSD16"/>
      <c r="DSE16"/>
      <c r="DSF16"/>
      <c r="DSG16"/>
      <c r="DSH16"/>
      <c r="DSI16"/>
      <c r="DSJ16"/>
      <c r="DSK16"/>
      <c r="DSL16"/>
      <c r="DSM16"/>
      <c r="DSN16"/>
      <c r="DSO16"/>
      <c r="DSP16"/>
      <c r="DSQ16"/>
      <c r="DSR16"/>
      <c r="DSS16"/>
      <c r="DST16"/>
      <c r="DSU16"/>
      <c r="DSV16"/>
      <c r="DSW16"/>
      <c r="DSX16"/>
      <c r="DSY16"/>
      <c r="DSZ16"/>
      <c r="DTA16"/>
      <c r="DTB16"/>
      <c r="DTC16"/>
      <c r="DTD16"/>
      <c r="DTE16"/>
      <c r="DTF16"/>
      <c r="DTG16"/>
      <c r="DTH16"/>
      <c r="DTI16"/>
      <c r="DTJ16"/>
      <c r="DTK16"/>
      <c r="DTL16"/>
      <c r="DTM16"/>
      <c r="DTN16"/>
      <c r="DTO16"/>
      <c r="DTP16"/>
      <c r="DTQ16"/>
      <c r="DTR16"/>
      <c r="DTS16"/>
      <c r="DTT16"/>
      <c r="DTU16"/>
      <c r="DTV16"/>
      <c r="DTW16"/>
      <c r="DTX16"/>
      <c r="DTY16"/>
      <c r="DTZ16"/>
      <c r="DUA16"/>
      <c r="DUB16"/>
      <c r="DUC16"/>
      <c r="DUD16"/>
      <c r="DUE16"/>
      <c r="DUF16"/>
      <c r="DUG16"/>
      <c r="DUH16"/>
      <c r="DUI16"/>
      <c r="DUJ16"/>
      <c r="DUK16"/>
      <c r="DUL16"/>
      <c r="DUM16"/>
      <c r="DUN16"/>
      <c r="DUO16"/>
      <c r="DUP16"/>
      <c r="DUQ16"/>
      <c r="DUR16"/>
      <c r="DUS16"/>
      <c r="DUT16"/>
      <c r="DUU16"/>
      <c r="DUV16"/>
      <c r="DUW16"/>
      <c r="DUX16"/>
      <c r="DUY16"/>
      <c r="DUZ16"/>
      <c r="DVA16"/>
      <c r="DVB16"/>
      <c r="DVC16"/>
      <c r="DVD16"/>
      <c r="DVE16"/>
      <c r="DVF16"/>
      <c r="DVG16"/>
      <c r="DVH16"/>
      <c r="DVI16"/>
      <c r="DVJ16"/>
      <c r="DVK16"/>
      <c r="DVL16"/>
      <c r="DVM16"/>
      <c r="DVN16"/>
      <c r="DVO16"/>
      <c r="DVP16"/>
      <c r="DVQ16"/>
      <c r="DVR16"/>
      <c r="DVS16"/>
      <c r="DVT16"/>
      <c r="DVU16"/>
      <c r="DVV16"/>
      <c r="DVW16"/>
      <c r="DVX16"/>
      <c r="DVY16"/>
      <c r="DVZ16"/>
      <c r="DWA16"/>
      <c r="DWB16"/>
      <c r="DWC16"/>
      <c r="DWD16"/>
      <c r="DWE16"/>
      <c r="DWF16"/>
      <c r="DWG16"/>
      <c r="DWH16"/>
      <c r="DWI16"/>
      <c r="DWJ16"/>
      <c r="DWK16"/>
      <c r="DWL16"/>
      <c r="DWM16"/>
      <c r="DWN16"/>
      <c r="DWO16"/>
      <c r="DWP16"/>
      <c r="DWQ16"/>
      <c r="DWR16"/>
      <c r="DWS16"/>
      <c r="DWT16"/>
      <c r="DWU16"/>
      <c r="DWV16"/>
      <c r="DWW16"/>
      <c r="DWX16"/>
      <c r="DWY16"/>
      <c r="DWZ16"/>
      <c r="DXA16"/>
      <c r="DXB16"/>
      <c r="DXC16"/>
      <c r="DXD16"/>
      <c r="DXE16"/>
      <c r="DXF16"/>
      <c r="DXG16"/>
      <c r="DXH16"/>
      <c r="DXI16"/>
      <c r="DXJ16"/>
      <c r="DXK16"/>
      <c r="DXL16"/>
      <c r="DXM16"/>
      <c r="DXN16"/>
      <c r="DXO16"/>
      <c r="DXP16"/>
      <c r="DXQ16"/>
      <c r="DXR16"/>
      <c r="DXS16"/>
      <c r="DXT16"/>
      <c r="DXU16"/>
      <c r="DXV16"/>
      <c r="DXW16"/>
      <c r="DXX16"/>
      <c r="DXY16"/>
      <c r="DXZ16"/>
      <c r="DYA16"/>
      <c r="DYB16"/>
      <c r="DYC16"/>
      <c r="DYD16"/>
      <c r="DYE16"/>
      <c r="DYF16"/>
      <c r="DYG16"/>
      <c r="DYH16"/>
      <c r="DYI16"/>
      <c r="DYJ16"/>
      <c r="DYK16"/>
      <c r="DYL16"/>
      <c r="DYM16"/>
      <c r="DYN16"/>
      <c r="DYO16"/>
      <c r="DYP16"/>
      <c r="DYQ16"/>
      <c r="DYR16"/>
      <c r="DYS16"/>
      <c r="DYT16"/>
      <c r="DYU16"/>
      <c r="DYV16"/>
      <c r="DYW16"/>
      <c r="DYX16"/>
      <c r="DYY16"/>
      <c r="DYZ16"/>
      <c r="DZA16"/>
      <c r="DZB16"/>
      <c r="DZC16"/>
      <c r="DZD16"/>
      <c r="DZE16"/>
      <c r="DZF16"/>
      <c r="DZG16"/>
      <c r="DZH16"/>
      <c r="DZI16"/>
      <c r="DZJ16"/>
      <c r="DZK16"/>
      <c r="DZL16"/>
      <c r="DZM16"/>
      <c r="DZN16"/>
      <c r="DZO16"/>
      <c r="DZP16"/>
      <c r="DZQ16"/>
      <c r="DZR16"/>
      <c r="DZS16"/>
      <c r="DZT16"/>
      <c r="DZU16"/>
      <c r="DZV16"/>
      <c r="DZW16"/>
      <c r="DZX16"/>
      <c r="DZY16"/>
      <c r="DZZ16"/>
      <c r="EAA16"/>
      <c r="EAB16"/>
      <c r="EAC16"/>
      <c r="EAD16"/>
      <c r="EAE16"/>
      <c r="EAF16"/>
      <c r="EAG16"/>
      <c r="EAH16"/>
      <c r="EAI16"/>
      <c r="EAJ16"/>
      <c r="EAK16"/>
      <c r="EAL16"/>
      <c r="EAM16"/>
      <c r="EAN16"/>
      <c r="EAO16"/>
      <c r="EAP16"/>
      <c r="EAQ16"/>
      <c r="EAR16"/>
      <c r="EAS16"/>
      <c r="EAT16"/>
      <c r="EAU16"/>
      <c r="EAV16"/>
      <c r="EAW16"/>
      <c r="EAX16"/>
      <c r="EAY16"/>
      <c r="EAZ16"/>
      <c r="EBA16"/>
      <c r="EBB16"/>
      <c r="EBC16"/>
      <c r="EBD16"/>
      <c r="EBE16"/>
      <c r="EBF16"/>
      <c r="EBG16"/>
      <c r="EBH16"/>
      <c r="EBI16"/>
      <c r="EBJ16"/>
      <c r="EBK16"/>
      <c r="EBL16"/>
      <c r="EBM16"/>
      <c r="EBN16"/>
      <c r="EBO16"/>
      <c r="EBP16"/>
      <c r="EBQ16"/>
      <c r="EBR16"/>
      <c r="EBS16"/>
      <c r="EBT16"/>
      <c r="EBU16"/>
      <c r="EBV16"/>
      <c r="EBW16"/>
      <c r="EBX16"/>
      <c r="EBY16"/>
      <c r="EBZ16"/>
      <c r="ECA16"/>
      <c r="ECB16"/>
      <c r="ECC16"/>
      <c r="ECD16"/>
      <c r="ECE16"/>
      <c r="ECF16"/>
      <c r="ECG16"/>
      <c r="ECH16"/>
      <c r="ECI16"/>
      <c r="ECJ16"/>
      <c r="ECK16"/>
      <c r="ECL16"/>
      <c r="ECM16"/>
      <c r="ECN16"/>
      <c r="ECO16"/>
      <c r="ECP16"/>
      <c r="ECQ16"/>
      <c r="ECR16"/>
      <c r="ECS16"/>
      <c r="ECT16"/>
      <c r="ECU16"/>
      <c r="ECV16"/>
      <c r="ECW16"/>
      <c r="ECX16"/>
      <c r="ECY16"/>
      <c r="ECZ16"/>
      <c r="EDA16"/>
      <c r="EDB16"/>
      <c r="EDC16"/>
      <c r="EDD16"/>
      <c r="EDE16"/>
      <c r="EDF16"/>
      <c r="EDG16"/>
      <c r="EDH16"/>
      <c r="EDI16"/>
      <c r="EDJ16"/>
      <c r="EDK16"/>
      <c r="EDL16"/>
      <c r="EDM16"/>
      <c r="EDN16"/>
      <c r="EDO16"/>
      <c r="EDP16"/>
      <c r="EDQ16"/>
    </row>
    <row r="17" spans="2:3501" ht="15.75" x14ac:dyDescent="0.25">
      <c r="B17" s="19"/>
      <c r="C17" s="135"/>
      <c r="D17" s="20"/>
      <c r="E17" s="19"/>
      <c r="F17"/>
      <c r="H17"/>
      <c r="I17"/>
      <c r="J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  <c r="IW17"/>
      <c r="IX17"/>
      <c r="IY17"/>
      <c r="IZ17"/>
      <c r="JA17"/>
      <c r="JB17"/>
      <c r="JC17"/>
      <c r="JD17"/>
      <c r="JE17"/>
      <c r="JF17"/>
      <c r="JG17"/>
      <c r="JH17"/>
      <c r="JI17"/>
      <c r="JJ17"/>
      <c r="JK17"/>
      <c r="JL17"/>
      <c r="JM17"/>
      <c r="JN17"/>
      <c r="JO17"/>
      <c r="JP17"/>
      <c r="JQ17"/>
      <c r="JR17"/>
      <c r="JS17"/>
      <c r="JT17"/>
      <c r="JU17"/>
      <c r="JV17"/>
      <c r="JW17"/>
      <c r="JX17"/>
      <c r="JY17"/>
      <c r="JZ17"/>
      <c r="KA17"/>
      <c r="KB17"/>
      <c r="KC17"/>
      <c r="KD17"/>
      <c r="KE17"/>
      <c r="KF17"/>
      <c r="KG17"/>
      <c r="KH17"/>
      <c r="KI17"/>
      <c r="KJ17"/>
      <c r="KK17"/>
      <c r="KL17"/>
      <c r="KM17"/>
      <c r="KN17"/>
      <c r="KO17"/>
      <c r="KP17"/>
      <c r="KQ17"/>
      <c r="KR17"/>
      <c r="KS17"/>
      <c r="KT17"/>
      <c r="KU17"/>
      <c r="KV17"/>
      <c r="KW17"/>
      <c r="KX17"/>
      <c r="KY17"/>
      <c r="KZ17"/>
      <c r="LA17"/>
      <c r="LB17"/>
      <c r="LC17"/>
      <c r="LD17"/>
      <c r="LE17"/>
      <c r="LF17"/>
      <c r="LG17"/>
      <c r="LH17"/>
      <c r="LI17"/>
      <c r="LJ17"/>
      <c r="LK17"/>
      <c r="LL17"/>
      <c r="LM17"/>
      <c r="LN17"/>
      <c r="LO17"/>
      <c r="LP17"/>
      <c r="LQ17"/>
      <c r="LR17"/>
      <c r="LS17"/>
      <c r="LT17"/>
      <c r="LU17"/>
      <c r="LV17"/>
      <c r="LW17"/>
      <c r="LX17"/>
      <c r="LY17"/>
      <c r="LZ17"/>
      <c r="MA17"/>
      <c r="MB17"/>
      <c r="MC17"/>
      <c r="MD17"/>
      <c r="ME17"/>
      <c r="MF17"/>
      <c r="MG17"/>
      <c r="MH17"/>
      <c r="MI17"/>
      <c r="MJ17"/>
      <c r="MK17"/>
      <c r="ML17"/>
      <c r="MM17"/>
      <c r="MN17"/>
      <c r="MO17"/>
      <c r="MP17"/>
      <c r="MQ17"/>
      <c r="MR17"/>
      <c r="MS17"/>
      <c r="MT17"/>
      <c r="MU17"/>
      <c r="MV17"/>
      <c r="MW17"/>
      <c r="MX17"/>
      <c r="MY17"/>
      <c r="MZ17"/>
      <c r="NA17"/>
      <c r="NB17"/>
      <c r="NC17"/>
      <c r="ND17"/>
      <c r="NE17"/>
      <c r="NF17"/>
      <c r="NG17"/>
      <c r="NH17"/>
      <c r="NI17"/>
      <c r="NJ17"/>
      <c r="NK17"/>
      <c r="NL17"/>
      <c r="NM17"/>
      <c r="NN17"/>
      <c r="NO17"/>
      <c r="NP17"/>
      <c r="NQ17"/>
      <c r="NR17"/>
      <c r="NS17"/>
      <c r="NT17"/>
      <c r="NU17"/>
      <c r="NV17"/>
      <c r="NW17"/>
      <c r="NX17"/>
      <c r="NY17"/>
      <c r="NZ17"/>
      <c r="OA17"/>
      <c r="OB17"/>
      <c r="OC17"/>
      <c r="OD17"/>
      <c r="OE17"/>
      <c r="OF17"/>
      <c r="OG17"/>
      <c r="OH17"/>
      <c r="OI17"/>
      <c r="OJ17"/>
      <c r="OK17"/>
      <c r="OL17"/>
      <c r="OM17"/>
      <c r="ON17"/>
      <c r="OO17"/>
      <c r="OP17"/>
      <c r="OQ17"/>
      <c r="OR17"/>
      <c r="OS17"/>
      <c r="OT17"/>
      <c r="OU17"/>
      <c r="OV17"/>
      <c r="OW17"/>
      <c r="OX17"/>
      <c r="OY17"/>
      <c r="OZ17"/>
      <c r="PA17"/>
      <c r="PB17"/>
      <c r="PC17"/>
      <c r="PD17"/>
      <c r="PE17"/>
      <c r="PF17"/>
      <c r="PG17"/>
      <c r="PH17"/>
      <c r="PI17"/>
      <c r="PJ17"/>
      <c r="PK17"/>
      <c r="PL17"/>
      <c r="PM17"/>
      <c r="PN17"/>
      <c r="PO17"/>
      <c r="PP17"/>
      <c r="PQ17"/>
      <c r="PR17"/>
      <c r="PS17"/>
      <c r="PT17"/>
      <c r="PU17"/>
      <c r="PV17"/>
      <c r="PW17"/>
      <c r="PX17"/>
      <c r="PY17"/>
      <c r="PZ17"/>
      <c r="QA17"/>
      <c r="QB17"/>
      <c r="QC17"/>
      <c r="QD17"/>
      <c r="QE17"/>
      <c r="QF17"/>
      <c r="QG17"/>
      <c r="QH17"/>
      <c r="QI17"/>
      <c r="QJ17"/>
      <c r="QK17"/>
      <c r="QL17"/>
      <c r="QM17"/>
      <c r="QN17"/>
      <c r="QO17"/>
      <c r="QP17"/>
      <c r="QQ17"/>
      <c r="QR17"/>
      <c r="QS17"/>
      <c r="QT17"/>
      <c r="QU17"/>
      <c r="QV17"/>
      <c r="QW17"/>
      <c r="QX17"/>
      <c r="QY17"/>
      <c r="QZ17"/>
      <c r="RA17"/>
      <c r="RB17"/>
      <c r="RC17"/>
      <c r="RD17"/>
      <c r="RE17"/>
      <c r="RF17"/>
      <c r="RG17"/>
      <c r="RH17"/>
      <c r="RI17"/>
      <c r="RJ17"/>
      <c r="RK17"/>
      <c r="RL17"/>
      <c r="RM17"/>
      <c r="RN17"/>
      <c r="RO17"/>
      <c r="RP17"/>
      <c r="RQ17"/>
      <c r="RR17"/>
      <c r="RS17"/>
      <c r="RT17"/>
      <c r="RU17"/>
      <c r="RV17"/>
      <c r="RW17"/>
      <c r="RX17"/>
      <c r="RY17"/>
      <c r="RZ17"/>
      <c r="SA17"/>
      <c r="SB17"/>
      <c r="SC17"/>
      <c r="SD17"/>
      <c r="SE17"/>
      <c r="SF17"/>
      <c r="SG17"/>
      <c r="SH17"/>
      <c r="SI17"/>
      <c r="SJ17"/>
      <c r="SK17"/>
      <c r="SL17"/>
      <c r="SM17"/>
      <c r="SN17"/>
      <c r="SO17"/>
      <c r="SP17"/>
      <c r="SQ17"/>
      <c r="SR17"/>
      <c r="SS17"/>
      <c r="ST17"/>
      <c r="SU17"/>
      <c r="SV17"/>
      <c r="SW17"/>
      <c r="SX17"/>
      <c r="SY17"/>
      <c r="SZ17"/>
      <c r="TA17"/>
      <c r="TB17"/>
      <c r="TC17"/>
      <c r="TD17"/>
      <c r="TE17"/>
      <c r="TF17"/>
      <c r="TG17"/>
      <c r="TH17"/>
      <c r="TI17"/>
      <c r="TJ17"/>
      <c r="TK17"/>
      <c r="TL17"/>
      <c r="TM17"/>
      <c r="TN17"/>
      <c r="TO17"/>
      <c r="TP17"/>
      <c r="TQ17"/>
      <c r="TR17"/>
      <c r="TS17"/>
      <c r="TT17"/>
      <c r="TU17"/>
      <c r="TV17"/>
      <c r="TW17"/>
      <c r="TX17"/>
      <c r="TY17"/>
      <c r="TZ17"/>
      <c r="UA17"/>
      <c r="UB17"/>
      <c r="UC17"/>
      <c r="UD17"/>
      <c r="UE17"/>
      <c r="UF17"/>
      <c r="UG17"/>
      <c r="UH17"/>
      <c r="UI17"/>
      <c r="UJ17"/>
      <c r="UK17"/>
      <c r="UL17"/>
      <c r="UM17"/>
      <c r="UN17"/>
      <c r="UO17"/>
      <c r="UP17"/>
      <c r="UQ17"/>
      <c r="UR17"/>
      <c r="US17"/>
      <c r="UT17"/>
      <c r="UU17"/>
      <c r="UV17"/>
      <c r="UW17"/>
      <c r="UX17"/>
      <c r="UY17"/>
      <c r="UZ17"/>
      <c r="VA17"/>
      <c r="VB17"/>
      <c r="VC17"/>
      <c r="VD17"/>
      <c r="VE17"/>
      <c r="VF17"/>
      <c r="VG17"/>
      <c r="VH17"/>
      <c r="VI17"/>
      <c r="VJ17"/>
      <c r="VK17"/>
      <c r="VL17"/>
      <c r="VM17"/>
      <c r="VN17"/>
      <c r="VO17"/>
      <c r="VP17"/>
      <c r="VQ17"/>
      <c r="VR17"/>
      <c r="VS17"/>
      <c r="VT17"/>
      <c r="VU17"/>
      <c r="VV17"/>
      <c r="VW17"/>
      <c r="VX17"/>
      <c r="VY17"/>
      <c r="VZ17"/>
      <c r="WA17"/>
      <c r="WB17"/>
      <c r="WC17"/>
      <c r="WD17"/>
      <c r="WE17"/>
      <c r="WF17"/>
      <c r="WG17"/>
      <c r="WH17"/>
      <c r="WI17"/>
      <c r="WJ17"/>
      <c r="WK17"/>
      <c r="WL17"/>
      <c r="WM17"/>
      <c r="WN17"/>
      <c r="WO17"/>
      <c r="WP17"/>
      <c r="WQ17"/>
      <c r="WR17"/>
      <c r="WS17"/>
      <c r="WT17"/>
      <c r="WU17"/>
      <c r="WV17"/>
      <c r="WW17"/>
      <c r="WX17"/>
      <c r="WY17"/>
      <c r="WZ17"/>
      <c r="XA17"/>
      <c r="XB17"/>
      <c r="XC17"/>
      <c r="XD17"/>
      <c r="XE17"/>
      <c r="XF17"/>
      <c r="XG17"/>
      <c r="XH17"/>
      <c r="XI17"/>
      <c r="XJ17"/>
      <c r="XK17"/>
      <c r="XL17"/>
      <c r="XM17"/>
      <c r="XN17"/>
      <c r="XO17"/>
      <c r="XP17"/>
      <c r="XQ17"/>
      <c r="XR17"/>
      <c r="XS17"/>
      <c r="XT17"/>
      <c r="XU17"/>
      <c r="XV17"/>
      <c r="XW17"/>
      <c r="XX17"/>
      <c r="XY17"/>
      <c r="XZ17"/>
      <c r="YA17"/>
      <c r="YB17"/>
      <c r="YC17"/>
      <c r="YD17"/>
      <c r="YE17"/>
      <c r="YF17"/>
      <c r="YG17"/>
      <c r="YH17"/>
      <c r="YI17"/>
      <c r="YJ17"/>
      <c r="YK17"/>
      <c r="YL17"/>
      <c r="YM17"/>
      <c r="YN17"/>
      <c r="YO17"/>
      <c r="YP17"/>
      <c r="YQ17"/>
      <c r="YR17"/>
      <c r="YS17"/>
      <c r="YT17"/>
      <c r="YU17"/>
      <c r="YV17"/>
      <c r="YW17"/>
      <c r="YX17"/>
      <c r="YY17"/>
      <c r="YZ17"/>
      <c r="ZA17"/>
      <c r="ZB17"/>
      <c r="ZC17"/>
      <c r="ZD17"/>
      <c r="ZE17"/>
      <c r="ZF17"/>
      <c r="ZG17"/>
      <c r="ZH17"/>
      <c r="ZI17"/>
      <c r="ZJ17"/>
      <c r="ZK17"/>
      <c r="ZL17"/>
      <c r="ZM17"/>
      <c r="ZN17"/>
      <c r="ZO17"/>
      <c r="ZP17"/>
      <c r="ZQ17"/>
      <c r="ZR17"/>
      <c r="ZS17"/>
      <c r="ZT17"/>
      <c r="ZU17"/>
      <c r="ZV17"/>
      <c r="ZW17"/>
      <c r="ZX17"/>
      <c r="ZY17"/>
      <c r="ZZ17"/>
      <c r="AAA17"/>
      <c r="AAB17"/>
      <c r="AAC17"/>
      <c r="AAD17"/>
      <c r="AAE17"/>
      <c r="AAF17"/>
      <c r="AAG17"/>
      <c r="AAH17"/>
      <c r="AAI17"/>
      <c r="AAJ17"/>
      <c r="AAK17"/>
      <c r="AAL17"/>
      <c r="AAM17"/>
      <c r="AAN17"/>
      <c r="AAO17"/>
      <c r="AAP17"/>
      <c r="AAQ17"/>
      <c r="AAR17"/>
      <c r="AAS17"/>
      <c r="AAT17"/>
      <c r="AAU17"/>
      <c r="AAV17"/>
      <c r="AAW17"/>
      <c r="AAX17"/>
      <c r="AAY17"/>
      <c r="AAZ17"/>
      <c r="ABA17"/>
      <c r="ABB17"/>
      <c r="ABC17"/>
      <c r="ABD17"/>
      <c r="ABE17"/>
      <c r="ABF17"/>
      <c r="ABG17"/>
      <c r="ABH17"/>
      <c r="ABI17"/>
      <c r="ABJ17"/>
      <c r="ABK17"/>
      <c r="ABL17"/>
      <c r="ABM17"/>
      <c r="ABN17"/>
      <c r="ABO17"/>
      <c r="ABP17"/>
      <c r="ABQ17"/>
      <c r="ABR17"/>
      <c r="ABS17"/>
      <c r="ABT17"/>
      <c r="ABU17"/>
      <c r="ABV17"/>
      <c r="ABW17"/>
      <c r="ABX17"/>
      <c r="ABY17"/>
      <c r="ABZ17"/>
      <c r="ACA17"/>
      <c r="ACB17"/>
      <c r="ACC17"/>
      <c r="ACD17"/>
      <c r="ACE17"/>
      <c r="ACF17"/>
      <c r="ACG17"/>
      <c r="ACH17"/>
      <c r="ACI17"/>
      <c r="ACJ17"/>
      <c r="ACK17"/>
      <c r="ACL17"/>
      <c r="ACM17"/>
      <c r="ACN17"/>
      <c r="ACO17"/>
      <c r="ACP17"/>
      <c r="ACQ17"/>
      <c r="ACR17"/>
      <c r="ACS17"/>
      <c r="ACT17"/>
      <c r="ACU17"/>
      <c r="ACV17"/>
      <c r="ACW17"/>
      <c r="ACX17"/>
      <c r="ACY17"/>
      <c r="ACZ17"/>
      <c r="ADA17"/>
      <c r="ADB17"/>
      <c r="ADC17"/>
      <c r="ADD17"/>
      <c r="ADE17"/>
      <c r="ADF17"/>
      <c r="ADG17"/>
      <c r="ADH17"/>
      <c r="ADI17"/>
      <c r="ADJ17"/>
      <c r="ADK17"/>
      <c r="ADL17"/>
      <c r="ADM17"/>
      <c r="ADN17"/>
      <c r="ADO17"/>
      <c r="ADP17"/>
      <c r="ADQ17"/>
      <c r="ADR17"/>
      <c r="ADS17"/>
      <c r="ADT17"/>
      <c r="ADU17"/>
      <c r="ADV17"/>
      <c r="ADW17"/>
      <c r="ADX17"/>
      <c r="ADY17"/>
      <c r="ADZ17"/>
      <c r="AEA17"/>
      <c r="AEB17"/>
      <c r="AEC17"/>
      <c r="AED17"/>
      <c r="AEE17"/>
      <c r="AEF17"/>
      <c r="AEG17"/>
      <c r="AEH17"/>
      <c r="AEI17"/>
      <c r="AEJ17"/>
      <c r="AEK17"/>
      <c r="AEL17"/>
      <c r="AEM17"/>
      <c r="AEN17"/>
      <c r="AEO17"/>
      <c r="AEP17"/>
      <c r="AEQ17"/>
      <c r="AER17"/>
      <c r="AES17"/>
      <c r="AET17"/>
      <c r="AEU17"/>
      <c r="AEV17"/>
      <c r="AEW17"/>
      <c r="AEX17"/>
      <c r="AEY17"/>
      <c r="AEZ17"/>
      <c r="AFA17"/>
      <c r="AFB17"/>
      <c r="AFC17"/>
      <c r="AFD17"/>
      <c r="AFE17"/>
      <c r="AFF17"/>
      <c r="AFG17"/>
      <c r="AFH17"/>
      <c r="AFI17"/>
      <c r="AFJ17"/>
      <c r="AFK17"/>
      <c r="AFL17"/>
      <c r="AFM17"/>
      <c r="AFN17"/>
      <c r="AFO17"/>
      <c r="AFP17"/>
      <c r="AFQ17"/>
      <c r="AFR17"/>
      <c r="AFS17"/>
      <c r="AFT17"/>
      <c r="AFU17"/>
      <c r="AFV17"/>
      <c r="AFW17"/>
      <c r="AFX17"/>
      <c r="AFY17"/>
      <c r="AFZ17"/>
      <c r="AGA17"/>
      <c r="AGB17"/>
      <c r="AGC17"/>
      <c r="AGD17"/>
      <c r="AGE17"/>
      <c r="AGF17"/>
      <c r="AGG17"/>
      <c r="AGH17"/>
      <c r="AGI17"/>
      <c r="AGJ17"/>
      <c r="AGK17"/>
      <c r="AGL17"/>
      <c r="AGM17"/>
      <c r="AGN17"/>
      <c r="AGO17"/>
      <c r="AGP17"/>
      <c r="AGQ17"/>
      <c r="AGR17"/>
      <c r="AGS17"/>
      <c r="AGT17"/>
      <c r="AGU17"/>
      <c r="AGV17"/>
      <c r="AGW17"/>
      <c r="AGX17"/>
      <c r="AGY17"/>
      <c r="AGZ17"/>
      <c r="AHA17"/>
      <c r="AHB17"/>
      <c r="AHC17"/>
      <c r="AHD17"/>
      <c r="AHE17"/>
      <c r="AHF17"/>
      <c r="AHG17"/>
      <c r="AHH17"/>
      <c r="AHI17"/>
      <c r="AHJ17"/>
      <c r="AHK17"/>
      <c r="AHL17"/>
      <c r="AHM17"/>
      <c r="AHN17"/>
      <c r="AHO17"/>
      <c r="AHP17"/>
      <c r="AHQ17"/>
      <c r="AHR17"/>
      <c r="AHS17"/>
      <c r="AHT17"/>
      <c r="AHU17"/>
      <c r="AHV17"/>
      <c r="AHW17"/>
      <c r="AHX17"/>
      <c r="AHY17"/>
      <c r="AHZ17"/>
      <c r="AIA17"/>
      <c r="AIB17"/>
      <c r="AIC17"/>
      <c r="AID17"/>
      <c r="AIE17"/>
      <c r="AIF17"/>
      <c r="AIG17"/>
      <c r="AIH17"/>
      <c r="AII17"/>
      <c r="AIJ17"/>
      <c r="AIK17"/>
      <c r="AIL17"/>
      <c r="AIM17"/>
      <c r="AIN17"/>
      <c r="AIO17"/>
      <c r="AIP17"/>
      <c r="AIQ17"/>
      <c r="AIR17"/>
      <c r="AIS17"/>
      <c r="AIT17"/>
      <c r="AIU17"/>
      <c r="AIV17"/>
      <c r="AIW17"/>
      <c r="AIX17"/>
      <c r="AIY17"/>
      <c r="AIZ17"/>
      <c r="AJA17"/>
      <c r="AJB17"/>
      <c r="AJC17"/>
      <c r="AJD17"/>
      <c r="AJE17"/>
      <c r="AJF17"/>
      <c r="AJG17"/>
      <c r="AJH17"/>
      <c r="AJI17"/>
      <c r="AJJ17"/>
      <c r="AJK17"/>
      <c r="AJL17"/>
      <c r="AJM17"/>
      <c r="AJN17"/>
      <c r="AJO17"/>
      <c r="AJP17"/>
      <c r="AJQ17"/>
      <c r="AJR17"/>
      <c r="AJS17"/>
      <c r="AJT17"/>
      <c r="AJU17"/>
      <c r="AJV17"/>
      <c r="AJW17"/>
      <c r="AJX17"/>
      <c r="AJY17"/>
      <c r="AJZ17"/>
      <c r="AKA17"/>
      <c r="AKB17"/>
      <c r="AKC17"/>
      <c r="AKD17"/>
      <c r="AKE17"/>
      <c r="AKF17"/>
      <c r="AKG17"/>
      <c r="AKH17"/>
      <c r="AKI17"/>
      <c r="AKJ17"/>
      <c r="AKK17"/>
      <c r="AKL17"/>
      <c r="AKM17"/>
      <c r="AKN17"/>
      <c r="AKO17"/>
      <c r="AKP17"/>
      <c r="AKQ17"/>
      <c r="AKR17"/>
      <c r="AKS17"/>
      <c r="AKT17"/>
      <c r="AKU17"/>
      <c r="AKV17"/>
      <c r="AKW17"/>
      <c r="AKX17"/>
      <c r="AKY17"/>
      <c r="AKZ17"/>
      <c r="ALA17"/>
      <c r="ALB17"/>
      <c r="ALC17"/>
      <c r="ALD17"/>
      <c r="ALE17"/>
      <c r="ALF17"/>
      <c r="ALG17"/>
      <c r="ALH17"/>
      <c r="ALI17"/>
      <c r="ALJ17"/>
      <c r="ALK17"/>
      <c r="ALL17"/>
      <c r="ALM17"/>
      <c r="ALN17"/>
      <c r="ALO17"/>
      <c r="ALP17"/>
      <c r="ALQ17"/>
      <c r="ALR17"/>
      <c r="ALS17"/>
      <c r="ALT17"/>
      <c r="ALU17"/>
      <c r="ALV17"/>
      <c r="ALW17"/>
      <c r="ALX17"/>
      <c r="ALY17"/>
      <c r="ALZ17"/>
      <c r="AMA17"/>
      <c r="AMB17"/>
      <c r="AMC17"/>
      <c r="AMD17"/>
      <c r="AME17"/>
      <c r="AMF17"/>
      <c r="AMG17"/>
      <c r="AMH17"/>
      <c r="AMI17"/>
      <c r="AMJ17"/>
      <c r="AMK17"/>
      <c r="AML17"/>
      <c r="AMM17"/>
      <c r="AMN17"/>
      <c r="AMO17"/>
      <c r="AMP17"/>
      <c r="AMQ17"/>
      <c r="AMR17"/>
      <c r="AMS17"/>
      <c r="AMT17"/>
      <c r="AMU17"/>
      <c r="AMV17"/>
      <c r="AMW17"/>
      <c r="AMX17"/>
      <c r="AMY17"/>
      <c r="AMZ17"/>
      <c r="ANA17"/>
      <c r="ANB17"/>
      <c r="ANC17"/>
      <c r="AND17"/>
      <c r="ANE17"/>
      <c r="ANF17"/>
      <c r="ANG17"/>
      <c r="ANH17"/>
      <c r="ANI17"/>
      <c r="ANJ17"/>
      <c r="ANK17"/>
      <c r="ANL17"/>
      <c r="ANM17"/>
      <c r="ANN17"/>
      <c r="ANO17"/>
      <c r="ANP17"/>
      <c r="ANQ17"/>
      <c r="ANR17"/>
      <c r="ANS17"/>
      <c r="ANT17"/>
      <c r="ANU17"/>
      <c r="ANV17"/>
      <c r="ANW17"/>
      <c r="ANX17"/>
      <c r="ANY17"/>
      <c r="ANZ17"/>
      <c r="AOA17"/>
      <c r="AOB17"/>
      <c r="AOC17"/>
      <c r="AOD17"/>
      <c r="AOE17"/>
      <c r="AOF17"/>
      <c r="AOG17"/>
      <c r="AOH17"/>
      <c r="AOI17"/>
      <c r="AOJ17"/>
      <c r="AOK17"/>
      <c r="AOL17"/>
      <c r="AOM17"/>
      <c r="AON17"/>
      <c r="AOO17"/>
      <c r="AOP17"/>
      <c r="AOQ17"/>
      <c r="AOR17"/>
      <c r="AOS17"/>
      <c r="AOT17"/>
      <c r="AOU17"/>
      <c r="AOV17"/>
      <c r="AOW17"/>
      <c r="AOX17"/>
      <c r="AOY17"/>
      <c r="AOZ17"/>
      <c r="APA17"/>
      <c r="APB17"/>
      <c r="APC17"/>
      <c r="APD17"/>
      <c r="APE17"/>
      <c r="APF17"/>
      <c r="APG17"/>
      <c r="APH17"/>
      <c r="API17"/>
      <c r="APJ17"/>
      <c r="APK17"/>
      <c r="APL17"/>
      <c r="APM17"/>
      <c r="APN17"/>
      <c r="APO17"/>
      <c r="APP17"/>
      <c r="APQ17"/>
      <c r="APR17"/>
      <c r="APS17"/>
      <c r="APT17"/>
      <c r="APU17"/>
      <c r="APV17"/>
      <c r="APW17"/>
      <c r="APX17"/>
      <c r="APY17"/>
      <c r="APZ17"/>
      <c r="AQA17"/>
      <c r="AQB17"/>
      <c r="AQC17"/>
      <c r="AQD17"/>
      <c r="AQE17"/>
      <c r="AQF17"/>
      <c r="AQG17"/>
      <c r="AQH17"/>
      <c r="AQI17"/>
      <c r="AQJ17"/>
      <c r="AQK17"/>
      <c r="AQL17"/>
      <c r="AQM17"/>
      <c r="AQN17"/>
      <c r="AQO17"/>
      <c r="AQP17"/>
      <c r="AQQ17"/>
      <c r="AQR17"/>
      <c r="AQS17"/>
      <c r="AQT17"/>
      <c r="AQU17"/>
      <c r="AQV17"/>
      <c r="AQW17"/>
      <c r="AQX17"/>
      <c r="AQY17"/>
      <c r="AQZ17"/>
      <c r="ARA17"/>
      <c r="ARB17"/>
      <c r="ARC17"/>
      <c r="ARD17"/>
      <c r="ARE17"/>
      <c r="ARF17"/>
      <c r="ARG17"/>
      <c r="ARH17"/>
      <c r="ARI17"/>
      <c r="ARJ17"/>
      <c r="ARK17"/>
      <c r="ARL17"/>
      <c r="ARM17"/>
      <c r="ARN17"/>
      <c r="ARO17"/>
      <c r="ARP17"/>
      <c r="ARQ17"/>
      <c r="ARR17"/>
      <c r="ARS17"/>
      <c r="ART17"/>
      <c r="ARU17"/>
      <c r="ARV17"/>
      <c r="ARW17"/>
      <c r="ARX17"/>
      <c r="ARY17"/>
      <c r="ARZ17"/>
      <c r="ASA17"/>
      <c r="ASB17"/>
      <c r="ASC17"/>
      <c r="ASD17"/>
      <c r="ASE17"/>
      <c r="ASF17"/>
      <c r="ASG17"/>
      <c r="ASH17"/>
      <c r="ASI17"/>
      <c r="ASJ17"/>
      <c r="ASK17"/>
      <c r="ASL17"/>
      <c r="ASM17"/>
      <c r="ASN17"/>
      <c r="ASO17"/>
      <c r="ASP17"/>
      <c r="ASQ17"/>
      <c r="ASR17"/>
      <c r="ASS17"/>
      <c r="AST17"/>
      <c r="ASU17"/>
      <c r="ASV17"/>
      <c r="ASW17"/>
      <c r="ASX17"/>
      <c r="ASY17"/>
      <c r="ASZ17"/>
      <c r="ATA17"/>
      <c r="ATB17"/>
      <c r="ATC17"/>
      <c r="ATD17"/>
      <c r="ATE17"/>
      <c r="ATF17"/>
      <c r="ATG17"/>
      <c r="ATH17"/>
      <c r="ATI17"/>
      <c r="ATJ17"/>
      <c r="ATK17"/>
      <c r="ATL17"/>
      <c r="ATM17"/>
      <c r="ATN17"/>
      <c r="ATO17"/>
      <c r="ATP17"/>
      <c r="ATQ17"/>
      <c r="ATR17"/>
      <c r="ATS17"/>
      <c r="ATT17"/>
      <c r="ATU17"/>
      <c r="ATV17"/>
      <c r="ATW17"/>
      <c r="ATX17"/>
      <c r="ATY17"/>
      <c r="ATZ17"/>
      <c r="AUA17"/>
      <c r="AUB17"/>
      <c r="AUC17"/>
      <c r="AUD17"/>
      <c r="AUE17"/>
      <c r="AUF17"/>
      <c r="AUG17"/>
      <c r="AUH17"/>
      <c r="AUI17"/>
      <c r="AUJ17"/>
      <c r="AUK17"/>
      <c r="AUL17"/>
      <c r="AUM17"/>
      <c r="AUN17"/>
      <c r="AUO17"/>
      <c r="AUP17"/>
      <c r="AUQ17"/>
      <c r="AUR17"/>
      <c r="AUS17"/>
      <c r="AUT17"/>
      <c r="AUU17"/>
      <c r="AUV17"/>
      <c r="AUW17"/>
      <c r="AUX17"/>
      <c r="AUY17"/>
      <c r="AUZ17"/>
      <c r="AVA17"/>
      <c r="AVB17"/>
      <c r="AVC17"/>
      <c r="AVD17"/>
      <c r="AVE17"/>
      <c r="AVF17"/>
      <c r="AVG17"/>
      <c r="AVH17"/>
      <c r="AVI17"/>
      <c r="AVJ17"/>
      <c r="AVK17"/>
      <c r="AVL17"/>
      <c r="AVM17"/>
      <c r="AVN17"/>
      <c r="AVO17"/>
      <c r="AVP17"/>
      <c r="AVQ17"/>
      <c r="AVR17"/>
      <c r="AVS17"/>
      <c r="AVT17"/>
      <c r="AVU17"/>
      <c r="AVV17"/>
      <c r="AVW17"/>
      <c r="AVX17"/>
      <c r="AVY17"/>
      <c r="AVZ17"/>
      <c r="AWA17"/>
      <c r="AWB17"/>
      <c r="AWC17"/>
      <c r="AWD17"/>
      <c r="AWE17"/>
      <c r="AWF17"/>
      <c r="AWG17"/>
      <c r="AWH17"/>
      <c r="AWI17"/>
      <c r="AWJ17"/>
      <c r="AWK17"/>
      <c r="AWL17"/>
      <c r="AWM17"/>
      <c r="AWN17"/>
      <c r="AWO17"/>
      <c r="AWP17"/>
      <c r="AWQ17"/>
      <c r="AWR17"/>
      <c r="AWS17"/>
      <c r="AWT17"/>
      <c r="AWU17"/>
      <c r="AWV17"/>
      <c r="AWW17"/>
      <c r="AWX17"/>
      <c r="AWY17"/>
      <c r="AWZ17"/>
      <c r="AXA17"/>
      <c r="AXB17"/>
      <c r="AXC17"/>
      <c r="AXD17"/>
      <c r="AXE17"/>
      <c r="AXF17"/>
      <c r="AXG17"/>
      <c r="AXH17"/>
      <c r="AXI17"/>
      <c r="AXJ17"/>
      <c r="AXK17"/>
      <c r="AXL17"/>
      <c r="AXM17"/>
      <c r="AXN17"/>
      <c r="AXO17"/>
      <c r="AXP17"/>
      <c r="AXQ17"/>
      <c r="AXR17"/>
      <c r="AXS17"/>
      <c r="AXT17"/>
      <c r="AXU17"/>
      <c r="AXV17"/>
      <c r="AXW17"/>
      <c r="AXX17"/>
      <c r="AXY17"/>
      <c r="AXZ17"/>
      <c r="AYA17"/>
      <c r="AYB17"/>
      <c r="AYC17"/>
      <c r="AYD17"/>
      <c r="AYE17"/>
      <c r="AYF17"/>
      <c r="AYG17"/>
      <c r="AYH17"/>
      <c r="AYI17"/>
      <c r="AYJ17"/>
      <c r="AYK17"/>
      <c r="AYL17"/>
      <c r="AYM17"/>
      <c r="AYN17"/>
      <c r="AYO17"/>
      <c r="AYP17"/>
      <c r="AYQ17"/>
      <c r="AYR17"/>
      <c r="AYS17"/>
      <c r="AYT17"/>
      <c r="AYU17"/>
      <c r="AYV17"/>
      <c r="AYW17"/>
      <c r="AYX17"/>
      <c r="AYY17"/>
      <c r="AYZ17"/>
      <c r="AZA17"/>
      <c r="AZB17"/>
      <c r="AZC17"/>
      <c r="AZD17"/>
      <c r="AZE17"/>
      <c r="AZF17"/>
      <c r="AZG17"/>
      <c r="AZH17"/>
      <c r="AZI17"/>
      <c r="AZJ17"/>
      <c r="AZK17"/>
      <c r="AZL17"/>
      <c r="AZM17"/>
      <c r="AZN17"/>
      <c r="AZO17"/>
      <c r="AZP17"/>
      <c r="AZQ17"/>
      <c r="AZR17"/>
      <c r="AZS17"/>
      <c r="AZT17"/>
      <c r="AZU17"/>
      <c r="AZV17"/>
      <c r="AZW17"/>
      <c r="AZX17"/>
      <c r="AZY17"/>
      <c r="AZZ17"/>
      <c r="BAA17"/>
      <c r="BAB17"/>
      <c r="BAC17"/>
      <c r="BAD17"/>
      <c r="BAE17"/>
      <c r="BAF17"/>
      <c r="BAG17"/>
      <c r="BAH17"/>
      <c r="BAI17"/>
      <c r="BAJ17"/>
      <c r="BAK17"/>
      <c r="BAL17"/>
      <c r="BAM17"/>
      <c r="BAN17"/>
      <c r="BAO17"/>
      <c r="BAP17"/>
      <c r="BAQ17"/>
      <c r="BAR17"/>
      <c r="BAS17"/>
      <c r="BAT17"/>
      <c r="BAU17"/>
      <c r="BAV17"/>
      <c r="BAW17"/>
      <c r="BAX17"/>
      <c r="BAY17"/>
      <c r="BAZ17"/>
      <c r="BBA17"/>
      <c r="BBB17"/>
      <c r="BBC17"/>
      <c r="BBD17"/>
      <c r="BBE17"/>
      <c r="BBF17"/>
      <c r="BBG17"/>
      <c r="BBH17"/>
      <c r="BBI17"/>
      <c r="BBJ17"/>
      <c r="BBK17"/>
      <c r="BBL17"/>
      <c r="BBM17"/>
      <c r="BBN17"/>
      <c r="BBO17"/>
      <c r="BBP17"/>
      <c r="BBQ17"/>
      <c r="BBR17"/>
      <c r="BBS17"/>
      <c r="BBT17"/>
      <c r="BBU17"/>
      <c r="BBV17"/>
      <c r="BBW17"/>
      <c r="BBX17"/>
      <c r="BBY17"/>
      <c r="BBZ17"/>
      <c r="BCA17"/>
      <c r="BCB17"/>
      <c r="BCC17"/>
      <c r="BCD17"/>
      <c r="BCE17"/>
      <c r="BCF17"/>
      <c r="BCG17"/>
      <c r="BCH17"/>
      <c r="BCI17"/>
      <c r="BCJ17"/>
      <c r="BCK17"/>
      <c r="BCL17"/>
      <c r="BCM17"/>
      <c r="BCN17"/>
      <c r="BCO17"/>
      <c r="BCP17"/>
      <c r="BCQ17"/>
      <c r="BCR17"/>
      <c r="BCS17"/>
      <c r="BCT17"/>
      <c r="BCU17"/>
      <c r="BCV17"/>
      <c r="BCW17"/>
      <c r="BCX17"/>
      <c r="BCY17"/>
      <c r="BCZ17"/>
      <c r="BDA17"/>
      <c r="BDB17"/>
      <c r="BDC17"/>
      <c r="BDD17"/>
      <c r="BDE17"/>
      <c r="BDF17"/>
      <c r="BDG17"/>
      <c r="BDH17"/>
      <c r="BDI17"/>
      <c r="BDJ17"/>
      <c r="BDK17"/>
      <c r="BDL17"/>
      <c r="BDM17"/>
      <c r="BDN17"/>
      <c r="BDO17"/>
      <c r="BDP17"/>
      <c r="BDQ17"/>
      <c r="BDR17"/>
      <c r="BDS17"/>
      <c r="BDT17"/>
      <c r="BDU17"/>
      <c r="BDV17"/>
      <c r="BDW17"/>
      <c r="BDX17"/>
      <c r="BDY17"/>
      <c r="BDZ17"/>
      <c r="BEA17"/>
      <c r="BEB17"/>
      <c r="BEC17"/>
      <c r="BED17"/>
      <c r="BEE17"/>
      <c r="BEF17"/>
      <c r="BEG17"/>
      <c r="BEH17"/>
      <c r="BEI17"/>
      <c r="BEJ17"/>
      <c r="BEK17"/>
      <c r="BEL17"/>
      <c r="BEM17"/>
      <c r="BEN17"/>
      <c r="BEO17"/>
      <c r="BEP17"/>
      <c r="BEQ17"/>
      <c r="BER17"/>
      <c r="BES17"/>
      <c r="BET17"/>
      <c r="BEU17"/>
      <c r="BEV17"/>
      <c r="BEW17"/>
      <c r="BEX17"/>
      <c r="BEY17"/>
      <c r="BEZ17"/>
      <c r="BFA17"/>
      <c r="BFB17"/>
      <c r="BFC17"/>
      <c r="BFD17"/>
      <c r="BFE17"/>
      <c r="BFF17"/>
      <c r="BFG17"/>
      <c r="BFH17"/>
      <c r="BFI17"/>
      <c r="BFJ17"/>
      <c r="BFK17"/>
      <c r="BFL17"/>
      <c r="BFM17"/>
      <c r="BFN17"/>
      <c r="BFO17"/>
      <c r="BFP17"/>
      <c r="BFQ17"/>
      <c r="BFR17"/>
      <c r="BFS17"/>
      <c r="BFT17"/>
      <c r="BFU17"/>
      <c r="BFV17"/>
      <c r="BFW17"/>
      <c r="BFX17"/>
      <c r="BFY17"/>
      <c r="BFZ17"/>
      <c r="BGA17"/>
      <c r="BGB17"/>
      <c r="BGC17"/>
      <c r="BGD17"/>
      <c r="BGE17"/>
      <c r="BGF17"/>
      <c r="BGG17"/>
      <c r="BGH17"/>
      <c r="BGI17"/>
      <c r="BGJ17"/>
      <c r="BGK17"/>
      <c r="BGL17"/>
      <c r="BGM17"/>
      <c r="BGN17"/>
      <c r="BGO17"/>
      <c r="BGP17"/>
      <c r="BGQ17"/>
      <c r="BGR17"/>
      <c r="BGS17"/>
      <c r="BGT17"/>
      <c r="BGU17"/>
      <c r="BGV17"/>
      <c r="BGW17"/>
      <c r="BGX17"/>
      <c r="BGY17"/>
      <c r="BGZ17"/>
      <c r="BHA17"/>
      <c r="BHB17"/>
      <c r="BHC17"/>
      <c r="BHD17"/>
      <c r="BHE17"/>
      <c r="BHF17"/>
      <c r="BHG17"/>
      <c r="BHH17"/>
      <c r="BHI17"/>
      <c r="BHJ17"/>
      <c r="BHK17"/>
      <c r="BHL17"/>
      <c r="BHM17"/>
      <c r="BHN17"/>
      <c r="BHO17"/>
      <c r="BHP17"/>
      <c r="BHQ17"/>
      <c r="BHR17"/>
      <c r="BHS17"/>
      <c r="BHT17"/>
      <c r="BHU17"/>
      <c r="BHV17"/>
      <c r="BHW17"/>
      <c r="BHX17"/>
      <c r="BHY17"/>
      <c r="BHZ17"/>
      <c r="BIA17"/>
      <c r="BIB17"/>
      <c r="BIC17"/>
      <c r="BID17"/>
      <c r="BIE17"/>
      <c r="BIF17"/>
      <c r="BIG17"/>
      <c r="BIH17"/>
      <c r="BII17"/>
      <c r="BIJ17"/>
      <c r="BIK17"/>
      <c r="BIL17"/>
      <c r="BIM17"/>
      <c r="BIN17"/>
      <c r="BIO17"/>
      <c r="BIP17"/>
      <c r="BIQ17"/>
      <c r="BIR17"/>
      <c r="BIS17"/>
      <c r="BIT17"/>
      <c r="BIU17"/>
      <c r="BIV17"/>
      <c r="BIW17"/>
      <c r="BIX17"/>
      <c r="BIY17"/>
      <c r="BIZ17"/>
      <c r="BJA17"/>
      <c r="BJB17"/>
      <c r="BJC17"/>
      <c r="BJD17"/>
      <c r="BJE17"/>
      <c r="BJF17"/>
      <c r="BJG17"/>
      <c r="BJH17"/>
      <c r="BJI17"/>
      <c r="BJJ17"/>
      <c r="BJK17"/>
      <c r="BJL17"/>
      <c r="BJM17"/>
      <c r="BJN17"/>
      <c r="BJO17"/>
      <c r="BJP17"/>
      <c r="BJQ17"/>
      <c r="BJR17"/>
      <c r="BJS17"/>
      <c r="BJT17"/>
      <c r="BJU17"/>
      <c r="BJV17"/>
      <c r="BJW17"/>
      <c r="BJX17"/>
      <c r="BJY17"/>
      <c r="BJZ17"/>
      <c r="BKA17"/>
      <c r="BKB17"/>
      <c r="BKC17"/>
      <c r="BKD17"/>
      <c r="BKE17"/>
      <c r="BKF17"/>
      <c r="BKG17"/>
      <c r="BKH17"/>
      <c r="BKI17"/>
      <c r="BKJ17"/>
      <c r="BKK17"/>
      <c r="BKL17"/>
      <c r="BKM17"/>
      <c r="BKN17"/>
      <c r="BKO17"/>
      <c r="BKP17"/>
      <c r="BKQ17"/>
      <c r="BKR17"/>
      <c r="BKS17"/>
      <c r="BKT17"/>
      <c r="BKU17"/>
      <c r="BKV17"/>
      <c r="BKW17"/>
      <c r="BKX17"/>
      <c r="BKY17"/>
      <c r="BKZ17"/>
      <c r="BLA17"/>
      <c r="BLB17"/>
      <c r="BLC17"/>
      <c r="BLD17"/>
      <c r="BLE17"/>
      <c r="BLF17"/>
      <c r="BLG17"/>
      <c r="BLH17"/>
      <c r="BLI17"/>
      <c r="BLJ17"/>
      <c r="BLK17"/>
      <c r="BLL17"/>
      <c r="BLM17"/>
      <c r="BLN17"/>
      <c r="BLO17"/>
      <c r="BLP17"/>
      <c r="BLQ17"/>
      <c r="BLR17"/>
      <c r="BLS17"/>
      <c r="BLT17"/>
      <c r="BLU17"/>
      <c r="BLV17"/>
      <c r="BLW17"/>
      <c r="BLX17"/>
      <c r="BLY17"/>
      <c r="BLZ17"/>
      <c r="BMA17"/>
      <c r="BMB17"/>
      <c r="BMC17"/>
      <c r="BMD17"/>
      <c r="BME17"/>
      <c r="BMF17"/>
      <c r="BMG17"/>
      <c r="BMH17"/>
      <c r="BMI17"/>
      <c r="BMJ17"/>
      <c r="BMK17"/>
      <c r="BML17"/>
      <c r="BMM17"/>
      <c r="BMN17"/>
      <c r="BMO17"/>
      <c r="BMP17"/>
      <c r="BMQ17"/>
      <c r="BMR17"/>
      <c r="BMS17"/>
      <c r="BMT17"/>
      <c r="BMU17"/>
      <c r="BMV17"/>
      <c r="BMW17"/>
      <c r="BMX17"/>
      <c r="BMY17"/>
      <c r="BMZ17"/>
      <c r="BNA17"/>
      <c r="BNB17"/>
      <c r="BNC17"/>
      <c r="BND17"/>
      <c r="BNE17"/>
      <c r="BNF17"/>
      <c r="BNG17"/>
      <c r="BNH17"/>
      <c r="BNI17"/>
      <c r="BNJ17"/>
      <c r="BNK17"/>
      <c r="BNL17"/>
      <c r="BNM17"/>
      <c r="BNN17"/>
      <c r="BNO17"/>
      <c r="BNP17"/>
      <c r="BNQ17"/>
      <c r="BNR17"/>
      <c r="BNS17"/>
      <c r="BNT17"/>
      <c r="BNU17"/>
      <c r="BNV17"/>
      <c r="BNW17"/>
      <c r="BNX17"/>
      <c r="BNY17"/>
      <c r="BNZ17"/>
      <c r="BOA17"/>
      <c r="BOB17"/>
      <c r="BOC17"/>
      <c r="BOD17"/>
      <c r="BOE17"/>
      <c r="BOF17"/>
      <c r="BOG17"/>
      <c r="BOH17"/>
      <c r="BOI17"/>
      <c r="BOJ17"/>
      <c r="BOK17"/>
      <c r="BOL17"/>
      <c r="BOM17"/>
      <c r="BON17"/>
      <c r="BOO17"/>
      <c r="BOP17"/>
      <c r="BOQ17"/>
      <c r="BOR17"/>
      <c r="BOS17"/>
      <c r="BOT17"/>
      <c r="BOU17"/>
      <c r="BOV17"/>
      <c r="BOW17"/>
      <c r="BOX17"/>
      <c r="BOY17"/>
      <c r="BOZ17"/>
      <c r="BPA17"/>
      <c r="BPB17"/>
      <c r="BPC17"/>
      <c r="BPD17"/>
      <c r="BPE17"/>
      <c r="BPF17"/>
      <c r="BPG17"/>
      <c r="BPH17"/>
      <c r="BPI17"/>
      <c r="BPJ17"/>
      <c r="BPK17"/>
      <c r="BPL17"/>
      <c r="BPM17"/>
      <c r="BPN17"/>
      <c r="BPO17"/>
      <c r="BPP17"/>
      <c r="BPQ17"/>
      <c r="BPR17"/>
      <c r="BPS17"/>
      <c r="BPT17"/>
      <c r="BPU17"/>
      <c r="BPV17"/>
      <c r="BPW17"/>
      <c r="BPX17"/>
      <c r="BPY17"/>
      <c r="BPZ17"/>
      <c r="BQA17"/>
      <c r="BQB17"/>
      <c r="BQC17"/>
      <c r="BQD17"/>
      <c r="BQE17"/>
      <c r="BQF17"/>
      <c r="BQG17"/>
      <c r="BQH17"/>
      <c r="BQI17"/>
      <c r="BQJ17"/>
      <c r="BQK17"/>
      <c r="BQL17"/>
      <c r="BQM17"/>
      <c r="BQN17"/>
      <c r="BQO17"/>
      <c r="BQP17"/>
      <c r="BQQ17"/>
      <c r="BQR17"/>
      <c r="BQS17"/>
      <c r="BQT17"/>
      <c r="BQU17"/>
      <c r="BQV17"/>
      <c r="BQW17"/>
      <c r="BQX17"/>
      <c r="BQY17"/>
      <c r="BQZ17"/>
      <c r="BRA17"/>
      <c r="BRB17"/>
      <c r="BRC17"/>
      <c r="BRD17"/>
      <c r="BRE17"/>
      <c r="BRF17"/>
      <c r="BRG17"/>
      <c r="BRH17"/>
      <c r="BRI17"/>
      <c r="BRJ17"/>
      <c r="BRK17"/>
      <c r="BRL17"/>
      <c r="BRM17"/>
      <c r="BRN17"/>
      <c r="BRO17"/>
      <c r="BRP17"/>
      <c r="BRQ17"/>
      <c r="BRR17"/>
      <c r="BRS17"/>
      <c r="BRT17"/>
      <c r="BRU17"/>
      <c r="BRV17"/>
      <c r="BRW17"/>
      <c r="BRX17"/>
      <c r="BRY17"/>
      <c r="BRZ17"/>
      <c r="BSA17"/>
      <c r="BSB17"/>
      <c r="BSC17"/>
      <c r="BSD17"/>
      <c r="BSE17"/>
      <c r="BSF17"/>
      <c r="BSG17"/>
      <c r="BSH17"/>
      <c r="BSI17"/>
      <c r="BSJ17"/>
      <c r="BSK17"/>
      <c r="BSL17"/>
      <c r="BSM17"/>
      <c r="BSN17"/>
      <c r="BSO17"/>
      <c r="BSP17"/>
      <c r="BSQ17"/>
      <c r="BSR17"/>
      <c r="BSS17"/>
      <c r="BST17"/>
      <c r="BSU17"/>
      <c r="BSV17"/>
      <c r="BSW17"/>
      <c r="BSX17"/>
      <c r="BSY17"/>
      <c r="BSZ17"/>
      <c r="BTA17"/>
      <c r="BTB17"/>
      <c r="BTC17"/>
      <c r="BTD17"/>
      <c r="BTE17"/>
      <c r="BTF17"/>
      <c r="BTG17"/>
      <c r="BTH17"/>
      <c r="BTI17"/>
      <c r="BTJ17"/>
      <c r="BTK17"/>
      <c r="BTL17"/>
      <c r="BTM17"/>
      <c r="BTN17"/>
      <c r="BTO17"/>
      <c r="BTP17"/>
      <c r="BTQ17"/>
      <c r="BTR17"/>
      <c r="BTS17"/>
      <c r="BTT17"/>
      <c r="BTU17"/>
      <c r="BTV17"/>
      <c r="BTW17"/>
      <c r="BTX17"/>
      <c r="BTY17"/>
      <c r="BTZ17"/>
      <c r="BUA17"/>
      <c r="BUB17"/>
      <c r="BUC17"/>
      <c r="BUD17"/>
      <c r="BUE17"/>
      <c r="BUF17"/>
      <c r="BUG17"/>
      <c r="BUH17"/>
      <c r="BUI17"/>
      <c r="BUJ17"/>
      <c r="BUK17"/>
      <c r="BUL17"/>
      <c r="BUM17"/>
      <c r="BUN17"/>
      <c r="BUO17"/>
      <c r="BUP17"/>
      <c r="BUQ17"/>
      <c r="BUR17"/>
      <c r="BUS17"/>
      <c r="BUT17"/>
      <c r="BUU17"/>
      <c r="BUV17"/>
      <c r="BUW17"/>
      <c r="BUX17"/>
      <c r="BUY17"/>
      <c r="BUZ17"/>
      <c r="BVA17"/>
      <c r="BVB17"/>
      <c r="BVC17"/>
      <c r="BVD17"/>
      <c r="BVE17"/>
      <c r="BVF17"/>
      <c r="BVG17"/>
      <c r="BVH17"/>
      <c r="BVI17"/>
      <c r="BVJ17"/>
      <c r="BVK17"/>
      <c r="BVL17"/>
      <c r="BVM17"/>
      <c r="BVN17"/>
      <c r="BVO17"/>
      <c r="BVP17"/>
      <c r="BVQ17"/>
      <c r="BVR17"/>
      <c r="BVS17"/>
      <c r="BVT17"/>
      <c r="BVU17"/>
      <c r="BVV17"/>
      <c r="BVW17"/>
      <c r="BVX17"/>
      <c r="BVY17"/>
      <c r="BVZ17"/>
      <c r="BWA17"/>
      <c r="BWB17"/>
      <c r="BWC17"/>
      <c r="BWD17"/>
      <c r="BWE17"/>
      <c r="BWF17"/>
      <c r="BWG17"/>
      <c r="BWH17"/>
      <c r="BWI17"/>
      <c r="BWJ17"/>
      <c r="BWK17"/>
      <c r="BWL17"/>
      <c r="BWM17"/>
      <c r="BWN17"/>
      <c r="BWO17"/>
      <c r="BWP17"/>
      <c r="BWQ17"/>
      <c r="BWR17"/>
      <c r="BWS17"/>
      <c r="BWT17"/>
      <c r="BWU17"/>
      <c r="BWV17"/>
      <c r="BWW17"/>
      <c r="BWX17"/>
      <c r="BWY17"/>
      <c r="BWZ17"/>
      <c r="BXA17"/>
      <c r="BXB17"/>
      <c r="BXC17"/>
      <c r="BXD17"/>
      <c r="BXE17"/>
      <c r="BXF17"/>
      <c r="BXG17"/>
      <c r="BXH17"/>
      <c r="BXI17"/>
      <c r="BXJ17"/>
      <c r="BXK17"/>
      <c r="BXL17"/>
      <c r="BXM17"/>
      <c r="BXN17"/>
      <c r="BXO17"/>
      <c r="BXP17"/>
      <c r="BXQ17"/>
      <c r="BXR17"/>
      <c r="BXS17"/>
      <c r="BXT17"/>
      <c r="BXU17"/>
      <c r="BXV17"/>
      <c r="BXW17"/>
      <c r="BXX17"/>
      <c r="BXY17"/>
      <c r="BXZ17"/>
      <c r="BYA17"/>
      <c r="BYB17"/>
      <c r="BYC17"/>
      <c r="BYD17"/>
      <c r="BYE17"/>
      <c r="BYF17"/>
      <c r="BYG17"/>
      <c r="BYH17"/>
      <c r="BYI17"/>
      <c r="BYJ17"/>
      <c r="BYK17"/>
      <c r="BYL17"/>
      <c r="BYM17"/>
      <c r="BYN17"/>
      <c r="BYO17"/>
      <c r="BYP17"/>
      <c r="BYQ17"/>
      <c r="BYR17"/>
      <c r="BYS17"/>
      <c r="BYT17"/>
      <c r="BYU17"/>
      <c r="BYV17"/>
      <c r="BYW17"/>
      <c r="BYX17"/>
      <c r="BYY17"/>
      <c r="BYZ17"/>
      <c r="BZA17"/>
      <c r="BZB17"/>
      <c r="BZC17"/>
      <c r="BZD17"/>
      <c r="BZE17"/>
      <c r="BZF17"/>
      <c r="BZG17"/>
      <c r="BZH17"/>
      <c r="BZI17"/>
      <c r="BZJ17"/>
      <c r="BZK17"/>
      <c r="BZL17"/>
      <c r="BZM17"/>
      <c r="BZN17"/>
      <c r="BZO17"/>
      <c r="BZP17"/>
      <c r="BZQ17"/>
      <c r="BZR17"/>
      <c r="BZS17"/>
      <c r="BZT17"/>
      <c r="BZU17"/>
      <c r="BZV17"/>
      <c r="BZW17"/>
      <c r="BZX17"/>
      <c r="BZY17"/>
      <c r="BZZ17"/>
      <c r="CAA17"/>
      <c r="CAB17"/>
      <c r="CAC17"/>
      <c r="CAD17"/>
      <c r="CAE17"/>
      <c r="CAF17"/>
      <c r="CAG17"/>
      <c r="CAH17"/>
      <c r="CAI17"/>
      <c r="CAJ17"/>
      <c r="CAK17"/>
      <c r="CAL17"/>
      <c r="CAM17"/>
      <c r="CAN17"/>
      <c r="CAO17"/>
      <c r="CAP17"/>
      <c r="CAQ17"/>
      <c r="CAR17"/>
      <c r="CAS17"/>
      <c r="CAT17"/>
      <c r="CAU17"/>
      <c r="CAV17"/>
      <c r="CAW17"/>
      <c r="CAX17"/>
      <c r="CAY17"/>
      <c r="CAZ17"/>
      <c r="CBA17"/>
      <c r="CBB17"/>
      <c r="CBC17"/>
      <c r="CBD17"/>
      <c r="CBE17"/>
      <c r="CBF17"/>
      <c r="CBG17"/>
      <c r="CBH17"/>
      <c r="CBI17"/>
      <c r="CBJ17"/>
      <c r="CBK17"/>
      <c r="CBL17"/>
      <c r="CBM17"/>
      <c r="CBN17"/>
      <c r="CBO17"/>
      <c r="CBP17"/>
      <c r="CBQ17"/>
      <c r="CBR17"/>
      <c r="CBS17"/>
      <c r="CBT17"/>
      <c r="CBU17"/>
      <c r="CBV17"/>
      <c r="CBW17"/>
      <c r="CBX17"/>
      <c r="CBY17"/>
      <c r="CBZ17"/>
      <c r="CCA17"/>
      <c r="CCB17"/>
      <c r="CCC17"/>
      <c r="CCD17"/>
      <c r="CCE17"/>
      <c r="CCF17"/>
      <c r="CCG17"/>
      <c r="CCH17"/>
      <c r="CCI17"/>
      <c r="CCJ17"/>
      <c r="CCK17"/>
      <c r="CCL17"/>
      <c r="CCM17"/>
      <c r="CCN17"/>
      <c r="CCO17"/>
      <c r="CCP17"/>
      <c r="CCQ17"/>
      <c r="CCR17"/>
      <c r="CCS17"/>
      <c r="CCT17"/>
      <c r="CCU17"/>
      <c r="CCV17"/>
      <c r="CCW17"/>
      <c r="CCX17"/>
      <c r="CCY17"/>
      <c r="CCZ17"/>
      <c r="CDA17"/>
      <c r="CDB17"/>
      <c r="CDC17"/>
      <c r="CDD17"/>
      <c r="CDE17"/>
      <c r="CDF17"/>
      <c r="CDG17"/>
      <c r="CDH17"/>
      <c r="CDI17"/>
      <c r="CDJ17"/>
      <c r="CDK17"/>
      <c r="CDL17"/>
      <c r="CDM17"/>
      <c r="CDN17"/>
      <c r="CDO17"/>
      <c r="CDP17"/>
      <c r="CDQ17"/>
      <c r="CDR17"/>
      <c r="CDS17"/>
      <c r="CDT17"/>
      <c r="CDU17"/>
      <c r="CDV17"/>
      <c r="CDW17"/>
      <c r="CDX17"/>
      <c r="CDY17"/>
      <c r="CDZ17"/>
      <c r="CEA17"/>
      <c r="CEB17"/>
      <c r="CEC17"/>
      <c r="CED17"/>
      <c r="CEE17"/>
      <c r="CEF17"/>
      <c r="CEG17"/>
      <c r="CEH17"/>
      <c r="CEI17"/>
      <c r="CEJ17"/>
      <c r="CEK17"/>
      <c r="CEL17"/>
      <c r="CEM17"/>
      <c r="CEN17"/>
      <c r="CEO17"/>
      <c r="CEP17"/>
      <c r="CEQ17"/>
      <c r="CER17"/>
      <c r="CES17"/>
      <c r="CET17"/>
      <c r="CEU17"/>
      <c r="CEV17"/>
      <c r="CEW17"/>
      <c r="CEX17"/>
      <c r="CEY17"/>
      <c r="CEZ17"/>
      <c r="CFA17"/>
      <c r="CFB17"/>
      <c r="CFC17"/>
      <c r="CFD17"/>
      <c r="CFE17"/>
      <c r="CFF17"/>
      <c r="CFG17"/>
      <c r="CFH17"/>
      <c r="CFI17"/>
      <c r="CFJ17"/>
      <c r="CFK17"/>
      <c r="CFL17"/>
      <c r="CFM17"/>
      <c r="CFN17"/>
      <c r="CFO17"/>
      <c r="CFP17"/>
      <c r="CFQ17"/>
      <c r="CFR17"/>
      <c r="CFS17"/>
      <c r="CFT17"/>
      <c r="CFU17"/>
      <c r="CFV17"/>
      <c r="CFW17"/>
      <c r="CFX17"/>
      <c r="CFY17"/>
      <c r="CFZ17"/>
      <c r="CGA17"/>
      <c r="CGB17"/>
      <c r="CGC17"/>
      <c r="CGD17"/>
      <c r="CGE17"/>
      <c r="CGF17"/>
      <c r="CGG17"/>
      <c r="CGH17"/>
      <c r="CGI17"/>
      <c r="CGJ17"/>
      <c r="CGK17"/>
      <c r="CGL17"/>
      <c r="CGM17"/>
      <c r="CGN17"/>
      <c r="CGO17"/>
      <c r="CGP17"/>
      <c r="CGQ17"/>
      <c r="CGR17"/>
      <c r="CGS17"/>
      <c r="CGT17"/>
      <c r="CGU17"/>
      <c r="CGV17"/>
      <c r="CGW17"/>
      <c r="CGX17"/>
      <c r="CGY17"/>
      <c r="CGZ17"/>
      <c r="CHA17"/>
      <c r="CHB17"/>
      <c r="CHC17"/>
      <c r="CHD17"/>
      <c r="CHE17"/>
      <c r="CHF17"/>
      <c r="CHG17"/>
      <c r="CHH17"/>
      <c r="CHI17"/>
      <c r="CHJ17"/>
      <c r="CHK17"/>
      <c r="CHL17"/>
      <c r="CHM17"/>
      <c r="CHN17"/>
      <c r="CHO17"/>
      <c r="CHP17"/>
      <c r="CHQ17"/>
      <c r="CHR17"/>
      <c r="CHS17"/>
      <c r="CHT17"/>
      <c r="CHU17"/>
      <c r="CHV17"/>
      <c r="CHW17"/>
      <c r="CHX17"/>
      <c r="CHY17"/>
      <c r="CHZ17"/>
      <c r="CIA17"/>
      <c r="CIB17"/>
      <c r="CIC17"/>
      <c r="CID17"/>
      <c r="CIE17"/>
      <c r="CIF17"/>
      <c r="CIG17"/>
      <c r="CIH17"/>
      <c r="CII17"/>
      <c r="CIJ17"/>
      <c r="CIK17"/>
      <c r="CIL17"/>
      <c r="CIM17"/>
      <c r="CIN17"/>
      <c r="CIO17"/>
      <c r="CIP17"/>
      <c r="CIQ17"/>
      <c r="CIR17"/>
      <c r="CIS17"/>
      <c r="CIT17"/>
      <c r="CIU17"/>
      <c r="CIV17"/>
      <c r="CIW17"/>
      <c r="CIX17"/>
      <c r="CIY17"/>
      <c r="CIZ17"/>
      <c r="CJA17"/>
      <c r="CJB17"/>
      <c r="CJC17"/>
      <c r="CJD17"/>
      <c r="CJE17"/>
      <c r="CJF17"/>
      <c r="CJG17"/>
      <c r="CJH17"/>
      <c r="CJI17"/>
      <c r="CJJ17"/>
      <c r="CJK17"/>
      <c r="CJL17"/>
      <c r="CJM17"/>
      <c r="CJN17"/>
      <c r="CJO17"/>
      <c r="CJP17"/>
      <c r="CJQ17"/>
      <c r="CJR17"/>
      <c r="CJS17"/>
      <c r="CJT17"/>
      <c r="CJU17"/>
      <c r="CJV17"/>
      <c r="CJW17"/>
      <c r="CJX17"/>
      <c r="CJY17"/>
      <c r="CJZ17"/>
      <c r="CKA17"/>
      <c r="CKB17"/>
      <c r="CKC17"/>
      <c r="CKD17"/>
      <c r="CKE17"/>
      <c r="CKF17"/>
      <c r="CKG17"/>
      <c r="CKH17"/>
      <c r="CKI17"/>
      <c r="CKJ17"/>
      <c r="CKK17"/>
      <c r="CKL17"/>
      <c r="CKM17"/>
      <c r="CKN17"/>
      <c r="CKO17"/>
      <c r="CKP17"/>
      <c r="CKQ17"/>
      <c r="CKR17"/>
      <c r="CKS17"/>
      <c r="CKT17"/>
      <c r="CKU17"/>
      <c r="CKV17"/>
      <c r="CKW17"/>
      <c r="CKX17"/>
      <c r="CKY17"/>
      <c r="CKZ17"/>
      <c r="CLA17"/>
      <c r="CLB17"/>
      <c r="CLC17"/>
      <c r="CLD17"/>
      <c r="CLE17"/>
      <c r="CLF17"/>
      <c r="CLG17"/>
      <c r="CLH17"/>
      <c r="CLI17"/>
      <c r="CLJ17"/>
      <c r="CLK17"/>
      <c r="CLL17"/>
      <c r="CLM17"/>
      <c r="CLN17"/>
      <c r="CLO17"/>
      <c r="CLP17"/>
      <c r="CLQ17"/>
      <c r="CLR17"/>
      <c r="CLS17"/>
      <c r="CLT17"/>
      <c r="CLU17"/>
      <c r="CLV17"/>
      <c r="CLW17"/>
      <c r="CLX17"/>
      <c r="CLY17"/>
      <c r="CLZ17"/>
      <c r="CMA17"/>
      <c r="CMB17"/>
      <c r="CMC17"/>
      <c r="CMD17"/>
      <c r="CME17"/>
      <c r="CMF17"/>
      <c r="CMG17"/>
      <c r="CMH17"/>
      <c r="CMI17"/>
      <c r="CMJ17"/>
      <c r="CMK17"/>
      <c r="CML17"/>
      <c r="CMM17"/>
      <c r="CMN17"/>
      <c r="CMO17"/>
      <c r="CMP17"/>
      <c r="CMQ17"/>
      <c r="CMR17"/>
      <c r="CMS17"/>
      <c r="CMT17"/>
      <c r="CMU17"/>
      <c r="CMV17"/>
      <c r="CMW17"/>
      <c r="CMX17"/>
      <c r="CMY17"/>
      <c r="CMZ17"/>
      <c r="CNA17"/>
      <c r="CNB17"/>
      <c r="CNC17"/>
      <c r="CND17"/>
      <c r="CNE17"/>
      <c r="CNF17"/>
      <c r="CNG17"/>
      <c r="CNH17"/>
      <c r="CNI17"/>
      <c r="CNJ17"/>
      <c r="CNK17"/>
      <c r="CNL17"/>
      <c r="CNM17"/>
      <c r="CNN17"/>
      <c r="CNO17"/>
      <c r="CNP17"/>
      <c r="CNQ17"/>
      <c r="CNR17"/>
      <c r="CNS17"/>
      <c r="CNT17"/>
      <c r="CNU17"/>
      <c r="CNV17"/>
      <c r="CNW17"/>
      <c r="CNX17"/>
      <c r="CNY17"/>
      <c r="CNZ17"/>
      <c r="COA17"/>
      <c r="COB17"/>
      <c r="COC17"/>
      <c r="COD17"/>
      <c r="COE17"/>
      <c r="COF17"/>
      <c r="COG17"/>
      <c r="COH17"/>
      <c r="COI17"/>
      <c r="COJ17"/>
      <c r="COK17"/>
      <c r="COL17"/>
      <c r="COM17"/>
      <c r="CON17"/>
      <c r="COO17"/>
      <c r="COP17"/>
      <c r="COQ17"/>
      <c r="COR17"/>
      <c r="COS17"/>
      <c r="COT17"/>
      <c r="COU17"/>
      <c r="COV17"/>
      <c r="COW17"/>
      <c r="COX17"/>
      <c r="COY17"/>
      <c r="COZ17"/>
      <c r="CPA17"/>
      <c r="CPB17"/>
      <c r="CPC17"/>
      <c r="CPD17"/>
      <c r="CPE17"/>
      <c r="CPF17"/>
      <c r="CPG17"/>
      <c r="CPH17"/>
      <c r="CPI17"/>
      <c r="CPJ17"/>
      <c r="CPK17"/>
      <c r="CPL17"/>
      <c r="CPM17"/>
      <c r="CPN17"/>
      <c r="CPO17"/>
      <c r="CPP17"/>
      <c r="CPQ17"/>
      <c r="CPR17"/>
      <c r="CPS17"/>
      <c r="CPT17"/>
      <c r="CPU17"/>
      <c r="CPV17"/>
      <c r="CPW17"/>
      <c r="CPX17"/>
      <c r="CPY17"/>
      <c r="CPZ17"/>
      <c r="CQA17"/>
      <c r="CQB17"/>
      <c r="CQC17"/>
      <c r="CQD17"/>
      <c r="CQE17"/>
      <c r="CQF17"/>
      <c r="CQG17"/>
      <c r="CQH17"/>
      <c r="CQI17"/>
      <c r="CQJ17"/>
      <c r="CQK17"/>
      <c r="CQL17"/>
      <c r="CQM17"/>
      <c r="CQN17"/>
      <c r="CQO17"/>
      <c r="CQP17"/>
      <c r="CQQ17"/>
      <c r="CQR17"/>
      <c r="CQS17"/>
      <c r="CQT17"/>
      <c r="CQU17"/>
      <c r="CQV17"/>
      <c r="CQW17"/>
      <c r="CQX17"/>
      <c r="CQY17"/>
      <c r="CQZ17"/>
      <c r="CRA17"/>
      <c r="CRB17"/>
      <c r="CRC17"/>
      <c r="CRD17"/>
      <c r="CRE17"/>
      <c r="CRF17"/>
      <c r="CRG17"/>
      <c r="CRH17"/>
      <c r="CRI17"/>
      <c r="CRJ17"/>
      <c r="CRK17"/>
      <c r="CRL17"/>
      <c r="CRM17"/>
      <c r="CRN17"/>
      <c r="CRO17"/>
      <c r="CRP17"/>
      <c r="CRQ17"/>
      <c r="CRR17"/>
      <c r="CRS17"/>
      <c r="CRT17"/>
      <c r="CRU17"/>
      <c r="CRV17"/>
      <c r="CRW17"/>
      <c r="CRX17"/>
      <c r="CRY17"/>
      <c r="CRZ17"/>
      <c r="CSA17"/>
      <c r="CSB17"/>
      <c r="CSC17"/>
      <c r="CSD17"/>
      <c r="CSE17"/>
      <c r="CSF17"/>
      <c r="CSG17"/>
      <c r="CSH17"/>
      <c r="CSI17"/>
      <c r="CSJ17"/>
      <c r="CSK17"/>
      <c r="CSL17"/>
      <c r="CSM17"/>
      <c r="CSN17"/>
      <c r="CSO17"/>
      <c r="CSP17"/>
      <c r="CSQ17"/>
      <c r="CSR17"/>
      <c r="CSS17"/>
      <c r="CST17"/>
      <c r="CSU17"/>
      <c r="CSV17"/>
      <c r="CSW17"/>
      <c r="CSX17"/>
      <c r="CSY17"/>
      <c r="CSZ17"/>
      <c r="CTA17"/>
      <c r="CTB17"/>
      <c r="CTC17"/>
      <c r="CTD17"/>
      <c r="CTE17"/>
      <c r="CTF17"/>
      <c r="CTG17"/>
      <c r="CTH17"/>
      <c r="CTI17"/>
      <c r="CTJ17"/>
      <c r="CTK17"/>
      <c r="CTL17"/>
      <c r="CTM17"/>
      <c r="CTN17"/>
      <c r="CTO17"/>
      <c r="CTP17"/>
      <c r="CTQ17"/>
      <c r="CTR17"/>
      <c r="CTS17"/>
      <c r="CTT17"/>
      <c r="CTU17"/>
      <c r="CTV17"/>
      <c r="CTW17"/>
      <c r="CTX17"/>
      <c r="CTY17"/>
      <c r="CTZ17"/>
      <c r="CUA17"/>
      <c r="CUB17"/>
      <c r="CUC17"/>
      <c r="CUD17"/>
      <c r="CUE17"/>
      <c r="CUF17"/>
      <c r="CUG17"/>
      <c r="CUH17"/>
      <c r="CUI17"/>
      <c r="CUJ17"/>
      <c r="CUK17"/>
      <c r="CUL17"/>
      <c r="CUM17"/>
      <c r="CUN17"/>
      <c r="CUO17"/>
      <c r="CUP17"/>
      <c r="CUQ17"/>
      <c r="CUR17"/>
      <c r="CUS17"/>
      <c r="CUT17"/>
      <c r="CUU17"/>
      <c r="CUV17"/>
      <c r="CUW17"/>
      <c r="CUX17"/>
      <c r="CUY17"/>
      <c r="CUZ17"/>
      <c r="CVA17"/>
      <c r="CVB17"/>
      <c r="CVC17"/>
      <c r="CVD17"/>
      <c r="CVE17"/>
      <c r="CVF17"/>
      <c r="CVG17"/>
      <c r="CVH17"/>
      <c r="CVI17"/>
      <c r="CVJ17"/>
      <c r="CVK17"/>
      <c r="CVL17"/>
      <c r="CVM17"/>
      <c r="CVN17"/>
      <c r="CVO17"/>
      <c r="CVP17"/>
      <c r="CVQ17"/>
      <c r="CVR17"/>
      <c r="CVS17"/>
      <c r="CVT17"/>
      <c r="CVU17"/>
      <c r="CVV17"/>
      <c r="CVW17"/>
      <c r="CVX17"/>
      <c r="CVY17"/>
      <c r="CVZ17"/>
      <c r="CWA17"/>
      <c r="CWB17"/>
      <c r="CWC17"/>
      <c r="CWD17"/>
      <c r="CWE17"/>
      <c r="CWF17"/>
      <c r="CWG17"/>
      <c r="CWH17"/>
      <c r="CWI17"/>
      <c r="CWJ17"/>
      <c r="CWK17"/>
      <c r="CWL17"/>
      <c r="CWM17"/>
      <c r="CWN17"/>
      <c r="CWO17"/>
      <c r="CWP17"/>
      <c r="CWQ17"/>
      <c r="CWR17"/>
      <c r="CWS17"/>
      <c r="CWT17"/>
      <c r="CWU17"/>
      <c r="CWV17"/>
      <c r="CWW17"/>
      <c r="CWX17"/>
      <c r="CWY17"/>
      <c r="CWZ17"/>
      <c r="CXA17"/>
      <c r="CXB17"/>
      <c r="CXC17"/>
      <c r="CXD17"/>
      <c r="CXE17"/>
      <c r="CXF17"/>
      <c r="CXG17"/>
      <c r="CXH17"/>
      <c r="CXI17"/>
      <c r="CXJ17"/>
      <c r="CXK17"/>
      <c r="CXL17"/>
      <c r="CXM17"/>
      <c r="CXN17"/>
      <c r="CXO17"/>
      <c r="CXP17"/>
      <c r="CXQ17"/>
      <c r="CXR17"/>
      <c r="CXS17"/>
      <c r="CXT17"/>
      <c r="CXU17"/>
      <c r="CXV17"/>
      <c r="CXW17"/>
      <c r="CXX17"/>
      <c r="CXY17"/>
      <c r="CXZ17"/>
      <c r="CYA17"/>
      <c r="CYB17"/>
      <c r="CYC17"/>
      <c r="CYD17"/>
      <c r="CYE17"/>
      <c r="CYF17"/>
      <c r="CYG17"/>
      <c r="CYH17"/>
      <c r="CYI17"/>
      <c r="CYJ17"/>
      <c r="CYK17"/>
      <c r="CYL17"/>
      <c r="CYM17"/>
      <c r="CYN17"/>
      <c r="CYO17"/>
      <c r="CYP17"/>
      <c r="CYQ17"/>
      <c r="CYR17"/>
      <c r="CYS17"/>
      <c r="CYT17"/>
      <c r="CYU17"/>
      <c r="CYV17"/>
      <c r="CYW17"/>
      <c r="CYX17"/>
      <c r="CYY17"/>
      <c r="CYZ17"/>
      <c r="CZA17"/>
      <c r="CZB17"/>
      <c r="CZC17"/>
      <c r="CZD17"/>
      <c r="CZE17"/>
      <c r="CZF17"/>
      <c r="CZG17"/>
      <c r="CZH17"/>
      <c r="CZI17"/>
      <c r="CZJ17"/>
      <c r="CZK17"/>
      <c r="CZL17"/>
      <c r="CZM17"/>
      <c r="CZN17"/>
      <c r="CZO17"/>
      <c r="CZP17"/>
      <c r="CZQ17"/>
      <c r="CZR17"/>
      <c r="CZS17"/>
      <c r="CZT17"/>
      <c r="CZU17"/>
      <c r="CZV17"/>
      <c r="CZW17"/>
      <c r="CZX17"/>
      <c r="CZY17"/>
      <c r="CZZ17"/>
      <c r="DAA17"/>
      <c r="DAB17"/>
      <c r="DAC17"/>
      <c r="DAD17"/>
      <c r="DAE17"/>
      <c r="DAF17"/>
      <c r="DAG17"/>
      <c r="DAH17"/>
      <c r="DAI17"/>
      <c r="DAJ17"/>
      <c r="DAK17"/>
      <c r="DAL17"/>
      <c r="DAM17"/>
      <c r="DAN17"/>
      <c r="DAO17"/>
      <c r="DAP17"/>
      <c r="DAQ17"/>
      <c r="DAR17"/>
      <c r="DAS17"/>
      <c r="DAT17"/>
      <c r="DAU17"/>
      <c r="DAV17"/>
      <c r="DAW17"/>
      <c r="DAX17"/>
      <c r="DAY17"/>
      <c r="DAZ17"/>
      <c r="DBA17"/>
      <c r="DBB17"/>
      <c r="DBC17"/>
      <c r="DBD17"/>
      <c r="DBE17"/>
      <c r="DBF17"/>
      <c r="DBG17"/>
      <c r="DBH17"/>
      <c r="DBI17"/>
      <c r="DBJ17"/>
      <c r="DBK17"/>
      <c r="DBL17"/>
      <c r="DBM17"/>
      <c r="DBN17"/>
      <c r="DBO17"/>
      <c r="DBP17"/>
      <c r="DBQ17"/>
      <c r="DBR17"/>
      <c r="DBS17"/>
      <c r="DBT17"/>
      <c r="DBU17"/>
      <c r="DBV17"/>
      <c r="DBW17"/>
      <c r="DBX17"/>
      <c r="DBY17"/>
      <c r="DBZ17"/>
      <c r="DCA17"/>
      <c r="DCB17"/>
      <c r="DCC17"/>
      <c r="DCD17"/>
      <c r="DCE17"/>
      <c r="DCF17"/>
      <c r="DCG17"/>
      <c r="DCH17"/>
      <c r="DCI17"/>
      <c r="DCJ17"/>
      <c r="DCK17"/>
      <c r="DCL17"/>
      <c r="DCM17"/>
      <c r="DCN17"/>
      <c r="DCO17"/>
      <c r="DCP17"/>
      <c r="DCQ17"/>
      <c r="DCR17"/>
      <c r="DCS17"/>
      <c r="DCT17"/>
      <c r="DCU17"/>
      <c r="DCV17"/>
      <c r="DCW17"/>
      <c r="DCX17"/>
      <c r="DCY17"/>
      <c r="DCZ17"/>
      <c r="DDA17"/>
      <c r="DDB17"/>
      <c r="DDC17"/>
      <c r="DDD17"/>
      <c r="DDE17"/>
      <c r="DDF17"/>
      <c r="DDG17"/>
      <c r="DDH17"/>
      <c r="DDI17"/>
      <c r="DDJ17"/>
      <c r="DDK17"/>
      <c r="DDL17"/>
      <c r="DDM17"/>
      <c r="DDN17"/>
      <c r="DDO17"/>
      <c r="DDP17"/>
      <c r="DDQ17"/>
      <c r="DDR17"/>
      <c r="DDS17"/>
      <c r="DDT17"/>
      <c r="DDU17"/>
      <c r="DDV17"/>
      <c r="DDW17"/>
      <c r="DDX17"/>
      <c r="DDY17"/>
      <c r="DDZ17"/>
      <c r="DEA17"/>
      <c r="DEB17"/>
      <c r="DEC17"/>
      <c r="DED17"/>
      <c r="DEE17"/>
      <c r="DEF17"/>
      <c r="DEG17"/>
      <c r="DEH17"/>
      <c r="DEI17"/>
      <c r="DEJ17"/>
      <c r="DEK17"/>
      <c r="DEL17"/>
      <c r="DEM17"/>
      <c r="DEN17"/>
      <c r="DEO17"/>
      <c r="DEP17"/>
      <c r="DEQ17"/>
      <c r="DER17"/>
      <c r="DES17"/>
      <c r="DET17"/>
      <c r="DEU17"/>
      <c r="DEV17"/>
      <c r="DEW17"/>
      <c r="DEX17"/>
      <c r="DEY17"/>
      <c r="DEZ17"/>
      <c r="DFA17"/>
      <c r="DFB17"/>
      <c r="DFC17"/>
      <c r="DFD17"/>
      <c r="DFE17"/>
      <c r="DFF17"/>
      <c r="DFG17"/>
      <c r="DFH17"/>
      <c r="DFI17"/>
      <c r="DFJ17"/>
      <c r="DFK17"/>
      <c r="DFL17"/>
      <c r="DFM17"/>
      <c r="DFN17"/>
      <c r="DFO17"/>
      <c r="DFP17"/>
      <c r="DFQ17"/>
      <c r="DFR17"/>
      <c r="DFS17"/>
      <c r="DFT17"/>
      <c r="DFU17"/>
      <c r="DFV17"/>
      <c r="DFW17"/>
      <c r="DFX17"/>
      <c r="DFY17"/>
      <c r="DFZ17"/>
      <c r="DGA17"/>
      <c r="DGB17"/>
      <c r="DGC17"/>
      <c r="DGD17"/>
      <c r="DGE17"/>
      <c r="DGF17"/>
      <c r="DGG17"/>
      <c r="DGH17"/>
      <c r="DGI17"/>
      <c r="DGJ17"/>
      <c r="DGK17"/>
      <c r="DGL17"/>
      <c r="DGM17"/>
      <c r="DGN17"/>
      <c r="DGO17"/>
      <c r="DGP17"/>
      <c r="DGQ17"/>
      <c r="DGR17"/>
      <c r="DGS17"/>
      <c r="DGT17"/>
      <c r="DGU17"/>
      <c r="DGV17"/>
      <c r="DGW17"/>
      <c r="DGX17"/>
      <c r="DGY17"/>
      <c r="DGZ17"/>
      <c r="DHA17"/>
      <c r="DHB17"/>
      <c r="DHC17"/>
      <c r="DHD17"/>
      <c r="DHE17"/>
      <c r="DHF17"/>
      <c r="DHG17"/>
      <c r="DHH17"/>
      <c r="DHI17"/>
      <c r="DHJ17"/>
      <c r="DHK17"/>
      <c r="DHL17"/>
      <c r="DHM17"/>
      <c r="DHN17"/>
      <c r="DHO17"/>
      <c r="DHP17"/>
      <c r="DHQ17"/>
      <c r="DHR17"/>
      <c r="DHS17"/>
      <c r="DHT17"/>
      <c r="DHU17"/>
      <c r="DHV17"/>
      <c r="DHW17"/>
      <c r="DHX17"/>
      <c r="DHY17"/>
      <c r="DHZ17"/>
      <c r="DIA17"/>
      <c r="DIB17"/>
      <c r="DIC17"/>
      <c r="DID17"/>
      <c r="DIE17"/>
      <c r="DIF17"/>
      <c r="DIG17"/>
      <c r="DIH17"/>
      <c r="DII17"/>
      <c r="DIJ17"/>
      <c r="DIK17"/>
      <c r="DIL17"/>
      <c r="DIM17"/>
      <c r="DIN17"/>
      <c r="DIO17"/>
      <c r="DIP17"/>
      <c r="DIQ17"/>
      <c r="DIR17"/>
      <c r="DIS17"/>
      <c r="DIT17"/>
      <c r="DIU17"/>
      <c r="DIV17"/>
      <c r="DIW17"/>
      <c r="DIX17"/>
      <c r="DIY17"/>
      <c r="DIZ17"/>
      <c r="DJA17"/>
      <c r="DJB17"/>
      <c r="DJC17"/>
      <c r="DJD17"/>
      <c r="DJE17"/>
      <c r="DJF17"/>
      <c r="DJG17"/>
      <c r="DJH17"/>
      <c r="DJI17"/>
      <c r="DJJ17"/>
      <c r="DJK17"/>
      <c r="DJL17"/>
      <c r="DJM17"/>
      <c r="DJN17"/>
      <c r="DJO17"/>
      <c r="DJP17"/>
      <c r="DJQ17"/>
      <c r="DJR17"/>
      <c r="DJS17"/>
      <c r="DJT17"/>
      <c r="DJU17"/>
      <c r="DJV17"/>
      <c r="DJW17"/>
      <c r="DJX17"/>
      <c r="DJY17"/>
      <c r="DJZ17"/>
      <c r="DKA17"/>
      <c r="DKB17"/>
      <c r="DKC17"/>
      <c r="DKD17"/>
      <c r="DKE17"/>
      <c r="DKF17"/>
      <c r="DKG17"/>
      <c r="DKH17"/>
      <c r="DKI17"/>
      <c r="DKJ17"/>
      <c r="DKK17"/>
      <c r="DKL17"/>
      <c r="DKM17"/>
      <c r="DKN17"/>
      <c r="DKO17"/>
      <c r="DKP17"/>
      <c r="DKQ17"/>
      <c r="DKR17"/>
      <c r="DKS17"/>
      <c r="DKT17"/>
      <c r="DKU17"/>
      <c r="DKV17"/>
      <c r="DKW17"/>
      <c r="DKX17"/>
      <c r="DKY17"/>
      <c r="DKZ17"/>
      <c r="DLA17"/>
      <c r="DLB17"/>
      <c r="DLC17"/>
      <c r="DLD17"/>
      <c r="DLE17"/>
      <c r="DLF17"/>
      <c r="DLG17"/>
      <c r="DLH17"/>
      <c r="DLI17"/>
      <c r="DLJ17"/>
      <c r="DLK17"/>
      <c r="DLL17"/>
      <c r="DLM17"/>
      <c r="DLN17"/>
      <c r="DLO17"/>
      <c r="DLP17"/>
      <c r="DLQ17"/>
      <c r="DLR17"/>
      <c r="DLS17"/>
      <c r="DLT17"/>
      <c r="DLU17"/>
      <c r="DLV17"/>
      <c r="DLW17"/>
      <c r="DLX17"/>
      <c r="DLY17"/>
      <c r="DLZ17"/>
      <c r="DMA17"/>
      <c r="DMB17"/>
      <c r="DMC17"/>
      <c r="DMD17"/>
      <c r="DME17"/>
      <c r="DMF17"/>
      <c r="DMG17"/>
      <c r="DMH17"/>
      <c r="DMI17"/>
      <c r="DMJ17"/>
      <c r="DMK17"/>
      <c r="DML17"/>
      <c r="DMM17"/>
      <c r="DMN17"/>
      <c r="DMO17"/>
      <c r="DMP17"/>
      <c r="DMQ17"/>
      <c r="DMR17"/>
      <c r="DMS17"/>
      <c r="DMT17"/>
      <c r="DMU17"/>
      <c r="DMV17"/>
      <c r="DMW17"/>
      <c r="DMX17"/>
      <c r="DMY17"/>
      <c r="DMZ17"/>
      <c r="DNA17"/>
      <c r="DNB17"/>
      <c r="DNC17"/>
      <c r="DND17"/>
      <c r="DNE17"/>
      <c r="DNF17"/>
      <c r="DNG17"/>
      <c r="DNH17"/>
      <c r="DNI17"/>
      <c r="DNJ17"/>
      <c r="DNK17"/>
      <c r="DNL17"/>
      <c r="DNM17"/>
      <c r="DNN17"/>
      <c r="DNO17"/>
      <c r="DNP17"/>
      <c r="DNQ17"/>
      <c r="DNR17"/>
      <c r="DNS17"/>
      <c r="DNT17"/>
      <c r="DNU17"/>
      <c r="DNV17"/>
      <c r="DNW17"/>
      <c r="DNX17"/>
      <c r="DNY17"/>
      <c r="DNZ17"/>
      <c r="DOA17"/>
      <c r="DOB17"/>
      <c r="DOC17"/>
      <c r="DOD17"/>
      <c r="DOE17"/>
      <c r="DOF17"/>
      <c r="DOG17"/>
      <c r="DOH17"/>
      <c r="DOI17"/>
      <c r="DOJ17"/>
      <c r="DOK17"/>
      <c r="DOL17"/>
      <c r="DOM17"/>
      <c r="DON17"/>
      <c r="DOO17"/>
      <c r="DOP17"/>
      <c r="DOQ17"/>
      <c r="DOR17"/>
      <c r="DOS17"/>
      <c r="DOT17"/>
      <c r="DOU17"/>
      <c r="DOV17"/>
      <c r="DOW17"/>
      <c r="DOX17"/>
      <c r="DOY17"/>
      <c r="DOZ17"/>
      <c r="DPA17"/>
      <c r="DPB17"/>
      <c r="DPC17"/>
      <c r="DPD17"/>
      <c r="DPE17"/>
      <c r="DPF17"/>
      <c r="DPG17"/>
      <c r="DPH17"/>
      <c r="DPI17"/>
      <c r="DPJ17"/>
      <c r="DPK17"/>
      <c r="DPL17"/>
      <c r="DPM17"/>
      <c r="DPN17"/>
      <c r="DPO17"/>
      <c r="DPP17"/>
      <c r="DPQ17"/>
      <c r="DPR17"/>
      <c r="DPS17"/>
      <c r="DPT17"/>
      <c r="DPU17"/>
      <c r="DPV17"/>
      <c r="DPW17"/>
      <c r="DPX17"/>
      <c r="DPY17"/>
      <c r="DPZ17"/>
      <c r="DQA17"/>
      <c r="DQB17"/>
      <c r="DQC17"/>
      <c r="DQD17"/>
      <c r="DQE17"/>
      <c r="DQF17"/>
      <c r="DQG17"/>
      <c r="DQH17"/>
      <c r="DQI17"/>
      <c r="DQJ17"/>
      <c r="DQK17"/>
      <c r="DQL17"/>
      <c r="DQM17"/>
      <c r="DQN17"/>
      <c r="DQO17"/>
      <c r="DQP17"/>
      <c r="DQQ17"/>
      <c r="DQR17"/>
      <c r="DQS17"/>
      <c r="DQT17"/>
      <c r="DQU17"/>
      <c r="DQV17"/>
      <c r="DQW17"/>
      <c r="DQX17"/>
      <c r="DQY17"/>
      <c r="DQZ17"/>
      <c r="DRA17"/>
      <c r="DRB17"/>
      <c r="DRC17"/>
      <c r="DRD17"/>
      <c r="DRE17"/>
      <c r="DRF17"/>
      <c r="DRG17"/>
      <c r="DRH17"/>
      <c r="DRI17"/>
      <c r="DRJ17"/>
      <c r="DRK17"/>
      <c r="DRL17"/>
      <c r="DRM17"/>
      <c r="DRN17"/>
      <c r="DRO17"/>
      <c r="DRP17"/>
      <c r="DRQ17"/>
      <c r="DRR17"/>
      <c r="DRS17"/>
      <c r="DRT17"/>
      <c r="DRU17"/>
      <c r="DRV17"/>
      <c r="DRW17"/>
      <c r="DRX17"/>
      <c r="DRY17"/>
      <c r="DRZ17"/>
      <c r="DSA17"/>
      <c r="DSB17"/>
      <c r="DSC17"/>
      <c r="DSD17"/>
      <c r="DSE17"/>
      <c r="DSF17"/>
      <c r="DSG17"/>
      <c r="DSH17"/>
      <c r="DSI17"/>
      <c r="DSJ17"/>
      <c r="DSK17"/>
      <c r="DSL17"/>
      <c r="DSM17"/>
      <c r="DSN17"/>
      <c r="DSO17"/>
      <c r="DSP17"/>
      <c r="DSQ17"/>
      <c r="DSR17"/>
      <c r="DSS17"/>
      <c r="DST17"/>
      <c r="DSU17"/>
      <c r="DSV17"/>
      <c r="DSW17"/>
      <c r="DSX17"/>
      <c r="DSY17"/>
      <c r="DSZ17"/>
      <c r="DTA17"/>
      <c r="DTB17"/>
      <c r="DTC17"/>
      <c r="DTD17"/>
      <c r="DTE17"/>
      <c r="DTF17"/>
      <c r="DTG17"/>
      <c r="DTH17"/>
      <c r="DTI17"/>
      <c r="DTJ17"/>
      <c r="DTK17"/>
      <c r="DTL17"/>
      <c r="DTM17"/>
      <c r="DTN17"/>
      <c r="DTO17"/>
      <c r="DTP17"/>
      <c r="DTQ17"/>
      <c r="DTR17"/>
      <c r="DTS17"/>
      <c r="DTT17"/>
      <c r="DTU17"/>
      <c r="DTV17"/>
      <c r="DTW17"/>
      <c r="DTX17"/>
      <c r="DTY17"/>
      <c r="DTZ17"/>
      <c r="DUA17"/>
      <c r="DUB17"/>
      <c r="DUC17"/>
      <c r="DUD17"/>
      <c r="DUE17"/>
      <c r="DUF17"/>
      <c r="DUG17"/>
      <c r="DUH17"/>
      <c r="DUI17"/>
      <c r="DUJ17"/>
      <c r="DUK17"/>
      <c r="DUL17"/>
      <c r="DUM17"/>
      <c r="DUN17"/>
      <c r="DUO17"/>
      <c r="DUP17"/>
      <c r="DUQ17"/>
      <c r="DUR17"/>
      <c r="DUS17"/>
      <c r="DUT17"/>
      <c r="DUU17"/>
      <c r="DUV17"/>
      <c r="DUW17"/>
      <c r="DUX17"/>
      <c r="DUY17"/>
      <c r="DUZ17"/>
      <c r="DVA17"/>
      <c r="DVB17"/>
      <c r="DVC17"/>
      <c r="DVD17"/>
      <c r="DVE17"/>
      <c r="DVF17"/>
      <c r="DVG17"/>
      <c r="DVH17"/>
      <c r="DVI17"/>
      <c r="DVJ17"/>
      <c r="DVK17"/>
      <c r="DVL17"/>
      <c r="DVM17"/>
      <c r="DVN17"/>
      <c r="DVO17"/>
      <c r="DVP17"/>
      <c r="DVQ17"/>
      <c r="DVR17"/>
      <c r="DVS17"/>
      <c r="DVT17"/>
      <c r="DVU17"/>
      <c r="DVV17"/>
      <c r="DVW17"/>
      <c r="DVX17"/>
      <c r="DVY17"/>
      <c r="DVZ17"/>
      <c r="DWA17"/>
      <c r="DWB17"/>
      <c r="DWC17"/>
      <c r="DWD17"/>
      <c r="DWE17"/>
      <c r="DWF17"/>
      <c r="DWG17"/>
      <c r="DWH17"/>
      <c r="DWI17"/>
      <c r="DWJ17"/>
      <c r="DWK17"/>
      <c r="DWL17"/>
      <c r="DWM17"/>
      <c r="DWN17"/>
      <c r="DWO17"/>
      <c r="DWP17"/>
      <c r="DWQ17"/>
      <c r="DWR17"/>
      <c r="DWS17"/>
      <c r="DWT17"/>
      <c r="DWU17"/>
      <c r="DWV17"/>
      <c r="DWW17"/>
      <c r="DWX17"/>
      <c r="DWY17"/>
      <c r="DWZ17"/>
      <c r="DXA17"/>
      <c r="DXB17"/>
      <c r="DXC17"/>
      <c r="DXD17"/>
      <c r="DXE17"/>
      <c r="DXF17"/>
      <c r="DXG17"/>
      <c r="DXH17"/>
      <c r="DXI17"/>
      <c r="DXJ17"/>
      <c r="DXK17"/>
      <c r="DXL17"/>
      <c r="DXM17"/>
      <c r="DXN17"/>
      <c r="DXO17"/>
      <c r="DXP17"/>
      <c r="DXQ17"/>
      <c r="DXR17"/>
      <c r="DXS17"/>
      <c r="DXT17"/>
      <c r="DXU17"/>
      <c r="DXV17"/>
      <c r="DXW17"/>
      <c r="DXX17"/>
      <c r="DXY17"/>
      <c r="DXZ17"/>
      <c r="DYA17"/>
      <c r="DYB17"/>
      <c r="DYC17"/>
      <c r="DYD17"/>
      <c r="DYE17"/>
      <c r="DYF17"/>
      <c r="DYG17"/>
      <c r="DYH17"/>
      <c r="DYI17"/>
      <c r="DYJ17"/>
      <c r="DYK17"/>
      <c r="DYL17"/>
      <c r="DYM17"/>
      <c r="DYN17"/>
      <c r="DYO17"/>
      <c r="DYP17"/>
      <c r="DYQ17"/>
      <c r="DYR17"/>
      <c r="DYS17"/>
      <c r="DYT17"/>
      <c r="DYU17"/>
      <c r="DYV17"/>
      <c r="DYW17"/>
      <c r="DYX17"/>
      <c r="DYY17"/>
      <c r="DYZ17"/>
      <c r="DZA17"/>
      <c r="DZB17"/>
      <c r="DZC17"/>
      <c r="DZD17"/>
      <c r="DZE17"/>
      <c r="DZF17"/>
      <c r="DZG17"/>
      <c r="DZH17"/>
      <c r="DZI17"/>
      <c r="DZJ17"/>
      <c r="DZK17"/>
      <c r="DZL17"/>
      <c r="DZM17"/>
      <c r="DZN17"/>
      <c r="DZO17"/>
      <c r="DZP17"/>
      <c r="DZQ17"/>
      <c r="DZR17"/>
      <c r="DZS17"/>
      <c r="DZT17"/>
      <c r="DZU17"/>
      <c r="DZV17"/>
      <c r="DZW17"/>
      <c r="DZX17"/>
      <c r="DZY17"/>
      <c r="DZZ17"/>
      <c r="EAA17"/>
      <c r="EAB17"/>
      <c r="EAC17"/>
      <c r="EAD17"/>
      <c r="EAE17"/>
      <c r="EAF17"/>
      <c r="EAG17"/>
      <c r="EAH17"/>
      <c r="EAI17"/>
      <c r="EAJ17"/>
      <c r="EAK17"/>
      <c r="EAL17"/>
      <c r="EAM17"/>
      <c r="EAN17"/>
      <c r="EAO17"/>
      <c r="EAP17"/>
      <c r="EAQ17"/>
      <c r="EAR17"/>
      <c r="EAS17"/>
      <c r="EAT17"/>
      <c r="EAU17"/>
      <c r="EAV17"/>
      <c r="EAW17"/>
      <c r="EAX17"/>
      <c r="EAY17"/>
      <c r="EAZ17"/>
      <c r="EBA17"/>
      <c r="EBB17"/>
      <c r="EBC17"/>
      <c r="EBD17"/>
      <c r="EBE17"/>
      <c r="EBF17"/>
      <c r="EBG17"/>
      <c r="EBH17"/>
      <c r="EBI17"/>
      <c r="EBJ17"/>
      <c r="EBK17"/>
      <c r="EBL17"/>
      <c r="EBM17"/>
      <c r="EBN17"/>
      <c r="EBO17"/>
      <c r="EBP17"/>
      <c r="EBQ17"/>
      <c r="EBR17"/>
      <c r="EBS17"/>
      <c r="EBT17"/>
      <c r="EBU17"/>
      <c r="EBV17"/>
      <c r="EBW17"/>
      <c r="EBX17"/>
      <c r="EBY17"/>
      <c r="EBZ17"/>
      <c r="ECA17"/>
      <c r="ECB17"/>
      <c r="ECC17"/>
      <c r="ECD17"/>
      <c r="ECE17"/>
      <c r="ECF17"/>
      <c r="ECG17"/>
      <c r="ECH17"/>
      <c r="ECI17"/>
      <c r="ECJ17"/>
      <c r="ECK17"/>
      <c r="ECL17"/>
      <c r="ECM17"/>
      <c r="ECN17"/>
      <c r="ECO17"/>
      <c r="ECP17"/>
      <c r="ECQ17"/>
      <c r="ECR17"/>
      <c r="ECS17"/>
      <c r="ECT17"/>
      <c r="ECU17"/>
      <c r="ECV17"/>
      <c r="ECW17"/>
      <c r="ECX17"/>
      <c r="ECY17"/>
      <c r="ECZ17"/>
      <c r="EDA17"/>
      <c r="EDB17"/>
      <c r="EDC17"/>
      <c r="EDD17"/>
      <c r="EDE17"/>
      <c r="EDF17"/>
      <c r="EDG17"/>
      <c r="EDH17"/>
      <c r="EDI17"/>
      <c r="EDJ17"/>
      <c r="EDK17"/>
      <c r="EDL17"/>
      <c r="EDM17"/>
      <c r="EDN17"/>
      <c r="EDO17"/>
      <c r="EDP17"/>
      <c r="EDQ17"/>
    </row>
    <row r="18" spans="2:3501" ht="15.75" x14ac:dyDescent="0.25">
      <c r="B18" s="21"/>
      <c r="C18" s="136"/>
      <c r="D18" s="20"/>
      <c r="E18" s="21" t="s">
        <v>467</v>
      </c>
      <c r="F18" s="20"/>
      <c r="H18" s="21"/>
      <c r="I18" s="21"/>
      <c r="J18" s="21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  <c r="IV18"/>
      <c r="IW18"/>
      <c r="IX18"/>
      <c r="IY18"/>
      <c r="IZ18"/>
      <c r="JA18"/>
      <c r="JB18"/>
      <c r="JC18"/>
      <c r="JD18"/>
      <c r="JE18"/>
      <c r="JF18"/>
      <c r="JG18"/>
      <c r="JH18"/>
      <c r="JI18"/>
      <c r="JJ18"/>
      <c r="JK18"/>
      <c r="JL18"/>
      <c r="JM18"/>
      <c r="JN18"/>
      <c r="JO18"/>
      <c r="JP18"/>
      <c r="JQ18"/>
      <c r="JR18"/>
      <c r="JS18"/>
      <c r="JT18"/>
      <c r="JU18"/>
      <c r="JV18"/>
      <c r="JW18"/>
      <c r="JX18"/>
      <c r="JY18"/>
      <c r="JZ18"/>
      <c r="KA18"/>
      <c r="KB18"/>
      <c r="KC18"/>
      <c r="KD18"/>
      <c r="KE18"/>
      <c r="KF18"/>
      <c r="KG18"/>
      <c r="KH18"/>
      <c r="KI18"/>
      <c r="KJ18"/>
      <c r="KK18"/>
      <c r="KL18"/>
      <c r="KM18"/>
      <c r="KN18"/>
      <c r="KO18"/>
      <c r="KP18"/>
      <c r="KQ18"/>
      <c r="KR18"/>
      <c r="KS18"/>
      <c r="KT18"/>
      <c r="KU18"/>
      <c r="KV18"/>
      <c r="KW18"/>
      <c r="KX18"/>
      <c r="KY18"/>
      <c r="KZ18"/>
      <c r="LA18"/>
      <c r="LB18"/>
      <c r="LC18"/>
      <c r="LD18"/>
      <c r="LE18"/>
      <c r="LF18"/>
      <c r="LG18"/>
      <c r="LH18"/>
      <c r="LI18"/>
      <c r="LJ18"/>
      <c r="LK18"/>
      <c r="LL18"/>
      <c r="LM18"/>
      <c r="LN18"/>
      <c r="LO18"/>
      <c r="LP18"/>
      <c r="LQ18"/>
      <c r="LR18"/>
      <c r="LS18"/>
      <c r="LT18"/>
      <c r="LU18"/>
      <c r="LV18"/>
      <c r="LW18"/>
      <c r="LX18"/>
      <c r="LY18"/>
      <c r="LZ18"/>
      <c r="MA18"/>
      <c r="MB18"/>
      <c r="MC18"/>
      <c r="MD18"/>
      <c r="ME18"/>
      <c r="MF18"/>
      <c r="MG18"/>
      <c r="MH18"/>
      <c r="MI18"/>
      <c r="MJ18"/>
      <c r="MK18"/>
      <c r="ML18"/>
      <c r="MM18"/>
      <c r="MN18"/>
      <c r="MO18"/>
      <c r="MP18"/>
      <c r="MQ18"/>
      <c r="MR18"/>
      <c r="MS18"/>
      <c r="MT18"/>
      <c r="MU18"/>
      <c r="MV18"/>
      <c r="MW18"/>
      <c r="MX18"/>
      <c r="MY18"/>
      <c r="MZ18"/>
      <c r="NA18"/>
      <c r="NB18"/>
      <c r="NC18"/>
      <c r="ND18"/>
      <c r="NE18"/>
      <c r="NF18"/>
      <c r="NG18"/>
      <c r="NH18"/>
      <c r="NI18"/>
      <c r="NJ18"/>
      <c r="NK18"/>
      <c r="NL18"/>
      <c r="NM18"/>
      <c r="NN18"/>
      <c r="NO18"/>
      <c r="NP18"/>
      <c r="NQ18"/>
      <c r="NR18"/>
      <c r="NS18"/>
      <c r="NT18"/>
      <c r="NU18"/>
      <c r="NV18"/>
      <c r="NW18"/>
      <c r="NX18"/>
      <c r="NY18"/>
      <c r="NZ18"/>
      <c r="OA18"/>
      <c r="OB18"/>
      <c r="OC18"/>
      <c r="OD18"/>
      <c r="OE18"/>
      <c r="OF18"/>
      <c r="OG18"/>
      <c r="OH18"/>
      <c r="OI18"/>
      <c r="OJ18"/>
      <c r="OK18"/>
      <c r="OL18"/>
      <c r="OM18"/>
      <c r="ON18"/>
      <c r="OO18"/>
      <c r="OP18"/>
      <c r="OQ18"/>
      <c r="OR18"/>
      <c r="OS18"/>
      <c r="OT18"/>
      <c r="OU18"/>
      <c r="OV18"/>
      <c r="OW18"/>
      <c r="OX18"/>
      <c r="OY18"/>
      <c r="OZ18"/>
      <c r="PA18"/>
      <c r="PB18"/>
      <c r="PC18"/>
      <c r="PD18"/>
      <c r="PE18"/>
      <c r="PF18"/>
      <c r="PG18"/>
      <c r="PH18"/>
      <c r="PI18"/>
      <c r="PJ18"/>
      <c r="PK18"/>
      <c r="PL18"/>
      <c r="PM18"/>
      <c r="PN18"/>
      <c r="PO18"/>
      <c r="PP18"/>
      <c r="PQ18"/>
      <c r="PR18"/>
      <c r="PS18"/>
      <c r="PT18"/>
      <c r="PU18"/>
      <c r="PV18"/>
      <c r="PW18"/>
      <c r="PX18"/>
      <c r="PY18"/>
      <c r="PZ18"/>
      <c r="QA18"/>
      <c r="QB18"/>
      <c r="QC18"/>
      <c r="QD18"/>
      <c r="QE18"/>
      <c r="QF18"/>
      <c r="QG18"/>
      <c r="QH18"/>
      <c r="QI18"/>
      <c r="QJ18"/>
      <c r="QK18"/>
      <c r="QL18"/>
      <c r="QM18"/>
      <c r="QN18"/>
      <c r="QO18"/>
      <c r="QP18"/>
      <c r="QQ18"/>
      <c r="QR18"/>
      <c r="QS18"/>
      <c r="QT18"/>
      <c r="QU18"/>
      <c r="QV18"/>
      <c r="QW18"/>
      <c r="QX18"/>
      <c r="QY18"/>
      <c r="QZ18"/>
      <c r="RA18"/>
      <c r="RB18"/>
      <c r="RC18"/>
      <c r="RD18"/>
      <c r="RE18"/>
      <c r="RF18"/>
      <c r="RG18"/>
      <c r="RH18"/>
      <c r="RI18"/>
      <c r="RJ18"/>
      <c r="RK18"/>
      <c r="RL18"/>
      <c r="RM18"/>
      <c r="RN18"/>
      <c r="RO18"/>
      <c r="RP18"/>
      <c r="RQ18"/>
      <c r="RR18"/>
      <c r="RS18"/>
      <c r="RT18"/>
      <c r="RU18"/>
      <c r="RV18"/>
      <c r="RW18"/>
      <c r="RX18"/>
      <c r="RY18"/>
      <c r="RZ18"/>
      <c r="SA18"/>
      <c r="SB18"/>
      <c r="SC18"/>
      <c r="SD18"/>
      <c r="SE18"/>
      <c r="SF18"/>
      <c r="SG18"/>
      <c r="SH18"/>
      <c r="SI18"/>
      <c r="SJ18"/>
      <c r="SK18"/>
      <c r="SL18"/>
      <c r="SM18"/>
      <c r="SN18"/>
      <c r="SO18"/>
      <c r="SP18"/>
      <c r="SQ18"/>
      <c r="SR18"/>
      <c r="SS18"/>
      <c r="ST18"/>
      <c r="SU18"/>
      <c r="SV18"/>
      <c r="SW18"/>
      <c r="SX18"/>
      <c r="SY18"/>
      <c r="SZ18"/>
      <c r="TA18"/>
      <c r="TB18"/>
      <c r="TC18"/>
      <c r="TD18"/>
      <c r="TE18"/>
      <c r="TF18"/>
      <c r="TG18"/>
      <c r="TH18"/>
      <c r="TI18"/>
      <c r="TJ18"/>
      <c r="TK18"/>
      <c r="TL18"/>
      <c r="TM18"/>
      <c r="TN18"/>
      <c r="TO18"/>
      <c r="TP18"/>
      <c r="TQ18"/>
      <c r="TR18"/>
      <c r="TS18"/>
      <c r="TT18"/>
      <c r="TU18"/>
      <c r="TV18"/>
      <c r="TW18"/>
      <c r="TX18"/>
      <c r="TY18"/>
      <c r="TZ18"/>
      <c r="UA18"/>
      <c r="UB18"/>
      <c r="UC18"/>
      <c r="UD18"/>
      <c r="UE18"/>
      <c r="UF18"/>
      <c r="UG18"/>
      <c r="UH18"/>
      <c r="UI18"/>
      <c r="UJ18"/>
      <c r="UK18"/>
      <c r="UL18"/>
      <c r="UM18"/>
      <c r="UN18"/>
      <c r="UO18"/>
      <c r="UP18"/>
      <c r="UQ18"/>
      <c r="UR18"/>
      <c r="US18"/>
      <c r="UT18"/>
      <c r="UU18"/>
      <c r="UV18"/>
      <c r="UW18"/>
      <c r="UX18"/>
      <c r="UY18"/>
      <c r="UZ18"/>
      <c r="VA18"/>
      <c r="VB18"/>
      <c r="VC18"/>
      <c r="VD18"/>
      <c r="VE18"/>
      <c r="VF18"/>
      <c r="VG18"/>
      <c r="VH18"/>
      <c r="VI18"/>
      <c r="VJ18"/>
      <c r="VK18"/>
      <c r="VL18"/>
      <c r="VM18"/>
      <c r="VN18"/>
      <c r="VO18"/>
      <c r="VP18"/>
      <c r="VQ18"/>
      <c r="VR18"/>
      <c r="VS18"/>
      <c r="VT18"/>
      <c r="VU18"/>
      <c r="VV18"/>
      <c r="VW18"/>
      <c r="VX18"/>
      <c r="VY18"/>
      <c r="VZ18"/>
      <c r="WA18"/>
      <c r="WB18"/>
      <c r="WC18"/>
      <c r="WD18"/>
      <c r="WE18"/>
      <c r="WF18"/>
      <c r="WG18"/>
      <c r="WH18"/>
      <c r="WI18"/>
      <c r="WJ18"/>
      <c r="WK18"/>
      <c r="WL18"/>
      <c r="WM18"/>
      <c r="WN18"/>
      <c r="WO18"/>
      <c r="WP18"/>
      <c r="WQ18"/>
      <c r="WR18"/>
      <c r="WS18"/>
      <c r="WT18"/>
      <c r="WU18"/>
      <c r="WV18"/>
      <c r="WW18"/>
      <c r="WX18"/>
      <c r="WY18"/>
      <c r="WZ18"/>
      <c r="XA18"/>
      <c r="XB18"/>
      <c r="XC18"/>
      <c r="XD18"/>
      <c r="XE18"/>
      <c r="XF18"/>
      <c r="XG18"/>
      <c r="XH18"/>
      <c r="XI18"/>
      <c r="XJ18"/>
      <c r="XK18"/>
      <c r="XL18"/>
      <c r="XM18"/>
      <c r="XN18"/>
      <c r="XO18"/>
      <c r="XP18"/>
      <c r="XQ18"/>
      <c r="XR18"/>
      <c r="XS18"/>
      <c r="XT18"/>
      <c r="XU18"/>
      <c r="XV18"/>
      <c r="XW18"/>
      <c r="XX18"/>
      <c r="XY18"/>
      <c r="XZ18"/>
      <c r="YA18"/>
      <c r="YB18"/>
      <c r="YC18"/>
      <c r="YD18"/>
      <c r="YE18"/>
      <c r="YF18"/>
      <c r="YG18"/>
      <c r="YH18"/>
      <c r="YI18"/>
      <c r="YJ18"/>
      <c r="YK18"/>
      <c r="YL18"/>
      <c r="YM18"/>
      <c r="YN18"/>
      <c r="YO18"/>
      <c r="YP18"/>
      <c r="YQ18"/>
      <c r="YR18"/>
      <c r="YS18"/>
      <c r="YT18"/>
      <c r="YU18"/>
      <c r="YV18"/>
      <c r="YW18"/>
      <c r="YX18"/>
      <c r="YY18"/>
      <c r="YZ18"/>
      <c r="ZA18"/>
      <c r="ZB18"/>
      <c r="ZC18"/>
      <c r="ZD18"/>
      <c r="ZE18"/>
      <c r="ZF18"/>
      <c r="ZG18"/>
      <c r="ZH18"/>
      <c r="ZI18"/>
      <c r="ZJ18"/>
      <c r="ZK18"/>
      <c r="ZL18"/>
      <c r="ZM18"/>
      <c r="ZN18"/>
      <c r="ZO18"/>
      <c r="ZP18"/>
      <c r="ZQ18"/>
      <c r="ZR18"/>
      <c r="ZS18"/>
      <c r="ZT18"/>
      <c r="ZU18"/>
      <c r="ZV18"/>
      <c r="ZW18"/>
      <c r="ZX18"/>
      <c r="ZY18"/>
      <c r="ZZ18"/>
      <c r="AAA18"/>
      <c r="AAB18"/>
      <c r="AAC18"/>
      <c r="AAD18"/>
      <c r="AAE18"/>
      <c r="AAF18"/>
      <c r="AAG18"/>
      <c r="AAH18"/>
      <c r="AAI18"/>
      <c r="AAJ18"/>
      <c r="AAK18"/>
      <c r="AAL18"/>
      <c r="AAM18"/>
      <c r="AAN18"/>
      <c r="AAO18"/>
      <c r="AAP18"/>
      <c r="AAQ18"/>
      <c r="AAR18"/>
      <c r="AAS18"/>
      <c r="AAT18"/>
      <c r="AAU18"/>
      <c r="AAV18"/>
      <c r="AAW18"/>
      <c r="AAX18"/>
      <c r="AAY18"/>
      <c r="AAZ18"/>
      <c r="ABA18"/>
      <c r="ABB18"/>
      <c r="ABC18"/>
      <c r="ABD18"/>
      <c r="ABE18"/>
      <c r="ABF18"/>
      <c r="ABG18"/>
      <c r="ABH18"/>
      <c r="ABI18"/>
      <c r="ABJ18"/>
      <c r="ABK18"/>
      <c r="ABL18"/>
      <c r="ABM18"/>
      <c r="ABN18"/>
      <c r="ABO18"/>
      <c r="ABP18"/>
      <c r="ABQ18"/>
      <c r="ABR18"/>
      <c r="ABS18"/>
      <c r="ABT18"/>
      <c r="ABU18"/>
      <c r="ABV18"/>
      <c r="ABW18"/>
      <c r="ABX18"/>
      <c r="ABY18"/>
      <c r="ABZ18"/>
      <c r="ACA18"/>
      <c r="ACB18"/>
      <c r="ACC18"/>
      <c r="ACD18"/>
      <c r="ACE18"/>
      <c r="ACF18"/>
      <c r="ACG18"/>
      <c r="ACH18"/>
      <c r="ACI18"/>
      <c r="ACJ18"/>
      <c r="ACK18"/>
      <c r="ACL18"/>
      <c r="ACM18"/>
      <c r="ACN18"/>
      <c r="ACO18"/>
      <c r="ACP18"/>
      <c r="ACQ18"/>
      <c r="ACR18"/>
      <c r="ACS18"/>
      <c r="ACT18"/>
      <c r="ACU18"/>
      <c r="ACV18"/>
      <c r="ACW18"/>
      <c r="ACX18"/>
      <c r="ACY18"/>
      <c r="ACZ18"/>
      <c r="ADA18"/>
      <c r="ADB18"/>
      <c r="ADC18"/>
      <c r="ADD18"/>
      <c r="ADE18"/>
      <c r="ADF18"/>
      <c r="ADG18"/>
      <c r="ADH18"/>
      <c r="ADI18"/>
      <c r="ADJ18"/>
      <c r="ADK18"/>
      <c r="ADL18"/>
      <c r="ADM18"/>
      <c r="ADN18"/>
      <c r="ADO18"/>
      <c r="ADP18"/>
      <c r="ADQ18"/>
      <c r="ADR18"/>
      <c r="ADS18"/>
      <c r="ADT18"/>
      <c r="ADU18"/>
      <c r="ADV18"/>
      <c r="ADW18"/>
      <c r="ADX18"/>
      <c r="ADY18"/>
      <c r="ADZ18"/>
      <c r="AEA18"/>
      <c r="AEB18"/>
      <c r="AEC18"/>
      <c r="AED18"/>
      <c r="AEE18"/>
      <c r="AEF18"/>
      <c r="AEG18"/>
      <c r="AEH18"/>
      <c r="AEI18"/>
      <c r="AEJ18"/>
      <c r="AEK18"/>
      <c r="AEL18"/>
      <c r="AEM18"/>
      <c r="AEN18"/>
      <c r="AEO18"/>
      <c r="AEP18"/>
      <c r="AEQ18"/>
      <c r="AER18"/>
      <c r="AES18"/>
      <c r="AET18"/>
      <c r="AEU18"/>
      <c r="AEV18"/>
      <c r="AEW18"/>
      <c r="AEX18"/>
      <c r="AEY18"/>
      <c r="AEZ18"/>
      <c r="AFA18"/>
      <c r="AFB18"/>
      <c r="AFC18"/>
      <c r="AFD18"/>
      <c r="AFE18"/>
      <c r="AFF18"/>
      <c r="AFG18"/>
      <c r="AFH18"/>
      <c r="AFI18"/>
      <c r="AFJ18"/>
      <c r="AFK18"/>
      <c r="AFL18"/>
      <c r="AFM18"/>
      <c r="AFN18"/>
      <c r="AFO18"/>
      <c r="AFP18"/>
      <c r="AFQ18"/>
      <c r="AFR18"/>
      <c r="AFS18"/>
      <c r="AFT18"/>
      <c r="AFU18"/>
      <c r="AFV18"/>
      <c r="AFW18"/>
      <c r="AFX18"/>
      <c r="AFY18"/>
      <c r="AFZ18"/>
      <c r="AGA18"/>
      <c r="AGB18"/>
      <c r="AGC18"/>
      <c r="AGD18"/>
      <c r="AGE18"/>
      <c r="AGF18"/>
      <c r="AGG18"/>
      <c r="AGH18"/>
      <c r="AGI18"/>
      <c r="AGJ18"/>
      <c r="AGK18"/>
      <c r="AGL18"/>
      <c r="AGM18"/>
      <c r="AGN18"/>
      <c r="AGO18"/>
      <c r="AGP18"/>
      <c r="AGQ18"/>
      <c r="AGR18"/>
      <c r="AGS18"/>
      <c r="AGT18"/>
      <c r="AGU18"/>
      <c r="AGV18"/>
      <c r="AGW18"/>
      <c r="AGX18"/>
      <c r="AGY18"/>
      <c r="AGZ18"/>
      <c r="AHA18"/>
      <c r="AHB18"/>
      <c r="AHC18"/>
      <c r="AHD18"/>
      <c r="AHE18"/>
      <c r="AHF18"/>
      <c r="AHG18"/>
      <c r="AHH18"/>
      <c r="AHI18"/>
      <c r="AHJ18"/>
      <c r="AHK18"/>
      <c r="AHL18"/>
      <c r="AHM18"/>
      <c r="AHN18"/>
      <c r="AHO18"/>
      <c r="AHP18"/>
      <c r="AHQ18"/>
      <c r="AHR18"/>
      <c r="AHS18"/>
      <c r="AHT18"/>
      <c r="AHU18"/>
      <c r="AHV18"/>
      <c r="AHW18"/>
      <c r="AHX18"/>
      <c r="AHY18"/>
      <c r="AHZ18"/>
      <c r="AIA18"/>
      <c r="AIB18"/>
      <c r="AIC18"/>
      <c r="AID18"/>
      <c r="AIE18"/>
      <c r="AIF18"/>
      <c r="AIG18"/>
      <c r="AIH18"/>
      <c r="AII18"/>
      <c r="AIJ18"/>
      <c r="AIK18"/>
      <c r="AIL18"/>
      <c r="AIM18"/>
      <c r="AIN18"/>
      <c r="AIO18"/>
      <c r="AIP18"/>
      <c r="AIQ18"/>
      <c r="AIR18"/>
      <c r="AIS18"/>
      <c r="AIT18"/>
      <c r="AIU18"/>
      <c r="AIV18"/>
      <c r="AIW18"/>
      <c r="AIX18"/>
      <c r="AIY18"/>
      <c r="AIZ18"/>
      <c r="AJA18"/>
      <c r="AJB18"/>
      <c r="AJC18"/>
      <c r="AJD18"/>
      <c r="AJE18"/>
      <c r="AJF18"/>
      <c r="AJG18"/>
      <c r="AJH18"/>
      <c r="AJI18"/>
      <c r="AJJ18"/>
      <c r="AJK18"/>
      <c r="AJL18"/>
      <c r="AJM18"/>
      <c r="AJN18"/>
      <c r="AJO18"/>
      <c r="AJP18"/>
      <c r="AJQ18"/>
      <c r="AJR18"/>
      <c r="AJS18"/>
      <c r="AJT18"/>
      <c r="AJU18"/>
      <c r="AJV18"/>
      <c r="AJW18"/>
      <c r="AJX18"/>
      <c r="AJY18"/>
      <c r="AJZ18"/>
      <c r="AKA18"/>
      <c r="AKB18"/>
      <c r="AKC18"/>
      <c r="AKD18"/>
      <c r="AKE18"/>
      <c r="AKF18"/>
      <c r="AKG18"/>
      <c r="AKH18"/>
      <c r="AKI18"/>
      <c r="AKJ18"/>
      <c r="AKK18"/>
      <c r="AKL18"/>
      <c r="AKM18"/>
      <c r="AKN18"/>
      <c r="AKO18"/>
      <c r="AKP18"/>
      <c r="AKQ18"/>
      <c r="AKR18"/>
      <c r="AKS18"/>
      <c r="AKT18"/>
      <c r="AKU18"/>
      <c r="AKV18"/>
      <c r="AKW18"/>
      <c r="AKX18"/>
      <c r="AKY18"/>
      <c r="AKZ18"/>
      <c r="ALA18"/>
      <c r="ALB18"/>
      <c r="ALC18"/>
      <c r="ALD18"/>
      <c r="ALE18"/>
      <c r="ALF18"/>
      <c r="ALG18"/>
      <c r="ALH18"/>
      <c r="ALI18"/>
      <c r="ALJ18"/>
      <c r="ALK18"/>
      <c r="ALL18"/>
      <c r="ALM18"/>
      <c r="ALN18"/>
      <c r="ALO18"/>
      <c r="ALP18"/>
      <c r="ALQ18"/>
      <c r="ALR18"/>
      <c r="ALS18"/>
      <c r="ALT18"/>
      <c r="ALU18"/>
      <c r="ALV18"/>
      <c r="ALW18"/>
      <c r="ALX18"/>
      <c r="ALY18"/>
      <c r="ALZ18"/>
      <c r="AMA18"/>
      <c r="AMB18"/>
      <c r="AMC18"/>
      <c r="AMD18"/>
      <c r="AME18"/>
      <c r="AMF18"/>
      <c r="AMG18"/>
      <c r="AMH18"/>
      <c r="AMI18"/>
      <c r="AMJ18"/>
      <c r="AMK18"/>
      <c r="AML18"/>
      <c r="AMM18"/>
      <c r="AMN18"/>
      <c r="AMO18"/>
      <c r="AMP18"/>
      <c r="AMQ18"/>
      <c r="AMR18"/>
      <c r="AMS18"/>
      <c r="AMT18"/>
      <c r="AMU18"/>
      <c r="AMV18"/>
      <c r="AMW18"/>
      <c r="AMX18"/>
      <c r="AMY18"/>
      <c r="AMZ18"/>
      <c r="ANA18"/>
      <c r="ANB18"/>
      <c r="ANC18"/>
      <c r="AND18"/>
      <c r="ANE18"/>
      <c r="ANF18"/>
      <c r="ANG18"/>
      <c r="ANH18"/>
      <c r="ANI18"/>
      <c r="ANJ18"/>
      <c r="ANK18"/>
      <c r="ANL18"/>
      <c r="ANM18"/>
      <c r="ANN18"/>
      <c r="ANO18"/>
      <c r="ANP18"/>
      <c r="ANQ18"/>
      <c r="ANR18"/>
      <c r="ANS18"/>
      <c r="ANT18"/>
      <c r="ANU18"/>
      <c r="ANV18"/>
      <c r="ANW18"/>
      <c r="ANX18"/>
      <c r="ANY18"/>
      <c r="ANZ18"/>
      <c r="AOA18"/>
      <c r="AOB18"/>
      <c r="AOC18"/>
      <c r="AOD18"/>
      <c r="AOE18"/>
      <c r="AOF18"/>
      <c r="AOG18"/>
      <c r="AOH18"/>
      <c r="AOI18"/>
      <c r="AOJ18"/>
      <c r="AOK18"/>
      <c r="AOL18"/>
      <c r="AOM18"/>
      <c r="AON18"/>
      <c r="AOO18"/>
      <c r="AOP18"/>
      <c r="AOQ18"/>
      <c r="AOR18"/>
      <c r="AOS18"/>
      <c r="AOT18"/>
      <c r="AOU18"/>
      <c r="AOV18"/>
      <c r="AOW18"/>
      <c r="AOX18"/>
      <c r="AOY18"/>
      <c r="AOZ18"/>
      <c r="APA18"/>
      <c r="APB18"/>
      <c r="APC18"/>
      <c r="APD18"/>
      <c r="APE18"/>
      <c r="APF18"/>
      <c r="APG18"/>
      <c r="APH18"/>
      <c r="API18"/>
      <c r="APJ18"/>
      <c r="APK18"/>
      <c r="APL18"/>
      <c r="APM18"/>
      <c r="APN18"/>
      <c r="APO18"/>
      <c r="APP18"/>
      <c r="APQ18"/>
      <c r="APR18"/>
      <c r="APS18"/>
      <c r="APT18"/>
      <c r="APU18"/>
      <c r="APV18"/>
      <c r="APW18"/>
      <c r="APX18"/>
      <c r="APY18"/>
      <c r="APZ18"/>
      <c r="AQA18"/>
      <c r="AQB18"/>
      <c r="AQC18"/>
      <c r="AQD18"/>
      <c r="AQE18"/>
      <c r="AQF18"/>
      <c r="AQG18"/>
      <c r="AQH18"/>
      <c r="AQI18"/>
      <c r="AQJ18"/>
      <c r="AQK18"/>
      <c r="AQL18"/>
      <c r="AQM18"/>
      <c r="AQN18"/>
      <c r="AQO18"/>
      <c r="AQP18"/>
      <c r="AQQ18"/>
      <c r="AQR18"/>
      <c r="AQS18"/>
      <c r="AQT18"/>
      <c r="AQU18"/>
      <c r="AQV18"/>
      <c r="AQW18"/>
      <c r="AQX18"/>
      <c r="AQY18"/>
      <c r="AQZ18"/>
      <c r="ARA18"/>
      <c r="ARB18"/>
      <c r="ARC18"/>
      <c r="ARD18"/>
      <c r="ARE18"/>
      <c r="ARF18"/>
      <c r="ARG18"/>
      <c r="ARH18"/>
      <c r="ARI18"/>
      <c r="ARJ18"/>
      <c r="ARK18"/>
      <c r="ARL18"/>
      <c r="ARM18"/>
      <c r="ARN18"/>
      <c r="ARO18"/>
      <c r="ARP18"/>
      <c r="ARQ18"/>
      <c r="ARR18"/>
      <c r="ARS18"/>
      <c r="ART18"/>
      <c r="ARU18"/>
      <c r="ARV18"/>
      <c r="ARW18"/>
      <c r="ARX18"/>
      <c r="ARY18"/>
      <c r="ARZ18"/>
      <c r="ASA18"/>
      <c r="ASB18"/>
      <c r="ASC18"/>
      <c r="ASD18"/>
      <c r="ASE18"/>
      <c r="ASF18"/>
      <c r="ASG18"/>
      <c r="ASH18"/>
      <c r="ASI18"/>
      <c r="ASJ18"/>
      <c r="ASK18"/>
      <c r="ASL18"/>
      <c r="ASM18"/>
      <c r="ASN18"/>
      <c r="ASO18"/>
      <c r="ASP18"/>
      <c r="ASQ18"/>
      <c r="ASR18"/>
      <c r="ASS18"/>
      <c r="AST18"/>
      <c r="ASU18"/>
      <c r="ASV18"/>
      <c r="ASW18"/>
      <c r="ASX18"/>
      <c r="ASY18"/>
      <c r="ASZ18"/>
      <c r="ATA18"/>
      <c r="ATB18"/>
      <c r="ATC18"/>
      <c r="ATD18"/>
      <c r="ATE18"/>
      <c r="ATF18"/>
      <c r="ATG18"/>
      <c r="ATH18"/>
      <c r="ATI18"/>
      <c r="ATJ18"/>
      <c r="ATK18"/>
      <c r="ATL18"/>
      <c r="ATM18"/>
      <c r="ATN18"/>
      <c r="ATO18"/>
      <c r="ATP18"/>
      <c r="ATQ18"/>
      <c r="ATR18"/>
      <c r="ATS18"/>
      <c r="ATT18"/>
      <c r="ATU18"/>
      <c r="ATV18"/>
      <c r="ATW18"/>
      <c r="ATX18"/>
      <c r="ATY18"/>
      <c r="ATZ18"/>
      <c r="AUA18"/>
      <c r="AUB18"/>
      <c r="AUC18"/>
      <c r="AUD18"/>
      <c r="AUE18"/>
      <c r="AUF18"/>
      <c r="AUG18"/>
      <c r="AUH18"/>
      <c r="AUI18"/>
      <c r="AUJ18"/>
      <c r="AUK18"/>
      <c r="AUL18"/>
      <c r="AUM18"/>
      <c r="AUN18"/>
      <c r="AUO18"/>
      <c r="AUP18"/>
      <c r="AUQ18"/>
      <c r="AUR18"/>
      <c r="AUS18"/>
      <c r="AUT18"/>
      <c r="AUU18"/>
      <c r="AUV18"/>
      <c r="AUW18"/>
      <c r="AUX18"/>
      <c r="AUY18"/>
      <c r="AUZ18"/>
      <c r="AVA18"/>
      <c r="AVB18"/>
      <c r="AVC18"/>
      <c r="AVD18"/>
      <c r="AVE18"/>
      <c r="AVF18"/>
      <c r="AVG18"/>
      <c r="AVH18"/>
      <c r="AVI18"/>
      <c r="AVJ18"/>
      <c r="AVK18"/>
      <c r="AVL18"/>
      <c r="AVM18"/>
      <c r="AVN18"/>
      <c r="AVO18"/>
      <c r="AVP18"/>
      <c r="AVQ18"/>
      <c r="AVR18"/>
      <c r="AVS18"/>
      <c r="AVT18"/>
      <c r="AVU18"/>
      <c r="AVV18"/>
      <c r="AVW18"/>
      <c r="AVX18"/>
      <c r="AVY18"/>
      <c r="AVZ18"/>
      <c r="AWA18"/>
      <c r="AWB18"/>
      <c r="AWC18"/>
      <c r="AWD18"/>
      <c r="AWE18"/>
      <c r="AWF18"/>
      <c r="AWG18"/>
      <c r="AWH18"/>
      <c r="AWI18"/>
      <c r="AWJ18"/>
      <c r="AWK18"/>
      <c r="AWL18"/>
      <c r="AWM18"/>
      <c r="AWN18"/>
      <c r="AWO18"/>
      <c r="AWP18"/>
      <c r="AWQ18"/>
      <c r="AWR18"/>
      <c r="AWS18"/>
      <c r="AWT18"/>
      <c r="AWU18"/>
      <c r="AWV18"/>
      <c r="AWW18"/>
      <c r="AWX18"/>
      <c r="AWY18"/>
      <c r="AWZ18"/>
      <c r="AXA18"/>
      <c r="AXB18"/>
      <c r="AXC18"/>
      <c r="AXD18"/>
      <c r="AXE18"/>
      <c r="AXF18"/>
      <c r="AXG18"/>
      <c r="AXH18"/>
      <c r="AXI18"/>
      <c r="AXJ18"/>
      <c r="AXK18"/>
      <c r="AXL18"/>
      <c r="AXM18"/>
      <c r="AXN18"/>
      <c r="AXO18"/>
      <c r="AXP18"/>
      <c r="AXQ18"/>
      <c r="AXR18"/>
      <c r="AXS18"/>
      <c r="AXT18"/>
      <c r="AXU18"/>
      <c r="AXV18"/>
      <c r="AXW18"/>
      <c r="AXX18"/>
      <c r="AXY18"/>
      <c r="AXZ18"/>
      <c r="AYA18"/>
      <c r="AYB18"/>
      <c r="AYC18"/>
      <c r="AYD18"/>
      <c r="AYE18"/>
      <c r="AYF18"/>
      <c r="AYG18"/>
      <c r="AYH18"/>
      <c r="AYI18"/>
      <c r="AYJ18"/>
      <c r="AYK18"/>
      <c r="AYL18"/>
      <c r="AYM18"/>
      <c r="AYN18"/>
      <c r="AYO18"/>
      <c r="AYP18"/>
      <c r="AYQ18"/>
      <c r="AYR18"/>
      <c r="AYS18"/>
      <c r="AYT18"/>
      <c r="AYU18"/>
      <c r="AYV18"/>
      <c r="AYW18"/>
      <c r="AYX18"/>
      <c r="AYY18"/>
      <c r="AYZ18"/>
      <c r="AZA18"/>
      <c r="AZB18"/>
      <c r="AZC18"/>
      <c r="AZD18"/>
      <c r="AZE18"/>
      <c r="AZF18"/>
      <c r="AZG18"/>
      <c r="AZH18"/>
      <c r="AZI18"/>
      <c r="AZJ18"/>
      <c r="AZK18"/>
      <c r="AZL18"/>
      <c r="AZM18"/>
      <c r="AZN18"/>
      <c r="AZO18"/>
      <c r="AZP18"/>
      <c r="AZQ18"/>
      <c r="AZR18"/>
      <c r="AZS18"/>
      <c r="AZT18"/>
      <c r="AZU18"/>
      <c r="AZV18"/>
      <c r="AZW18"/>
      <c r="AZX18"/>
      <c r="AZY18"/>
      <c r="AZZ18"/>
      <c r="BAA18"/>
      <c r="BAB18"/>
      <c r="BAC18"/>
      <c r="BAD18"/>
      <c r="BAE18"/>
      <c r="BAF18"/>
      <c r="BAG18"/>
      <c r="BAH18"/>
      <c r="BAI18"/>
      <c r="BAJ18"/>
      <c r="BAK18"/>
      <c r="BAL18"/>
      <c r="BAM18"/>
      <c r="BAN18"/>
      <c r="BAO18"/>
      <c r="BAP18"/>
      <c r="BAQ18"/>
      <c r="BAR18"/>
      <c r="BAS18"/>
      <c r="BAT18"/>
      <c r="BAU18"/>
      <c r="BAV18"/>
      <c r="BAW18"/>
      <c r="BAX18"/>
      <c r="BAY18"/>
      <c r="BAZ18"/>
      <c r="BBA18"/>
      <c r="BBB18"/>
      <c r="BBC18"/>
      <c r="BBD18"/>
      <c r="BBE18"/>
      <c r="BBF18"/>
      <c r="BBG18"/>
      <c r="BBH18"/>
      <c r="BBI18"/>
      <c r="BBJ18"/>
      <c r="BBK18"/>
      <c r="BBL18"/>
      <c r="BBM18"/>
      <c r="BBN18"/>
      <c r="BBO18"/>
      <c r="BBP18"/>
      <c r="BBQ18"/>
      <c r="BBR18"/>
      <c r="BBS18"/>
      <c r="BBT18"/>
      <c r="BBU18"/>
      <c r="BBV18"/>
      <c r="BBW18"/>
      <c r="BBX18"/>
      <c r="BBY18"/>
      <c r="BBZ18"/>
      <c r="BCA18"/>
      <c r="BCB18"/>
      <c r="BCC18"/>
      <c r="BCD18"/>
      <c r="BCE18"/>
      <c r="BCF18"/>
      <c r="BCG18"/>
      <c r="BCH18"/>
      <c r="BCI18"/>
      <c r="BCJ18"/>
      <c r="BCK18"/>
      <c r="BCL18"/>
      <c r="BCM18"/>
      <c r="BCN18"/>
      <c r="BCO18"/>
      <c r="BCP18"/>
      <c r="BCQ18"/>
      <c r="BCR18"/>
      <c r="BCS18"/>
      <c r="BCT18"/>
      <c r="BCU18"/>
      <c r="BCV18"/>
      <c r="BCW18"/>
      <c r="BCX18"/>
      <c r="BCY18"/>
      <c r="BCZ18"/>
      <c r="BDA18"/>
      <c r="BDB18"/>
      <c r="BDC18"/>
      <c r="BDD18"/>
      <c r="BDE18"/>
      <c r="BDF18"/>
      <c r="BDG18"/>
      <c r="BDH18"/>
      <c r="BDI18"/>
      <c r="BDJ18"/>
      <c r="BDK18"/>
      <c r="BDL18"/>
      <c r="BDM18"/>
      <c r="BDN18"/>
      <c r="BDO18"/>
      <c r="BDP18"/>
      <c r="BDQ18"/>
      <c r="BDR18"/>
      <c r="BDS18"/>
      <c r="BDT18"/>
      <c r="BDU18"/>
      <c r="BDV18"/>
      <c r="BDW18"/>
      <c r="BDX18"/>
      <c r="BDY18"/>
      <c r="BDZ18"/>
      <c r="BEA18"/>
      <c r="BEB18"/>
      <c r="BEC18"/>
      <c r="BED18"/>
      <c r="BEE18"/>
      <c r="BEF18"/>
      <c r="BEG18"/>
      <c r="BEH18"/>
      <c r="BEI18"/>
      <c r="BEJ18"/>
      <c r="BEK18"/>
      <c r="BEL18"/>
      <c r="BEM18"/>
      <c r="BEN18"/>
      <c r="BEO18"/>
      <c r="BEP18"/>
      <c r="BEQ18"/>
      <c r="BER18"/>
      <c r="BES18"/>
      <c r="BET18"/>
      <c r="BEU18"/>
      <c r="BEV18"/>
      <c r="BEW18"/>
      <c r="BEX18"/>
      <c r="BEY18"/>
      <c r="BEZ18"/>
      <c r="BFA18"/>
      <c r="BFB18"/>
      <c r="BFC18"/>
      <c r="BFD18"/>
      <c r="BFE18"/>
      <c r="BFF18"/>
      <c r="BFG18"/>
      <c r="BFH18"/>
      <c r="BFI18"/>
      <c r="BFJ18"/>
      <c r="BFK18"/>
      <c r="BFL18"/>
      <c r="BFM18"/>
      <c r="BFN18"/>
      <c r="BFO18"/>
      <c r="BFP18"/>
      <c r="BFQ18"/>
      <c r="BFR18"/>
      <c r="BFS18"/>
      <c r="BFT18"/>
      <c r="BFU18"/>
      <c r="BFV18"/>
      <c r="BFW18"/>
      <c r="BFX18"/>
      <c r="BFY18"/>
      <c r="BFZ18"/>
      <c r="BGA18"/>
      <c r="BGB18"/>
      <c r="BGC18"/>
      <c r="BGD18"/>
      <c r="BGE18"/>
      <c r="BGF18"/>
      <c r="BGG18"/>
      <c r="BGH18"/>
      <c r="BGI18"/>
      <c r="BGJ18"/>
      <c r="BGK18"/>
      <c r="BGL18"/>
      <c r="BGM18"/>
      <c r="BGN18"/>
      <c r="BGO18"/>
      <c r="BGP18"/>
      <c r="BGQ18"/>
      <c r="BGR18"/>
      <c r="BGS18"/>
      <c r="BGT18"/>
      <c r="BGU18"/>
      <c r="BGV18"/>
      <c r="BGW18"/>
      <c r="BGX18"/>
      <c r="BGY18"/>
      <c r="BGZ18"/>
      <c r="BHA18"/>
      <c r="BHB18"/>
      <c r="BHC18"/>
      <c r="BHD18"/>
      <c r="BHE18"/>
      <c r="BHF18"/>
      <c r="BHG18"/>
      <c r="BHH18"/>
      <c r="BHI18"/>
      <c r="BHJ18"/>
      <c r="BHK18"/>
      <c r="BHL18"/>
      <c r="BHM18"/>
      <c r="BHN18"/>
      <c r="BHO18"/>
      <c r="BHP18"/>
      <c r="BHQ18"/>
      <c r="BHR18"/>
      <c r="BHS18"/>
      <c r="BHT18"/>
      <c r="BHU18"/>
      <c r="BHV18"/>
      <c r="BHW18"/>
      <c r="BHX18"/>
      <c r="BHY18"/>
      <c r="BHZ18"/>
      <c r="BIA18"/>
      <c r="BIB18"/>
      <c r="BIC18"/>
      <c r="BID18"/>
      <c r="BIE18"/>
      <c r="BIF18"/>
      <c r="BIG18"/>
      <c r="BIH18"/>
      <c r="BII18"/>
      <c r="BIJ18"/>
      <c r="BIK18"/>
      <c r="BIL18"/>
      <c r="BIM18"/>
      <c r="BIN18"/>
      <c r="BIO18"/>
      <c r="BIP18"/>
      <c r="BIQ18"/>
      <c r="BIR18"/>
      <c r="BIS18"/>
      <c r="BIT18"/>
      <c r="BIU18"/>
      <c r="BIV18"/>
      <c r="BIW18"/>
      <c r="BIX18"/>
      <c r="BIY18"/>
      <c r="BIZ18"/>
      <c r="BJA18"/>
      <c r="BJB18"/>
      <c r="BJC18"/>
      <c r="BJD18"/>
      <c r="BJE18"/>
      <c r="BJF18"/>
      <c r="BJG18"/>
      <c r="BJH18"/>
      <c r="BJI18"/>
      <c r="BJJ18"/>
      <c r="BJK18"/>
      <c r="BJL18"/>
      <c r="BJM18"/>
      <c r="BJN18"/>
      <c r="BJO18"/>
      <c r="BJP18"/>
      <c r="BJQ18"/>
      <c r="BJR18"/>
      <c r="BJS18"/>
      <c r="BJT18"/>
      <c r="BJU18"/>
      <c r="BJV18"/>
      <c r="BJW18"/>
      <c r="BJX18"/>
      <c r="BJY18"/>
      <c r="BJZ18"/>
      <c r="BKA18"/>
      <c r="BKB18"/>
      <c r="BKC18"/>
      <c r="BKD18"/>
      <c r="BKE18"/>
      <c r="BKF18"/>
      <c r="BKG18"/>
      <c r="BKH18"/>
      <c r="BKI18"/>
      <c r="BKJ18"/>
      <c r="BKK18"/>
      <c r="BKL18"/>
      <c r="BKM18"/>
      <c r="BKN18"/>
      <c r="BKO18"/>
      <c r="BKP18"/>
      <c r="BKQ18"/>
      <c r="BKR18"/>
      <c r="BKS18"/>
      <c r="BKT18"/>
      <c r="BKU18"/>
      <c r="BKV18"/>
      <c r="BKW18"/>
      <c r="BKX18"/>
      <c r="BKY18"/>
      <c r="BKZ18"/>
      <c r="BLA18"/>
      <c r="BLB18"/>
      <c r="BLC18"/>
      <c r="BLD18"/>
      <c r="BLE18"/>
      <c r="BLF18"/>
      <c r="BLG18"/>
      <c r="BLH18"/>
      <c r="BLI18"/>
      <c r="BLJ18"/>
      <c r="BLK18"/>
      <c r="BLL18"/>
      <c r="BLM18"/>
      <c r="BLN18"/>
      <c r="BLO18"/>
      <c r="BLP18"/>
      <c r="BLQ18"/>
      <c r="BLR18"/>
      <c r="BLS18"/>
      <c r="BLT18"/>
      <c r="BLU18"/>
      <c r="BLV18"/>
      <c r="BLW18"/>
      <c r="BLX18"/>
      <c r="BLY18"/>
      <c r="BLZ18"/>
      <c r="BMA18"/>
      <c r="BMB18"/>
      <c r="BMC18"/>
      <c r="BMD18"/>
      <c r="BME18"/>
      <c r="BMF18"/>
      <c r="BMG18"/>
      <c r="BMH18"/>
      <c r="BMI18"/>
      <c r="BMJ18"/>
      <c r="BMK18"/>
      <c r="BML18"/>
      <c r="BMM18"/>
      <c r="BMN18"/>
      <c r="BMO18"/>
      <c r="BMP18"/>
      <c r="BMQ18"/>
      <c r="BMR18"/>
      <c r="BMS18"/>
      <c r="BMT18"/>
      <c r="BMU18"/>
      <c r="BMV18"/>
      <c r="BMW18"/>
      <c r="BMX18"/>
      <c r="BMY18"/>
      <c r="BMZ18"/>
      <c r="BNA18"/>
      <c r="BNB18"/>
      <c r="BNC18"/>
      <c r="BND18"/>
      <c r="BNE18"/>
      <c r="BNF18"/>
      <c r="BNG18"/>
      <c r="BNH18"/>
      <c r="BNI18"/>
      <c r="BNJ18"/>
      <c r="BNK18"/>
      <c r="BNL18"/>
      <c r="BNM18"/>
      <c r="BNN18"/>
      <c r="BNO18"/>
      <c r="BNP18"/>
      <c r="BNQ18"/>
      <c r="BNR18"/>
      <c r="BNS18"/>
      <c r="BNT18"/>
      <c r="BNU18"/>
      <c r="BNV18"/>
      <c r="BNW18"/>
      <c r="BNX18"/>
      <c r="BNY18"/>
      <c r="BNZ18"/>
      <c r="BOA18"/>
      <c r="BOB18"/>
      <c r="BOC18"/>
      <c r="BOD18"/>
      <c r="BOE18"/>
      <c r="BOF18"/>
      <c r="BOG18"/>
      <c r="BOH18"/>
      <c r="BOI18"/>
      <c r="BOJ18"/>
      <c r="BOK18"/>
      <c r="BOL18"/>
      <c r="BOM18"/>
      <c r="BON18"/>
      <c r="BOO18"/>
      <c r="BOP18"/>
      <c r="BOQ18"/>
      <c r="BOR18"/>
      <c r="BOS18"/>
      <c r="BOT18"/>
      <c r="BOU18"/>
      <c r="BOV18"/>
      <c r="BOW18"/>
      <c r="BOX18"/>
      <c r="BOY18"/>
      <c r="BOZ18"/>
      <c r="BPA18"/>
      <c r="BPB18"/>
      <c r="BPC18"/>
      <c r="BPD18"/>
      <c r="BPE18"/>
      <c r="BPF18"/>
      <c r="BPG18"/>
      <c r="BPH18"/>
      <c r="BPI18"/>
      <c r="BPJ18"/>
      <c r="BPK18"/>
      <c r="BPL18"/>
      <c r="BPM18"/>
      <c r="BPN18"/>
      <c r="BPO18"/>
      <c r="BPP18"/>
      <c r="BPQ18"/>
      <c r="BPR18"/>
      <c r="BPS18"/>
      <c r="BPT18"/>
      <c r="BPU18"/>
      <c r="BPV18"/>
      <c r="BPW18"/>
      <c r="BPX18"/>
      <c r="BPY18"/>
      <c r="BPZ18"/>
      <c r="BQA18"/>
      <c r="BQB18"/>
      <c r="BQC18"/>
      <c r="BQD18"/>
      <c r="BQE18"/>
      <c r="BQF18"/>
      <c r="BQG18"/>
      <c r="BQH18"/>
      <c r="BQI18"/>
      <c r="BQJ18"/>
      <c r="BQK18"/>
      <c r="BQL18"/>
      <c r="BQM18"/>
      <c r="BQN18"/>
      <c r="BQO18"/>
      <c r="BQP18"/>
      <c r="BQQ18"/>
      <c r="BQR18"/>
      <c r="BQS18"/>
      <c r="BQT18"/>
      <c r="BQU18"/>
      <c r="BQV18"/>
      <c r="BQW18"/>
      <c r="BQX18"/>
      <c r="BQY18"/>
      <c r="BQZ18"/>
      <c r="BRA18"/>
      <c r="BRB18"/>
      <c r="BRC18"/>
      <c r="BRD18"/>
      <c r="BRE18"/>
      <c r="BRF18"/>
      <c r="BRG18"/>
      <c r="BRH18"/>
      <c r="BRI18"/>
      <c r="BRJ18"/>
      <c r="BRK18"/>
      <c r="BRL18"/>
      <c r="BRM18"/>
      <c r="BRN18"/>
      <c r="BRO18"/>
      <c r="BRP18"/>
      <c r="BRQ18"/>
      <c r="BRR18"/>
      <c r="BRS18"/>
      <c r="BRT18"/>
      <c r="BRU18"/>
      <c r="BRV18"/>
      <c r="BRW18"/>
      <c r="BRX18"/>
      <c r="BRY18"/>
      <c r="BRZ18"/>
      <c r="BSA18"/>
      <c r="BSB18"/>
      <c r="BSC18"/>
      <c r="BSD18"/>
      <c r="BSE18"/>
      <c r="BSF18"/>
      <c r="BSG18"/>
      <c r="BSH18"/>
      <c r="BSI18"/>
      <c r="BSJ18"/>
      <c r="BSK18"/>
      <c r="BSL18"/>
      <c r="BSM18"/>
      <c r="BSN18"/>
      <c r="BSO18"/>
      <c r="BSP18"/>
      <c r="BSQ18"/>
      <c r="BSR18"/>
      <c r="BSS18"/>
      <c r="BST18"/>
      <c r="BSU18"/>
      <c r="BSV18"/>
      <c r="BSW18"/>
      <c r="BSX18"/>
      <c r="BSY18"/>
      <c r="BSZ18"/>
      <c r="BTA18"/>
      <c r="BTB18"/>
      <c r="BTC18"/>
      <c r="BTD18"/>
      <c r="BTE18"/>
      <c r="BTF18"/>
      <c r="BTG18"/>
      <c r="BTH18"/>
      <c r="BTI18"/>
      <c r="BTJ18"/>
      <c r="BTK18"/>
      <c r="BTL18"/>
      <c r="BTM18"/>
      <c r="BTN18"/>
      <c r="BTO18"/>
      <c r="BTP18"/>
      <c r="BTQ18"/>
      <c r="BTR18"/>
      <c r="BTS18"/>
      <c r="BTT18"/>
      <c r="BTU18"/>
      <c r="BTV18"/>
      <c r="BTW18"/>
      <c r="BTX18"/>
      <c r="BTY18"/>
      <c r="BTZ18"/>
      <c r="BUA18"/>
      <c r="BUB18"/>
      <c r="BUC18"/>
      <c r="BUD18"/>
      <c r="BUE18"/>
      <c r="BUF18"/>
      <c r="BUG18"/>
      <c r="BUH18"/>
      <c r="BUI18"/>
      <c r="BUJ18"/>
      <c r="BUK18"/>
      <c r="BUL18"/>
      <c r="BUM18"/>
      <c r="BUN18"/>
      <c r="BUO18"/>
      <c r="BUP18"/>
      <c r="BUQ18"/>
      <c r="BUR18"/>
      <c r="BUS18"/>
      <c r="BUT18"/>
      <c r="BUU18"/>
      <c r="BUV18"/>
      <c r="BUW18"/>
      <c r="BUX18"/>
      <c r="BUY18"/>
      <c r="BUZ18"/>
      <c r="BVA18"/>
      <c r="BVB18"/>
      <c r="BVC18"/>
      <c r="BVD18"/>
      <c r="BVE18"/>
      <c r="BVF18"/>
      <c r="BVG18"/>
      <c r="BVH18"/>
      <c r="BVI18"/>
      <c r="BVJ18"/>
      <c r="BVK18"/>
      <c r="BVL18"/>
      <c r="BVM18"/>
      <c r="BVN18"/>
      <c r="BVO18"/>
      <c r="BVP18"/>
      <c r="BVQ18"/>
      <c r="BVR18"/>
      <c r="BVS18"/>
      <c r="BVT18"/>
      <c r="BVU18"/>
      <c r="BVV18"/>
      <c r="BVW18"/>
      <c r="BVX18"/>
      <c r="BVY18"/>
      <c r="BVZ18"/>
      <c r="BWA18"/>
      <c r="BWB18"/>
      <c r="BWC18"/>
      <c r="BWD18"/>
      <c r="BWE18"/>
      <c r="BWF18"/>
      <c r="BWG18"/>
      <c r="BWH18"/>
      <c r="BWI18"/>
      <c r="BWJ18"/>
      <c r="BWK18"/>
      <c r="BWL18"/>
      <c r="BWM18"/>
      <c r="BWN18"/>
      <c r="BWO18"/>
      <c r="BWP18"/>
      <c r="BWQ18"/>
      <c r="BWR18"/>
      <c r="BWS18"/>
      <c r="BWT18"/>
      <c r="BWU18"/>
      <c r="BWV18"/>
      <c r="BWW18"/>
      <c r="BWX18"/>
      <c r="BWY18"/>
      <c r="BWZ18"/>
      <c r="BXA18"/>
      <c r="BXB18"/>
      <c r="BXC18"/>
      <c r="BXD18"/>
      <c r="BXE18"/>
      <c r="BXF18"/>
      <c r="BXG18"/>
      <c r="BXH18"/>
      <c r="BXI18"/>
      <c r="BXJ18"/>
      <c r="BXK18"/>
      <c r="BXL18"/>
      <c r="BXM18"/>
      <c r="BXN18"/>
      <c r="BXO18"/>
      <c r="BXP18"/>
      <c r="BXQ18"/>
      <c r="BXR18"/>
      <c r="BXS18"/>
      <c r="BXT18"/>
      <c r="BXU18"/>
      <c r="BXV18"/>
      <c r="BXW18"/>
      <c r="BXX18"/>
      <c r="BXY18"/>
      <c r="BXZ18"/>
      <c r="BYA18"/>
      <c r="BYB18"/>
      <c r="BYC18"/>
      <c r="BYD18"/>
      <c r="BYE18"/>
      <c r="BYF18"/>
      <c r="BYG18"/>
      <c r="BYH18"/>
      <c r="BYI18"/>
      <c r="BYJ18"/>
      <c r="BYK18"/>
      <c r="BYL18"/>
      <c r="BYM18"/>
      <c r="BYN18"/>
      <c r="BYO18"/>
      <c r="BYP18"/>
      <c r="BYQ18"/>
      <c r="BYR18"/>
      <c r="BYS18"/>
      <c r="BYT18"/>
      <c r="BYU18"/>
      <c r="BYV18"/>
      <c r="BYW18"/>
      <c r="BYX18"/>
      <c r="BYY18"/>
      <c r="BYZ18"/>
      <c r="BZA18"/>
      <c r="BZB18"/>
      <c r="BZC18"/>
      <c r="BZD18"/>
      <c r="BZE18"/>
      <c r="BZF18"/>
      <c r="BZG18"/>
      <c r="BZH18"/>
      <c r="BZI18"/>
      <c r="BZJ18"/>
      <c r="BZK18"/>
      <c r="BZL18"/>
      <c r="BZM18"/>
      <c r="BZN18"/>
      <c r="BZO18"/>
      <c r="BZP18"/>
      <c r="BZQ18"/>
      <c r="BZR18"/>
      <c r="BZS18"/>
      <c r="BZT18"/>
      <c r="BZU18"/>
      <c r="BZV18"/>
      <c r="BZW18"/>
      <c r="BZX18"/>
      <c r="BZY18"/>
      <c r="BZZ18"/>
      <c r="CAA18"/>
      <c r="CAB18"/>
      <c r="CAC18"/>
      <c r="CAD18"/>
      <c r="CAE18"/>
      <c r="CAF18"/>
      <c r="CAG18"/>
      <c r="CAH18"/>
      <c r="CAI18"/>
      <c r="CAJ18"/>
      <c r="CAK18"/>
      <c r="CAL18"/>
      <c r="CAM18"/>
      <c r="CAN18"/>
      <c r="CAO18"/>
      <c r="CAP18"/>
      <c r="CAQ18"/>
      <c r="CAR18"/>
      <c r="CAS18"/>
      <c r="CAT18"/>
      <c r="CAU18"/>
      <c r="CAV18"/>
      <c r="CAW18"/>
      <c r="CAX18"/>
      <c r="CAY18"/>
      <c r="CAZ18"/>
      <c r="CBA18"/>
      <c r="CBB18"/>
      <c r="CBC18"/>
      <c r="CBD18"/>
      <c r="CBE18"/>
      <c r="CBF18"/>
      <c r="CBG18"/>
      <c r="CBH18"/>
      <c r="CBI18"/>
      <c r="CBJ18"/>
      <c r="CBK18"/>
      <c r="CBL18"/>
      <c r="CBM18"/>
      <c r="CBN18"/>
      <c r="CBO18"/>
      <c r="CBP18"/>
      <c r="CBQ18"/>
      <c r="CBR18"/>
      <c r="CBS18"/>
      <c r="CBT18"/>
      <c r="CBU18"/>
      <c r="CBV18"/>
      <c r="CBW18"/>
      <c r="CBX18"/>
      <c r="CBY18"/>
      <c r="CBZ18"/>
      <c r="CCA18"/>
      <c r="CCB18"/>
      <c r="CCC18"/>
      <c r="CCD18"/>
      <c r="CCE18"/>
      <c r="CCF18"/>
      <c r="CCG18"/>
      <c r="CCH18"/>
      <c r="CCI18"/>
      <c r="CCJ18"/>
      <c r="CCK18"/>
      <c r="CCL18"/>
      <c r="CCM18"/>
      <c r="CCN18"/>
      <c r="CCO18"/>
      <c r="CCP18"/>
      <c r="CCQ18"/>
      <c r="CCR18"/>
      <c r="CCS18"/>
      <c r="CCT18"/>
      <c r="CCU18"/>
      <c r="CCV18"/>
      <c r="CCW18"/>
      <c r="CCX18"/>
      <c r="CCY18"/>
      <c r="CCZ18"/>
      <c r="CDA18"/>
      <c r="CDB18"/>
      <c r="CDC18"/>
      <c r="CDD18"/>
      <c r="CDE18"/>
      <c r="CDF18"/>
      <c r="CDG18"/>
      <c r="CDH18"/>
      <c r="CDI18"/>
      <c r="CDJ18"/>
      <c r="CDK18"/>
      <c r="CDL18"/>
      <c r="CDM18"/>
      <c r="CDN18"/>
      <c r="CDO18"/>
      <c r="CDP18"/>
      <c r="CDQ18"/>
      <c r="CDR18"/>
      <c r="CDS18"/>
      <c r="CDT18"/>
      <c r="CDU18"/>
      <c r="CDV18"/>
      <c r="CDW18"/>
      <c r="CDX18"/>
      <c r="CDY18"/>
      <c r="CDZ18"/>
      <c r="CEA18"/>
      <c r="CEB18"/>
      <c r="CEC18"/>
      <c r="CED18"/>
      <c r="CEE18"/>
      <c r="CEF18"/>
      <c r="CEG18"/>
      <c r="CEH18"/>
      <c r="CEI18"/>
      <c r="CEJ18"/>
      <c r="CEK18"/>
      <c r="CEL18"/>
      <c r="CEM18"/>
      <c r="CEN18"/>
      <c r="CEO18"/>
      <c r="CEP18"/>
      <c r="CEQ18"/>
      <c r="CER18"/>
      <c r="CES18"/>
      <c r="CET18"/>
      <c r="CEU18"/>
      <c r="CEV18"/>
      <c r="CEW18"/>
      <c r="CEX18"/>
      <c r="CEY18"/>
      <c r="CEZ18"/>
      <c r="CFA18"/>
      <c r="CFB18"/>
      <c r="CFC18"/>
      <c r="CFD18"/>
      <c r="CFE18"/>
      <c r="CFF18"/>
      <c r="CFG18"/>
      <c r="CFH18"/>
      <c r="CFI18"/>
      <c r="CFJ18"/>
      <c r="CFK18"/>
      <c r="CFL18"/>
      <c r="CFM18"/>
      <c r="CFN18"/>
      <c r="CFO18"/>
      <c r="CFP18"/>
      <c r="CFQ18"/>
      <c r="CFR18"/>
      <c r="CFS18"/>
      <c r="CFT18"/>
      <c r="CFU18"/>
      <c r="CFV18"/>
      <c r="CFW18"/>
      <c r="CFX18"/>
      <c r="CFY18"/>
      <c r="CFZ18"/>
      <c r="CGA18"/>
      <c r="CGB18"/>
      <c r="CGC18"/>
      <c r="CGD18"/>
      <c r="CGE18"/>
      <c r="CGF18"/>
      <c r="CGG18"/>
      <c r="CGH18"/>
      <c r="CGI18"/>
      <c r="CGJ18"/>
      <c r="CGK18"/>
      <c r="CGL18"/>
      <c r="CGM18"/>
      <c r="CGN18"/>
      <c r="CGO18"/>
      <c r="CGP18"/>
      <c r="CGQ18"/>
      <c r="CGR18"/>
      <c r="CGS18"/>
      <c r="CGT18"/>
      <c r="CGU18"/>
      <c r="CGV18"/>
      <c r="CGW18"/>
      <c r="CGX18"/>
      <c r="CGY18"/>
      <c r="CGZ18"/>
      <c r="CHA18"/>
      <c r="CHB18"/>
      <c r="CHC18"/>
      <c r="CHD18"/>
      <c r="CHE18"/>
      <c r="CHF18"/>
      <c r="CHG18"/>
      <c r="CHH18"/>
      <c r="CHI18"/>
      <c r="CHJ18"/>
      <c r="CHK18"/>
      <c r="CHL18"/>
      <c r="CHM18"/>
      <c r="CHN18"/>
      <c r="CHO18"/>
      <c r="CHP18"/>
      <c r="CHQ18"/>
      <c r="CHR18"/>
      <c r="CHS18"/>
      <c r="CHT18"/>
      <c r="CHU18"/>
      <c r="CHV18"/>
      <c r="CHW18"/>
      <c r="CHX18"/>
      <c r="CHY18"/>
      <c r="CHZ18"/>
      <c r="CIA18"/>
      <c r="CIB18"/>
      <c r="CIC18"/>
      <c r="CID18"/>
      <c r="CIE18"/>
      <c r="CIF18"/>
      <c r="CIG18"/>
      <c r="CIH18"/>
      <c r="CII18"/>
      <c r="CIJ18"/>
      <c r="CIK18"/>
      <c r="CIL18"/>
      <c r="CIM18"/>
      <c r="CIN18"/>
      <c r="CIO18"/>
      <c r="CIP18"/>
      <c r="CIQ18"/>
      <c r="CIR18"/>
      <c r="CIS18"/>
      <c r="CIT18"/>
      <c r="CIU18"/>
      <c r="CIV18"/>
      <c r="CIW18"/>
      <c r="CIX18"/>
      <c r="CIY18"/>
      <c r="CIZ18"/>
      <c r="CJA18"/>
      <c r="CJB18"/>
      <c r="CJC18"/>
      <c r="CJD18"/>
      <c r="CJE18"/>
      <c r="CJF18"/>
      <c r="CJG18"/>
      <c r="CJH18"/>
      <c r="CJI18"/>
      <c r="CJJ18"/>
      <c r="CJK18"/>
      <c r="CJL18"/>
      <c r="CJM18"/>
      <c r="CJN18"/>
      <c r="CJO18"/>
      <c r="CJP18"/>
      <c r="CJQ18"/>
      <c r="CJR18"/>
      <c r="CJS18"/>
      <c r="CJT18"/>
      <c r="CJU18"/>
      <c r="CJV18"/>
      <c r="CJW18"/>
      <c r="CJX18"/>
      <c r="CJY18"/>
      <c r="CJZ18"/>
      <c r="CKA18"/>
      <c r="CKB18"/>
      <c r="CKC18"/>
      <c r="CKD18"/>
      <c r="CKE18"/>
      <c r="CKF18"/>
      <c r="CKG18"/>
      <c r="CKH18"/>
      <c r="CKI18"/>
      <c r="CKJ18"/>
      <c r="CKK18"/>
      <c r="CKL18"/>
      <c r="CKM18"/>
      <c r="CKN18"/>
      <c r="CKO18"/>
      <c r="CKP18"/>
      <c r="CKQ18"/>
      <c r="CKR18"/>
      <c r="CKS18"/>
      <c r="CKT18"/>
      <c r="CKU18"/>
      <c r="CKV18"/>
      <c r="CKW18"/>
      <c r="CKX18"/>
      <c r="CKY18"/>
      <c r="CKZ18"/>
      <c r="CLA18"/>
      <c r="CLB18"/>
      <c r="CLC18"/>
      <c r="CLD18"/>
      <c r="CLE18"/>
      <c r="CLF18"/>
      <c r="CLG18"/>
      <c r="CLH18"/>
      <c r="CLI18"/>
      <c r="CLJ18"/>
      <c r="CLK18"/>
      <c r="CLL18"/>
      <c r="CLM18"/>
      <c r="CLN18"/>
      <c r="CLO18"/>
      <c r="CLP18"/>
      <c r="CLQ18"/>
      <c r="CLR18"/>
      <c r="CLS18"/>
      <c r="CLT18"/>
      <c r="CLU18"/>
      <c r="CLV18"/>
      <c r="CLW18"/>
      <c r="CLX18"/>
      <c r="CLY18"/>
      <c r="CLZ18"/>
      <c r="CMA18"/>
      <c r="CMB18"/>
      <c r="CMC18"/>
      <c r="CMD18"/>
      <c r="CME18"/>
      <c r="CMF18"/>
      <c r="CMG18"/>
      <c r="CMH18"/>
      <c r="CMI18"/>
      <c r="CMJ18"/>
      <c r="CMK18"/>
      <c r="CML18"/>
      <c r="CMM18"/>
      <c r="CMN18"/>
      <c r="CMO18"/>
      <c r="CMP18"/>
      <c r="CMQ18"/>
      <c r="CMR18"/>
      <c r="CMS18"/>
      <c r="CMT18"/>
      <c r="CMU18"/>
      <c r="CMV18"/>
      <c r="CMW18"/>
      <c r="CMX18"/>
      <c r="CMY18"/>
      <c r="CMZ18"/>
      <c r="CNA18"/>
      <c r="CNB18"/>
      <c r="CNC18"/>
      <c r="CND18"/>
      <c r="CNE18"/>
      <c r="CNF18"/>
      <c r="CNG18"/>
      <c r="CNH18"/>
      <c r="CNI18"/>
      <c r="CNJ18"/>
      <c r="CNK18"/>
      <c r="CNL18"/>
      <c r="CNM18"/>
      <c r="CNN18"/>
      <c r="CNO18"/>
      <c r="CNP18"/>
      <c r="CNQ18"/>
      <c r="CNR18"/>
      <c r="CNS18"/>
      <c r="CNT18"/>
      <c r="CNU18"/>
      <c r="CNV18"/>
      <c r="CNW18"/>
      <c r="CNX18"/>
      <c r="CNY18"/>
      <c r="CNZ18"/>
      <c r="COA18"/>
      <c r="COB18"/>
      <c r="COC18"/>
      <c r="COD18"/>
      <c r="COE18"/>
      <c r="COF18"/>
      <c r="COG18"/>
      <c r="COH18"/>
      <c r="COI18"/>
      <c r="COJ18"/>
      <c r="COK18"/>
      <c r="COL18"/>
      <c r="COM18"/>
      <c r="CON18"/>
      <c r="COO18"/>
      <c r="COP18"/>
      <c r="COQ18"/>
      <c r="COR18"/>
      <c r="COS18"/>
      <c r="COT18"/>
      <c r="COU18"/>
      <c r="COV18"/>
      <c r="COW18"/>
      <c r="COX18"/>
      <c r="COY18"/>
      <c r="COZ18"/>
      <c r="CPA18"/>
      <c r="CPB18"/>
      <c r="CPC18"/>
      <c r="CPD18"/>
      <c r="CPE18"/>
      <c r="CPF18"/>
      <c r="CPG18"/>
      <c r="CPH18"/>
      <c r="CPI18"/>
      <c r="CPJ18"/>
      <c r="CPK18"/>
      <c r="CPL18"/>
      <c r="CPM18"/>
      <c r="CPN18"/>
      <c r="CPO18"/>
      <c r="CPP18"/>
      <c r="CPQ18"/>
      <c r="CPR18"/>
      <c r="CPS18"/>
      <c r="CPT18"/>
      <c r="CPU18"/>
      <c r="CPV18"/>
      <c r="CPW18"/>
      <c r="CPX18"/>
      <c r="CPY18"/>
      <c r="CPZ18"/>
      <c r="CQA18"/>
      <c r="CQB18"/>
      <c r="CQC18"/>
      <c r="CQD18"/>
      <c r="CQE18"/>
      <c r="CQF18"/>
      <c r="CQG18"/>
      <c r="CQH18"/>
      <c r="CQI18"/>
      <c r="CQJ18"/>
      <c r="CQK18"/>
      <c r="CQL18"/>
      <c r="CQM18"/>
      <c r="CQN18"/>
      <c r="CQO18"/>
      <c r="CQP18"/>
      <c r="CQQ18"/>
      <c r="CQR18"/>
      <c r="CQS18"/>
      <c r="CQT18"/>
      <c r="CQU18"/>
      <c r="CQV18"/>
      <c r="CQW18"/>
      <c r="CQX18"/>
      <c r="CQY18"/>
      <c r="CQZ18"/>
      <c r="CRA18"/>
      <c r="CRB18"/>
      <c r="CRC18"/>
      <c r="CRD18"/>
      <c r="CRE18"/>
      <c r="CRF18"/>
      <c r="CRG18"/>
      <c r="CRH18"/>
      <c r="CRI18"/>
      <c r="CRJ18"/>
      <c r="CRK18"/>
      <c r="CRL18"/>
      <c r="CRM18"/>
      <c r="CRN18"/>
      <c r="CRO18"/>
      <c r="CRP18"/>
      <c r="CRQ18"/>
      <c r="CRR18"/>
      <c r="CRS18"/>
      <c r="CRT18"/>
      <c r="CRU18"/>
      <c r="CRV18"/>
      <c r="CRW18"/>
      <c r="CRX18"/>
      <c r="CRY18"/>
      <c r="CRZ18"/>
      <c r="CSA18"/>
      <c r="CSB18"/>
      <c r="CSC18"/>
      <c r="CSD18"/>
      <c r="CSE18"/>
      <c r="CSF18"/>
      <c r="CSG18"/>
      <c r="CSH18"/>
      <c r="CSI18"/>
      <c r="CSJ18"/>
      <c r="CSK18"/>
      <c r="CSL18"/>
      <c r="CSM18"/>
      <c r="CSN18"/>
      <c r="CSO18"/>
      <c r="CSP18"/>
      <c r="CSQ18"/>
      <c r="CSR18"/>
      <c r="CSS18"/>
      <c r="CST18"/>
      <c r="CSU18"/>
      <c r="CSV18"/>
      <c r="CSW18"/>
      <c r="CSX18"/>
      <c r="CSY18"/>
      <c r="CSZ18"/>
      <c r="CTA18"/>
      <c r="CTB18"/>
      <c r="CTC18"/>
      <c r="CTD18"/>
      <c r="CTE18"/>
      <c r="CTF18"/>
      <c r="CTG18"/>
      <c r="CTH18"/>
      <c r="CTI18"/>
      <c r="CTJ18"/>
      <c r="CTK18"/>
      <c r="CTL18"/>
      <c r="CTM18"/>
      <c r="CTN18"/>
      <c r="CTO18"/>
      <c r="CTP18"/>
      <c r="CTQ18"/>
      <c r="CTR18"/>
      <c r="CTS18"/>
      <c r="CTT18"/>
      <c r="CTU18"/>
      <c r="CTV18"/>
      <c r="CTW18"/>
      <c r="CTX18"/>
      <c r="CTY18"/>
      <c r="CTZ18"/>
      <c r="CUA18"/>
      <c r="CUB18"/>
      <c r="CUC18"/>
      <c r="CUD18"/>
      <c r="CUE18"/>
      <c r="CUF18"/>
      <c r="CUG18"/>
      <c r="CUH18"/>
      <c r="CUI18"/>
      <c r="CUJ18"/>
      <c r="CUK18"/>
      <c r="CUL18"/>
      <c r="CUM18"/>
      <c r="CUN18"/>
      <c r="CUO18"/>
      <c r="CUP18"/>
      <c r="CUQ18"/>
      <c r="CUR18"/>
      <c r="CUS18"/>
      <c r="CUT18"/>
      <c r="CUU18"/>
      <c r="CUV18"/>
      <c r="CUW18"/>
      <c r="CUX18"/>
      <c r="CUY18"/>
      <c r="CUZ18"/>
      <c r="CVA18"/>
      <c r="CVB18"/>
      <c r="CVC18"/>
      <c r="CVD18"/>
      <c r="CVE18"/>
      <c r="CVF18"/>
      <c r="CVG18"/>
      <c r="CVH18"/>
      <c r="CVI18"/>
      <c r="CVJ18"/>
      <c r="CVK18"/>
      <c r="CVL18"/>
      <c r="CVM18"/>
      <c r="CVN18"/>
      <c r="CVO18"/>
      <c r="CVP18"/>
      <c r="CVQ18"/>
      <c r="CVR18"/>
      <c r="CVS18"/>
      <c r="CVT18"/>
      <c r="CVU18"/>
      <c r="CVV18"/>
      <c r="CVW18"/>
      <c r="CVX18"/>
      <c r="CVY18"/>
      <c r="CVZ18"/>
      <c r="CWA18"/>
      <c r="CWB18"/>
      <c r="CWC18"/>
      <c r="CWD18"/>
      <c r="CWE18"/>
      <c r="CWF18"/>
      <c r="CWG18"/>
      <c r="CWH18"/>
      <c r="CWI18"/>
      <c r="CWJ18"/>
      <c r="CWK18"/>
      <c r="CWL18"/>
      <c r="CWM18"/>
      <c r="CWN18"/>
      <c r="CWO18"/>
      <c r="CWP18"/>
      <c r="CWQ18"/>
      <c r="CWR18"/>
      <c r="CWS18"/>
      <c r="CWT18"/>
      <c r="CWU18"/>
      <c r="CWV18"/>
      <c r="CWW18"/>
      <c r="CWX18"/>
      <c r="CWY18"/>
      <c r="CWZ18"/>
      <c r="CXA18"/>
      <c r="CXB18"/>
      <c r="CXC18"/>
      <c r="CXD18"/>
      <c r="CXE18"/>
      <c r="CXF18"/>
      <c r="CXG18"/>
      <c r="CXH18"/>
      <c r="CXI18"/>
      <c r="CXJ18"/>
      <c r="CXK18"/>
      <c r="CXL18"/>
      <c r="CXM18"/>
      <c r="CXN18"/>
      <c r="CXO18"/>
      <c r="CXP18"/>
      <c r="CXQ18"/>
      <c r="CXR18"/>
      <c r="CXS18"/>
      <c r="CXT18"/>
      <c r="CXU18"/>
      <c r="CXV18"/>
      <c r="CXW18"/>
      <c r="CXX18"/>
      <c r="CXY18"/>
      <c r="CXZ18"/>
      <c r="CYA18"/>
      <c r="CYB18"/>
      <c r="CYC18"/>
      <c r="CYD18"/>
      <c r="CYE18"/>
      <c r="CYF18"/>
      <c r="CYG18"/>
      <c r="CYH18"/>
      <c r="CYI18"/>
      <c r="CYJ18"/>
      <c r="CYK18"/>
      <c r="CYL18"/>
      <c r="CYM18"/>
      <c r="CYN18"/>
      <c r="CYO18"/>
      <c r="CYP18"/>
      <c r="CYQ18"/>
      <c r="CYR18"/>
      <c r="CYS18"/>
      <c r="CYT18"/>
      <c r="CYU18"/>
      <c r="CYV18"/>
      <c r="CYW18"/>
      <c r="CYX18"/>
      <c r="CYY18"/>
      <c r="CYZ18"/>
      <c r="CZA18"/>
      <c r="CZB18"/>
      <c r="CZC18"/>
      <c r="CZD18"/>
      <c r="CZE18"/>
      <c r="CZF18"/>
      <c r="CZG18"/>
      <c r="CZH18"/>
      <c r="CZI18"/>
      <c r="CZJ18"/>
      <c r="CZK18"/>
      <c r="CZL18"/>
      <c r="CZM18"/>
      <c r="CZN18"/>
      <c r="CZO18"/>
      <c r="CZP18"/>
      <c r="CZQ18"/>
      <c r="CZR18"/>
      <c r="CZS18"/>
      <c r="CZT18"/>
      <c r="CZU18"/>
      <c r="CZV18"/>
      <c r="CZW18"/>
      <c r="CZX18"/>
      <c r="CZY18"/>
      <c r="CZZ18"/>
      <c r="DAA18"/>
      <c r="DAB18"/>
      <c r="DAC18"/>
      <c r="DAD18"/>
      <c r="DAE18"/>
      <c r="DAF18"/>
      <c r="DAG18"/>
      <c r="DAH18"/>
      <c r="DAI18"/>
      <c r="DAJ18"/>
      <c r="DAK18"/>
      <c r="DAL18"/>
      <c r="DAM18"/>
      <c r="DAN18"/>
      <c r="DAO18"/>
      <c r="DAP18"/>
      <c r="DAQ18"/>
      <c r="DAR18"/>
      <c r="DAS18"/>
      <c r="DAT18"/>
      <c r="DAU18"/>
      <c r="DAV18"/>
      <c r="DAW18"/>
      <c r="DAX18"/>
      <c r="DAY18"/>
      <c r="DAZ18"/>
      <c r="DBA18"/>
      <c r="DBB18"/>
      <c r="DBC18"/>
      <c r="DBD18"/>
      <c r="DBE18"/>
      <c r="DBF18"/>
      <c r="DBG18"/>
      <c r="DBH18"/>
      <c r="DBI18"/>
      <c r="DBJ18"/>
      <c r="DBK18"/>
      <c r="DBL18"/>
      <c r="DBM18"/>
      <c r="DBN18"/>
      <c r="DBO18"/>
      <c r="DBP18"/>
      <c r="DBQ18"/>
      <c r="DBR18"/>
      <c r="DBS18"/>
      <c r="DBT18"/>
      <c r="DBU18"/>
      <c r="DBV18"/>
      <c r="DBW18"/>
      <c r="DBX18"/>
      <c r="DBY18"/>
      <c r="DBZ18"/>
      <c r="DCA18"/>
      <c r="DCB18"/>
      <c r="DCC18"/>
      <c r="DCD18"/>
      <c r="DCE18"/>
      <c r="DCF18"/>
      <c r="DCG18"/>
      <c r="DCH18"/>
      <c r="DCI18"/>
      <c r="DCJ18"/>
      <c r="DCK18"/>
      <c r="DCL18"/>
      <c r="DCM18"/>
      <c r="DCN18"/>
      <c r="DCO18"/>
      <c r="DCP18"/>
      <c r="DCQ18"/>
      <c r="DCR18"/>
      <c r="DCS18"/>
      <c r="DCT18"/>
      <c r="DCU18"/>
      <c r="DCV18"/>
      <c r="DCW18"/>
      <c r="DCX18"/>
      <c r="DCY18"/>
      <c r="DCZ18"/>
      <c r="DDA18"/>
      <c r="DDB18"/>
      <c r="DDC18"/>
      <c r="DDD18"/>
      <c r="DDE18"/>
      <c r="DDF18"/>
      <c r="DDG18"/>
      <c r="DDH18"/>
      <c r="DDI18"/>
      <c r="DDJ18"/>
      <c r="DDK18"/>
      <c r="DDL18"/>
      <c r="DDM18"/>
      <c r="DDN18"/>
      <c r="DDO18"/>
      <c r="DDP18"/>
      <c r="DDQ18"/>
      <c r="DDR18"/>
      <c r="DDS18"/>
      <c r="DDT18"/>
      <c r="DDU18"/>
      <c r="DDV18"/>
      <c r="DDW18"/>
      <c r="DDX18"/>
      <c r="DDY18"/>
      <c r="DDZ18"/>
      <c r="DEA18"/>
      <c r="DEB18"/>
      <c r="DEC18"/>
      <c r="DED18"/>
      <c r="DEE18"/>
      <c r="DEF18"/>
      <c r="DEG18"/>
      <c r="DEH18"/>
      <c r="DEI18"/>
      <c r="DEJ18"/>
      <c r="DEK18"/>
      <c r="DEL18"/>
      <c r="DEM18"/>
      <c r="DEN18"/>
      <c r="DEO18"/>
      <c r="DEP18"/>
      <c r="DEQ18"/>
      <c r="DER18"/>
      <c r="DES18"/>
      <c r="DET18"/>
      <c r="DEU18"/>
      <c r="DEV18"/>
      <c r="DEW18"/>
      <c r="DEX18"/>
      <c r="DEY18"/>
      <c r="DEZ18"/>
      <c r="DFA18"/>
      <c r="DFB18"/>
      <c r="DFC18"/>
      <c r="DFD18"/>
      <c r="DFE18"/>
      <c r="DFF18"/>
      <c r="DFG18"/>
      <c r="DFH18"/>
      <c r="DFI18"/>
      <c r="DFJ18"/>
      <c r="DFK18"/>
      <c r="DFL18"/>
      <c r="DFM18"/>
      <c r="DFN18"/>
      <c r="DFO18"/>
      <c r="DFP18"/>
      <c r="DFQ18"/>
      <c r="DFR18"/>
      <c r="DFS18"/>
      <c r="DFT18"/>
      <c r="DFU18"/>
      <c r="DFV18"/>
      <c r="DFW18"/>
      <c r="DFX18"/>
      <c r="DFY18"/>
      <c r="DFZ18"/>
      <c r="DGA18"/>
      <c r="DGB18"/>
      <c r="DGC18"/>
      <c r="DGD18"/>
      <c r="DGE18"/>
      <c r="DGF18"/>
      <c r="DGG18"/>
      <c r="DGH18"/>
      <c r="DGI18"/>
      <c r="DGJ18"/>
      <c r="DGK18"/>
      <c r="DGL18"/>
      <c r="DGM18"/>
      <c r="DGN18"/>
      <c r="DGO18"/>
      <c r="DGP18"/>
      <c r="DGQ18"/>
      <c r="DGR18"/>
      <c r="DGS18"/>
      <c r="DGT18"/>
      <c r="DGU18"/>
      <c r="DGV18"/>
      <c r="DGW18"/>
      <c r="DGX18"/>
      <c r="DGY18"/>
      <c r="DGZ18"/>
      <c r="DHA18"/>
      <c r="DHB18"/>
      <c r="DHC18"/>
      <c r="DHD18"/>
      <c r="DHE18"/>
      <c r="DHF18"/>
      <c r="DHG18"/>
      <c r="DHH18"/>
      <c r="DHI18"/>
      <c r="DHJ18"/>
      <c r="DHK18"/>
      <c r="DHL18"/>
      <c r="DHM18"/>
      <c r="DHN18"/>
      <c r="DHO18"/>
      <c r="DHP18"/>
      <c r="DHQ18"/>
      <c r="DHR18"/>
      <c r="DHS18"/>
      <c r="DHT18"/>
      <c r="DHU18"/>
      <c r="DHV18"/>
      <c r="DHW18"/>
      <c r="DHX18"/>
      <c r="DHY18"/>
      <c r="DHZ18"/>
      <c r="DIA18"/>
      <c r="DIB18"/>
      <c r="DIC18"/>
      <c r="DID18"/>
      <c r="DIE18"/>
      <c r="DIF18"/>
      <c r="DIG18"/>
      <c r="DIH18"/>
      <c r="DII18"/>
      <c r="DIJ18"/>
      <c r="DIK18"/>
      <c r="DIL18"/>
      <c r="DIM18"/>
      <c r="DIN18"/>
      <c r="DIO18"/>
      <c r="DIP18"/>
      <c r="DIQ18"/>
      <c r="DIR18"/>
      <c r="DIS18"/>
      <c r="DIT18"/>
      <c r="DIU18"/>
      <c r="DIV18"/>
      <c r="DIW18"/>
      <c r="DIX18"/>
      <c r="DIY18"/>
      <c r="DIZ18"/>
      <c r="DJA18"/>
      <c r="DJB18"/>
      <c r="DJC18"/>
      <c r="DJD18"/>
      <c r="DJE18"/>
      <c r="DJF18"/>
      <c r="DJG18"/>
      <c r="DJH18"/>
      <c r="DJI18"/>
      <c r="DJJ18"/>
      <c r="DJK18"/>
      <c r="DJL18"/>
      <c r="DJM18"/>
      <c r="DJN18"/>
      <c r="DJO18"/>
      <c r="DJP18"/>
      <c r="DJQ18"/>
      <c r="DJR18"/>
      <c r="DJS18"/>
      <c r="DJT18"/>
      <c r="DJU18"/>
      <c r="DJV18"/>
      <c r="DJW18"/>
      <c r="DJX18"/>
      <c r="DJY18"/>
      <c r="DJZ18"/>
      <c r="DKA18"/>
      <c r="DKB18"/>
      <c r="DKC18"/>
      <c r="DKD18"/>
      <c r="DKE18"/>
      <c r="DKF18"/>
      <c r="DKG18"/>
      <c r="DKH18"/>
      <c r="DKI18"/>
      <c r="DKJ18"/>
      <c r="DKK18"/>
      <c r="DKL18"/>
      <c r="DKM18"/>
      <c r="DKN18"/>
      <c r="DKO18"/>
      <c r="DKP18"/>
      <c r="DKQ18"/>
      <c r="DKR18"/>
      <c r="DKS18"/>
      <c r="DKT18"/>
      <c r="DKU18"/>
      <c r="DKV18"/>
      <c r="DKW18"/>
      <c r="DKX18"/>
      <c r="DKY18"/>
      <c r="DKZ18"/>
      <c r="DLA18"/>
      <c r="DLB18"/>
      <c r="DLC18"/>
      <c r="DLD18"/>
      <c r="DLE18"/>
      <c r="DLF18"/>
      <c r="DLG18"/>
      <c r="DLH18"/>
      <c r="DLI18"/>
      <c r="DLJ18"/>
      <c r="DLK18"/>
      <c r="DLL18"/>
      <c r="DLM18"/>
      <c r="DLN18"/>
      <c r="DLO18"/>
      <c r="DLP18"/>
      <c r="DLQ18"/>
      <c r="DLR18"/>
      <c r="DLS18"/>
      <c r="DLT18"/>
      <c r="DLU18"/>
      <c r="DLV18"/>
      <c r="DLW18"/>
      <c r="DLX18"/>
      <c r="DLY18"/>
      <c r="DLZ18"/>
      <c r="DMA18"/>
      <c r="DMB18"/>
      <c r="DMC18"/>
      <c r="DMD18"/>
      <c r="DME18"/>
      <c r="DMF18"/>
      <c r="DMG18"/>
      <c r="DMH18"/>
      <c r="DMI18"/>
      <c r="DMJ18"/>
      <c r="DMK18"/>
      <c r="DML18"/>
      <c r="DMM18"/>
      <c r="DMN18"/>
      <c r="DMO18"/>
      <c r="DMP18"/>
      <c r="DMQ18"/>
      <c r="DMR18"/>
      <c r="DMS18"/>
      <c r="DMT18"/>
      <c r="DMU18"/>
      <c r="DMV18"/>
      <c r="DMW18"/>
      <c r="DMX18"/>
      <c r="DMY18"/>
      <c r="DMZ18"/>
      <c r="DNA18"/>
      <c r="DNB18"/>
      <c r="DNC18"/>
      <c r="DND18"/>
      <c r="DNE18"/>
      <c r="DNF18"/>
      <c r="DNG18"/>
      <c r="DNH18"/>
      <c r="DNI18"/>
      <c r="DNJ18"/>
      <c r="DNK18"/>
      <c r="DNL18"/>
      <c r="DNM18"/>
      <c r="DNN18"/>
      <c r="DNO18"/>
      <c r="DNP18"/>
      <c r="DNQ18"/>
      <c r="DNR18"/>
      <c r="DNS18"/>
      <c r="DNT18"/>
      <c r="DNU18"/>
      <c r="DNV18"/>
      <c r="DNW18"/>
      <c r="DNX18"/>
      <c r="DNY18"/>
      <c r="DNZ18"/>
      <c r="DOA18"/>
      <c r="DOB18"/>
      <c r="DOC18"/>
      <c r="DOD18"/>
      <c r="DOE18"/>
      <c r="DOF18"/>
      <c r="DOG18"/>
      <c r="DOH18"/>
      <c r="DOI18"/>
      <c r="DOJ18"/>
      <c r="DOK18"/>
      <c r="DOL18"/>
      <c r="DOM18"/>
      <c r="DON18"/>
      <c r="DOO18"/>
      <c r="DOP18"/>
      <c r="DOQ18"/>
      <c r="DOR18"/>
      <c r="DOS18"/>
      <c r="DOT18"/>
      <c r="DOU18"/>
      <c r="DOV18"/>
      <c r="DOW18"/>
      <c r="DOX18"/>
      <c r="DOY18"/>
      <c r="DOZ18"/>
      <c r="DPA18"/>
      <c r="DPB18"/>
      <c r="DPC18"/>
      <c r="DPD18"/>
      <c r="DPE18"/>
      <c r="DPF18"/>
      <c r="DPG18"/>
      <c r="DPH18"/>
      <c r="DPI18"/>
      <c r="DPJ18"/>
      <c r="DPK18"/>
      <c r="DPL18"/>
      <c r="DPM18"/>
      <c r="DPN18"/>
      <c r="DPO18"/>
      <c r="DPP18"/>
      <c r="DPQ18"/>
      <c r="DPR18"/>
      <c r="DPS18"/>
      <c r="DPT18"/>
      <c r="DPU18"/>
      <c r="DPV18"/>
      <c r="DPW18"/>
      <c r="DPX18"/>
      <c r="DPY18"/>
      <c r="DPZ18"/>
      <c r="DQA18"/>
      <c r="DQB18"/>
      <c r="DQC18"/>
      <c r="DQD18"/>
      <c r="DQE18"/>
      <c r="DQF18"/>
      <c r="DQG18"/>
      <c r="DQH18"/>
      <c r="DQI18"/>
      <c r="DQJ18"/>
      <c r="DQK18"/>
      <c r="DQL18"/>
      <c r="DQM18"/>
      <c r="DQN18"/>
      <c r="DQO18"/>
      <c r="DQP18"/>
      <c r="DQQ18"/>
      <c r="DQR18"/>
      <c r="DQS18"/>
      <c r="DQT18"/>
      <c r="DQU18"/>
      <c r="DQV18"/>
      <c r="DQW18"/>
      <c r="DQX18"/>
      <c r="DQY18"/>
      <c r="DQZ18"/>
      <c r="DRA18"/>
      <c r="DRB18"/>
      <c r="DRC18"/>
      <c r="DRD18"/>
      <c r="DRE18"/>
      <c r="DRF18"/>
      <c r="DRG18"/>
      <c r="DRH18"/>
      <c r="DRI18"/>
      <c r="DRJ18"/>
      <c r="DRK18"/>
      <c r="DRL18"/>
      <c r="DRM18"/>
      <c r="DRN18"/>
      <c r="DRO18"/>
      <c r="DRP18"/>
      <c r="DRQ18"/>
      <c r="DRR18"/>
      <c r="DRS18"/>
      <c r="DRT18"/>
      <c r="DRU18"/>
      <c r="DRV18"/>
      <c r="DRW18"/>
      <c r="DRX18"/>
      <c r="DRY18"/>
      <c r="DRZ18"/>
      <c r="DSA18"/>
      <c r="DSB18"/>
      <c r="DSC18"/>
      <c r="DSD18"/>
      <c r="DSE18"/>
      <c r="DSF18"/>
      <c r="DSG18"/>
      <c r="DSH18"/>
      <c r="DSI18"/>
      <c r="DSJ18"/>
      <c r="DSK18"/>
      <c r="DSL18"/>
      <c r="DSM18"/>
      <c r="DSN18"/>
      <c r="DSO18"/>
      <c r="DSP18"/>
      <c r="DSQ18"/>
      <c r="DSR18"/>
      <c r="DSS18"/>
      <c r="DST18"/>
      <c r="DSU18"/>
      <c r="DSV18"/>
      <c r="DSW18"/>
      <c r="DSX18"/>
      <c r="DSY18"/>
      <c r="DSZ18"/>
      <c r="DTA18"/>
      <c r="DTB18"/>
      <c r="DTC18"/>
      <c r="DTD18"/>
      <c r="DTE18"/>
      <c r="DTF18"/>
      <c r="DTG18"/>
      <c r="DTH18"/>
      <c r="DTI18"/>
      <c r="DTJ18"/>
      <c r="DTK18"/>
      <c r="DTL18"/>
      <c r="DTM18"/>
      <c r="DTN18"/>
      <c r="DTO18"/>
      <c r="DTP18"/>
      <c r="DTQ18"/>
      <c r="DTR18"/>
      <c r="DTS18"/>
      <c r="DTT18"/>
      <c r="DTU18"/>
      <c r="DTV18"/>
      <c r="DTW18"/>
      <c r="DTX18"/>
      <c r="DTY18"/>
      <c r="DTZ18"/>
      <c r="DUA18"/>
      <c r="DUB18"/>
      <c r="DUC18"/>
      <c r="DUD18"/>
      <c r="DUE18"/>
      <c r="DUF18"/>
      <c r="DUG18"/>
      <c r="DUH18"/>
      <c r="DUI18"/>
      <c r="DUJ18"/>
      <c r="DUK18"/>
      <c r="DUL18"/>
      <c r="DUM18"/>
      <c r="DUN18"/>
      <c r="DUO18"/>
      <c r="DUP18"/>
      <c r="DUQ18"/>
      <c r="DUR18"/>
      <c r="DUS18"/>
      <c r="DUT18"/>
      <c r="DUU18"/>
      <c r="DUV18"/>
      <c r="DUW18"/>
      <c r="DUX18"/>
      <c r="DUY18"/>
      <c r="DUZ18"/>
      <c r="DVA18"/>
      <c r="DVB18"/>
      <c r="DVC18"/>
      <c r="DVD18"/>
      <c r="DVE18"/>
      <c r="DVF18"/>
      <c r="DVG18"/>
      <c r="DVH18"/>
      <c r="DVI18"/>
      <c r="DVJ18"/>
      <c r="DVK18"/>
      <c r="DVL18"/>
      <c r="DVM18"/>
      <c r="DVN18"/>
      <c r="DVO18"/>
      <c r="DVP18"/>
      <c r="DVQ18"/>
      <c r="DVR18"/>
      <c r="DVS18"/>
      <c r="DVT18"/>
      <c r="DVU18"/>
      <c r="DVV18"/>
      <c r="DVW18"/>
      <c r="DVX18"/>
      <c r="DVY18"/>
      <c r="DVZ18"/>
      <c r="DWA18"/>
      <c r="DWB18"/>
      <c r="DWC18"/>
      <c r="DWD18"/>
      <c r="DWE18"/>
      <c r="DWF18"/>
      <c r="DWG18"/>
      <c r="DWH18"/>
      <c r="DWI18"/>
      <c r="DWJ18"/>
      <c r="DWK18"/>
      <c r="DWL18"/>
      <c r="DWM18"/>
      <c r="DWN18"/>
      <c r="DWO18"/>
      <c r="DWP18"/>
      <c r="DWQ18"/>
      <c r="DWR18"/>
      <c r="DWS18"/>
      <c r="DWT18"/>
      <c r="DWU18"/>
      <c r="DWV18"/>
      <c r="DWW18"/>
      <c r="DWX18"/>
      <c r="DWY18"/>
      <c r="DWZ18"/>
      <c r="DXA18"/>
      <c r="DXB18"/>
      <c r="DXC18"/>
      <c r="DXD18"/>
      <c r="DXE18"/>
      <c r="DXF18"/>
      <c r="DXG18"/>
      <c r="DXH18"/>
      <c r="DXI18"/>
      <c r="DXJ18"/>
      <c r="DXK18"/>
      <c r="DXL18"/>
      <c r="DXM18"/>
      <c r="DXN18"/>
      <c r="DXO18"/>
      <c r="DXP18"/>
      <c r="DXQ18"/>
      <c r="DXR18"/>
      <c r="DXS18"/>
      <c r="DXT18"/>
      <c r="DXU18"/>
      <c r="DXV18"/>
      <c r="DXW18"/>
      <c r="DXX18"/>
      <c r="DXY18"/>
      <c r="DXZ18"/>
      <c r="DYA18"/>
      <c r="DYB18"/>
      <c r="DYC18"/>
      <c r="DYD18"/>
      <c r="DYE18"/>
      <c r="DYF18"/>
      <c r="DYG18"/>
      <c r="DYH18"/>
      <c r="DYI18"/>
      <c r="DYJ18"/>
      <c r="DYK18"/>
      <c r="DYL18"/>
      <c r="DYM18"/>
      <c r="DYN18"/>
      <c r="DYO18"/>
      <c r="DYP18"/>
      <c r="DYQ18"/>
      <c r="DYR18"/>
      <c r="DYS18"/>
      <c r="DYT18"/>
      <c r="DYU18"/>
      <c r="DYV18"/>
      <c r="DYW18"/>
      <c r="DYX18"/>
      <c r="DYY18"/>
      <c r="DYZ18"/>
      <c r="DZA18"/>
      <c r="DZB18"/>
      <c r="DZC18"/>
      <c r="DZD18"/>
      <c r="DZE18"/>
      <c r="DZF18"/>
      <c r="DZG18"/>
      <c r="DZH18"/>
      <c r="DZI18"/>
      <c r="DZJ18"/>
      <c r="DZK18"/>
      <c r="DZL18"/>
      <c r="DZM18"/>
      <c r="DZN18"/>
      <c r="DZO18"/>
      <c r="DZP18"/>
      <c r="DZQ18"/>
      <c r="DZR18"/>
      <c r="DZS18"/>
      <c r="DZT18"/>
      <c r="DZU18"/>
      <c r="DZV18"/>
      <c r="DZW18"/>
      <c r="DZX18"/>
      <c r="DZY18"/>
      <c r="DZZ18"/>
      <c r="EAA18"/>
      <c r="EAB18"/>
      <c r="EAC18"/>
      <c r="EAD18"/>
      <c r="EAE18"/>
      <c r="EAF18"/>
      <c r="EAG18"/>
      <c r="EAH18"/>
      <c r="EAI18"/>
      <c r="EAJ18"/>
      <c r="EAK18"/>
      <c r="EAL18"/>
      <c r="EAM18"/>
      <c r="EAN18"/>
      <c r="EAO18"/>
      <c r="EAP18"/>
      <c r="EAQ18"/>
      <c r="EAR18"/>
      <c r="EAS18"/>
      <c r="EAT18"/>
      <c r="EAU18"/>
      <c r="EAV18"/>
      <c r="EAW18"/>
      <c r="EAX18"/>
      <c r="EAY18"/>
      <c r="EAZ18"/>
      <c r="EBA18"/>
      <c r="EBB18"/>
      <c r="EBC18"/>
      <c r="EBD18"/>
      <c r="EBE18"/>
      <c r="EBF18"/>
      <c r="EBG18"/>
      <c r="EBH18"/>
      <c r="EBI18"/>
      <c r="EBJ18"/>
      <c r="EBK18"/>
      <c r="EBL18"/>
      <c r="EBM18"/>
      <c r="EBN18"/>
      <c r="EBO18"/>
      <c r="EBP18"/>
      <c r="EBQ18"/>
      <c r="EBR18"/>
      <c r="EBS18"/>
      <c r="EBT18"/>
      <c r="EBU18"/>
      <c r="EBV18"/>
      <c r="EBW18"/>
      <c r="EBX18"/>
      <c r="EBY18"/>
      <c r="EBZ18"/>
      <c r="ECA18"/>
      <c r="ECB18"/>
      <c r="ECC18"/>
      <c r="ECD18"/>
      <c r="ECE18"/>
      <c r="ECF18"/>
      <c r="ECG18"/>
      <c r="ECH18"/>
      <c r="ECI18"/>
      <c r="ECJ18"/>
      <c r="ECK18"/>
      <c r="ECL18"/>
      <c r="ECM18"/>
      <c r="ECN18"/>
      <c r="ECO18"/>
      <c r="ECP18"/>
      <c r="ECQ18"/>
      <c r="ECR18"/>
      <c r="ECS18"/>
      <c r="ECT18"/>
      <c r="ECU18"/>
      <c r="ECV18"/>
      <c r="ECW18"/>
      <c r="ECX18"/>
      <c r="ECY18"/>
      <c r="ECZ18"/>
      <c r="EDA18"/>
      <c r="EDB18"/>
      <c r="EDC18"/>
      <c r="EDD18"/>
      <c r="EDE18"/>
      <c r="EDF18"/>
      <c r="EDG18"/>
      <c r="EDH18"/>
      <c r="EDI18"/>
      <c r="EDJ18"/>
      <c r="EDK18"/>
      <c r="EDL18"/>
      <c r="EDM18"/>
      <c r="EDN18"/>
      <c r="EDO18"/>
      <c r="EDP18"/>
      <c r="EDQ18"/>
    </row>
    <row r="19" spans="2:3501" ht="15.75" x14ac:dyDescent="0.25">
      <c r="B19" s="21" t="s">
        <v>468</v>
      </c>
      <c r="C19" s="136"/>
      <c r="D19" s="20"/>
      <c r="E19" s="21" t="s">
        <v>469</v>
      </c>
      <c r="F19" s="20"/>
      <c r="H19" s="21"/>
      <c r="I19" s="21"/>
      <c r="J19" s="21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  <c r="IT19"/>
      <c r="IU19"/>
      <c r="IV19"/>
      <c r="IW19"/>
      <c r="IX19"/>
      <c r="IY19"/>
      <c r="IZ19"/>
      <c r="JA19"/>
      <c r="JB19"/>
      <c r="JC19"/>
      <c r="JD19"/>
      <c r="JE19"/>
      <c r="JF19"/>
      <c r="JG19"/>
      <c r="JH19"/>
      <c r="JI19"/>
      <c r="JJ19"/>
      <c r="JK19"/>
      <c r="JL19"/>
      <c r="JM19"/>
      <c r="JN19"/>
      <c r="JO19"/>
      <c r="JP19"/>
      <c r="JQ19"/>
      <c r="JR19"/>
      <c r="JS19"/>
      <c r="JT19"/>
      <c r="JU19"/>
      <c r="JV19"/>
      <c r="JW19"/>
      <c r="JX19"/>
      <c r="JY19"/>
      <c r="JZ19"/>
      <c r="KA19"/>
      <c r="KB19"/>
      <c r="KC19"/>
      <c r="KD19"/>
      <c r="KE19"/>
      <c r="KF19"/>
      <c r="KG19"/>
      <c r="KH19"/>
      <c r="KI19"/>
      <c r="KJ19"/>
      <c r="KK19"/>
      <c r="KL19"/>
      <c r="KM19"/>
      <c r="KN19"/>
      <c r="KO19"/>
      <c r="KP19"/>
      <c r="KQ19"/>
      <c r="KR19"/>
      <c r="KS19"/>
      <c r="KT19"/>
      <c r="KU19"/>
      <c r="KV19"/>
      <c r="KW19"/>
      <c r="KX19"/>
      <c r="KY19"/>
      <c r="KZ19"/>
      <c r="LA19"/>
      <c r="LB19"/>
      <c r="LC19"/>
      <c r="LD19"/>
      <c r="LE19"/>
      <c r="LF19"/>
      <c r="LG19"/>
      <c r="LH19"/>
      <c r="LI19"/>
      <c r="LJ19"/>
      <c r="LK19"/>
      <c r="LL19"/>
      <c r="LM19"/>
      <c r="LN19"/>
      <c r="LO19"/>
      <c r="LP19"/>
      <c r="LQ19"/>
      <c r="LR19"/>
      <c r="LS19"/>
      <c r="LT19"/>
      <c r="LU19"/>
      <c r="LV19"/>
      <c r="LW19"/>
      <c r="LX19"/>
      <c r="LY19"/>
      <c r="LZ19"/>
      <c r="MA19"/>
      <c r="MB19"/>
      <c r="MC19"/>
      <c r="MD19"/>
      <c r="ME19"/>
      <c r="MF19"/>
      <c r="MG19"/>
      <c r="MH19"/>
      <c r="MI19"/>
      <c r="MJ19"/>
      <c r="MK19"/>
      <c r="ML19"/>
      <c r="MM19"/>
      <c r="MN19"/>
      <c r="MO19"/>
      <c r="MP19"/>
      <c r="MQ19"/>
      <c r="MR19"/>
      <c r="MS19"/>
      <c r="MT19"/>
      <c r="MU19"/>
      <c r="MV19"/>
      <c r="MW19"/>
      <c r="MX19"/>
      <c r="MY19"/>
      <c r="MZ19"/>
      <c r="NA19"/>
      <c r="NB19"/>
      <c r="NC19"/>
      <c r="ND19"/>
      <c r="NE19"/>
      <c r="NF19"/>
      <c r="NG19"/>
      <c r="NH19"/>
      <c r="NI19"/>
      <c r="NJ19"/>
      <c r="NK19"/>
      <c r="NL19"/>
      <c r="NM19"/>
      <c r="NN19"/>
      <c r="NO19"/>
      <c r="NP19"/>
      <c r="NQ19"/>
      <c r="NR19"/>
      <c r="NS19"/>
      <c r="NT19"/>
      <c r="NU19"/>
      <c r="NV19"/>
      <c r="NW19"/>
      <c r="NX19"/>
      <c r="NY19"/>
      <c r="NZ19"/>
      <c r="OA19"/>
      <c r="OB19"/>
      <c r="OC19"/>
      <c r="OD19"/>
      <c r="OE19"/>
      <c r="OF19"/>
      <c r="OG19"/>
      <c r="OH19"/>
      <c r="OI19"/>
      <c r="OJ19"/>
      <c r="OK19"/>
      <c r="OL19"/>
      <c r="OM19"/>
      <c r="ON19"/>
      <c r="OO19"/>
      <c r="OP19"/>
      <c r="OQ19"/>
      <c r="OR19"/>
      <c r="OS19"/>
      <c r="OT19"/>
      <c r="OU19"/>
      <c r="OV19"/>
      <c r="OW19"/>
      <c r="OX19"/>
      <c r="OY19"/>
      <c r="OZ19"/>
      <c r="PA19"/>
      <c r="PB19"/>
      <c r="PC19"/>
      <c r="PD19"/>
      <c r="PE19"/>
      <c r="PF19"/>
      <c r="PG19"/>
      <c r="PH19"/>
      <c r="PI19"/>
      <c r="PJ19"/>
      <c r="PK19"/>
      <c r="PL19"/>
      <c r="PM19"/>
      <c r="PN19"/>
      <c r="PO19"/>
      <c r="PP19"/>
      <c r="PQ19"/>
      <c r="PR19"/>
      <c r="PS19"/>
      <c r="PT19"/>
      <c r="PU19"/>
      <c r="PV19"/>
      <c r="PW19"/>
      <c r="PX19"/>
      <c r="PY19"/>
      <c r="PZ19"/>
      <c r="QA19"/>
      <c r="QB19"/>
      <c r="QC19"/>
      <c r="QD19"/>
      <c r="QE19"/>
      <c r="QF19"/>
      <c r="QG19"/>
      <c r="QH19"/>
      <c r="QI19"/>
      <c r="QJ19"/>
      <c r="QK19"/>
      <c r="QL19"/>
      <c r="QM19"/>
      <c r="QN19"/>
      <c r="QO19"/>
      <c r="QP19"/>
      <c r="QQ19"/>
      <c r="QR19"/>
      <c r="QS19"/>
      <c r="QT19"/>
      <c r="QU19"/>
      <c r="QV19"/>
      <c r="QW19"/>
      <c r="QX19"/>
      <c r="QY19"/>
      <c r="QZ19"/>
      <c r="RA19"/>
      <c r="RB19"/>
      <c r="RC19"/>
      <c r="RD19"/>
      <c r="RE19"/>
      <c r="RF19"/>
      <c r="RG19"/>
      <c r="RH19"/>
      <c r="RI19"/>
      <c r="RJ19"/>
      <c r="RK19"/>
      <c r="RL19"/>
      <c r="RM19"/>
      <c r="RN19"/>
      <c r="RO19"/>
      <c r="RP19"/>
      <c r="RQ19"/>
      <c r="RR19"/>
      <c r="RS19"/>
      <c r="RT19"/>
      <c r="RU19"/>
      <c r="RV19"/>
      <c r="RW19"/>
      <c r="RX19"/>
      <c r="RY19"/>
      <c r="RZ19"/>
      <c r="SA19"/>
      <c r="SB19"/>
      <c r="SC19"/>
      <c r="SD19"/>
      <c r="SE19"/>
      <c r="SF19"/>
      <c r="SG19"/>
      <c r="SH19"/>
      <c r="SI19"/>
      <c r="SJ19"/>
      <c r="SK19"/>
      <c r="SL19"/>
      <c r="SM19"/>
      <c r="SN19"/>
      <c r="SO19"/>
      <c r="SP19"/>
      <c r="SQ19"/>
      <c r="SR19"/>
      <c r="SS19"/>
      <c r="ST19"/>
      <c r="SU19"/>
      <c r="SV19"/>
      <c r="SW19"/>
      <c r="SX19"/>
      <c r="SY19"/>
      <c r="SZ19"/>
      <c r="TA19"/>
      <c r="TB19"/>
      <c r="TC19"/>
      <c r="TD19"/>
      <c r="TE19"/>
      <c r="TF19"/>
      <c r="TG19"/>
      <c r="TH19"/>
      <c r="TI19"/>
      <c r="TJ19"/>
      <c r="TK19"/>
      <c r="TL19"/>
      <c r="TM19"/>
      <c r="TN19"/>
      <c r="TO19"/>
      <c r="TP19"/>
      <c r="TQ19"/>
      <c r="TR19"/>
      <c r="TS19"/>
      <c r="TT19"/>
      <c r="TU19"/>
      <c r="TV19"/>
      <c r="TW19"/>
      <c r="TX19"/>
      <c r="TY19"/>
      <c r="TZ19"/>
      <c r="UA19"/>
      <c r="UB19"/>
      <c r="UC19"/>
      <c r="UD19"/>
      <c r="UE19"/>
      <c r="UF19"/>
      <c r="UG19"/>
      <c r="UH19"/>
      <c r="UI19"/>
      <c r="UJ19"/>
      <c r="UK19"/>
      <c r="UL19"/>
      <c r="UM19"/>
      <c r="UN19"/>
      <c r="UO19"/>
      <c r="UP19"/>
      <c r="UQ19"/>
      <c r="UR19"/>
      <c r="US19"/>
      <c r="UT19"/>
      <c r="UU19"/>
      <c r="UV19"/>
      <c r="UW19"/>
      <c r="UX19"/>
      <c r="UY19"/>
      <c r="UZ19"/>
      <c r="VA19"/>
      <c r="VB19"/>
      <c r="VC19"/>
      <c r="VD19"/>
      <c r="VE19"/>
      <c r="VF19"/>
      <c r="VG19"/>
      <c r="VH19"/>
      <c r="VI19"/>
      <c r="VJ19"/>
      <c r="VK19"/>
      <c r="VL19"/>
      <c r="VM19"/>
      <c r="VN19"/>
      <c r="VO19"/>
      <c r="VP19"/>
      <c r="VQ19"/>
      <c r="VR19"/>
      <c r="VS19"/>
      <c r="VT19"/>
      <c r="VU19"/>
      <c r="VV19"/>
      <c r="VW19"/>
      <c r="VX19"/>
      <c r="VY19"/>
      <c r="VZ19"/>
      <c r="WA19"/>
      <c r="WB19"/>
      <c r="WC19"/>
      <c r="WD19"/>
      <c r="WE19"/>
      <c r="WF19"/>
      <c r="WG19"/>
      <c r="WH19"/>
      <c r="WI19"/>
      <c r="WJ19"/>
      <c r="WK19"/>
      <c r="WL19"/>
      <c r="WM19"/>
      <c r="WN19"/>
      <c r="WO19"/>
      <c r="WP19"/>
      <c r="WQ19"/>
      <c r="WR19"/>
      <c r="WS19"/>
      <c r="WT19"/>
      <c r="WU19"/>
      <c r="WV19"/>
      <c r="WW19"/>
      <c r="WX19"/>
      <c r="WY19"/>
      <c r="WZ19"/>
      <c r="XA19"/>
      <c r="XB19"/>
      <c r="XC19"/>
      <c r="XD19"/>
      <c r="XE19"/>
      <c r="XF19"/>
      <c r="XG19"/>
      <c r="XH19"/>
      <c r="XI19"/>
      <c r="XJ19"/>
      <c r="XK19"/>
      <c r="XL19"/>
      <c r="XM19"/>
      <c r="XN19"/>
      <c r="XO19"/>
      <c r="XP19"/>
      <c r="XQ19"/>
      <c r="XR19"/>
      <c r="XS19"/>
      <c r="XT19"/>
      <c r="XU19"/>
      <c r="XV19"/>
      <c r="XW19"/>
      <c r="XX19"/>
      <c r="XY19"/>
      <c r="XZ19"/>
      <c r="YA19"/>
      <c r="YB19"/>
      <c r="YC19"/>
      <c r="YD19"/>
      <c r="YE19"/>
      <c r="YF19"/>
      <c r="YG19"/>
      <c r="YH19"/>
      <c r="YI19"/>
      <c r="YJ19"/>
      <c r="YK19"/>
      <c r="YL19"/>
      <c r="YM19"/>
      <c r="YN19"/>
      <c r="YO19"/>
      <c r="YP19"/>
      <c r="YQ19"/>
      <c r="YR19"/>
      <c r="YS19"/>
      <c r="YT19"/>
      <c r="YU19"/>
      <c r="YV19"/>
      <c r="YW19"/>
      <c r="YX19"/>
      <c r="YY19"/>
      <c r="YZ19"/>
      <c r="ZA19"/>
      <c r="ZB19"/>
      <c r="ZC19"/>
      <c r="ZD19"/>
      <c r="ZE19"/>
      <c r="ZF19"/>
      <c r="ZG19"/>
      <c r="ZH19"/>
      <c r="ZI19"/>
      <c r="ZJ19"/>
      <c r="ZK19"/>
      <c r="ZL19"/>
      <c r="ZM19"/>
      <c r="ZN19"/>
      <c r="ZO19"/>
      <c r="ZP19"/>
      <c r="ZQ19"/>
      <c r="ZR19"/>
      <c r="ZS19"/>
      <c r="ZT19"/>
      <c r="ZU19"/>
      <c r="ZV19"/>
      <c r="ZW19"/>
      <c r="ZX19"/>
      <c r="ZY19"/>
      <c r="ZZ19"/>
      <c r="AAA19"/>
      <c r="AAB19"/>
      <c r="AAC19"/>
      <c r="AAD19"/>
      <c r="AAE19"/>
      <c r="AAF19"/>
      <c r="AAG19"/>
      <c r="AAH19"/>
      <c r="AAI19"/>
      <c r="AAJ19"/>
      <c r="AAK19"/>
      <c r="AAL19"/>
      <c r="AAM19"/>
      <c r="AAN19"/>
      <c r="AAO19"/>
      <c r="AAP19"/>
      <c r="AAQ19"/>
      <c r="AAR19"/>
      <c r="AAS19"/>
      <c r="AAT19"/>
      <c r="AAU19"/>
      <c r="AAV19"/>
      <c r="AAW19"/>
      <c r="AAX19"/>
      <c r="AAY19"/>
      <c r="AAZ19"/>
      <c r="ABA19"/>
      <c r="ABB19"/>
      <c r="ABC19"/>
      <c r="ABD19"/>
      <c r="ABE19"/>
      <c r="ABF19"/>
      <c r="ABG19"/>
      <c r="ABH19"/>
      <c r="ABI19"/>
      <c r="ABJ19"/>
      <c r="ABK19"/>
      <c r="ABL19"/>
      <c r="ABM19"/>
      <c r="ABN19"/>
      <c r="ABO19"/>
      <c r="ABP19"/>
      <c r="ABQ19"/>
      <c r="ABR19"/>
      <c r="ABS19"/>
      <c r="ABT19"/>
      <c r="ABU19"/>
      <c r="ABV19"/>
      <c r="ABW19"/>
      <c r="ABX19"/>
      <c r="ABY19"/>
      <c r="ABZ19"/>
      <c r="ACA19"/>
      <c r="ACB19"/>
      <c r="ACC19"/>
      <c r="ACD19"/>
      <c r="ACE19"/>
      <c r="ACF19"/>
      <c r="ACG19"/>
      <c r="ACH19"/>
      <c r="ACI19"/>
      <c r="ACJ19"/>
      <c r="ACK19"/>
      <c r="ACL19"/>
      <c r="ACM19"/>
      <c r="ACN19"/>
      <c r="ACO19"/>
      <c r="ACP19"/>
      <c r="ACQ19"/>
      <c r="ACR19"/>
      <c r="ACS19"/>
      <c r="ACT19"/>
      <c r="ACU19"/>
      <c r="ACV19"/>
      <c r="ACW19"/>
      <c r="ACX19"/>
      <c r="ACY19"/>
      <c r="ACZ19"/>
      <c r="ADA19"/>
      <c r="ADB19"/>
      <c r="ADC19"/>
      <c r="ADD19"/>
      <c r="ADE19"/>
      <c r="ADF19"/>
      <c r="ADG19"/>
      <c r="ADH19"/>
      <c r="ADI19"/>
      <c r="ADJ19"/>
      <c r="ADK19"/>
      <c r="ADL19"/>
      <c r="ADM19"/>
      <c r="ADN19"/>
      <c r="ADO19"/>
      <c r="ADP19"/>
      <c r="ADQ19"/>
      <c r="ADR19"/>
      <c r="ADS19"/>
      <c r="ADT19"/>
      <c r="ADU19"/>
      <c r="ADV19"/>
      <c r="ADW19"/>
      <c r="ADX19"/>
      <c r="ADY19"/>
      <c r="ADZ19"/>
      <c r="AEA19"/>
      <c r="AEB19"/>
      <c r="AEC19"/>
      <c r="AED19"/>
      <c r="AEE19"/>
      <c r="AEF19"/>
      <c r="AEG19"/>
      <c r="AEH19"/>
      <c r="AEI19"/>
      <c r="AEJ19"/>
      <c r="AEK19"/>
      <c r="AEL19"/>
      <c r="AEM19"/>
      <c r="AEN19"/>
      <c r="AEO19"/>
      <c r="AEP19"/>
      <c r="AEQ19"/>
      <c r="AER19"/>
      <c r="AES19"/>
      <c r="AET19"/>
      <c r="AEU19"/>
      <c r="AEV19"/>
      <c r="AEW19"/>
      <c r="AEX19"/>
      <c r="AEY19"/>
      <c r="AEZ19"/>
      <c r="AFA19"/>
      <c r="AFB19"/>
      <c r="AFC19"/>
      <c r="AFD19"/>
      <c r="AFE19"/>
      <c r="AFF19"/>
      <c r="AFG19"/>
      <c r="AFH19"/>
      <c r="AFI19"/>
      <c r="AFJ19"/>
      <c r="AFK19"/>
      <c r="AFL19"/>
      <c r="AFM19"/>
      <c r="AFN19"/>
      <c r="AFO19"/>
      <c r="AFP19"/>
      <c r="AFQ19"/>
      <c r="AFR19"/>
      <c r="AFS19"/>
      <c r="AFT19"/>
      <c r="AFU19"/>
      <c r="AFV19"/>
      <c r="AFW19"/>
      <c r="AFX19"/>
      <c r="AFY19"/>
      <c r="AFZ19"/>
      <c r="AGA19"/>
      <c r="AGB19"/>
      <c r="AGC19"/>
      <c r="AGD19"/>
      <c r="AGE19"/>
      <c r="AGF19"/>
      <c r="AGG19"/>
      <c r="AGH19"/>
      <c r="AGI19"/>
      <c r="AGJ19"/>
      <c r="AGK19"/>
      <c r="AGL19"/>
      <c r="AGM19"/>
      <c r="AGN19"/>
      <c r="AGO19"/>
      <c r="AGP19"/>
      <c r="AGQ19"/>
      <c r="AGR19"/>
      <c r="AGS19"/>
      <c r="AGT19"/>
      <c r="AGU19"/>
      <c r="AGV19"/>
      <c r="AGW19"/>
      <c r="AGX19"/>
      <c r="AGY19"/>
      <c r="AGZ19"/>
      <c r="AHA19"/>
      <c r="AHB19"/>
      <c r="AHC19"/>
      <c r="AHD19"/>
      <c r="AHE19"/>
      <c r="AHF19"/>
      <c r="AHG19"/>
      <c r="AHH19"/>
      <c r="AHI19"/>
      <c r="AHJ19"/>
      <c r="AHK19"/>
      <c r="AHL19"/>
      <c r="AHM19"/>
      <c r="AHN19"/>
      <c r="AHO19"/>
      <c r="AHP19"/>
      <c r="AHQ19"/>
      <c r="AHR19"/>
      <c r="AHS19"/>
      <c r="AHT19"/>
      <c r="AHU19"/>
      <c r="AHV19"/>
      <c r="AHW19"/>
      <c r="AHX19"/>
      <c r="AHY19"/>
      <c r="AHZ19"/>
      <c r="AIA19"/>
      <c r="AIB19"/>
      <c r="AIC19"/>
      <c r="AID19"/>
      <c r="AIE19"/>
      <c r="AIF19"/>
      <c r="AIG19"/>
      <c r="AIH19"/>
      <c r="AII19"/>
      <c r="AIJ19"/>
      <c r="AIK19"/>
      <c r="AIL19"/>
      <c r="AIM19"/>
      <c r="AIN19"/>
      <c r="AIO19"/>
      <c r="AIP19"/>
      <c r="AIQ19"/>
      <c r="AIR19"/>
      <c r="AIS19"/>
      <c r="AIT19"/>
      <c r="AIU19"/>
      <c r="AIV19"/>
      <c r="AIW19"/>
      <c r="AIX19"/>
      <c r="AIY19"/>
      <c r="AIZ19"/>
      <c r="AJA19"/>
      <c r="AJB19"/>
      <c r="AJC19"/>
      <c r="AJD19"/>
      <c r="AJE19"/>
      <c r="AJF19"/>
      <c r="AJG19"/>
      <c r="AJH19"/>
      <c r="AJI19"/>
      <c r="AJJ19"/>
      <c r="AJK19"/>
      <c r="AJL19"/>
      <c r="AJM19"/>
      <c r="AJN19"/>
      <c r="AJO19"/>
      <c r="AJP19"/>
      <c r="AJQ19"/>
      <c r="AJR19"/>
      <c r="AJS19"/>
      <c r="AJT19"/>
      <c r="AJU19"/>
      <c r="AJV19"/>
      <c r="AJW19"/>
      <c r="AJX19"/>
      <c r="AJY19"/>
      <c r="AJZ19"/>
      <c r="AKA19"/>
      <c r="AKB19"/>
      <c r="AKC19"/>
      <c r="AKD19"/>
      <c r="AKE19"/>
      <c r="AKF19"/>
      <c r="AKG19"/>
      <c r="AKH19"/>
      <c r="AKI19"/>
      <c r="AKJ19"/>
      <c r="AKK19"/>
      <c r="AKL19"/>
      <c r="AKM19"/>
      <c r="AKN19"/>
      <c r="AKO19"/>
      <c r="AKP19"/>
      <c r="AKQ19"/>
      <c r="AKR19"/>
      <c r="AKS19"/>
      <c r="AKT19"/>
      <c r="AKU19"/>
      <c r="AKV19"/>
      <c r="AKW19"/>
      <c r="AKX19"/>
      <c r="AKY19"/>
      <c r="AKZ19"/>
      <c r="ALA19"/>
      <c r="ALB19"/>
      <c r="ALC19"/>
      <c r="ALD19"/>
      <c r="ALE19"/>
      <c r="ALF19"/>
      <c r="ALG19"/>
      <c r="ALH19"/>
      <c r="ALI19"/>
      <c r="ALJ19"/>
      <c r="ALK19"/>
      <c r="ALL19"/>
      <c r="ALM19"/>
      <c r="ALN19"/>
      <c r="ALO19"/>
      <c r="ALP19"/>
      <c r="ALQ19"/>
      <c r="ALR19"/>
      <c r="ALS19"/>
      <c r="ALT19"/>
      <c r="ALU19"/>
      <c r="ALV19"/>
      <c r="ALW19"/>
      <c r="ALX19"/>
      <c r="ALY19"/>
      <c r="ALZ19"/>
      <c r="AMA19"/>
      <c r="AMB19"/>
      <c r="AMC19"/>
      <c r="AMD19"/>
      <c r="AME19"/>
      <c r="AMF19"/>
      <c r="AMG19"/>
      <c r="AMH19"/>
      <c r="AMI19"/>
      <c r="AMJ19"/>
      <c r="AMK19"/>
      <c r="AML19"/>
      <c r="AMM19"/>
      <c r="AMN19"/>
      <c r="AMO19"/>
      <c r="AMP19"/>
      <c r="AMQ19"/>
      <c r="AMR19"/>
      <c r="AMS19"/>
      <c r="AMT19"/>
      <c r="AMU19"/>
      <c r="AMV19"/>
      <c r="AMW19"/>
      <c r="AMX19"/>
      <c r="AMY19"/>
      <c r="AMZ19"/>
      <c r="ANA19"/>
      <c r="ANB19"/>
      <c r="ANC19"/>
      <c r="AND19"/>
      <c r="ANE19"/>
      <c r="ANF19"/>
      <c r="ANG19"/>
      <c r="ANH19"/>
      <c r="ANI19"/>
      <c r="ANJ19"/>
      <c r="ANK19"/>
      <c r="ANL19"/>
      <c r="ANM19"/>
      <c r="ANN19"/>
      <c r="ANO19"/>
      <c r="ANP19"/>
      <c r="ANQ19"/>
      <c r="ANR19"/>
      <c r="ANS19"/>
      <c r="ANT19"/>
      <c r="ANU19"/>
      <c r="ANV19"/>
      <c r="ANW19"/>
      <c r="ANX19"/>
      <c r="ANY19"/>
      <c r="ANZ19"/>
      <c r="AOA19"/>
      <c r="AOB19"/>
      <c r="AOC19"/>
      <c r="AOD19"/>
      <c r="AOE19"/>
      <c r="AOF19"/>
      <c r="AOG19"/>
      <c r="AOH19"/>
      <c r="AOI19"/>
      <c r="AOJ19"/>
      <c r="AOK19"/>
      <c r="AOL19"/>
      <c r="AOM19"/>
      <c r="AON19"/>
      <c r="AOO19"/>
      <c r="AOP19"/>
      <c r="AOQ19"/>
      <c r="AOR19"/>
      <c r="AOS19"/>
      <c r="AOT19"/>
      <c r="AOU19"/>
      <c r="AOV19"/>
      <c r="AOW19"/>
      <c r="AOX19"/>
      <c r="AOY19"/>
      <c r="AOZ19"/>
      <c r="APA19"/>
      <c r="APB19"/>
      <c r="APC19"/>
      <c r="APD19"/>
      <c r="APE19"/>
      <c r="APF19"/>
      <c r="APG19"/>
      <c r="APH19"/>
      <c r="API19"/>
      <c r="APJ19"/>
      <c r="APK19"/>
      <c r="APL19"/>
      <c r="APM19"/>
      <c r="APN19"/>
      <c r="APO19"/>
      <c r="APP19"/>
      <c r="APQ19"/>
      <c r="APR19"/>
      <c r="APS19"/>
      <c r="APT19"/>
      <c r="APU19"/>
      <c r="APV19"/>
      <c r="APW19"/>
      <c r="APX19"/>
      <c r="APY19"/>
      <c r="APZ19"/>
      <c r="AQA19"/>
      <c r="AQB19"/>
      <c r="AQC19"/>
      <c r="AQD19"/>
      <c r="AQE19"/>
      <c r="AQF19"/>
      <c r="AQG19"/>
      <c r="AQH19"/>
      <c r="AQI19"/>
      <c r="AQJ19"/>
      <c r="AQK19"/>
      <c r="AQL19"/>
      <c r="AQM19"/>
      <c r="AQN19"/>
      <c r="AQO19"/>
      <c r="AQP19"/>
      <c r="AQQ19"/>
      <c r="AQR19"/>
      <c r="AQS19"/>
      <c r="AQT19"/>
      <c r="AQU19"/>
      <c r="AQV19"/>
      <c r="AQW19"/>
      <c r="AQX19"/>
      <c r="AQY19"/>
      <c r="AQZ19"/>
      <c r="ARA19"/>
      <c r="ARB19"/>
      <c r="ARC19"/>
      <c r="ARD19"/>
      <c r="ARE19"/>
      <c r="ARF19"/>
      <c r="ARG19"/>
      <c r="ARH19"/>
      <c r="ARI19"/>
      <c r="ARJ19"/>
      <c r="ARK19"/>
      <c r="ARL19"/>
      <c r="ARM19"/>
      <c r="ARN19"/>
      <c r="ARO19"/>
      <c r="ARP19"/>
      <c r="ARQ19"/>
      <c r="ARR19"/>
      <c r="ARS19"/>
      <c r="ART19"/>
      <c r="ARU19"/>
      <c r="ARV19"/>
      <c r="ARW19"/>
      <c r="ARX19"/>
      <c r="ARY19"/>
      <c r="ARZ19"/>
      <c r="ASA19"/>
      <c r="ASB19"/>
      <c r="ASC19"/>
      <c r="ASD19"/>
      <c r="ASE19"/>
      <c r="ASF19"/>
      <c r="ASG19"/>
      <c r="ASH19"/>
      <c r="ASI19"/>
      <c r="ASJ19"/>
      <c r="ASK19"/>
      <c r="ASL19"/>
      <c r="ASM19"/>
      <c r="ASN19"/>
      <c r="ASO19"/>
      <c r="ASP19"/>
      <c r="ASQ19"/>
      <c r="ASR19"/>
      <c r="ASS19"/>
      <c r="AST19"/>
      <c r="ASU19"/>
      <c r="ASV19"/>
      <c r="ASW19"/>
      <c r="ASX19"/>
      <c r="ASY19"/>
      <c r="ASZ19"/>
      <c r="ATA19"/>
      <c r="ATB19"/>
      <c r="ATC19"/>
      <c r="ATD19"/>
      <c r="ATE19"/>
      <c r="ATF19"/>
      <c r="ATG19"/>
      <c r="ATH19"/>
      <c r="ATI19"/>
      <c r="ATJ19"/>
      <c r="ATK19"/>
      <c r="ATL19"/>
      <c r="ATM19"/>
      <c r="ATN19"/>
      <c r="ATO19"/>
      <c r="ATP19"/>
      <c r="ATQ19"/>
      <c r="ATR19"/>
      <c r="ATS19"/>
      <c r="ATT19"/>
      <c r="ATU19"/>
      <c r="ATV19"/>
      <c r="ATW19"/>
      <c r="ATX19"/>
      <c r="ATY19"/>
      <c r="ATZ19"/>
      <c r="AUA19"/>
      <c r="AUB19"/>
      <c r="AUC19"/>
      <c r="AUD19"/>
      <c r="AUE19"/>
      <c r="AUF19"/>
      <c r="AUG19"/>
      <c r="AUH19"/>
      <c r="AUI19"/>
      <c r="AUJ19"/>
      <c r="AUK19"/>
      <c r="AUL19"/>
      <c r="AUM19"/>
      <c r="AUN19"/>
      <c r="AUO19"/>
      <c r="AUP19"/>
      <c r="AUQ19"/>
      <c r="AUR19"/>
      <c r="AUS19"/>
      <c r="AUT19"/>
      <c r="AUU19"/>
      <c r="AUV19"/>
      <c r="AUW19"/>
      <c r="AUX19"/>
      <c r="AUY19"/>
      <c r="AUZ19"/>
      <c r="AVA19"/>
      <c r="AVB19"/>
      <c r="AVC19"/>
      <c r="AVD19"/>
      <c r="AVE19"/>
      <c r="AVF19"/>
      <c r="AVG19"/>
      <c r="AVH19"/>
      <c r="AVI19"/>
      <c r="AVJ19"/>
      <c r="AVK19"/>
      <c r="AVL19"/>
      <c r="AVM19"/>
      <c r="AVN19"/>
      <c r="AVO19"/>
      <c r="AVP19"/>
      <c r="AVQ19"/>
      <c r="AVR19"/>
      <c r="AVS19"/>
      <c r="AVT19"/>
      <c r="AVU19"/>
      <c r="AVV19"/>
      <c r="AVW19"/>
      <c r="AVX19"/>
      <c r="AVY19"/>
      <c r="AVZ19"/>
      <c r="AWA19"/>
      <c r="AWB19"/>
      <c r="AWC19"/>
      <c r="AWD19"/>
      <c r="AWE19"/>
      <c r="AWF19"/>
      <c r="AWG19"/>
      <c r="AWH19"/>
      <c r="AWI19"/>
      <c r="AWJ19"/>
      <c r="AWK19"/>
      <c r="AWL19"/>
      <c r="AWM19"/>
      <c r="AWN19"/>
      <c r="AWO19"/>
      <c r="AWP19"/>
      <c r="AWQ19"/>
      <c r="AWR19"/>
      <c r="AWS19"/>
      <c r="AWT19"/>
      <c r="AWU19"/>
      <c r="AWV19"/>
      <c r="AWW19"/>
      <c r="AWX19"/>
      <c r="AWY19"/>
      <c r="AWZ19"/>
      <c r="AXA19"/>
      <c r="AXB19"/>
      <c r="AXC19"/>
      <c r="AXD19"/>
      <c r="AXE19"/>
      <c r="AXF19"/>
      <c r="AXG19"/>
      <c r="AXH19"/>
      <c r="AXI19"/>
      <c r="AXJ19"/>
      <c r="AXK19"/>
      <c r="AXL19"/>
      <c r="AXM19"/>
      <c r="AXN19"/>
      <c r="AXO19"/>
      <c r="AXP19"/>
      <c r="AXQ19"/>
      <c r="AXR19"/>
      <c r="AXS19"/>
      <c r="AXT19"/>
      <c r="AXU19"/>
      <c r="AXV19"/>
      <c r="AXW19"/>
      <c r="AXX19"/>
      <c r="AXY19"/>
      <c r="AXZ19"/>
      <c r="AYA19"/>
      <c r="AYB19"/>
      <c r="AYC19"/>
      <c r="AYD19"/>
      <c r="AYE19"/>
      <c r="AYF19"/>
      <c r="AYG19"/>
      <c r="AYH19"/>
      <c r="AYI19"/>
      <c r="AYJ19"/>
      <c r="AYK19"/>
      <c r="AYL19"/>
      <c r="AYM19"/>
      <c r="AYN19"/>
      <c r="AYO19"/>
      <c r="AYP19"/>
      <c r="AYQ19"/>
      <c r="AYR19"/>
      <c r="AYS19"/>
      <c r="AYT19"/>
      <c r="AYU19"/>
      <c r="AYV19"/>
      <c r="AYW19"/>
      <c r="AYX19"/>
      <c r="AYY19"/>
      <c r="AYZ19"/>
      <c r="AZA19"/>
      <c r="AZB19"/>
      <c r="AZC19"/>
      <c r="AZD19"/>
      <c r="AZE19"/>
      <c r="AZF19"/>
      <c r="AZG19"/>
      <c r="AZH19"/>
      <c r="AZI19"/>
      <c r="AZJ19"/>
      <c r="AZK19"/>
      <c r="AZL19"/>
      <c r="AZM19"/>
      <c r="AZN19"/>
      <c r="AZO19"/>
      <c r="AZP19"/>
      <c r="AZQ19"/>
      <c r="AZR19"/>
      <c r="AZS19"/>
      <c r="AZT19"/>
      <c r="AZU19"/>
      <c r="AZV19"/>
      <c r="AZW19"/>
      <c r="AZX19"/>
      <c r="AZY19"/>
      <c r="AZZ19"/>
      <c r="BAA19"/>
      <c r="BAB19"/>
      <c r="BAC19"/>
      <c r="BAD19"/>
      <c r="BAE19"/>
      <c r="BAF19"/>
      <c r="BAG19"/>
      <c r="BAH19"/>
      <c r="BAI19"/>
      <c r="BAJ19"/>
      <c r="BAK19"/>
      <c r="BAL19"/>
      <c r="BAM19"/>
      <c r="BAN19"/>
      <c r="BAO19"/>
      <c r="BAP19"/>
      <c r="BAQ19"/>
      <c r="BAR19"/>
      <c r="BAS19"/>
      <c r="BAT19"/>
      <c r="BAU19"/>
      <c r="BAV19"/>
      <c r="BAW19"/>
      <c r="BAX19"/>
      <c r="BAY19"/>
      <c r="BAZ19"/>
      <c r="BBA19"/>
      <c r="BBB19"/>
      <c r="BBC19"/>
      <c r="BBD19"/>
      <c r="BBE19"/>
      <c r="BBF19"/>
      <c r="BBG19"/>
      <c r="BBH19"/>
      <c r="BBI19"/>
      <c r="BBJ19"/>
      <c r="BBK19"/>
      <c r="BBL19"/>
      <c r="BBM19"/>
      <c r="BBN19"/>
      <c r="BBO19"/>
      <c r="BBP19"/>
      <c r="BBQ19"/>
      <c r="BBR19"/>
      <c r="BBS19"/>
      <c r="BBT19"/>
      <c r="BBU19"/>
      <c r="BBV19"/>
      <c r="BBW19"/>
      <c r="BBX19"/>
      <c r="BBY19"/>
      <c r="BBZ19"/>
      <c r="BCA19"/>
      <c r="BCB19"/>
      <c r="BCC19"/>
      <c r="BCD19"/>
      <c r="BCE19"/>
      <c r="BCF19"/>
      <c r="BCG19"/>
      <c r="BCH19"/>
      <c r="BCI19"/>
      <c r="BCJ19"/>
      <c r="BCK19"/>
      <c r="BCL19"/>
      <c r="BCM19"/>
      <c r="BCN19"/>
      <c r="BCO19"/>
      <c r="BCP19"/>
      <c r="BCQ19"/>
      <c r="BCR19"/>
      <c r="BCS19"/>
      <c r="BCT19"/>
      <c r="BCU19"/>
      <c r="BCV19"/>
      <c r="BCW19"/>
      <c r="BCX19"/>
      <c r="BCY19"/>
      <c r="BCZ19"/>
      <c r="BDA19"/>
      <c r="BDB19"/>
      <c r="BDC19"/>
      <c r="BDD19"/>
      <c r="BDE19"/>
      <c r="BDF19"/>
      <c r="BDG19"/>
      <c r="BDH19"/>
      <c r="BDI19"/>
      <c r="BDJ19"/>
      <c r="BDK19"/>
      <c r="BDL19"/>
      <c r="BDM19"/>
      <c r="BDN19"/>
      <c r="BDO19"/>
      <c r="BDP19"/>
      <c r="BDQ19"/>
      <c r="BDR19"/>
      <c r="BDS19"/>
      <c r="BDT19"/>
      <c r="BDU19"/>
      <c r="BDV19"/>
      <c r="BDW19"/>
      <c r="BDX19"/>
      <c r="BDY19"/>
      <c r="BDZ19"/>
      <c r="BEA19"/>
      <c r="BEB19"/>
      <c r="BEC19"/>
      <c r="BED19"/>
      <c r="BEE19"/>
      <c r="BEF19"/>
      <c r="BEG19"/>
      <c r="BEH19"/>
      <c r="BEI19"/>
      <c r="BEJ19"/>
      <c r="BEK19"/>
      <c r="BEL19"/>
      <c r="BEM19"/>
      <c r="BEN19"/>
      <c r="BEO19"/>
      <c r="BEP19"/>
      <c r="BEQ19"/>
      <c r="BER19"/>
      <c r="BES19"/>
      <c r="BET19"/>
      <c r="BEU19"/>
      <c r="BEV19"/>
      <c r="BEW19"/>
      <c r="BEX19"/>
      <c r="BEY19"/>
      <c r="BEZ19"/>
      <c r="BFA19"/>
      <c r="BFB19"/>
      <c r="BFC19"/>
      <c r="BFD19"/>
      <c r="BFE19"/>
      <c r="BFF19"/>
      <c r="BFG19"/>
      <c r="BFH19"/>
      <c r="BFI19"/>
      <c r="BFJ19"/>
      <c r="BFK19"/>
      <c r="BFL19"/>
      <c r="BFM19"/>
      <c r="BFN19"/>
      <c r="BFO19"/>
      <c r="BFP19"/>
      <c r="BFQ19"/>
      <c r="BFR19"/>
      <c r="BFS19"/>
      <c r="BFT19"/>
      <c r="BFU19"/>
      <c r="BFV19"/>
      <c r="BFW19"/>
      <c r="BFX19"/>
      <c r="BFY19"/>
      <c r="BFZ19"/>
      <c r="BGA19"/>
      <c r="BGB19"/>
      <c r="BGC19"/>
      <c r="BGD19"/>
      <c r="BGE19"/>
      <c r="BGF19"/>
      <c r="BGG19"/>
      <c r="BGH19"/>
      <c r="BGI19"/>
      <c r="BGJ19"/>
      <c r="BGK19"/>
      <c r="BGL19"/>
      <c r="BGM19"/>
      <c r="BGN19"/>
      <c r="BGO19"/>
      <c r="BGP19"/>
      <c r="BGQ19"/>
      <c r="BGR19"/>
      <c r="BGS19"/>
      <c r="BGT19"/>
      <c r="BGU19"/>
      <c r="BGV19"/>
      <c r="BGW19"/>
      <c r="BGX19"/>
      <c r="BGY19"/>
      <c r="BGZ19"/>
      <c r="BHA19"/>
      <c r="BHB19"/>
      <c r="BHC19"/>
      <c r="BHD19"/>
      <c r="BHE19"/>
      <c r="BHF19"/>
      <c r="BHG19"/>
      <c r="BHH19"/>
      <c r="BHI19"/>
      <c r="BHJ19"/>
      <c r="BHK19"/>
      <c r="BHL19"/>
      <c r="BHM19"/>
      <c r="BHN19"/>
      <c r="BHO19"/>
      <c r="BHP19"/>
      <c r="BHQ19"/>
      <c r="BHR19"/>
      <c r="BHS19"/>
      <c r="BHT19"/>
      <c r="BHU19"/>
      <c r="BHV19"/>
      <c r="BHW19"/>
      <c r="BHX19"/>
      <c r="BHY19"/>
      <c r="BHZ19"/>
      <c r="BIA19"/>
      <c r="BIB19"/>
      <c r="BIC19"/>
      <c r="BID19"/>
      <c r="BIE19"/>
      <c r="BIF19"/>
      <c r="BIG19"/>
      <c r="BIH19"/>
      <c r="BII19"/>
      <c r="BIJ19"/>
      <c r="BIK19"/>
      <c r="BIL19"/>
      <c r="BIM19"/>
      <c r="BIN19"/>
      <c r="BIO19"/>
      <c r="BIP19"/>
      <c r="BIQ19"/>
      <c r="BIR19"/>
      <c r="BIS19"/>
      <c r="BIT19"/>
      <c r="BIU19"/>
      <c r="BIV19"/>
      <c r="BIW19"/>
      <c r="BIX19"/>
      <c r="BIY19"/>
      <c r="BIZ19"/>
      <c r="BJA19"/>
      <c r="BJB19"/>
      <c r="BJC19"/>
      <c r="BJD19"/>
      <c r="BJE19"/>
      <c r="BJF19"/>
      <c r="BJG19"/>
      <c r="BJH19"/>
      <c r="BJI19"/>
      <c r="BJJ19"/>
      <c r="BJK19"/>
      <c r="BJL19"/>
      <c r="BJM19"/>
      <c r="BJN19"/>
      <c r="BJO19"/>
      <c r="BJP19"/>
      <c r="BJQ19"/>
      <c r="BJR19"/>
      <c r="BJS19"/>
      <c r="BJT19"/>
      <c r="BJU19"/>
      <c r="BJV19"/>
      <c r="BJW19"/>
      <c r="BJX19"/>
      <c r="BJY19"/>
      <c r="BJZ19"/>
      <c r="BKA19"/>
      <c r="BKB19"/>
      <c r="BKC19"/>
      <c r="BKD19"/>
      <c r="BKE19"/>
      <c r="BKF19"/>
      <c r="BKG19"/>
      <c r="BKH19"/>
      <c r="BKI19"/>
      <c r="BKJ19"/>
      <c r="BKK19"/>
      <c r="BKL19"/>
      <c r="BKM19"/>
      <c r="BKN19"/>
      <c r="BKO19"/>
      <c r="BKP19"/>
      <c r="BKQ19"/>
      <c r="BKR19"/>
      <c r="BKS19"/>
      <c r="BKT19"/>
      <c r="BKU19"/>
      <c r="BKV19"/>
      <c r="BKW19"/>
      <c r="BKX19"/>
      <c r="BKY19"/>
      <c r="BKZ19"/>
      <c r="BLA19"/>
      <c r="BLB19"/>
      <c r="BLC19"/>
      <c r="BLD19"/>
      <c r="BLE19"/>
      <c r="BLF19"/>
      <c r="BLG19"/>
      <c r="BLH19"/>
      <c r="BLI19"/>
      <c r="BLJ19"/>
      <c r="BLK19"/>
      <c r="BLL19"/>
      <c r="BLM19"/>
      <c r="BLN19"/>
      <c r="BLO19"/>
      <c r="BLP19"/>
      <c r="BLQ19"/>
      <c r="BLR19"/>
      <c r="BLS19"/>
      <c r="BLT19"/>
      <c r="BLU19"/>
      <c r="BLV19"/>
      <c r="BLW19"/>
      <c r="BLX19"/>
      <c r="BLY19"/>
      <c r="BLZ19"/>
      <c r="BMA19"/>
      <c r="BMB19"/>
      <c r="BMC19"/>
      <c r="BMD19"/>
      <c r="BME19"/>
      <c r="BMF19"/>
      <c r="BMG19"/>
      <c r="BMH19"/>
      <c r="BMI19"/>
      <c r="BMJ19"/>
      <c r="BMK19"/>
      <c r="BML19"/>
      <c r="BMM19"/>
      <c r="BMN19"/>
      <c r="BMO19"/>
      <c r="BMP19"/>
      <c r="BMQ19"/>
      <c r="BMR19"/>
      <c r="BMS19"/>
      <c r="BMT19"/>
      <c r="BMU19"/>
      <c r="BMV19"/>
      <c r="BMW19"/>
      <c r="BMX19"/>
      <c r="BMY19"/>
      <c r="BMZ19"/>
      <c r="BNA19"/>
      <c r="BNB19"/>
      <c r="BNC19"/>
      <c r="BND19"/>
      <c r="BNE19"/>
      <c r="BNF19"/>
      <c r="BNG19"/>
      <c r="BNH19"/>
      <c r="BNI19"/>
      <c r="BNJ19"/>
      <c r="BNK19"/>
      <c r="BNL19"/>
      <c r="BNM19"/>
      <c r="BNN19"/>
      <c r="BNO19"/>
      <c r="BNP19"/>
      <c r="BNQ19"/>
      <c r="BNR19"/>
      <c r="BNS19"/>
      <c r="BNT19"/>
      <c r="BNU19"/>
      <c r="BNV19"/>
      <c r="BNW19"/>
      <c r="BNX19"/>
      <c r="BNY19"/>
      <c r="BNZ19"/>
      <c r="BOA19"/>
      <c r="BOB19"/>
      <c r="BOC19"/>
      <c r="BOD19"/>
      <c r="BOE19"/>
      <c r="BOF19"/>
      <c r="BOG19"/>
      <c r="BOH19"/>
      <c r="BOI19"/>
      <c r="BOJ19"/>
      <c r="BOK19"/>
      <c r="BOL19"/>
      <c r="BOM19"/>
      <c r="BON19"/>
      <c r="BOO19"/>
      <c r="BOP19"/>
      <c r="BOQ19"/>
      <c r="BOR19"/>
      <c r="BOS19"/>
      <c r="BOT19"/>
      <c r="BOU19"/>
      <c r="BOV19"/>
      <c r="BOW19"/>
      <c r="BOX19"/>
      <c r="BOY19"/>
      <c r="BOZ19"/>
      <c r="BPA19"/>
      <c r="BPB19"/>
      <c r="BPC19"/>
      <c r="BPD19"/>
      <c r="BPE19"/>
      <c r="BPF19"/>
      <c r="BPG19"/>
      <c r="BPH19"/>
      <c r="BPI19"/>
      <c r="BPJ19"/>
      <c r="BPK19"/>
      <c r="BPL19"/>
      <c r="BPM19"/>
      <c r="BPN19"/>
      <c r="BPO19"/>
      <c r="BPP19"/>
      <c r="BPQ19"/>
      <c r="BPR19"/>
      <c r="BPS19"/>
      <c r="BPT19"/>
      <c r="BPU19"/>
      <c r="BPV19"/>
      <c r="BPW19"/>
      <c r="BPX19"/>
      <c r="BPY19"/>
      <c r="BPZ19"/>
      <c r="BQA19"/>
      <c r="BQB19"/>
      <c r="BQC19"/>
      <c r="BQD19"/>
      <c r="BQE19"/>
      <c r="BQF19"/>
      <c r="BQG19"/>
      <c r="BQH19"/>
      <c r="BQI19"/>
      <c r="BQJ19"/>
      <c r="BQK19"/>
      <c r="BQL19"/>
      <c r="BQM19"/>
      <c r="BQN19"/>
      <c r="BQO19"/>
      <c r="BQP19"/>
      <c r="BQQ19"/>
      <c r="BQR19"/>
      <c r="BQS19"/>
      <c r="BQT19"/>
      <c r="BQU19"/>
      <c r="BQV19"/>
      <c r="BQW19"/>
      <c r="BQX19"/>
      <c r="BQY19"/>
      <c r="BQZ19"/>
      <c r="BRA19"/>
      <c r="BRB19"/>
      <c r="BRC19"/>
      <c r="BRD19"/>
      <c r="BRE19"/>
      <c r="BRF19"/>
      <c r="BRG19"/>
      <c r="BRH19"/>
      <c r="BRI19"/>
      <c r="BRJ19"/>
      <c r="BRK19"/>
      <c r="BRL19"/>
      <c r="BRM19"/>
      <c r="BRN19"/>
      <c r="BRO19"/>
      <c r="BRP19"/>
      <c r="BRQ19"/>
      <c r="BRR19"/>
      <c r="BRS19"/>
      <c r="BRT19"/>
      <c r="BRU19"/>
      <c r="BRV19"/>
      <c r="BRW19"/>
      <c r="BRX19"/>
      <c r="BRY19"/>
      <c r="BRZ19"/>
      <c r="BSA19"/>
      <c r="BSB19"/>
      <c r="BSC19"/>
      <c r="BSD19"/>
      <c r="BSE19"/>
      <c r="BSF19"/>
      <c r="BSG19"/>
      <c r="BSH19"/>
      <c r="BSI19"/>
      <c r="BSJ19"/>
      <c r="BSK19"/>
      <c r="BSL19"/>
      <c r="BSM19"/>
      <c r="BSN19"/>
      <c r="BSO19"/>
      <c r="BSP19"/>
      <c r="BSQ19"/>
      <c r="BSR19"/>
      <c r="BSS19"/>
      <c r="BST19"/>
      <c r="BSU19"/>
      <c r="BSV19"/>
      <c r="BSW19"/>
      <c r="BSX19"/>
      <c r="BSY19"/>
      <c r="BSZ19"/>
      <c r="BTA19"/>
      <c r="BTB19"/>
      <c r="BTC19"/>
      <c r="BTD19"/>
      <c r="BTE19"/>
      <c r="BTF19"/>
      <c r="BTG19"/>
      <c r="BTH19"/>
      <c r="BTI19"/>
      <c r="BTJ19"/>
      <c r="BTK19"/>
      <c r="BTL19"/>
      <c r="BTM19"/>
      <c r="BTN19"/>
      <c r="BTO19"/>
      <c r="BTP19"/>
      <c r="BTQ19"/>
      <c r="BTR19"/>
      <c r="BTS19"/>
      <c r="BTT19"/>
      <c r="BTU19"/>
      <c r="BTV19"/>
      <c r="BTW19"/>
      <c r="BTX19"/>
      <c r="BTY19"/>
      <c r="BTZ19"/>
      <c r="BUA19"/>
      <c r="BUB19"/>
      <c r="BUC19"/>
      <c r="BUD19"/>
      <c r="BUE19"/>
      <c r="BUF19"/>
      <c r="BUG19"/>
      <c r="BUH19"/>
      <c r="BUI19"/>
      <c r="BUJ19"/>
      <c r="BUK19"/>
      <c r="BUL19"/>
      <c r="BUM19"/>
      <c r="BUN19"/>
      <c r="BUO19"/>
      <c r="BUP19"/>
      <c r="BUQ19"/>
      <c r="BUR19"/>
      <c r="BUS19"/>
      <c r="BUT19"/>
      <c r="BUU19"/>
      <c r="BUV19"/>
      <c r="BUW19"/>
      <c r="BUX19"/>
      <c r="BUY19"/>
      <c r="BUZ19"/>
      <c r="BVA19"/>
      <c r="BVB19"/>
      <c r="BVC19"/>
      <c r="BVD19"/>
      <c r="BVE19"/>
      <c r="BVF19"/>
      <c r="BVG19"/>
      <c r="BVH19"/>
      <c r="BVI19"/>
      <c r="BVJ19"/>
      <c r="BVK19"/>
      <c r="BVL19"/>
      <c r="BVM19"/>
      <c r="BVN19"/>
      <c r="BVO19"/>
      <c r="BVP19"/>
      <c r="BVQ19"/>
      <c r="BVR19"/>
      <c r="BVS19"/>
      <c r="BVT19"/>
      <c r="BVU19"/>
      <c r="BVV19"/>
      <c r="BVW19"/>
      <c r="BVX19"/>
      <c r="BVY19"/>
      <c r="BVZ19"/>
      <c r="BWA19"/>
      <c r="BWB19"/>
      <c r="BWC19"/>
      <c r="BWD19"/>
      <c r="BWE19"/>
      <c r="BWF19"/>
      <c r="BWG19"/>
      <c r="BWH19"/>
      <c r="BWI19"/>
      <c r="BWJ19"/>
      <c r="BWK19"/>
      <c r="BWL19"/>
      <c r="BWM19"/>
      <c r="BWN19"/>
      <c r="BWO19"/>
      <c r="BWP19"/>
      <c r="BWQ19"/>
      <c r="BWR19"/>
      <c r="BWS19"/>
      <c r="BWT19"/>
      <c r="BWU19"/>
      <c r="BWV19"/>
      <c r="BWW19"/>
      <c r="BWX19"/>
      <c r="BWY19"/>
      <c r="BWZ19"/>
      <c r="BXA19"/>
      <c r="BXB19"/>
      <c r="BXC19"/>
      <c r="BXD19"/>
      <c r="BXE19"/>
      <c r="BXF19"/>
      <c r="BXG19"/>
      <c r="BXH19"/>
      <c r="BXI19"/>
      <c r="BXJ19"/>
      <c r="BXK19"/>
      <c r="BXL19"/>
      <c r="BXM19"/>
      <c r="BXN19"/>
      <c r="BXO19"/>
      <c r="BXP19"/>
      <c r="BXQ19"/>
      <c r="BXR19"/>
      <c r="BXS19"/>
      <c r="BXT19"/>
      <c r="BXU19"/>
      <c r="BXV19"/>
      <c r="BXW19"/>
      <c r="BXX19"/>
      <c r="BXY19"/>
      <c r="BXZ19"/>
      <c r="BYA19"/>
      <c r="BYB19"/>
      <c r="BYC19"/>
      <c r="BYD19"/>
      <c r="BYE19"/>
      <c r="BYF19"/>
      <c r="BYG19"/>
      <c r="BYH19"/>
      <c r="BYI19"/>
      <c r="BYJ19"/>
      <c r="BYK19"/>
      <c r="BYL19"/>
      <c r="BYM19"/>
      <c r="BYN19"/>
      <c r="BYO19"/>
      <c r="BYP19"/>
      <c r="BYQ19"/>
      <c r="BYR19"/>
      <c r="BYS19"/>
      <c r="BYT19"/>
      <c r="BYU19"/>
      <c r="BYV19"/>
      <c r="BYW19"/>
      <c r="BYX19"/>
      <c r="BYY19"/>
      <c r="BYZ19"/>
      <c r="BZA19"/>
      <c r="BZB19"/>
      <c r="BZC19"/>
      <c r="BZD19"/>
      <c r="BZE19"/>
      <c r="BZF19"/>
      <c r="BZG19"/>
      <c r="BZH19"/>
      <c r="BZI19"/>
      <c r="BZJ19"/>
      <c r="BZK19"/>
      <c r="BZL19"/>
      <c r="BZM19"/>
      <c r="BZN19"/>
      <c r="BZO19"/>
      <c r="BZP19"/>
      <c r="BZQ19"/>
      <c r="BZR19"/>
      <c r="BZS19"/>
      <c r="BZT19"/>
      <c r="BZU19"/>
      <c r="BZV19"/>
      <c r="BZW19"/>
      <c r="BZX19"/>
      <c r="BZY19"/>
      <c r="BZZ19"/>
      <c r="CAA19"/>
      <c r="CAB19"/>
      <c r="CAC19"/>
      <c r="CAD19"/>
      <c r="CAE19"/>
      <c r="CAF19"/>
      <c r="CAG19"/>
      <c r="CAH19"/>
      <c r="CAI19"/>
      <c r="CAJ19"/>
      <c r="CAK19"/>
      <c r="CAL19"/>
      <c r="CAM19"/>
      <c r="CAN19"/>
      <c r="CAO19"/>
      <c r="CAP19"/>
      <c r="CAQ19"/>
      <c r="CAR19"/>
      <c r="CAS19"/>
      <c r="CAT19"/>
      <c r="CAU19"/>
      <c r="CAV19"/>
      <c r="CAW19"/>
      <c r="CAX19"/>
      <c r="CAY19"/>
      <c r="CAZ19"/>
      <c r="CBA19"/>
      <c r="CBB19"/>
      <c r="CBC19"/>
      <c r="CBD19"/>
      <c r="CBE19"/>
      <c r="CBF19"/>
      <c r="CBG19"/>
      <c r="CBH19"/>
      <c r="CBI19"/>
      <c r="CBJ19"/>
      <c r="CBK19"/>
      <c r="CBL19"/>
      <c r="CBM19"/>
      <c r="CBN19"/>
      <c r="CBO19"/>
      <c r="CBP19"/>
      <c r="CBQ19"/>
      <c r="CBR19"/>
      <c r="CBS19"/>
      <c r="CBT19"/>
      <c r="CBU19"/>
      <c r="CBV19"/>
      <c r="CBW19"/>
      <c r="CBX19"/>
      <c r="CBY19"/>
      <c r="CBZ19"/>
      <c r="CCA19"/>
      <c r="CCB19"/>
      <c r="CCC19"/>
      <c r="CCD19"/>
      <c r="CCE19"/>
      <c r="CCF19"/>
      <c r="CCG19"/>
      <c r="CCH19"/>
      <c r="CCI19"/>
      <c r="CCJ19"/>
      <c r="CCK19"/>
      <c r="CCL19"/>
      <c r="CCM19"/>
      <c r="CCN19"/>
      <c r="CCO19"/>
      <c r="CCP19"/>
      <c r="CCQ19"/>
      <c r="CCR19"/>
      <c r="CCS19"/>
      <c r="CCT19"/>
      <c r="CCU19"/>
      <c r="CCV19"/>
      <c r="CCW19"/>
      <c r="CCX19"/>
      <c r="CCY19"/>
      <c r="CCZ19"/>
      <c r="CDA19"/>
      <c r="CDB19"/>
      <c r="CDC19"/>
      <c r="CDD19"/>
      <c r="CDE19"/>
      <c r="CDF19"/>
      <c r="CDG19"/>
      <c r="CDH19"/>
      <c r="CDI19"/>
      <c r="CDJ19"/>
      <c r="CDK19"/>
      <c r="CDL19"/>
      <c r="CDM19"/>
      <c r="CDN19"/>
      <c r="CDO19"/>
      <c r="CDP19"/>
      <c r="CDQ19"/>
      <c r="CDR19"/>
      <c r="CDS19"/>
      <c r="CDT19"/>
      <c r="CDU19"/>
      <c r="CDV19"/>
      <c r="CDW19"/>
      <c r="CDX19"/>
      <c r="CDY19"/>
      <c r="CDZ19"/>
      <c r="CEA19"/>
      <c r="CEB19"/>
      <c r="CEC19"/>
      <c r="CED19"/>
      <c r="CEE19"/>
      <c r="CEF19"/>
      <c r="CEG19"/>
      <c r="CEH19"/>
      <c r="CEI19"/>
      <c r="CEJ19"/>
      <c r="CEK19"/>
      <c r="CEL19"/>
      <c r="CEM19"/>
      <c r="CEN19"/>
      <c r="CEO19"/>
      <c r="CEP19"/>
      <c r="CEQ19"/>
      <c r="CER19"/>
      <c r="CES19"/>
      <c r="CET19"/>
      <c r="CEU19"/>
      <c r="CEV19"/>
      <c r="CEW19"/>
      <c r="CEX19"/>
      <c r="CEY19"/>
      <c r="CEZ19"/>
      <c r="CFA19"/>
      <c r="CFB19"/>
      <c r="CFC19"/>
      <c r="CFD19"/>
      <c r="CFE19"/>
      <c r="CFF19"/>
      <c r="CFG19"/>
      <c r="CFH19"/>
      <c r="CFI19"/>
      <c r="CFJ19"/>
      <c r="CFK19"/>
      <c r="CFL19"/>
      <c r="CFM19"/>
      <c r="CFN19"/>
      <c r="CFO19"/>
      <c r="CFP19"/>
      <c r="CFQ19"/>
      <c r="CFR19"/>
      <c r="CFS19"/>
      <c r="CFT19"/>
      <c r="CFU19"/>
      <c r="CFV19"/>
      <c r="CFW19"/>
      <c r="CFX19"/>
      <c r="CFY19"/>
      <c r="CFZ19"/>
      <c r="CGA19"/>
      <c r="CGB19"/>
      <c r="CGC19"/>
      <c r="CGD19"/>
      <c r="CGE19"/>
      <c r="CGF19"/>
      <c r="CGG19"/>
      <c r="CGH19"/>
      <c r="CGI19"/>
      <c r="CGJ19"/>
      <c r="CGK19"/>
      <c r="CGL19"/>
      <c r="CGM19"/>
      <c r="CGN19"/>
      <c r="CGO19"/>
      <c r="CGP19"/>
      <c r="CGQ19"/>
      <c r="CGR19"/>
      <c r="CGS19"/>
      <c r="CGT19"/>
      <c r="CGU19"/>
      <c r="CGV19"/>
      <c r="CGW19"/>
      <c r="CGX19"/>
      <c r="CGY19"/>
      <c r="CGZ19"/>
      <c r="CHA19"/>
      <c r="CHB19"/>
      <c r="CHC19"/>
      <c r="CHD19"/>
      <c r="CHE19"/>
      <c r="CHF19"/>
      <c r="CHG19"/>
      <c r="CHH19"/>
      <c r="CHI19"/>
      <c r="CHJ19"/>
      <c r="CHK19"/>
      <c r="CHL19"/>
      <c r="CHM19"/>
      <c r="CHN19"/>
      <c r="CHO19"/>
      <c r="CHP19"/>
      <c r="CHQ19"/>
      <c r="CHR19"/>
      <c r="CHS19"/>
      <c r="CHT19"/>
      <c r="CHU19"/>
      <c r="CHV19"/>
      <c r="CHW19"/>
      <c r="CHX19"/>
      <c r="CHY19"/>
      <c r="CHZ19"/>
      <c r="CIA19"/>
      <c r="CIB19"/>
      <c r="CIC19"/>
      <c r="CID19"/>
      <c r="CIE19"/>
      <c r="CIF19"/>
      <c r="CIG19"/>
      <c r="CIH19"/>
      <c r="CII19"/>
      <c r="CIJ19"/>
      <c r="CIK19"/>
      <c r="CIL19"/>
      <c r="CIM19"/>
      <c r="CIN19"/>
      <c r="CIO19"/>
      <c r="CIP19"/>
      <c r="CIQ19"/>
      <c r="CIR19"/>
      <c r="CIS19"/>
      <c r="CIT19"/>
      <c r="CIU19"/>
      <c r="CIV19"/>
      <c r="CIW19"/>
      <c r="CIX19"/>
      <c r="CIY19"/>
      <c r="CIZ19"/>
      <c r="CJA19"/>
      <c r="CJB19"/>
      <c r="CJC19"/>
      <c r="CJD19"/>
      <c r="CJE19"/>
      <c r="CJF19"/>
      <c r="CJG19"/>
      <c r="CJH19"/>
      <c r="CJI19"/>
      <c r="CJJ19"/>
      <c r="CJK19"/>
      <c r="CJL19"/>
      <c r="CJM19"/>
      <c r="CJN19"/>
      <c r="CJO19"/>
      <c r="CJP19"/>
      <c r="CJQ19"/>
      <c r="CJR19"/>
      <c r="CJS19"/>
      <c r="CJT19"/>
      <c r="CJU19"/>
      <c r="CJV19"/>
      <c r="CJW19"/>
      <c r="CJX19"/>
      <c r="CJY19"/>
      <c r="CJZ19"/>
      <c r="CKA19"/>
      <c r="CKB19"/>
      <c r="CKC19"/>
      <c r="CKD19"/>
      <c r="CKE19"/>
      <c r="CKF19"/>
      <c r="CKG19"/>
      <c r="CKH19"/>
      <c r="CKI19"/>
      <c r="CKJ19"/>
      <c r="CKK19"/>
      <c r="CKL19"/>
      <c r="CKM19"/>
      <c r="CKN19"/>
      <c r="CKO19"/>
      <c r="CKP19"/>
      <c r="CKQ19"/>
      <c r="CKR19"/>
      <c r="CKS19"/>
      <c r="CKT19"/>
      <c r="CKU19"/>
      <c r="CKV19"/>
      <c r="CKW19"/>
      <c r="CKX19"/>
      <c r="CKY19"/>
      <c r="CKZ19"/>
      <c r="CLA19"/>
      <c r="CLB19"/>
      <c r="CLC19"/>
      <c r="CLD19"/>
      <c r="CLE19"/>
      <c r="CLF19"/>
      <c r="CLG19"/>
      <c r="CLH19"/>
      <c r="CLI19"/>
      <c r="CLJ19"/>
      <c r="CLK19"/>
      <c r="CLL19"/>
      <c r="CLM19"/>
      <c r="CLN19"/>
      <c r="CLO19"/>
      <c r="CLP19"/>
      <c r="CLQ19"/>
      <c r="CLR19"/>
      <c r="CLS19"/>
      <c r="CLT19"/>
      <c r="CLU19"/>
      <c r="CLV19"/>
      <c r="CLW19"/>
      <c r="CLX19"/>
      <c r="CLY19"/>
      <c r="CLZ19"/>
      <c r="CMA19"/>
      <c r="CMB19"/>
      <c r="CMC19"/>
      <c r="CMD19"/>
      <c r="CME19"/>
      <c r="CMF19"/>
      <c r="CMG19"/>
      <c r="CMH19"/>
      <c r="CMI19"/>
      <c r="CMJ19"/>
      <c r="CMK19"/>
      <c r="CML19"/>
      <c r="CMM19"/>
      <c r="CMN19"/>
      <c r="CMO19"/>
      <c r="CMP19"/>
      <c r="CMQ19"/>
      <c r="CMR19"/>
      <c r="CMS19"/>
      <c r="CMT19"/>
      <c r="CMU19"/>
      <c r="CMV19"/>
      <c r="CMW19"/>
      <c r="CMX19"/>
      <c r="CMY19"/>
      <c r="CMZ19"/>
      <c r="CNA19"/>
      <c r="CNB19"/>
      <c r="CNC19"/>
      <c r="CND19"/>
      <c r="CNE19"/>
      <c r="CNF19"/>
      <c r="CNG19"/>
      <c r="CNH19"/>
      <c r="CNI19"/>
      <c r="CNJ19"/>
      <c r="CNK19"/>
      <c r="CNL19"/>
      <c r="CNM19"/>
      <c r="CNN19"/>
      <c r="CNO19"/>
      <c r="CNP19"/>
      <c r="CNQ19"/>
      <c r="CNR19"/>
      <c r="CNS19"/>
      <c r="CNT19"/>
      <c r="CNU19"/>
      <c r="CNV19"/>
      <c r="CNW19"/>
      <c r="CNX19"/>
      <c r="CNY19"/>
      <c r="CNZ19"/>
      <c r="COA19"/>
      <c r="COB19"/>
      <c r="COC19"/>
      <c r="COD19"/>
      <c r="COE19"/>
      <c r="COF19"/>
      <c r="COG19"/>
      <c r="COH19"/>
      <c r="COI19"/>
      <c r="COJ19"/>
      <c r="COK19"/>
      <c r="COL19"/>
      <c r="COM19"/>
      <c r="CON19"/>
      <c r="COO19"/>
      <c r="COP19"/>
      <c r="COQ19"/>
      <c r="COR19"/>
      <c r="COS19"/>
      <c r="COT19"/>
      <c r="COU19"/>
      <c r="COV19"/>
      <c r="COW19"/>
      <c r="COX19"/>
      <c r="COY19"/>
      <c r="COZ19"/>
      <c r="CPA19"/>
      <c r="CPB19"/>
      <c r="CPC19"/>
      <c r="CPD19"/>
      <c r="CPE19"/>
      <c r="CPF19"/>
      <c r="CPG19"/>
      <c r="CPH19"/>
      <c r="CPI19"/>
      <c r="CPJ19"/>
      <c r="CPK19"/>
      <c r="CPL19"/>
      <c r="CPM19"/>
      <c r="CPN19"/>
      <c r="CPO19"/>
      <c r="CPP19"/>
      <c r="CPQ19"/>
      <c r="CPR19"/>
      <c r="CPS19"/>
      <c r="CPT19"/>
      <c r="CPU19"/>
      <c r="CPV19"/>
      <c r="CPW19"/>
      <c r="CPX19"/>
      <c r="CPY19"/>
      <c r="CPZ19"/>
      <c r="CQA19"/>
      <c r="CQB19"/>
      <c r="CQC19"/>
      <c r="CQD19"/>
      <c r="CQE19"/>
      <c r="CQF19"/>
      <c r="CQG19"/>
      <c r="CQH19"/>
      <c r="CQI19"/>
      <c r="CQJ19"/>
      <c r="CQK19"/>
      <c r="CQL19"/>
      <c r="CQM19"/>
      <c r="CQN19"/>
      <c r="CQO19"/>
      <c r="CQP19"/>
      <c r="CQQ19"/>
      <c r="CQR19"/>
      <c r="CQS19"/>
      <c r="CQT19"/>
      <c r="CQU19"/>
      <c r="CQV19"/>
      <c r="CQW19"/>
      <c r="CQX19"/>
      <c r="CQY19"/>
      <c r="CQZ19"/>
      <c r="CRA19"/>
      <c r="CRB19"/>
      <c r="CRC19"/>
      <c r="CRD19"/>
      <c r="CRE19"/>
      <c r="CRF19"/>
      <c r="CRG19"/>
      <c r="CRH19"/>
      <c r="CRI19"/>
      <c r="CRJ19"/>
      <c r="CRK19"/>
      <c r="CRL19"/>
      <c r="CRM19"/>
      <c r="CRN19"/>
      <c r="CRO19"/>
      <c r="CRP19"/>
      <c r="CRQ19"/>
      <c r="CRR19"/>
      <c r="CRS19"/>
      <c r="CRT19"/>
      <c r="CRU19"/>
      <c r="CRV19"/>
      <c r="CRW19"/>
      <c r="CRX19"/>
      <c r="CRY19"/>
      <c r="CRZ19"/>
      <c r="CSA19"/>
      <c r="CSB19"/>
      <c r="CSC19"/>
      <c r="CSD19"/>
      <c r="CSE19"/>
      <c r="CSF19"/>
      <c r="CSG19"/>
      <c r="CSH19"/>
      <c r="CSI19"/>
      <c r="CSJ19"/>
      <c r="CSK19"/>
      <c r="CSL19"/>
      <c r="CSM19"/>
      <c r="CSN19"/>
      <c r="CSO19"/>
      <c r="CSP19"/>
      <c r="CSQ19"/>
      <c r="CSR19"/>
      <c r="CSS19"/>
      <c r="CST19"/>
      <c r="CSU19"/>
      <c r="CSV19"/>
      <c r="CSW19"/>
      <c r="CSX19"/>
      <c r="CSY19"/>
      <c r="CSZ19"/>
      <c r="CTA19"/>
      <c r="CTB19"/>
      <c r="CTC19"/>
      <c r="CTD19"/>
      <c r="CTE19"/>
      <c r="CTF19"/>
      <c r="CTG19"/>
      <c r="CTH19"/>
      <c r="CTI19"/>
      <c r="CTJ19"/>
      <c r="CTK19"/>
      <c r="CTL19"/>
      <c r="CTM19"/>
      <c r="CTN19"/>
      <c r="CTO19"/>
      <c r="CTP19"/>
      <c r="CTQ19"/>
      <c r="CTR19"/>
      <c r="CTS19"/>
      <c r="CTT19"/>
      <c r="CTU19"/>
      <c r="CTV19"/>
      <c r="CTW19"/>
      <c r="CTX19"/>
      <c r="CTY19"/>
      <c r="CTZ19"/>
      <c r="CUA19"/>
      <c r="CUB19"/>
      <c r="CUC19"/>
      <c r="CUD19"/>
      <c r="CUE19"/>
      <c r="CUF19"/>
      <c r="CUG19"/>
      <c r="CUH19"/>
      <c r="CUI19"/>
      <c r="CUJ19"/>
      <c r="CUK19"/>
      <c r="CUL19"/>
      <c r="CUM19"/>
      <c r="CUN19"/>
      <c r="CUO19"/>
      <c r="CUP19"/>
      <c r="CUQ19"/>
      <c r="CUR19"/>
      <c r="CUS19"/>
      <c r="CUT19"/>
      <c r="CUU19"/>
      <c r="CUV19"/>
      <c r="CUW19"/>
      <c r="CUX19"/>
      <c r="CUY19"/>
      <c r="CUZ19"/>
      <c r="CVA19"/>
      <c r="CVB19"/>
      <c r="CVC19"/>
      <c r="CVD19"/>
      <c r="CVE19"/>
      <c r="CVF19"/>
      <c r="CVG19"/>
      <c r="CVH19"/>
      <c r="CVI19"/>
      <c r="CVJ19"/>
      <c r="CVK19"/>
      <c r="CVL19"/>
      <c r="CVM19"/>
      <c r="CVN19"/>
      <c r="CVO19"/>
      <c r="CVP19"/>
      <c r="CVQ19"/>
      <c r="CVR19"/>
      <c r="CVS19"/>
      <c r="CVT19"/>
      <c r="CVU19"/>
      <c r="CVV19"/>
      <c r="CVW19"/>
      <c r="CVX19"/>
      <c r="CVY19"/>
      <c r="CVZ19"/>
      <c r="CWA19"/>
      <c r="CWB19"/>
      <c r="CWC19"/>
      <c r="CWD19"/>
      <c r="CWE19"/>
      <c r="CWF19"/>
      <c r="CWG19"/>
      <c r="CWH19"/>
      <c r="CWI19"/>
      <c r="CWJ19"/>
      <c r="CWK19"/>
      <c r="CWL19"/>
      <c r="CWM19"/>
      <c r="CWN19"/>
      <c r="CWO19"/>
      <c r="CWP19"/>
      <c r="CWQ19"/>
      <c r="CWR19"/>
      <c r="CWS19"/>
      <c r="CWT19"/>
      <c r="CWU19"/>
      <c r="CWV19"/>
      <c r="CWW19"/>
      <c r="CWX19"/>
      <c r="CWY19"/>
      <c r="CWZ19"/>
      <c r="CXA19"/>
      <c r="CXB19"/>
      <c r="CXC19"/>
      <c r="CXD19"/>
      <c r="CXE19"/>
      <c r="CXF19"/>
      <c r="CXG19"/>
      <c r="CXH19"/>
      <c r="CXI19"/>
      <c r="CXJ19"/>
      <c r="CXK19"/>
      <c r="CXL19"/>
      <c r="CXM19"/>
      <c r="CXN19"/>
      <c r="CXO19"/>
      <c r="CXP19"/>
      <c r="CXQ19"/>
      <c r="CXR19"/>
      <c r="CXS19"/>
      <c r="CXT19"/>
      <c r="CXU19"/>
      <c r="CXV19"/>
      <c r="CXW19"/>
      <c r="CXX19"/>
      <c r="CXY19"/>
      <c r="CXZ19"/>
      <c r="CYA19"/>
      <c r="CYB19"/>
      <c r="CYC19"/>
      <c r="CYD19"/>
      <c r="CYE19"/>
      <c r="CYF19"/>
      <c r="CYG19"/>
      <c r="CYH19"/>
      <c r="CYI19"/>
      <c r="CYJ19"/>
      <c r="CYK19"/>
      <c r="CYL19"/>
      <c r="CYM19"/>
      <c r="CYN19"/>
      <c r="CYO19"/>
      <c r="CYP19"/>
      <c r="CYQ19"/>
      <c r="CYR19"/>
      <c r="CYS19"/>
      <c r="CYT19"/>
      <c r="CYU19"/>
      <c r="CYV19"/>
      <c r="CYW19"/>
      <c r="CYX19"/>
      <c r="CYY19"/>
      <c r="CYZ19"/>
      <c r="CZA19"/>
      <c r="CZB19"/>
      <c r="CZC19"/>
      <c r="CZD19"/>
      <c r="CZE19"/>
      <c r="CZF19"/>
      <c r="CZG19"/>
      <c r="CZH19"/>
      <c r="CZI19"/>
      <c r="CZJ19"/>
      <c r="CZK19"/>
      <c r="CZL19"/>
      <c r="CZM19"/>
      <c r="CZN19"/>
      <c r="CZO19"/>
      <c r="CZP19"/>
      <c r="CZQ19"/>
      <c r="CZR19"/>
      <c r="CZS19"/>
      <c r="CZT19"/>
      <c r="CZU19"/>
      <c r="CZV19"/>
      <c r="CZW19"/>
      <c r="CZX19"/>
      <c r="CZY19"/>
      <c r="CZZ19"/>
      <c r="DAA19"/>
      <c r="DAB19"/>
      <c r="DAC19"/>
      <c r="DAD19"/>
      <c r="DAE19"/>
      <c r="DAF19"/>
      <c r="DAG19"/>
      <c r="DAH19"/>
      <c r="DAI19"/>
      <c r="DAJ19"/>
      <c r="DAK19"/>
      <c r="DAL19"/>
      <c r="DAM19"/>
      <c r="DAN19"/>
      <c r="DAO19"/>
      <c r="DAP19"/>
      <c r="DAQ19"/>
      <c r="DAR19"/>
      <c r="DAS19"/>
      <c r="DAT19"/>
      <c r="DAU19"/>
      <c r="DAV19"/>
      <c r="DAW19"/>
      <c r="DAX19"/>
      <c r="DAY19"/>
      <c r="DAZ19"/>
      <c r="DBA19"/>
      <c r="DBB19"/>
      <c r="DBC19"/>
      <c r="DBD19"/>
      <c r="DBE19"/>
      <c r="DBF19"/>
      <c r="DBG19"/>
      <c r="DBH19"/>
      <c r="DBI19"/>
      <c r="DBJ19"/>
      <c r="DBK19"/>
      <c r="DBL19"/>
      <c r="DBM19"/>
      <c r="DBN19"/>
      <c r="DBO19"/>
      <c r="DBP19"/>
      <c r="DBQ19"/>
      <c r="DBR19"/>
      <c r="DBS19"/>
      <c r="DBT19"/>
      <c r="DBU19"/>
      <c r="DBV19"/>
      <c r="DBW19"/>
      <c r="DBX19"/>
      <c r="DBY19"/>
      <c r="DBZ19"/>
      <c r="DCA19"/>
      <c r="DCB19"/>
      <c r="DCC19"/>
      <c r="DCD19"/>
      <c r="DCE19"/>
      <c r="DCF19"/>
      <c r="DCG19"/>
      <c r="DCH19"/>
      <c r="DCI19"/>
      <c r="DCJ19"/>
      <c r="DCK19"/>
      <c r="DCL19"/>
      <c r="DCM19"/>
      <c r="DCN19"/>
      <c r="DCO19"/>
      <c r="DCP19"/>
      <c r="DCQ19"/>
      <c r="DCR19"/>
      <c r="DCS19"/>
      <c r="DCT19"/>
      <c r="DCU19"/>
      <c r="DCV19"/>
      <c r="DCW19"/>
      <c r="DCX19"/>
      <c r="DCY19"/>
      <c r="DCZ19"/>
      <c r="DDA19"/>
      <c r="DDB19"/>
      <c r="DDC19"/>
      <c r="DDD19"/>
      <c r="DDE19"/>
      <c r="DDF19"/>
      <c r="DDG19"/>
      <c r="DDH19"/>
      <c r="DDI19"/>
      <c r="DDJ19"/>
      <c r="DDK19"/>
      <c r="DDL19"/>
      <c r="DDM19"/>
      <c r="DDN19"/>
      <c r="DDO19"/>
      <c r="DDP19"/>
      <c r="DDQ19"/>
      <c r="DDR19"/>
      <c r="DDS19"/>
      <c r="DDT19"/>
      <c r="DDU19"/>
      <c r="DDV19"/>
      <c r="DDW19"/>
      <c r="DDX19"/>
      <c r="DDY19"/>
      <c r="DDZ19"/>
      <c r="DEA19"/>
      <c r="DEB19"/>
      <c r="DEC19"/>
      <c r="DED19"/>
      <c r="DEE19"/>
      <c r="DEF19"/>
      <c r="DEG19"/>
      <c r="DEH19"/>
      <c r="DEI19"/>
      <c r="DEJ19"/>
      <c r="DEK19"/>
      <c r="DEL19"/>
      <c r="DEM19"/>
      <c r="DEN19"/>
      <c r="DEO19"/>
      <c r="DEP19"/>
      <c r="DEQ19"/>
      <c r="DER19"/>
      <c r="DES19"/>
      <c r="DET19"/>
      <c r="DEU19"/>
      <c r="DEV19"/>
      <c r="DEW19"/>
      <c r="DEX19"/>
      <c r="DEY19"/>
      <c r="DEZ19"/>
      <c r="DFA19"/>
      <c r="DFB19"/>
      <c r="DFC19"/>
      <c r="DFD19"/>
      <c r="DFE19"/>
      <c r="DFF19"/>
      <c r="DFG19"/>
      <c r="DFH19"/>
      <c r="DFI19"/>
      <c r="DFJ19"/>
      <c r="DFK19"/>
      <c r="DFL19"/>
      <c r="DFM19"/>
      <c r="DFN19"/>
      <c r="DFO19"/>
      <c r="DFP19"/>
      <c r="DFQ19"/>
      <c r="DFR19"/>
      <c r="DFS19"/>
      <c r="DFT19"/>
      <c r="DFU19"/>
      <c r="DFV19"/>
      <c r="DFW19"/>
      <c r="DFX19"/>
      <c r="DFY19"/>
      <c r="DFZ19"/>
      <c r="DGA19"/>
      <c r="DGB19"/>
      <c r="DGC19"/>
      <c r="DGD19"/>
      <c r="DGE19"/>
      <c r="DGF19"/>
      <c r="DGG19"/>
      <c r="DGH19"/>
      <c r="DGI19"/>
      <c r="DGJ19"/>
      <c r="DGK19"/>
      <c r="DGL19"/>
      <c r="DGM19"/>
      <c r="DGN19"/>
      <c r="DGO19"/>
      <c r="DGP19"/>
      <c r="DGQ19"/>
      <c r="DGR19"/>
      <c r="DGS19"/>
      <c r="DGT19"/>
      <c r="DGU19"/>
      <c r="DGV19"/>
      <c r="DGW19"/>
      <c r="DGX19"/>
      <c r="DGY19"/>
      <c r="DGZ19"/>
      <c r="DHA19"/>
      <c r="DHB19"/>
      <c r="DHC19"/>
      <c r="DHD19"/>
      <c r="DHE19"/>
      <c r="DHF19"/>
      <c r="DHG19"/>
      <c r="DHH19"/>
      <c r="DHI19"/>
      <c r="DHJ19"/>
      <c r="DHK19"/>
      <c r="DHL19"/>
      <c r="DHM19"/>
      <c r="DHN19"/>
      <c r="DHO19"/>
      <c r="DHP19"/>
      <c r="DHQ19"/>
      <c r="DHR19"/>
      <c r="DHS19"/>
      <c r="DHT19"/>
      <c r="DHU19"/>
      <c r="DHV19"/>
      <c r="DHW19"/>
      <c r="DHX19"/>
      <c r="DHY19"/>
      <c r="DHZ19"/>
      <c r="DIA19"/>
      <c r="DIB19"/>
      <c r="DIC19"/>
      <c r="DID19"/>
      <c r="DIE19"/>
      <c r="DIF19"/>
      <c r="DIG19"/>
      <c r="DIH19"/>
      <c r="DII19"/>
      <c r="DIJ19"/>
      <c r="DIK19"/>
      <c r="DIL19"/>
      <c r="DIM19"/>
      <c r="DIN19"/>
      <c r="DIO19"/>
      <c r="DIP19"/>
      <c r="DIQ19"/>
      <c r="DIR19"/>
      <c r="DIS19"/>
      <c r="DIT19"/>
      <c r="DIU19"/>
      <c r="DIV19"/>
      <c r="DIW19"/>
      <c r="DIX19"/>
      <c r="DIY19"/>
      <c r="DIZ19"/>
      <c r="DJA19"/>
      <c r="DJB19"/>
      <c r="DJC19"/>
      <c r="DJD19"/>
      <c r="DJE19"/>
      <c r="DJF19"/>
      <c r="DJG19"/>
      <c r="DJH19"/>
      <c r="DJI19"/>
      <c r="DJJ19"/>
      <c r="DJK19"/>
      <c r="DJL19"/>
      <c r="DJM19"/>
      <c r="DJN19"/>
      <c r="DJO19"/>
      <c r="DJP19"/>
      <c r="DJQ19"/>
      <c r="DJR19"/>
      <c r="DJS19"/>
      <c r="DJT19"/>
      <c r="DJU19"/>
      <c r="DJV19"/>
      <c r="DJW19"/>
      <c r="DJX19"/>
      <c r="DJY19"/>
      <c r="DJZ19"/>
      <c r="DKA19"/>
      <c r="DKB19"/>
      <c r="DKC19"/>
      <c r="DKD19"/>
      <c r="DKE19"/>
      <c r="DKF19"/>
      <c r="DKG19"/>
      <c r="DKH19"/>
      <c r="DKI19"/>
      <c r="DKJ19"/>
      <c r="DKK19"/>
      <c r="DKL19"/>
      <c r="DKM19"/>
      <c r="DKN19"/>
      <c r="DKO19"/>
      <c r="DKP19"/>
      <c r="DKQ19"/>
      <c r="DKR19"/>
      <c r="DKS19"/>
      <c r="DKT19"/>
      <c r="DKU19"/>
      <c r="DKV19"/>
      <c r="DKW19"/>
      <c r="DKX19"/>
      <c r="DKY19"/>
      <c r="DKZ19"/>
      <c r="DLA19"/>
      <c r="DLB19"/>
      <c r="DLC19"/>
      <c r="DLD19"/>
      <c r="DLE19"/>
      <c r="DLF19"/>
      <c r="DLG19"/>
      <c r="DLH19"/>
      <c r="DLI19"/>
      <c r="DLJ19"/>
      <c r="DLK19"/>
      <c r="DLL19"/>
      <c r="DLM19"/>
      <c r="DLN19"/>
      <c r="DLO19"/>
      <c r="DLP19"/>
      <c r="DLQ19"/>
      <c r="DLR19"/>
      <c r="DLS19"/>
      <c r="DLT19"/>
      <c r="DLU19"/>
      <c r="DLV19"/>
      <c r="DLW19"/>
      <c r="DLX19"/>
      <c r="DLY19"/>
      <c r="DLZ19"/>
      <c r="DMA19"/>
      <c r="DMB19"/>
      <c r="DMC19"/>
      <c r="DMD19"/>
      <c r="DME19"/>
      <c r="DMF19"/>
      <c r="DMG19"/>
      <c r="DMH19"/>
      <c r="DMI19"/>
      <c r="DMJ19"/>
      <c r="DMK19"/>
      <c r="DML19"/>
      <c r="DMM19"/>
      <c r="DMN19"/>
      <c r="DMO19"/>
      <c r="DMP19"/>
      <c r="DMQ19"/>
      <c r="DMR19"/>
      <c r="DMS19"/>
      <c r="DMT19"/>
      <c r="DMU19"/>
      <c r="DMV19"/>
      <c r="DMW19"/>
      <c r="DMX19"/>
      <c r="DMY19"/>
      <c r="DMZ19"/>
      <c r="DNA19"/>
      <c r="DNB19"/>
      <c r="DNC19"/>
      <c r="DND19"/>
      <c r="DNE19"/>
      <c r="DNF19"/>
      <c r="DNG19"/>
      <c r="DNH19"/>
      <c r="DNI19"/>
      <c r="DNJ19"/>
      <c r="DNK19"/>
      <c r="DNL19"/>
      <c r="DNM19"/>
      <c r="DNN19"/>
      <c r="DNO19"/>
      <c r="DNP19"/>
      <c r="DNQ19"/>
      <c r="DNR19"/>
      <c r="DNS19"/>
      <c r="DNT19"/>
      <c r="DNU19"/>
      <c r="DNV19"/>
      <c r="DNW19"/>
      <c r="DNX19"/>
      <c r="DNY19"/>
      <c r="DNZ19"/>
      <c r="DOA19"/>
      <c r="DOB19"/>
      <c r="DOC19"/>
      <c r="DOD19"/>
      <c r="DOE19"/>
      <c r="DOF19"/>
      <c r="DOG19"/>
      <c r="DOH19"/>
      <c r="DOI19"/>
      <c r="DOJ19"/>
      <c r="DOK19"/>
      <c r="DOL19"/>
      <c r="DOM19"/>
      <c r="DON19"/>
      <c r="DOO19"/>
      <c r="DOP19"/>
      <c r="DOQ19"/>
      <c r="DOR19"/>
      <c r="DOS19"/>
      <c r="DOT19"/>
      <c r="DOU19"/>
      <c r="DOV19"/>
      <c r="DOW19"/>
      <c r="DOX19"/>
      <c r="DOY19"/>
      <c r="DOZ19"/>
      <c r="DPA19"/>
      <c r="DPB19"/>
      <c r="DPC19"/>
      <c r="DPD19"/>
      <c r="DPE19"/>
      <c r="DPF19"/>
      <c r="DPG19"/>
      <c r="DPH19"/>
      <c r="DPI19"/>
      <c r="DPJ19"/>
      <c r="DPK19"/>
      <c r="DPL19"/>
      <c r="DPM19"/>
      <c r="DPN19"/>
      <c r="DPO19"/>
      <c r="DPP19"/>
      <c r="DPQ19"/>
      <c r="DPR19"/>
      <c r="DPS19"/>
      <c r="DPT19"/>
      <c r="DPU19"/>
      <c r="DPV19"/>
      <c r="DPW19"/>
      <c r="DPX19"/>
      <c r="DPY19"/>
      <c r="DPZ19"/>
      <c r="DQA19"/>
      <c r="DQB19"/>
      <c r="DQC19"/>
      <c r="DQD19"/>
      <c r="DQE19"/>
      <c r="DQF19"/>
      <c r="DQG19"/>
      <c r="DQH19"/>
      <c r="DQI19"/>
      <c r="DQJ19"/>
      <c r="DQK19"/>
      <c r="DQL19"/>
      <c r="DQM19"/>
      <c r="DQN19"/>
      <c r="DQO19"/>
      <c r="DQP19"/>
      <c r="DQQ19"/>
      <c r="DQR19"/>
      <c r="DQS19"/>
      <c r="DQT19"/>
      <c r="DQU19"/>
      <c r="DQV19"/>
      <c r="DQW19"/>
      <c r="DQX19"/>
      <c r="DQY19"/>
      <c r="DQZ19"/>
      <c r="DRA19"/>
      <c r="DRB19"/>
      <c r="DRC19"/>
      <c r="DRD19"/>
      <c r="DRE19"/>
      <c r="DRF19"/>
      <c r="DRG19"/>
      <c r="DRH19"/>
      <c r="DRI19"/>
      <c r="DRJ19"/>
      <c r="DRK19"/>
      <c r="DRL19"/>
      <c r="DRM19"/>
      <c r="DRN19"/>
      <c r="DRO19"/>
      <c r="DRP19"/>
      <c r="DRQ19"/>
      <c r="DRR19"/>
      <c r="DRS19"/>
      <c r="DRT19"/>
      <c r="DRU19"/>
      <c r="DRV19"/>
      <c r="DRW19"/>
      <c r="DRX19"/>
      <c r="DRY19"/>
      <c r="DRZ19"/>
      <c r="DSA19"/>
      <c r="DSB19"/>
      <c r="DSC19"/>
      <c r="DSD19"/>
      <c r="DSE19"/>
      <c r="DSF19"/>
      <c r="DSG19"/>
      <c r="DSH19"/>
      <c r="DSI19"/>
      <c r="DSJ19"/>
      <c r="DSK19"/>
      <c r="DSL19"/>
      <c r="DSM19"/>
      <c r="DSN19"/>
      <c r="DSO19"/>
      <c r="DSP19"/>
      <c r="DSQ19"/>
      <c r="DSR19"/>
      <c r="DSS19"/>
      <c r="DST19"/>
      <c r="DSU19"/>
      <c r="DSV19"/>
      <c r="DSW19"/>
      <c r="DSX19"/>
      <c r="DSY19"/>
      <c r="DSZ19"/>
      <c r="DTA19"/>
      <c r="DTB19"/>
      <c r="DTC19"/>
      <c r="DTD19"/>
      <c r="DTE19"/>
      <c r="DTF19"/>
      <c r="DTG19"/>
      <c r="DTH19"/>
      <c r="DTI19"/>
      <c r="DTJ19"/>
      <c r="DTK19"/>
      <c r="DTL19"/>
      <c r="DTM19"/>
      <c r="DTN19"/>
      <c r="DTO19"/>
      <c r="DTP19"/>
      <c r="DTQ19"/>
      <c r="DTR19"/>
      <c r="DTS19"/>
      <c r="DTT19"/>
      <c r="DTU19"/>
      <c r="DTV19"/>
      <c r="DTW19"/>
      <c r="DTX19"/>
      <c r="DTY19"/>
      <c r="DTZ19"/>
      <c r="DUA19"/>
      <c r="DUB19"/>
      <c r="DUC19"/>
      <c r="DUD19"/>
      <c r="DUE19"/>
      <c r="DUF19"/>
      <c r="DUG19"/>
      <c r="DUH19"/>
      <c r="DUI19"/>
      <c r="DUJ19"/>
      <c r="DUK19"/>
      <c r="DUL19"/>
      <c r="DUM19"/>
      <c r="DUN19"/>
      <c r="DUO19"/>
      <c r="DUP19"/>
      <c r="DUQ19"/>
      <c r="DUR19"/>
      <c r="DUS19"/>
      <c r="DUT19"/>
      <c r="DUU19"/>
      <c r="DUV19"/>
      <c r="DUW19"/>
      <c r="DUX19"/>
      <c r="DUY19"/>
      <c r="DUZ19"/>
      <c r="DVA19"/>
      <c r="DVB19"/>
      <c r="DVC19"/>
      <c r="DVD19"/>
      <c r="DVE19"/>
      <c r="DVF19"/>
      <c r="DVG19"/>
      <c r="DVH19"/>
      <c r="DVI19"/>
      <c r="DVJ19"/>
      <c r="DVK19"/>
      <c r="DVL19"/>
      <c r="DVM19"/>
      <c r="DVN19"/>
      <c r="DVO19"/>
      <c r="DVP19"/>
      <c r="DVQ19"/>
      <c r="DVR19"/>
      <c r="DVS19"/>
      <c r="DVT19"/>
      <c r="DVU19"/>
      <c r="DVV19"/>
      <c r="DVW19"/>
      <c r="DVX19"/>
      <c r="DVY19"/>
      <c r="DVZ19"/>
      <c r="DWA19"/>
      <c r="DWB19"/>
      <c r="DWC19"/>
      <c r="DWD19"/>
      <c r="DWE19"/>
      <c r="DWF19"/>
      <c r="DWG19"/>
      <c r="DWH19"/>
      <c r="DWI19"/>
      <c r="DWJ19"/>
      <c r="DWK19"/>
      <c r="DWL19"/>
      <c r="DWM19"/>
      <c r="DWN19"/>
      <c r="DWO19"/>
      <c r="DWP19"/>
      <c r="DWQ19"/>
      <c r="DWR19"/>
      <c r="DWS19"/>
      <c r="DWT19"/>
      <c r="DWU19"/>
      <c r="DWV19"/>
      <c r="DWW19"/>
      <c r="DWX19"/>
      <c r="DWY19"/>
      <c r="DWZ19"/>
      <c r="DXA19"/>
      <c r="DXB19"/>
      <c r="DXC19"/>
      <c r="DXD19"/>
      <c r="DXE19"/>
      <c r="DXF19"/>
      <c r="DXG19"/>
      <c r="DXH19"/>
      <c r="DXI19"/>
      <c r="DXJ19"/>
      <c r="DXK19"/>
      <c r="DXL19"/>
      <c r="DXM19"/>
      <c r="DXN19"/>
      <c r="DXO19"/>
      <c r="DXP19"/>
      <c r="DXQ19"/>
      <c r="DXR19"/>
      <c r="DXS19"/>
      <c r="DXT19"/>
      <c r="DXU19"/>
      <c r="DXV19"/>
      <c r="DXW19"/>
      <c r="DXX19"/>
      <c r="DXY19"/>
      <c r="DXZ19"/>
      <c r="DYA19"/>
      <c r="DYB19"/>
      <c r="DYC19"/>
      <c r="DYD19"/>
      <c r="DYE19"/>
      <c r="DYF19"/>
      <c r="DYG19"/>
      <c r="DYH19"/>
      <c r="DYI19"/>
      <c r="DYJ19"/>
      <c r="DYK19"/>
      <c r="DYL19"/>
      <c r="DYM19"/>
      <c r="DYN19"/>
      <c r="DYO19"/>
      <c r="DYP19"/>
      <c r="DYQ19"/>
      <c r="DYR19"/>
      <c r="DYS19"/>
      <c r="DYT19"/>
      <c r="DYU19"/>
      <c r="DYV19"/>
      <c r="DYW19"/>
      <c r="DYX19"/>
      <c r="DYY19"/>
      <c r="DYZ19"/>
      <c r="DZA19"/>
      <c r="DZB19"/>
      <c r="DZC19"/>
      <c r="DZD19"/>
      <c r="DZE19"/>
      <c r="DZF19"/>
      <c r="DZG19"/>
      <c r="DZH19"/>
      <c r="DZI19"/>
      <c r="DZJ19"/>
      <c r="DZK19"/>
      <c r="DZL19"/>
      <c r="DZM19"/>
      <c r="DZN19"/>
      <c r="DZO19"/>
      <c r="DZP19"/>
      <c r="DZQ19"/>
      <c r="DZR19"/>
      <c r="DZS19"/>
      <c r="DZT19"/>
      <c r="DZU19"/>
      <c r="DZV19"/>
      <c r="DZW19"/>
      <c r="DZX19"/>
      <c r="DZY19"/>
      <c r="DZZ19"/>
      <c r="EAA19"/>
      <c r="EAB19"/>
      <c r="EAC19"/>
      <c r="EAD19"/>
      <c r="EAE19"/>
      <c r="EAF19"/>
      <c r="EAG19"/>
      <c r="EAH19"/>
      <c r="EAI19"/>
      <c r="EAJ19"/>
      <c r="EAK19"/>
      <c r="EAL19"/>
      <c r="EAM19"/>
      <c r="EAN19"/>
      <c r="EAO19"/>
      <c r="EAP19"/>
      <c r="EAQ19"/>
      <c r="EAR19"/>
      <c r="EAS19"/>
      <c r="EAT19"/>
      <c r="EAU19"/>
      <c r="EAV19"/>
      <c r="EAW19"/>
      <c r="EAX19"/>
      <c r="EAY19"/>
      <c r="EAZ19"/>
      <c r="EBA19"/>
      <c r="EBB19"/>
      <c r="EBC19"/>
      <c r="EBD19"/>
      <c r="EBE19"/>
      <c r="EBF19"/>
      <c r="EBG19"/>
      <c r="EBH19"/>
      <c r="EBI19"/>
      <c r="EBJ19"/>
      <c r="EBK19"/>
      <c r="EBL19"/>
      <c r="EBM19"/>
      <c r="EBN19"/>
      <c r="EBO19"/>
      <c r="EBP19"/>
      <c r="EBQ19"/>
      <c r="EBR19"/>
      <c r="EBS19"/>
      <c r="EBT19"/>
      <c r="EBU19"/>
      <c r="EBV19"/>
      <c r="EBW19"/>
      <c r="EBX19"/>
      <c r="EBY19"/>
      <c r="EBZ19"/>
      <c r="ECA19"/>
      <c r="ECB19"/>
      <c r="ECC19"/>
      <c r="ECD19"/>
      <c r="ECE19"/>
      <c r="ECF19"/>
      <c r="ECG19"/>
      <c r="ECH19"/>
      <c r="ECI19"/>
      <c r="ECJ19"/>
      <c r="ECK19"/>
      <c r="ECL19"/>
      <c r="ECM19"/>
      <c r="ECN19"/>
      <c r="ECO19"/>
      <c r="ECP19"/>
      <c r="ECQ19"/>
      <c r="ECR19"/>
      <c r="ECS19"/>
      <c r="ECT19"/>
      <c r="ECU19"/>
      <c r="ECV19"/>
      <c r="ECW19"/>
      <c r="ECX19"/>
      <c r="ECY19"/>
      <c r="ECZ19"/>
      <c r="EDA19"/>
      <c r="EDB19"/>
      <c r="EDC19"/>
      <c r="EDD19"/>
      <c r="EDE19"/>
      <c r="EDF19"/>
      <c r="EDG19"/>
      <c r="EDH19"/>
      <c r="EDI19"/>
      <c r="EDJ19"/>
      <c r="EDK19"/>
      <c r="EDL19"/>
      <c r="EDM19"/>
      <c r="EDN19"/>
      <c r="EDO19"/>
      <c r="EDP19"/>
      <c r="EDQ19"/>
    </row>
    <row r="20" spans="2:3501" x14ac:dyDescent="0.2"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  <c r="IV20"/>
      <c r="IW20"/>
      <c r="IX20"/>
      <c r="IY20"/>
      <c r="IZ20"/>
      <c r="JA20"/>
      <c r="JB20"/>
      <c r="JC20"/>
      <c r="JD20"/>
      <c r="JE20"/>
      <c r="JF20"/>
      <c r="JG20"/>
      <c r="JH20"/>
      <c r="JI20"/>
      <c r="JJ20"/>
      <c r="JK20"/>
      <c r="JL20"/>
      <c r="JM20"/>
      <c r="JN20"/>
      <c r="JO20"/>
      <c r="JP20"/>
      <c r="JQ20"/>
      <c r="JR20"/>
      <c r="JS20"/>
      <c r="JT20"/>
      <c r="JU20"/>
      <c r="JV20"/>
      <c r="JW20"/>
      <c r="JX20"/>
      <c r="JY20"/>
      <c r="JZ20"/>
      <c r="KA20"/>
      <c r="KB20"/>
      <c r="KC20"/>
      <c r="KD20"/>
      <c r="KE20"/>
      <c r="KF20"/>
      <c r="KG20"/>
      <c r="KH20"/>
      <c r="KI20"/>
      <c r="KJ20"/>
      <c r="KK20"/>
      <c r="KL20"/>
      <c r="KM20"/>
      <c r="KN20"/>
      <c r="KO20"/>
      <c r="KP20"/>
      <c r="KQ20"/>
      <c r="KR20"/>
      <c r="KS20"/>
      <c r="KT20"/>
      <c r="KU20"/>
      <c r="KV20"/>
      <c r="KW20"/>
      <c r="KX20"/>
      <c r="KY20"/>
      <c r="KZ20"/>
      <c r="LA20"/>
      <c r="LB20"/>
      <c r="LC20"/>
      <c r="LD20"/>
      <c r="LE20"/>
      <c r="LF20"/>
      <c r="LG20"/>
      <c r="LH20"/>
      <c r="LI20"/>
      <c r="LJ20"/>
      <c r="LK20"/>
      <c r="LL20"/>
      <c r="LM20"/>
      <c r="LN20"/>
      <c r="LO20"/>
      <c r="LP20"/>
      <c r="LQ20"/>
      <c r="LR20"/>
      <c r="LS20"/>
      <c r="LT20"/>
      <c r="LU20"/>
      <c r="LV20"/>
      <c r="LW20"/>
      <c r="LX20"/>
      <c r="LY20"/>
      <c r="LZ20"/>
      <c r="MA20"/>
      <c r="MB20"/>
      <c r="MC20"/>
      <c r="MD20"/>
      <c r="ME20"/>
      <c r="MF20"/>
      <c r="MG20"/>
      <c r="MH20"/>
      <c r="MI20"/>
      <c r="MJ20"/>
      <c r="MK20"/>
      <c r="ML20"/>
      <c r="MM20"/>
      <c r="MN20"/>
      <c r="MO20"/>
      <c r="MP20"/>
      <c r="MQ20"/>
      <c r="MR20"/>
      <c r="MS20"/>
      <c r="MT20"/>
      <c r="MU20"/>
      <c r="MV20"/>
      <c r="MW20"/>
      <c r="MX20"/>
      <c r="MY20"/>
      <c r="MZ20"/>
      <c r="NA20"/>
      <c r="NB20"/>
      <c r="NC20"/>
      <c r="ND20"/>
      <c r="NE20"/>
      <c r="NF20"/>
      <c r="NG20"/>
      <c r="NH20"/>
      <c r="NI20"/>
      <c r="NJ20"/>
      <c r="NK20"/>
      <c r="NL20"/>
      <c r="NM20"/>
      <c r="NN20"/>
      <c r="NO20"/>
      <c r="NP20"/>
      <c r="NQ20"/>
      <c r="NR20"/>
      <c r="NS20"/>
      <c r="NT20"/>
      <c r="NU20"/>
      <c r="NV20"/>
      <c r="NW20"/>
      <c r="NX20"/>
      <c r="NY20"/>
      <c r="NZ20"/>
      <c r="OA20"/>
      <c r="OB20"/>
      <c r="OC20"/>
      <c r="OD20"/>
      <c r="OE20"/>
      <c r="OF20"/>
      <c r="OG20"/>
      <c r="OH20"/>
      <c r="OI20"/>
      <c r="OJ20"/>
      <c r="OK20"/>
      <c r="OL20"/>
      <c r="OM20"/>
      <c r="ON20"/>
      <c r="OO20"/>
      <c r="OP20"/>
      <c r="OQ20"/>
      <c r="OR20"/>
      <c r="OS20"/>
      <c r="OT20"/>
      <c r="OU20"/>
      <c r="OV20"/>
      <c r="OW20"/>
      <c r="OX20"/>
      <c r="OY20"/>
      <c r="OZ20"/>
      <c r="PA20"/>
      <c r="PB20"/>
      <c r="PC20"/>
      <c r="PD20"/>
      <c r="PE20"/>
      <c r="PF20"/>
      <c r="PG20"/>
      <c r="PH20"/>
      <c r="PI20"/>
      <c r="PJ20"/>
      <c r="PK20"/>
      <c r="PL20"/>
      <c r="PM20"/>
      <c r="PN20"/>
      <c r="PO20"/>
      <c r="PP20"/>
      <c r="PQ20"/>
      <c r="PR20"/>
      <c r="PS20"/>
      <c r="PT20"/>
      <c r="PU20"/>
      <c r="PV20"/>
      <c r="PW20"/>
      <c r="PX20"/>
      <c r="PY20"/>
      <c r="PZ20"/>
      <c r="QA20"/>
      <c r="QB20"/>
      <c r="QC20"/>
      <c r="QD20"/>
      <c r="QE20"/>
      <c r="QF20"/>
      <c r="QG20"/>
      <c r="QH20"/>
      <c r="QI20"/>
      <c r="QJ20"/>
      <c r="QK20"/>
      <c r="QL20"/>
      <c r="QM20"/>
      <c r="QN20"/>
      <c r="QO20"/>
      <c r="QP20"/>
      <c r="QQ20"/>
      <c r="QR20"/>
      <c r="QS20"/>
      <c r="QT20"/>
      <c r="QU20"/>
      <c r="QV20"/>
      <c r="QW20"/>
      <c r="QX20"/>
      <c r="QY20"/>
      <c r="QZ20"/>
      <c r="RA20"/>
      <c r="RB20"/>
      <c r="RC20"/>
      <c r="RD20"/>
      <c r="RE20"/>
      <c r="RF20"/>
      <c r="RG20"/>
      <c r="RH20"/>
      <c r="RI20"/>
      <c r="RJ20"/>
      <c r="RK20"/>
      <c r="RL20"/>
      <c r="RM20"/>
      <c r="RN20"/>
      <c r="RO20"/>
      <c r="RP20"/>
      <c r="RQ20"/>
      <c r="RR20"/>
      <c r="RS20"/>
      <c r="RT20"/>
      <c r="RU20"/>
      <c r="RV20"/>
      <c r="RW20"/>
      <c r="RX20"/>
      <c r="RY20"/>
      <c r="RZ20"/>
      <c r="SA20"/>
      <c r="SB20"/>
      <c r="SC20"/>
      <c r="SD20"/>
      <c r="SE20"/>
      <c r="SF20"/>
      <c r="SG20"/>
      <c r="SH20"/>
      <c r="SI20"/>
      <c r="SJ20"/>
      <c r="SK20"/>
      <c r="SL20"/>
      <c r="SM20"/>
      <c r="SN20"/>
      <c r="SO20"/>
      <c r="SP20"/>
      <c r="SQ20"/>
      <c r="SR20"/>
      <c r="SS20"/>
      <c r="ST20"/>
      <c r="SU20"/>
      <c r="SV20"/>
      <c r="SW20"/>
      <c r="SX20"/>
      <c r="SY20"/>
      <c r="SZ20"/>
      <c r="TA20"/>
      <c r="TB20"/>
      <c r="TC20"/>
      <c r="TD20"/>
      <c r="TE20"/>
      <c r="TF20"/>
      <c r="TG20"/>
      <c r="TH20"/>
      <c r="TI20"/>
      <c r="TJ20"/>
      <c r="TK20"/>
      <c r="TL20"/>
      <c r="TM20"/>
      <c r="TN20"/>
      <c r="TO20"/>
      <c r="TP20"/>
      <c r="TQ20"/>
      <c r="TR20"/>
      <c r="TS20"/>
      <c r="TT20"/>
      <c r="TU20"/>
      <c r="TV20"/>
      <c r="TW20"/>
      <c r="TX20"/>
      <c r="TY20"/>
      <c r="TZ20"/>
      <c r="UA20"/>
      <c r="UB20"/>
      <c r="UC20"/>
      <c r="UD20"/>
      <c r="UE20"/>
      <c r="UF20"/>
      <c r="UG20"/>
      <c r="UH20"/>
      <c r="UI20"/>
      <c r="UJ20"/>
      <c r="UK20"/>
      <c r="UL20"/>
      <c r="UM20"/>
      <c r="UN20"/>
      <c r="UO20"/>
      <c r="UP20"/>
      <c r="UQ20"/>
      <c r="UR20"/>
      <c r="US20"/>
      <c r="UT20"/>
      <c r="UU20"/>
      <c r="UV20"/>
      <c r="UW20"/>
      <c r="UX20"/>
      <c r="UY20"/>
      <c r="UZ20"/>
      <c r="VA20"/>
      <c r="VB20"/>
      <c r="VC20"/>
      <c r="VD20"/>
      <c r="VE20"/>
      <c r="VF20"/>
      <c r="VG20"/>
      <c r="VH20"/>
      <c r="VI20"/>
      <c r="VJ20"/>
      <c r="VK20"/>
      <c r="VL20"/>
      <c r="VM20"/>
      <c r="VN20"/>
      <c r="VO20"/>
      <c r="VP20"/>
      <c r="VQ20"/>
      <c r="VR20"/>
      <c r="VS20"/>
      <c r="VT20"/>
      <c r="VU20"/>
      <c r="VV20"/>
      <c r="VW20"/>
      <c r="VX20"/>
      <c r="VY20"/>
      <c r="VZ20"/>
      <c r="WA20"/>
      <c r="WB20"/>
      <c r="WC20"/>
      <c r="WD20"/>
      <c r="WE20"/>
      <c r="WF20"/>
      <c r="WG20"/>
      <c r="WH20"/>
      <c r="WI20"/>
      <c r="WJ20"/>
      <c r="WK20"/>
      <c r="WL20"/>
      <c r="WM20"/>
      <c r="WN20"/>
      <c r="WO20"/>
      <c r="WP20"/>
      <c r="WQ20"/>
      <c r="WR20"/>
      <c r="WS20"/>
      <c r="WT20"/>
      <c r="WU20"/>
      <c r="WV20"/>
      <c r="WW20"/>
      <c r="WX20"/>
      <c r="WY20"/>
      <c r="WZ20"/>
      <c r="XA20"/>
      <c r="XB20"/>
      <c r="XC20"/>
      <c r="XD20"/>
      <c r="XE20"/>
      <c r="XF20"/>
      <c r="XG20"/>
      <c r="XH20"/>
      <c r="XI20"/>
      <c r="XJ20"/>
      <c r="XK20"/>
      <c r="XL20"/>
      <c r="XM20"/>
      <c r="XN20"/>
      <c r="XO20"/>
      <c r="XP20"/>
      <c r="XQ20"/>
      <c r="XR20"/>
      <c r="XS20"/>
      <c r="XT20"/>
      <c r="XU20"/>
      <c r="XV20"/>
      <c r="XW20"/>
      <c r="XX20"/>
      <c r="XY20"/>
      <c r="XZ20"/>
      <c r="YA20"/>
      <c r="YB20"/>
      <c r="YC20"/>
      <c r="YD20"/>
      <c r="YE20"/>
      <c r="YF20"/>
      <c r="YG20"/>
      <c r="YH20"/>
      <c r="YI20"/>
      <c r="YJ20"/>
      <c r="YK20"/>
      <c r="YL20"/>
      <c r="YM20"/>
      <c r="YN20"/>
      <c r="YO20"/>
      <c r="YP20"/>
      <c r="YQ20"/>
      <c r="YR20"/>
      <c r="YS20"/>
      <c r="YT20"/>
      <c r="YU20"/>
      <c r="YV20"/>
      <c r="YW20"/>
      <c r="YX20"/>
      <c r="YY20"/>
      <c r="YZ20"/>
      <c r="ZA20"/>
      <c r="ZB20"/>
      <c r="ZC20"/>
      <c r="ZD20"/>
      <c r="ZE20"/>
      <c r="ZF20"/>
      <c r="ZG20"/>
      <c r="ZH20"/>
      <c r="ZI20"/>
      <c r="ZJ20"/>
      <c r="ZK20"/>
      <c r="ZL20"/>
      <c r="ZM20"/>
      <c r="ZN20"/>
      <c r="ZO20"/>
      <c r="ZP20"/>
      <c r="ZQ20"/>
      <c r="ZR20"/>
      <c r="ZS20"/>
      <c r="ZT20"/>
      <c r="ZU20"/>
      <c r="ZV20"/>
      <c r="ZW20"/>
      <c r="ZX20"/>
      <c r="ZY20"/>
      <c r="ZZ20"/>
      <c r="AAA20"/>
      <c r="AAB20"/>
      <c r="AAC20"/>
      <c r="AAD20"/>
      <c r="AAE20"/>
      <c r="AAF20"/>
      <c r="AAG20"/>
      <c r="AAH20"/>
      <c r="AAI20"/>
      <c r="AAJ20"/>
      <c r="AAK20"/>
      <c r="AAL20"/>
      <c r="AAM20"/>
      <c r="AAN20"/>
      <c r="AAO20"/>
      <c r="AAP20"/>
      <c r="AAQ20"/>
      <c r="AAR20"/>
      <c r="AAS20"/>
      <c r="AAT20"/>
      <c r="AAU20"/>
      <c r="AAV20"/>
      <c r="AAW20"/>
      <c r="AAX20"/>
      <c r="AAY20"/>
      <c r="AAZ20"/>
      <c r="ABA20"/>
      <c r="ABB20"/>
      <c r="ABC20"/>
      <c r="ABD20"/>
      <c r="ABE20"/>
      <c r="ABF20"/>
      <c r="ABG20"/>
      <c r="ABH20"/>
      <c r="ABI20"/>
      <c r="ABJ20"/>
      <c r="ABK20"/>
      <c r="ABL20"/>
      <c r="ABM20"/>
      <c r="ABN20"/>
      <c r="ABO20"/>
      <c r="ABP20"/>
      <c r="ABQ20"/>
      <c r="ABR20"/>
      <c r="ABS20"/>
      <c r="ABT20"/>
      <c r="ABU20"/>
      <c r="ABV20"/>
      <c r="ABW20"/>
      <c r="ABX20"/>
      <c r="ABY20"/>
      <c r="ABZ20"/>
      <c r="ACA20"/>
      <c r="ACB20"/>
      <c r="ACC20"/>
      <c r="ACD20"/>
      <c r="ACE20"/>
      <c r="ACF20"/>
      <c r="ACG20"/>
      <c r="ACH20"/>
      <c r="ACI20"/>
      <c r="ACJ20"/>
      <c r="ACK20"/>
      <c r="ACL20"/>
      <c r="ACM20"/>
      <c r="ACN20"/>
      <c r="ACO20"/>
      <c r="ACP20"/>
      <c r="ACQ20"/>
      <c r="ACR20"/>
      <c r="ACS20"/>
      <c r="ACT20"/>
      <c r="ACU20"/>
      <c r="ACV20"/>
      <c r="ACW20"/>
      <c r="ACX20"/>
      <c r="ACY20"/>
      <c r="ACZ20"/>
      <c r="ADA20"/>
      <c r="ADB20"/>
      <c r="ADC20"/>
      <c r="ADD20"/>
      <c r="ADE20"/>
      <c r="ADF20"/>
      <c r="ADG20"/>
      <c r="ADH20"/>
      <c r="ADI20"/>
      <c r="ADJ20"/>
      <c r="ADK20"/>
      <c r="ADL20"/>
      <c r="ADM20"/>
      <c r="ADN20"/>
      <c r="ADO20"/>
      <c r="ADP20"/>
      <c r="ADQ20"/>
      <c r="ADR20"/>
      <c r="ADS20"/>
      <c r="ADT20"/>
      <c r="ADU20"/>
      <c r="ADV20"/>
      <c r="ADW20"/>
      <c r="ADX20"/>
      <c r="ADY20"/>
      <c r="ADZ20"/>
      <c r="AEA20"/>
      <c r="AEB20"/>
      <c r="AEC20"/>
      <c r="AED20"/>
      <c r="AEE20"/>
      <c r="AEF20"/>
      <c r="AEG20"/>
      <c r="AEH20"/>
      <c r="AEI20"/>
      <c r="AEJ20"/>
      <c r="AEK20"/>
      <c r="AEL20"/>
      <c r="AEM20"/>
      <c r="AEN20"/>
      <c r="AEO20"/>
      <c r="AEP20"/>
      <c r="AEQ20"/>
      <c r="AER20"/>
      <c r="AES20"/>
      <c r="AET20"/>
      <c r="AEU20"/>
      <c r="AEV20"/>
      <c r="AEW20"/>
      <c r="AEX20"/>
      <c r="AEY20"/>
      <c r="AEZ20"/>
      <c r="AFA20"/>
      <c r="AFB20"/>
      <c r="AFC20"/>
      <c r="AFD20"/>
      <c r="AFE20"/>
      <c r="AFF20"/>
      <c r="AFG20"/>
      <c r="AFH20"/>
      <c r="AFI20"/>
      <c r="AFJ20"/>
      <c r="AFK20"/>
      <c r="AFL20"/>
      <c r="AFM20"/>
      <c r="AFN20"/>
      <c r="AFO20"/>
      <c r="AFP20"/>
      <c r="AFQ20"/>
      <c r="AFR20"/>
      <c r="AFS20"/>
      <c r="AFT20"/>
      <c r="AFU20"/>
      <c r="AFV20"/>
      <c r="AFW20"/>
      <c r="AFX20"/>
      <c r="AFY20"/>
      <c r="AFZ20"/>
      <c r="AGA20"/>
      <c r="AGB20"/>
      <c r="AGC20"/>
      <c r="AGD20"/>
      <c r="AGE20"/>
      <c r="AGF20"/>
      <c r="AGG20"/>
      <c r="AGH20"/>
      <c r="AGI20"/>
      <c r="AGJ20"/>
      <c r="AGK20"/>
      <c r="AGL20"/>
      <c r="AGM20"/>
      <c r="AGN20"/>
      <c r="AGO20"/>
      <c r="AGP20"/>
      <c r="AGQ20"/>
      <c r="AGR20"/>
      <c r="AGS20"/>
      <c r="AGT20"/>
      <c r="AGU20"/>
      <c r="AGV20"/>
      <c r="AGW20"/>
      <c r="AGX20"/>
      <c r="AGY20"/>
      <c r="AGZ20"/>
      <c r="AHA20"/>
      <c r="AHB20"/>
      <c r="AHC20"/>
      <c r="AHD20"/>
      <c r="AHE20"/>
      <c r="AHF20"/>
      <c r="AHG20"/>
      <c r="AHH20"/>
      <c r="AHI20"/>
      <c r="AHJ20"/>
      <c r="AHK20"/>
      <c r="AHL20"/>
      <c r="AHM20"/>
      <c r="AHN20"/>
      <c r="AHO20"/>
      <c r="AHP20"/>
      <c r="AHQ20"/>
      <c r="AHR20"/>
      <c r="AHS20"/>
      <c r="AHT20"/>
      <c r="AHU20"/>
      <c r="AHV20"/>
      <c r="AHW20"/>
      <c r="AHX20"/>
      <c r="AHY20"/>
      <c r="AHZ20"/>
      <c r="AIA20"/>
      <c r="AIB20"/>
      <c r="AIC20"/>
      <c r="AID20"/>
      <c r="AIE20"/>
      <c r="AIF20"/>
      <c r="AIG20"/>
      <c r="AIH20"/>
      <c r="AII20"/>
      <c r="AIJ20"/>
      <c r="AIK20"/>
      <c r="AIL20"/>
      <c r="AIM20"/>
      <c r="AIN20"/>
      <c r="AIO20"/>
      <c r="AIP20"/>
      <c r="AIQ20"/>
      <c r="AIR20"/>
      <c r="AIS20"/>
      <c r="AIT20"/>
      <c r="AIU20"/>
      <c r="AIV20"/>
      <c r="AIW20"/>
      <c r="AIX20"/>
      <c r="AIY20"/>
      <c r="AIZ20"/>
      <c r="AJA20"/>
      <c r="AJB20"/>
      <c r="AJC20"/>
      <c r="AJD20"/>
      <c r="AJE20"/>
      <c r="AJF20"/>
      <c r="AJG20"/>
      <c r="AJH20"/>
      <c r="AJI20"/>
      <c r="AJJ20"/>
      <c r="AJK20"/>
      <c r="AJL20"/>
      <c r="AJM20"/>
      <c r="AJN20"/>
      <c r="AJO20"/>
      <c r="AJP20"/>
      <c r="AJQ20"/>
      <c r="AJR20"/>
      <c r="AJS20"/>
      <c r="AJT20"/>
      <c r="AJU20"/>
      <c r="AJV20"/>
      <c r="AJW20"/>
      <c r="AJX20"/>
      <c r="AJY20"/>
      <c r="AJZ20"/>
      <c r="AKA20"/>
      <c r="AKB20"/>
      <c r="AKC20"/>
      <c r="AKD20"/>
      <c r="AKE20"/>
      <c r="AKF20"/>
      <c r="AKG20"/>
      <c r="AKH20"/>
      <c r="AKI20"/>
      <c r="AKJ20"/>
      <c r="AKK20"/>
      <c r="AKL20"/>
      <c r="AKM20"/>
      <c r="AKN20"/>
      <c r="AKO20"/>
      <c r="AKP20"/>
      <c r="AKQ20"/>
      <c r="AKR20"/>
      <c r="AKS20"/>
      <c r="AKT20"/>
      <c r="AKU20"/>
      <c r="AKV20"/>
      <c r="AKW20"/>
      <c r="AKX20"/>
      <c r="AKY20"/>
      <c r="AKZ20"/>
      <c r="ALA20"/>
      <c r="ALB20"/>
      <c r="ALC20"/>
      <c r="ALD20"/>
      <c r="ALE20"/>
      <c r="ALF20"/>
      <c r="ALG20"/>
      <c r="ALH20"/>
      <c r="ALI20"/>
      <c r="ALJ20"/>
      <c r="ALK20"/>
      <c r="ALL20"/>
      <c r="ALM20"/>
      <c r="ALN20"/>
      <c r="ALO20"/>
      <c r="ALP20"/>
      <c r="ALQ20"/>
      <c r="ALR20"/>
      <c r="ALS20"/>
      <c r="ALT20"/>
      <c r="ALU20"/>
      <c r="ALV20"/>
      <c r="ALW20"/>
      <c r="ALX20"/>
      <c r="ALY20"/>
      <c r="ALZ20"/>
      <c r="AMA20"/>
      <c r="AMB20"/>
      <c r="AMC20"/>
      <c r="AMD20"/>
      <c r="AME20"/>
      <c r="AMF20"/>
      <c r="AMG20"/>
      <c r="AMH20"/>
      <c r="AMI20"/>
      <c r="AMJ20"/>
      <c r="AMK20"/>
      <c r="AML20"/>
      <c r="AMM20"/>
      <c r="AMN20"/>
      <c r="AMO20"/>
      <c r="AMP20"/>
      <c r="AMQ20"/>
      <c r="AMR20"/>
      <c r="AMS20"/>
      <c r="AMT20"/>
      <c r="AMU20"/>
      <c r="AMV20"/>
      <c r="AMW20"/>
      <c r="AMX20"/>
      <c r="AMY20"/>
      <c r="AMZ20"/>
      <c r="ANA20"/>
      <c r="ANB20"/>
      <c r="ANC20"/>
      <c r="AND20"/>
      <c r="ANE20"/>
      <c r="ANF20"/>
      <c r="ANG20"/>
      <c r="ANH20"/>
      <c r="ANI20"/>
      <c r="ANJ20"/>
      <c r="ANK20"/>
      <c r="ANL20"/>
      <c r="ANM20"/>
      <c r="ANN20"/>
      <c r="ANO20"/>
      <c r="ANP20"/>
      <c r="ANQ20"/>
      <c r="ANR20"/>
      <c r="ANS20"/>
      <c r="ANT20"/>
      <c r="ANU20"/>
      <c r="ANV20"/>
      <c r="ANW20"/>
      <c r="ANX20"/>
      <c r="ANY20"/>
      <c r="ANZ20"/>
      <c r="AOA20"/>
      <c r="AOB20"/>
      <c r="AOC20"/>
      <c r="AOD20"/>
      <c r="AOE20"/>
      <c r="AOF20"/>
      <c r="AOG20"/>
      <c r="AOH20"/>
      <c r="AOI20"/>
      <c r="AOJ20"/>
      <c r="AOK20"/>
      <c r="AOL20"/>
      <c r="AOM20"/>
      <c r="AON20"/>
      <c r="AOO20"/>
      <c r="AOP20"/>
      <c r="AOQ20"/>
      <c r="AOR20"/>
      <c r="AOS20"/>
      <c r="AOT20"/>
      <c r="AOU20"/>
      <c r="AOV20"/>
      <c r="AOW20"/>
      <c r="AOX20"/>
      <c r="AOY20"/>
      <c r="AOZ20"/>
      <c r="APA20"/>
      <c r="APB20"/>
      <c r="APC20"/>
      <c r="APD20"/>
      <c r="APE20"/>
      <c r="APF20"/>
      <c r="APG20"/>
      <c r="APH20"/>
      <c r="API20"/>
      <c r="APJ20"/>
      <c r="APK20"/>
      <c r="APL20"/>
      <c r="APM20"/>
      <c r="APN20"/>
      <c r="APO20"/>
      <c r="APP20"/>
      <c r="APQ20"/>
      <c r="APR20"/>
      <c r="APS20"/>
      <c r="APT20"/>
      <c r="APU20"/>
      <c r="APV20"/>
      <c r="APW20"/>
      <c r="APX20"/>
      <c r="APY20"/>
      <c r="APZ20"/>
      <c r="AQA20"/>
      <c r="AQB20"/>
      <c r="AQC20"/>
      <c r="AQD20"/>
      <c r="AQE20"/>
      <c r="AQF20"/>
      <c r="AQG20"/>
      <c r="AQH20"/>
      <c r="AQI20"/>
      <c r="AQJ20"/>
      <c r="AQK20"/>
      <c r="AQL20"/>
      <c r="AQM20"/>
      <c r="AQN20"/>
      <c r="AQO20"/>
      <c r="AQP20"/>
      <c r="AQQ20"/>
      <c r="AQR20"/>
      <c r="AQS20"/>
      <c r="AQT20"/>
      <c r="AQU20"/>
      <c r="AQV20"/>
      <c r="AQW20"/>
      <c r="AQX20"/>
      <c r="AQY20"/>
      <c r="AQZ20"/>
      <c r="ARA20"/>
      <c r="ARB20"/>
      <c r="ARC20"/>
      <c r="ARD20"/>
      <c r="ARE20"/>
      <c r="ARF20"/>
      <c r="ARG20"/>
      <c r="ARH20"/>
      <c r="ARI20"/>
      <c r="ARJ20"/>
      <c r="ARK20"/>
      <c r="ARL20"/>
      <c r="ARM20"/>
      <c r="ARN20"/>
      <c r="ARO20"/>
      <c r="ARP20"/>
      <c r="ARQ20"/>
      <c r="ARR20"/>
      <c r="ARS20"/>
      <c r="ART20"/>
      <c r="ARU20"/>
      <c r="ARV20"/>
      <c r="ARW20"/>
      <c r="ARX20"/>
      <c r="ARY20"/>
      <c r="ARZ20"/>
      <c r="ASA20"/>
      <c r="ASB20"/>
      <c r="ASC20"/>
      <c r="ASD20"/>
      <c r="ASE20"/>
      <c r="ASF20"/>
      <c r="ASG20"/>
      <c r="ASH20"/>
      <c r="ASI20"/>
      <c r="ASJ20"/>
      <c r="ASK20"/>
      <c r="ASL20"/>
      <c r="ASM20"/>
      <c r="ASN20"/>
      <c r="ASO20"/>
      <c r="ASP20"/>
      <c r="ASQ20"/>
      <c r="ASR20"/>
      <c r="ASS20"/>
      <c r="AST20"/>
      <c r="ASU20"/>
      <c r="ASV20"/>
      <c r="ASW20"/>
      <c r="ASX20"/>
      <c r="ASY20"/>
      <c r="ASZ20"/>
      <c r="ATA20"/>
      <c r="ATB20"/>
      <c r="ATC20"/>
      <c r="ATD20"/>
      <c r="ATE20"/>
      <c r="ATF20"/>
      <c r="ATG20"/>
      <c r="ATH20"/>
      <c r="ATI20"/>
      <c r="ATJ20"/>
      <c r="ATK20"/>
      <c r="ATL20"/>
      <c r="ATM20"/>
      <c r="ATN20"/>
      <c r="ATO20"/>
      <c r="ATP20"/>
      <c r="ATQ20"/>
      <c r="ATR20"/>
      <c r="ATS20"/>
      <c r="ATT20"/>
      <c r="ATU20"/>
      <c r="ATV20"/>
      <c r="ATW20"/>
      <c r="ATX20"/>
      <c r="ATY20"/>
      <c r="ATZ20"/>
      <c r="AUA20"/>
      <c r="AUB20"/>
      <c r="AUC20"/>
      <c r="AUD20"/>
      <c r="AUE20"/>
      <c r="AUF20"/>
      <c r="AUG20"/>
      <c r="AUH20"/>
      <c r="AUI20"/>
      <c r="AUJ20"/>
      <c r="AUK20"/>
      <c r="AUL20"/>
      <c r="AUM20"/>
      <c r="AUN20"/>
      <c r="AUO20"/>
      <c r="AUP20"/>
      <c r="AUQ20"/>
      <c r="AUR20"/>
      <c r="AUS20"/>
      <c r="AUT20"/>
      <c r="AUU20"/>
      <c r="AUV20"/>
      <c r="AUW20"/>
      <c r="AUX20"/>
      <c r="AUY20"/>
      <c r="AUZ20"/>
      <c r="AVA20"/>
      <c r="AVB20"/>
      <c r="AVC20"/>
      <c r="AVD20"/>
      <c r="AVE20"/>
      <c r="AVF20"/>
      <c r="AVG20"/>
      <c r="AVH20"/>
      <c r="AVI20"/>
      <c r="AVJ20"/>
      <c r="AVK20"/>
      <c r="AVL20"/>
      <c r="AVM20"/>
      <c r="AVN20"/>
      <c r="AVO20"/>
      <c r="AVP20"/>
      <c r="AVQ20"/>
      <c r="AVR20"/>
      <c r="AVS20"/>
      <c r="AVT20"/>
      <c r="AVU20"/>
      <c r="AVV20"/>
      <c r="AVW20"/>
      <c r="AVX20"/>
      <c r="AVY20"/>
      <c r="AVZ20"/>
      <c r="AWA20"/>
      <c r="AWB20"/>
      <c r="AWC20"/>
      <c r="AWD20"/>
      <c r="AWE20"/>
      <c r="AWF20"/>
      <c r="AWG20"/>
      <c r="AWH20"/>
      <c r="AWI20"/>
      <c r="AWJ20"/>
      <c r="AWK20"/>
      <c r="AWL20"/>
      <c r="AWM20"/>
      <c r="AWN20"/>
      <c r="AWO20"/>
      <c r="AWP20"/>
      <c r="AWQ20"/>
      <c r="AWR20"/>
      <c r="AWS20"/>
      <c r="AWT20"/>
      <c r="AWU20"/>
      <c r="AWV20"/>
      <c r="AWW20"/>
      <c r="AWX20"/>
      <c r="AWY20"/>
      <c r="AWZ20"/>
      <c r="AXA20"/>
      <c r="AXB20"/>
      <c r="AXC20"/>
      <c r="AXD20"/>
      <c r="AXE20"/>
      <c r="AXF20"/>
      <c r="AXG20"/>
      <c r="AXH20"/>
      <c r="AXI20"/>
      <c r="AXJ20"/>
      <c r="AXK20"/>
      <c r="AXL20"/>
      <c r="AXM20"/>
      <c r="AXN20"/>
      <c r="AXO20"/>
      <c r="AXP20"/>
      <c r="AXQ20"/>
      <c r="AXR20"/>
      <c r="AXS20"/>
      <c r="AXT20"/>
      <c r="AXU20"/>
      <c r="AXV20"/>
      <c r="AXW20"/>
      <c r="AXX20"/>
      <c r="AXY20"/>
      <c r="AXZ20"/>
      <c r="AYA20"/>
      <c r="AYB20"/>
      <c r="AYC20"/>
      <c r="AYD20"/>
      <c r="AYE20"/>
      <c r="AYF20"/>
      <c r="AYG20"/>
      <c r="AYH20"/>
      <c r="AYI20"/>
      <c r="AYJ20"/>
      <c r="AYK20"/>
      <c r="AYL20"/>
      <c r="AYM20"/>
      <c r="AYN20"/>
      <c r="AYO20"/>
      <c r="AYP20"/>
      <c r="AYQ20"/>
      <c r="AYR20"/>
      <c r="AYS20"/>
      <c r="AYT20"/>
      <c r="AYU20"/>
      <c r="AYV20"/>
      <c r="AYW20"/>
      <c r="AYX20"/>
      <c r="AYY20"/>
      <c r="AYZ20"/>
      <c r="AZA20"/>
      <c r="AZB20"/>
      <c r="AZC20"/>
      <c r="AZD20"/>
      <c r="AZE20"/>
      <c r="AZF20"/>
      <c r="AZG20"/>
      <c r="AZH20"/>
      <c r="AZI20"/>
      <c r="AZJ20"/>
      <c r="AZK20"/>
      <c r="AZL20"/>
      <c r="AZM20"/>
      <c r="AZN20"/>
      <c r="AZO20"/>
      <c r="AZP20"/>
      <c r="AZQ20"/>
      <c r="AZR20"/>
      <c r="AZS20"/>
      <c r="AZT20"/>
      <c r="AZU20"/>
      <c r="AZV20"/>
      <c r="AZW20"/>
      <c r="AZX20"/>
      <c r="AZY20"/>
      <c r="AZZ20"/>
      <c r="BAA20"/>
      <c r="BAB20"/>
      <c r="BAC20"/>
      <c r="BAD20"/>
      <c r="BAE20"/>
      <c r="BAF20"/>
      <c r="BAG20"/>
      <c r="BAH20"/>
      <c r="BAI20"/>
      <c r="BAJ20"/>
      <c r="BAK20"/>
      <c r="BAL20"/>
      <c r="BAM20"/>
      <c r="BAN20"/>
      <c r="BAO20"/>
      <c r="BAP20"/>
      <c r="BAQ20"/>
      <c r="BAR20"/>
      <c r="BAS20"/>
      <c r="BAT20"/>
      <c r="BAU20"/>
      <c r="BAV20"/>
      <c r="BAW20"/>
      <c r="BAX20"/>
      <c r="BAY20"/>
      <c r="BAZ20"/>
      <c r="BBA20"/>
      <c r="BBB20"/>
      <c r="BBC20"/>
      <c r="BBD20"/>
      <c r="BBE20"/>
      <c r="BBF20"/>
      <c r="BBG20"/>
      <c r="BBH20"/>
      <c r="BBI20"/>
      <c r="BBJ20"/>
      <c r="BBK20"/>
      <c r="BBL20"/>
      <c r="BBM20"/>
      <c r="BBN20"/>
      <c r="BBO20"/>
      <c r="BBP20"/>
      <c r="BBQ20"/>
      <c r="BBR20"/>
      <c r="BBS20"/>
      <c r="BBT20"/>
      <c r="BBU20"/>
      <c r="BBV20"/>
      <c r="BBW20"/>
      <c r="BBX20"/>
      <c r="BBY20"/>
      <c r="BBZ20"/>
      <c r="BCA20"/>
      <c r="BCB20"/>
      <c r="BCC20"/>
      <c r="BCD20"/>
      <c r="BCE20"/>
      <c r="BCF20"/>
      <c r="BCG20"/>
      <c r="BCH20"/>
      <c r="BCI20"/>
      <c r="BCJ20"/>
      <c r="BCK20"/>
      <c r="BCL20"/>
      <c r="BCM20"/>
      <c r="BCN20"/>
      <c r="BCO20"/>
      <c r="BCP20"/>
      <c r="BCQ20"/>
      <c r="BCR20"/>
      <c r="BCS20"/>
      <c r="BCT20"/>
      <c r="BCU20"/>
      <c r="BCV20"/>
      <c r="BCW20"/>
      <c r="BCX20"/>
      <c r="BCY20"/>
      <c r="BCZ20"/>
      <c r="BDA20"/>
      <c r="BDB20"/>
      <c r="BDC20"/>
      <c r="BDD20"/>
      <c r="BDE20"/>
      <c r="BDF20"/>
      <c r="BDG20"/>
      <c r="BDH20"/>
      <c r="BDI20"/>
      <c r="BDJ20"/>
      <c r="BDK20"/>
      <c r="BDL20"/>
      <c r="BDM20"/>
      <c r="BDN20"/>
      <c r="BDO20"/>
      <c r="BDP20"/>
      <c r="BDQ20"/>
      <c r="BDR20"/>
      <c r="BDS20"/>
      <c r="BDT20"/>
      <c r="BDU20"/>
      <c r="BDV20"/>
      <c r="BDW20"/>
      <c r="BDX20"/>
      <c r="BDY20"/>
      <c r="BDZ20"/>
      <c r="BEA20"/>
      <c r="BEB20"/>
      <c r="BEC20"/>
      <c r="BED20"/>
      <c r="BEE20"/>
      <c r="BEF20"/>
      <c r="BEG20"/>
      <c r="BEH20"/>
      <c r="BEI20"/>
      <c r="BEJ20"/>
      <c r="BEK20"/>
      <c r="BEL20"/>
      <c r="BEM20"/>
      <c r="BEN20"/>
      <c r="BEO20"/>
      <c r="BEP20"/>
      <c r="BEQ20"/>
      <c r="BER20"/>
      <c r="BES20"/>
      <c r="BET20"/>
      <c r="BEU20"/>
      <c r="BEV20"/>
      <c r="BEW20"/>
      <c r="BEX20"/>
      <c r="BEY20"/>
      <c r="BEZ20"/>
      <c r="BFA20"/>
      <c r="BFB20"/>
      <c r="BFC20"/>
      <c r="BFD20"/>
      <c r="BFE20"/>
      <c r="BFF20"/>
      <c r="BFG20"/>
      <c r="BFH20"/>
      <c r="BFI20"/>
      <c r="BFJ20"/>
      <c r="BFK20"/>
      <c r="BFL20"/>
      <c r="BFM20"/>
      <c r="BFN20"/>
      <c r="BFO20"/>
      <c r="BFP20"/>
      <c r="BFQ20"/>
      <c r="BFR20"/>
      <c r="BFS20"/>
      <c r="BFT20"/>
      <c r="BFU20"/>
      <c r="BFV20"/>
      <c r="BFW20"/>
      <c r="BFX20"/>
      <c r="BFY20"/>
      <c r="BFZ20"/>
      <c r="BGA20"/>
      <c r="BGB20"/>
      <c r="BGC20"/>
      <c r="BGD20"/>
      <c r="BGE20"/>
      <c r="BGF20"/>
      <c r="BGG20"/>
      <c r="BGH20"/>
      <c r="BGI20"/>
      <c r="BGJ20"/>
      <c r="BGK20"/>
      <c r="BGL20"/>
      <c r="BGM20"/>
      <c r="BGN20"/>
      <c r="BGO20"/>
      <c r="BGP20"/>
      <c r="BGQ20"/>
      <c r="BGR20"/>
      <c r="BGS20"/>
      <c r="BGT20"/>
      <c r="BGU20"/>
      <c r="BGV20"/>
      <c r="BGW20"/>
      <c r="BGX20"/>
      <c r="BGY20"/>
      <c r="BGZ20"/>
      <c r="BHA20"/>
      <c r="BHB20"/>
      <c r="BHC20"/>
      <c r="BHD20"/>
      <c r="BHE20"/>
      <c r="BHF20"/>
      <c r="BHG20"/>
      <c r="BHH20"/>
      <c r="BHI20"/>
      <c r="BHJ20"/>
      <c r="BHK20"/>
      <c r="BHL20"/>
      <c r="BHM20"/>
      <c r="BHN20"/>
      <c r="BHO20"/>
      <c r="BHP20"/>
      <c r="BHQ20"/>
      <c r="BHR20"/>
      <c r="BHS20"/>
      <c r="BHT20"/>
      <c r="BHU20"/>
      <c r="BHV20"/>
      <c r="BHW20"/>
      <c r="BHX20"/>
      <c r="BHY20"/>
      <c r="BHZ20"/>
      <c r="BIA20"/>
      <c r="BIB20"/>
      <c r="BIC20"/>
      <c r="BID20"/>
      <c r="BIE20"/>
      <c r="BIF20"/>
      <c r="BIG20"/>
      <c r="BIH20"/>
      <c r="BII20"/>
      <c r="BIJ20"/>
      <c r="BIK20"/>
      <c r="BIL20"/>
      <c r="BIM20"/>
      <c r="BIN20"/>
      <c r="BIO20"/>
      <c r="BIP20"/>
      <c r="BIQ20"/>
      <c r="BIR20"/>
      <c r="BIS20"/>
      <c r="BIT20"/>
      <c r="BIU20"/>
      <c r="BIV20"/>
      <c r="BIW20"/>
      <c r="BIX20"/>
      <c r="BIY20"/>
      <c r="BIZ20"/>
      <c r="BJA20"/>
      <c r="BJB20"/>
      <c r="BJC20"/>
      <c r="BJD20"/>
      <c r="BJE20"/>
      <c r="BJF20"/>
      <c r="BJG20"/>
      <c r="BJH20"/>
      <c r="BJI20"/>
      <c r="BJJ20"/>
      <c r="BJK20"/>
      <c r="BJL20"/>
      <c r="BJM20"/>
      <c r="BJN20"/>
      <c r="BJO20"/>
      <c r="BJP20"/>
      <c r="BJQ20"/>
      <c r="BJR20"/>
      <c r="BJS20"/>
      <c r="BJT20"/>
      <c r="BJU20"/>
      <c r="BJV20"/>
      <c r="BJW20"/>
      <c r="BJX20"/>
      <c r="BJY20"/>
      <c r="BJZ20"/>
      <c r="BKA20"/>
      <c r="BKB20"/>
      <c r="BKC20"/>
      <c r="BKD20"/>
      <c r="BKE20"/>
      <c r="BKF20"/>
      <c r="BKG20"/>
      <c r="BKH20"/>
      <c r="BKI20"/>
      <c r="BKJ20"/>
      <c r="BKK20"/>
      <c r="BKL20"/>
      <c r="BKM20"/>
      <c r="BKN20"/>
      <c r="BKO20"/>
      <c r="BKP20"/>
      <c r="BKQ20"/>
      <c r="BKR20"/>
      <c r="BKS20"/>
      <c r="BKT20"/>
      <c r="BKU20"/>
      <c r="BKV20"/>
      <c r="BKW20"/>
      <c r="BKX20"/>
      <c r="BKY20"/>
      <c r="BKZ20"/>
      <c r="BLA20"/>
      <c r="BLB20"/>
      <c r="BLC20"/>
      <c r="BLD20"/>
      <c r="BLE20"/>
      <c r="BLF20"/>
      <c r="BLG20"/>
      <c r="BLH20"/>
      <c r="BLI20"/>
      <c r="BLJ20"/>
      <c r="BLK20"/>
      <c r="BLL20"/>
      <c r="BLM20"/>
      <c r="BLN20"/>
      <c r="BLO20"/>
      <c r="BLP20"/>
      <c r="BLQ20"/>
      <c r="BLR20"/>
      <c r="BLS20"/>
      <c r="BLT20"/>
      <c r="BLU20"/>
      <c r="BLV20"/>
      <c r="BLW20"/>
      <c r="BLX20"/>
      <c r="BLY20"/>
      <c r="BLZ20"/>
      <c r="BMA20"/>
      <c r="BMB20"/>
      <c r="BMC20"/>
      <c r="BMD20"/>
      <c r="BME20"/>
      <c r="BMF20"/>
      <c r="BMG20"/>
      <c r="BMH20"/>
      <c r="BMI20"/>
      <c r="BMJ20"/>
      <c r="BMK20"/>
      <c r="BML20"/>
      <c r="BMM20"/>
      <c r="BMN20"/>
      <c r="BMO20"/>
      <c r="BMP20"/>
      <c r="BMQ20"/>
      <c r="BMR20"/>
      <c r="BMS20"/>
      <c r="BMT20"/>
      <c r="BMU20"/>
      <c r="BMV20"/>
      <c r="BMW20"/>
      <c r="BMX20"/>
      <c r="BMY20"/>
      <c r="BMZ20"/>
      <c r="BNA20"/>
      <c r="BNB20"/>
      <c r="BNC20"/>
      <c r="BND20"/>
      <c r="BNE20"/>
      <c r="BNF20"/>
      <c r="BNG20"/>
      <c r="BNH20"/>
      <c r="BNI20"/>
      <c r="BNJ20"/>
      <c r="BNK20"/>
      <c r="BNL20"/>
      <c r="BNM20"/>
      <c r="BNN20"/>
      <c r="BNO20"/>
      <c r="BNP20"/>
      <c r="BNQ20"/>
      <c r="BNR20"/>
      <c r="BNS20"/>
      <c r="BNT20"/>
      <c r="BNU20"/>
      <c r="BNV20"/>
      <c r="BNW20"/>
      <c r="BNX20"/>
      <c r="BNY20"/>
      <c r="BNZ20"/>
      <c r="BOA20"/>
      <c r="BOB20"/>
      <c r="BOC20"/>
      <c r="BOD20"/>
      <c r="BOE20"/>
      <c r="BOF20"/>
      <c r="BOG20"/>
      <c r="BOH20"/>
      <c r="BOI20"/>
      <c r="BOJ20"/>
      <c r="BOK20"/>
      <c r="BOL20"/>
      <c r="BOM20"/>
      <c r="BON20"/>
      <c r="BOO20"/>
      <c r="BOP20"/>
      <c r="BOQ20"/>
      <c r="BOR20"/>
      <c r="BOS20"/>
      <c r="BOT20"/>
      <c r="BOU20"/>
      <c r="BOV20"/>
      <c r="BOW20"/>
      <c r="BOX20"/>
      <c r="BOY20"/>
      <c r="BOZ20"/>
      <c r="BPA20"/>
      <c r="BPB20"/>
      <c r="BPC20"/>
      <c r="BPD20"/>
      <c r="BPE20"/>
      <c r="BPF20"/>
      <c r="BPG20"/>
      <c r="BPH20"/>
      <c r="BPI20"/>
      <c r="BPJ20"/>
      <c r="BPK20"/>
      <c r="BPL20"/>
      <c r="BPM20"/>
      <c r="BPN20"/>
      <c r="BPO20"/>
      <c r="BPP20"/>
      <c r="BPQ20"/>
      <c r="BPR20"/>
      <c r="BPS20"/>
      <c r="BPT20"/>
      <c r="BPU20"/>
      <c r="BPV20"/>
      <c r="BPW20"/>
      <c r="BPX20"/>
      <c r="BPY20"/>
      <c r="BPZ20"/>
      <c r="BQA20"/>
      <c r="BQB20"/>
      <c r="BQC20"/>
      <c r="BQD20"/>
      <c r="BQE20"/>
      <c r="BQF20"/>
      <c r="BQG20"/>
      <c r="BQH20"/>
      <c r="BQI20"/>
      <c r="BQJ20"/>
      <c r="BQK20"/>
      <c r="BQL20"/>
      <c r="BQM20"/>
      <c r="BQN20"/>
      <c r="BQO20"/>
      <c r="BQP20"/>
      <c r="BQQ20"/>
      <c r="BQR20"/>
      <c r="BQS20"/>
      <c r="BQT20"/>
      <c r="BQU20"/>
      <c r="BQV20"/>
      <c r="BQW20"/>
      <c r="BQX20"/>
      <c r="BQY20"/>
      <c r="BQZ20"/>
      <c r="BRA20"/>
      <c r="BRB20"/>
      <c r="BRC20"/>
      <c r="BRD20"/>
      <c r="BRE20"/>
      <c r="BRF20"/>
      <c r="BRG20"/>
      <c r="BRH20"/>
      <c r="BRI20"/>
      <c r="BRJ20"/>
      <c r="BRK20"/>
      <c r="BRL20"/>
      <c r="BRM20"/>
      <c r="BRN20"/>
      <c r="BRO20"/>
      <c r="BRP20"/>
      <c r="BRQ20"/>
      <c r="BRR20"/>
      <c r="BRS20"/>
      <c r="BRT20"/>
      <c r="BRU20"/>
      <c r="BRV20"/>
      <c r="BRW20"/>
      <c r="BRX20"/>
      <c r="BRY20"/>
      <c r="BRZ20"/>
      <c r="BSA20"/>
      <c r="BSB20"/>
      <c r="BSC20"/>
      <c r="BSD20"/>
      <c r="BSE20"/>
      <c r="BSF20"/>
      <c r="BSG20"/>
      <c r="BSH20"/>
      <c r="BSI20"/>
      <c r="BSJ20"/>
      <c r="BSK20"/>
      <c r="BSL20"/>
      <c r="BSM20"/>
      <c r="BSN20"/>
      <c r="BSO20"/>
      <c r="BSP20"/>
      <c r="BSQ20"/>
      <c r="BSR20"/>
      <c r="BSS20"/>
      <c r="BST20"/>
      <c r="BSU20"/>
      <c r="BSV20"/>
      <c r="BSW20"/>
      <c r="BSX20"/>
      <c r="BSY20"/>
      <c r="BSZ20"/>
      <c r="BTA20"/>
      <c r="BTB20"/>
      <c r="BTC20"/>
      <c r="BTD20"/>
      <c r="BTE20"/>
      <c r="BTF20"/>
      <c r="BTG20"/>
      <c r="BTH20"/>
      <c r="BTI20"/>
      <c r="BTJ20"/>
      <c r="BTK20"/>
      <c r="BTL20"/>
      <c r="BTM20"/>
      <c r="BTN20"/>
      <c r="BTO20"/>
      <c r="BTP20"/>
      <c r="BTQ20"/>
      <c r="BTR20"/>
      <c r="BTS20"/>
      <c r="BTT20"/>
      <c r="BTU20"/>
      <c r="BTV20"/>
      <c r="BTW20"/>
      <c r="BTX20"/>
      <c r="BTY20"/>
      <c r="BTZ20"/>
      <c r="BUA20"/>
      <c r="BUB20"/>
      <c r="BUC20"/>
      <c r="BUD20"/>
      <c r="BUE20"/>
      <c r="BUF20"/>
      <c r="BUG20"/>
      <c r="BUH20"/>
      <c r="BUI20"/>
      <c r="BUJ20"/>
      <c r="BUK20"/>
      <c r="BUL20"/>
      <c r="BUM20"/>
      <c r="BUN20"/>
      <c r="BUO20"/>
      <c r="BUP20"/>
      <c r="BUQ20"/>
      <c r="BUR20"/>
      <c r="BUS20"/>
      <c r="BUT20"/>
      <c r="BUU20"/>
      <c r="BUV20"/>
      <c r="BUW20"/>
      <c r="BUX20"/>
      <c r="BUY20"/>
      <c r="BUZ20"/>
      <c r="BVA20"/>
      <c r="BVB20"/>
      <c r="BVC20"/>
      <c r="BVD20"/>
      <c r="BVE20"/>
      <c r="BVF20"/>
      <c r="BVG20"/>
      <c r="BVH20"/>
      <c r="BVI20"/>
      <c r="BVJ20"/>
      <c r="BVK20"/>
      <c r="BVL20"/>
      <c r="BVM20"/>
      <c r="BVN20"/>
      <c r="BVO20"/>
      <c r="BVP20"/>
      <c r="BVQ20"/>
      <c r="BVR20"/>
      <c r="BVS20"/>
      <c r="BVT20"/>
      <c r="BVU20"/>
      <c r="BVV20"/>
      <c r="BVW20"/>
      <c r="BVX20"/>
      <c r="BVY20"/>
      <c r="BVZ20"/>
      <c r="BWA20"/>
      <c r="BWB20"/>
      <c r="BWC20"/>
      <c r="BWD20"/>
      <c r="BWE20"/>
      <c r="BWF20"/>
      <c r="BWG20"/>
      <c r="BWH20"/>
      <c r="BWI20"/>
      <c r="BWJ20"/>
      <c r="BWK20"/>
      <c r="BWL20"/>
      <c r="BWM20"/>
      <c r="BWN20"/>
      <c r="BWO20"/>
      <c r="BWP20"/>
      <c r="BWQ20"/>
      <c r="BWR20"/>
      <c r="BWS20"/>
      <c r="BWT20"/>
      <c r="BWU20"/>
      <c r="BWV20"/>
      <c r="BWW20"/>
      <c r="BWX20"/>
      <c r="BWY20"/>
      <c r="BWZ20"/>
      <c r="BXA20"/>
      <c r="BXB20"/>
      <c r="BXC20"/>
      <c r="BXD20"/>
      <c r="BXE20"/>
      <c r="BXF20"/>
      <c r="BXG20"/>
      <c r="BXH20"/>
      <c r="BXI20"/>
      <c r="BXJ20"/>
      <c r="BXK20"/>
      <c r="BXL20"/>
      <c r="BXM20"/>
      <c r="BXN20"/>
      <c r="BXO20"/>
      <c r="BXP20"/>
      <c r="BXQ20"/>
      <c r="BXR20"/>
      <c r="BXS20"/>
      <c r="BXT20"/>
      <c r="BXU20"/>
      <c r="BXV20"/>
      <c r="BXW20"/>
      <c r="BXX20"/>
      <c r="BXY20"/>
      <c r="BXZ20"/>
      <c r="BYA20"/>
      <c r="BYB20"/>
      <c r="BYC20"/>
      <c r="BYD20"/>
      <c r="BYE20"/>
      <c r="BYF20"/>
      <c r="BYG20"/>
      <c r="BYH20"/>
      <c r="BYI20"/>
      <c r="BYJ20"/>
      <c r="BYK20"/>
      <c r="BYL20"/>
      <c r="BYM20"/>
      <c r="BYN20"/>
      <c r="BYO20"/>
      <c r="BYP20"/>
      <c r="BYQ20"/>
      <c r="BYR20"/>
      <c r="BYS20"/>
      <c r="BYT20"/>
      <c r="BYU20"/>
      <c r="BYV20"/>
      <c r="BYW20"/>
      <c r="BYX20"/>
      <c r="BYY20"/>
      <c r="BYZ20"/>
      <c r="BZA20"/>
      <c r="BZB20"/>
      <c r="BZC20"/>
      <c r="BZD20"/>
      <c r="BZE20"/>
      <c r="BZF20"/>
      <c r="BZG20"/>
      <c r="BZH20"/>
      <c r="BZI20"/>
      <c r="BZJ20"/>
      <c r="BZK20"/>
      <c r="BZL20"/>
      <c r="BZM20"/>
      <c r="BZN20"/>
      <c r="BZO20"/>
      <c r="BZP20"/>
      <c r="BZQ20"/>
      <c r="BZR20"/>
      <c r="BZS20"/>
      <c r="BZT20"/>
      <c r="BZU20"/>
      <c r="BZV20"/>
      <c r="BZW20"/>
      <c r="BZX20"/>
      <c r="BZY20"/>
      <c r="BZZ20"/>
      <c r="CAA20"/>
      <c r="CAB20"/>
      <c r="CAC20"/>
      <c r="CAD20"/>
      <c r="CAE20"/>
      <c r="CAF20"/>
      <c r="CAG20"/>
      <c r="CAH20"/>
      <c r="CAI20"/>
      <c r="CAJ20"/>
      <c r="CAK20"/>
      <c r="CAL20"/>
      <c r="CAM20"/>
      <c r="CAN20"/>
      <c r="CAO20"/>
      <c r="CAP20"/>
      <c r="CAQ20"/>
      <c r="CAR20"/>
      <c r="CAS20"/>
      <c r="CAT20"/>
      <c r="CAU20"/>
      <c r="CAV20"/>
      <c r="CAW20"/>
      <c r="CAX20"/>
      <c r="CAY20"/>
      <c r="CAZ20"/>
      <c r="CBA20"/>
      <c r="CBB20"/>
      <c r="CBC20"/>
      <c r="CBD20"/>
      <c r="CBE20"/>
      <c r="CBF20"/>
      <c r="CBG20"/>
      <c r="CBH20"/>
      <c r="CBI20"/>
      <c r="CBJ20"/>
      <c r="CBK20"/>
      <c r="CBL20"/>
      <c r="CBM20"/>
      <c r="CBN20"/>
      <c r="CBO20"/>
      <c r="CBP20"/>
      <c r="CBQ20"/>
      <c r="CBR20"/>
      <c r="CBS20"/>
      <c r="CBT20"/>
      <c r="CBU20"/>
      <c r="CBV20"/>
      <c r="CBW20"/>
      <c r="CBX20"/>
      <c r="CBY20"/>
      <c r="CBZ20"/>
      <c r="CCA20"/>
      <c r="CCB20"/>
      <c r="CCC20"/>
      <c r="CCD20"/>
      <c r="CCE20"/>
      <c r="CCF20"/>
      <c r="CCG20"/>
      <c r="CCH20"/>
      <c r="CCI20"/>
      <c r="CCJ20"/>
      <c r="CCK20"/>
      <c r="CCL20"/>
      <c r="CCM20"/>
      <c r="CCN20"/>
      <c r="CCO20"/>
      <c r="CCP20"/>
      <c r="CCQ20"/>
      <c r="CCR20"/>
      <c r="CCS20"/>
      <c r="CCT20"/>
      <c r="CCU20"/>
      <c r="CCV20"/>
      <c r="CCW20"/>
      <c r="CCX20"/>
      <c r="CCY20"/>
      <c r="CCZ20"/>
      <c r="CDA20"/>
      <c r="CDB20"/>
      <c r="CDC20"/>
      <c r="CDD20"/>
      <c r="CDE20"/>
      <c r="CDF20"/>
      <c r="CDG20"/>
      <c r="CDH20"/>
      <c r="CDI20"/>
      <c r="CDJ20"/>
      <c r="CDK20"/>
      <c r="CDL20"/>
      <c r="CDM20"/>
      <c r="CDN20"/>
      <c r="CDO20"/>
      <c r="CDP20"/>
      <c r="CDQ20"/>
      <c r="CDR20"/>
      <c r="CDS20"/>
      <c r="CDT20"/>
      <c r="CDU20"/>
      <c r="CDV20"/>
      <c r="CDW20"/>
      <c r="CDX20"/>
      <c r="CDY20"/>
      <c r="CDZ20"/>
      <c r="CEA20"/>
      <c r="CEB20"/>
      <c r="CEC20"/>
      <c r="CED20"/>
      <c r="CEE20"/>
      <c r="CEF20"/>
      <c r="CEG20"/>
      <c r="CEH20"/>
      <c r="CEI20"/>
      <c r="CEJ20"/>
      <c r="CEK20"/>
      <c r="CEL20"/>
      <c r="CEM20"/>
      <c r="CEN20"/>
      <c r="CEO20"/>
      <c r="CEP20"/>
      <c r="CEQ20"/>
      <c r="CER20"/>
      <c r="CES20"/>
      <c r="CET20"/>
      <c r="CEU20"/>
      <c r="CEV20"/>
      <c r="CEW20"/>
      <c r="CEX20"/>
      <c r="CEY20"/>
      <c r="CEZ20"/>
      <c r="CFA20"/>
      <c r="CFB20"/>
      <c r="CFC20"/>
      <c r="CFD20"/>
      <c r="CFE20"/>
      <c r="CFF20"/>
      <c r="CFG20"/>
      <c r="CFH20"/>
      <c r="CFI20"/>
      <c r="CFJ20"/>
      <c r="CFK20"/>
      <c r="CFL20"/>
      <c r="CFM20"/>
      <c r="CFN20"/>
      <c r="CFO20"/>
      <c r="CFP20"/>
      <c r="CFQ20"/>
      <c r="CFR20"/>
      <c r="CFS20"/>
      <c r="CFT20"/>
      <c r="CFU20"/>
      <c r="CFV20"/>
      <c r="CFW20"/>
      <c r="CFX20"/>
      <c r="CFY20"/>
      <c r="CFZ20"/>
      <c r="CGA20"/>
      <c r="CGB20"/>
      <c r="CGC20"/>
      <c r="CGD20"/>
      <c r="CGE20"/>
      <c r="CGF20"/>
      <c r="CGG20"/>
      <c r="CGH20"/>
      <c r="CGI20"/>
      <c r="CGJ20"/>
      <c r="CGK20"/>
      <c r="CGL20"/>
      <c r="CGM20"/>
      <c r="CGN20"/>
      <c r="CGO20"/>
      <c r="CGP20"/>
      <c r="CGQ20"/>
      <c r="CGR20"/>
      <c r="CGS20"/>
      <c r="CGT20"/>
      <c r="CGU20"/>
      <c r="CGV20"/>
      <c r="CGW20"/>
      <c r="CGX20"/>
      <c r="CGY20"/>
      <c r="CGZ20"/>
      <c r="CHA20"/>
      <c r="CHB20"/>
      <c r="CHC20"/>
      <c r="CHD20"/>
      <c r="CHE20"/>
      <c r="CHF20"/>
      <c r="CHG20"/>
      <c r="CHH20"/>
      <c r="CHI20"/>
      <c r="CHJ20"/>
      <c r="CHK20"/>
      <c r="CHL20"/>
      <c r="CHM20"/>
      <c r="CHN20"/>
      <c r="CHO20"/>
      <c r="CHP20"/>
      <c r="CHQ20"/>
      <c r="CHR20"/>
      <c r="CHS20"/>
      <c r="CHT20"/>
      <c r="CHU20"/>
      <c r="CHV20"/>
      <c r="CHW20"/>
      <c r="CHX20"/>
      <c r="CHY20"/>
      <c r="CHZ20"/>
      <c r="CIA20"/>
      <c r="CIB20"/>
      <c r="CIC20"/>
      <c r="CID20"/>
      <c r="CIE20"/>
      <c r="CIF20"/>
      <c r="CIG20"/>
      <c r="CIH20"/>
      <c r="CII20"/>
      <c r="CIJ20"/>
      <c r="CIK20"/>
      <c r="CIL20"/>
      <c r="CIM20"/>
      <c r="CIN20"/>
      <c r="CIO20"/>
      <c r="CIP20"/>
      <c r="CIQ20"/>
      <c r="CIR20"/>
      <c r="CIS20"/>
      <c r="CIT20"/>
      <c r="CIU20"/>
      <c r="CIV20"/>
      <c r="CIW20"/>
      <c r="CIX20"/>
      <c r="CIY20"/>
      <c r="CIZ20"/>
      <c r="CJA20"/>
      <c r="CJB20"/>
      <c r="CJC20"/>
      <c r="CJD20"/>
      <c r="CJE20"/>
      <c r="CJF20"/>
      <c r="CJG20"/>
      <c r="CJH20"/>
      <c r="CJI20"/>
      <c r="CJJ20"/>
      <c r="CJK20"/>
      <c r="CJL20"/>
      <c r="CJM20"/>
      <c r="CJN20"/>
      <c r="CJO20"/>
      <c r="CJP20"/>
      <c r="CJQ20"/>
      <c r="CJR20"/>
      <c r="CJS20"/>
      <c r="CJT20"/>
      <c r="CJU20"/>
      <c r="CJV20"/>
      <c r="CJW20"/>
      <c r="CJX20"/>
      <c r="CJY20"/>
      <c r="CJZ20"/>
      <c r="CKA20"/>
      <c r="CKB20"/>
      <c r="CKC20"/>
      <c r="CKD20"/>
      <c r="CKE20"/>
      <c r="CKF20"/>
      <c r="CKG20"/>
      <c r="CKH20"/>
      <c r="CKI20"/>
      <c r="CKJ20"/>
      <c r="CKK20"/>
      <c r="CKL20"/>
      <c r="CKM20"/>
      <c r="CKN20"/>
      <c r="CKO20"/>
      <c r="CKP20"/>
      <c r="CKQ20"/>
      <c r="CKR20"/>
      <c r="CKS20"/>
      <c r="CKT20"/>
      <c r="CKU20"/>
      <c r="CKV20"/>
      <c r="CKW20"/>
      <c r="CKX20"/>
      <c r="CKY20"/>
      <c r="CKZ20"/>
      <c r="CLA20"/>
      <c r="CLB20"/>
      <c r="CLC20"/>
      <c r="CLD20"/>
      <c r="CLE20"/>
      <c r="CLF20"/>
      <c r="CLG20"/>
      <c r="CLH20"/>
      <c r="CLI20"/>
      <c r="CLJ20"/>
      <c r="CLK20"/>
      <c r="CLL20"/>
      <c r="CLM20"/>
      <c r="CLN20"/>
      <c r="CLO20"/>
      <c r="CLP20"/>
      <c r="CLQ20"/>
      <c r="CLR20"/>
      <c r="CLS20"/>
      <c r="CLT20"/>
      <c r="CLU20"/>
      <c r="CLV20"/>
      <c r="CLW20"/>
      <c r="CLX20"/>
      <c r="CLY20"/>
      <c r="CLZ20"/>
      <c r="CMA20"/>
      <c r="CMB20"/>
      <c r="CMC20"/>
      <c r="CMD20"/>
      <c r="CME20"/>
      <c r="CMF20"/>
      <c r="CMG20"/>
      <c r="CMH20"/>
      <c r="CMI20"/>
      <c r="CMJ20"/>
      <c r="CMK20"/>
      <c r="CML20"/>
      <c r="CMM20"/>
      <c r="CMN20"/>
      <c r="CMO20"/>
      <c r="CMP20"/>
      <c r="CMQ20"/>
      <c r="CMR20"/>
      <c r="CMS20"/>
      <c r="CMT20"/>
      <c r="CMU20"/>
      <c r="CMV20"/>
      <c r="CMW20"/>
      <c r="CMX20"/>
      <c r="CMY20"/>
      <c r="CMZ20"/>
      <c r="CNA20"/>
      <c r="CNB20"/>
      <c r="CNC20"/>
      <c r="CND20"/>
      <c r="CNE20"/>
      <c r="CNF20"/>
      <c r="CNG20"/>
      <c r="CNH20"/>
      <c r="CNI20"/>
      <c r="CNJ20"/>
      <c r="CNK20"/>
      <c r="CNL20"/>
      <c r="CNM20"/>
      <c r="CNN20"/>
      <c r="CNO20"/>
      <c r="CNP20"/>
      <c r="CNQ20"/>
      <c r="CNR20"/>
      <c r="CNS20"/>
      <c r="CNT20"/>
      <c r="CNU20"/>
      <c r="CNV20"/>
      <c r="CNW20"/>
      <c r="CNX20"/>
      <c r="CNY20"/>
      <c r="CNZ20"/>
      <c r="COA20"/>
      <c r="COB20"/>
      <c r="COC20"/>
      <c r="COD20"/>
      <c r="COE20"/>
      <c r="COF20"/>
      <c r="COG20"/>
      <c r="COH20"/>
      <c r="COI20"/>
      <c r="COJ20"/>
      <c r="COK20"/>
      <c r="COL20"/>
      <c r="COM20"/>
      <c r="CON20"/>
      <c r="COO20"/>
      <c r="COP20"/>
      <c r="COQ20"/>
      <c r="COR20"/>
      <c r="COS20"/>
      <c r="COT20"/>
      <c r="COU20"/>
      <c r="COV20"/>
      <c r="COW20"/>
      <c r="COX20"/>
      <c r="COY20"/>
      <c r="COZ20"/>
      <c r="CPA20"/>
      <c r="CPB20"/>
      <c r="CPC20"/>
      <c r="CPD20"/>
      <c r="CPE20"/>
      <c r="CPF20"/>
      <c r="CPG20"/>
      <c r="CPH20"/>
      <c r="CPI20"/>
      <c r="CPJ20"/>
      <c r="CPK20"/>
      <c r="CPL20"/>
      <c r="CPM20"/>
      <c r="CPN20"/>
      <c r="CPO20"/>
      <c r="CPP20"/>
      <c r="CPQ20"/>
      <c r="CPR20"/>
      <c r="CPS20"/>
      <c r="CPT20"/>
      <c r="CPU20"/>
      <c r="CPV20"/>
      <c r="CPW20"/>
      <c r="CPX20"/>
      <c r="CPY20"/>
      <c r="CPZ20"/>
      <c r="CQA20"/>
      <c r="CQB20"/>
      <c r="CQC20"/>
      <c r="CQD20"/>
      <c r="CQE20"/>
      <c r="CQF20"/>
      <c r="CQG20"/>
      <c r="CQH20"/>
      <c r="CQI20"/>
      <c r="CQJ20"/>
      <c r="CQK20"/>
      <c r="CQL20"/>
      <c r="CQM20"/>
      <c r="CQN20"/>
      <c r="CQO20"/>
      <c r="CQP20"/>
      <c r="CQQ20"/>
      <c r="CQR20"/>
      <c r="CQS20"/>
      <c r="CQT20"/>
      <c r="CQU20"/>
      <c r="CQV20"/>
      <c r="CQW20"/>
      <c r="CQX20"/>
      <c r="CQY20"/>
      <c r="CQZ20"/>
      <c r="CRA20"/>
      <c r="CRB20"/>
      <c r="CRC20"/>
      <c r="CRD20"/>
      <c r="CRE20"/>
      <c r="CRF20"/>
      <c r="CRG20"/>
      <c r="CRH20"/>
      <c r="CRI20"/>
      <c r="CRJ20"/>
      <c r="CRK20"/>
      <c r="CRL20"/>
      <c r="CRM20"/>
      <c r="CRN20"/>
      <c r="CRO20"/>
      <c r="CRP20"/>
      <c r="CRQ20"/>
      <c r="CRR20"/>
      <c r="CRS20"/>
      <c r="CRT20"/>
      <c r="CRU20"/>
      <c r="CRV20"/>
      <c r="CRW20"/>
      <c r="CRX20"/>
      <c r="CRY20"/>
      <c r="CRZ20"/>
      <c r="CSA20"/>
      <c r="CSB20"/>
      <c r="CSC20"/>
      <c r="CSD20"/>
      <c r="CSE20"/>
      <c r="CSF20"/>
      <c r="CSG20"/>
      <c r="CSH20"/>
      <c r="CSI20"/>
      <c r="CSJ20"/>
      <c r="CSK20"/>
      <c r="CSL20"/>
      <c r="CSM20"/>
      <c r="CSN20"/>
      <c r="CSO20"/>
      <c r="CSP20"/>
      <c r="CSQ20"/>
      <c r="CSR20"/>
      <c r="CSS20"/>
      <c r="CST20"/>
      <c r="CSU20"/>
      <c r="CSV20"/>
      <c r="CSW20"/>
      <c r="CSX20"/>
      <c r="CSY20"/>
      <c r="CSZ20"/>
      <c r="CTA20"/>
      <c r="CTB20"/>
      <c r="CTC20"/>
      <c r="CTD20"/>
      <c r="CTE20"/>
      <c r="CTF20"/>
      <c r="CTG20"/>
      <c r="CTH20"/>
      <c r="CTI20"/>
      <c r="CTJ20"/>
      <c r="CTK20"/>
      <c r="CTL20"/>
      <c r="CTM20"/>
      <c r="CTN20"/>
      <c r="CTO20"/>
      <c r="CTP20"/>
      <c r="CTQ20"/>
      <c r="CTR20"/>
      <c r="CTS20"/>
      <c r="CTT20"/>
      <c r="CTU20"/>
      <c r="CTV20"/>
      <c r="CTW20"/>
      <c r="CTX20"/>
      <c r="CTY20"/>
      <c r="CTZ20"/>
      <c r="CUA20"/>
      <c r="CUB20"/>
      <c r="CUC20"/>
      <c r="CUD20"/>
      <c r="CUE20"/>
      <c r="CUF20"/>
      <c r="CUG20"/>
      <c r="CUH20"/>
      <c r="CUI20"/>
      <c r="CUJ20"/>
      <c r="CUK20"/>
      <c r="CUL20"/>
      <c r="CUM20"/>
      <c r="CUN20"/>
      <c r="CUO20"/>
      <c r="CUP20"/>
      <c r="CUQ20"/>
      <c r="CUR20"/>
      <c r="CUS20"/>
      <c r="CUT20"/>
      <c r="CUU20"/>
      <c r="CUV20"/>
      <c r="CUW20"/>
      <c r="CUX20"/>
      <c r="CUY20"/>
      <c r="CUZ20"/>
      <c r="CVA20"/>
      <c r="CVB20"/>
      <c r="CVC20"/>
      <c r="CVD20"/>
      <c r="CVE20"/>
      <c r="CVF20"/>
      <c r="CVG20"/>
      <c r="CVH20"/>
      <c r="CVI20"/>
      <c r="CVJ20"/>
      <c r="CVK20"/>
      <c r="CVL20"/>
      <c r="CVM20"/>
      <c r="CVN20"/>
      <c r="CVO20"/>
      <c r="CVP20"/>
      <c r="CVQ20"/>
      <c r="CVR20"/>
      <c r="CVS20"/>
      <c r="CVT20"/>
      <c r="CVU20"/>
      <c r="CVV20"/>
      <c r="CVW20"/>
      <c r="CVX20"/>
      <c r="CVY20"/>
      <c r="CVZ20"/>
      <c r="CWA20"/>
      <c r="CWB20"/>
      <c r="CWC20"/>
      <c r="CWD20"/>
      <c r="CWE20"/>
      <c r="CWF20"/>
      <c r="CWG20"/>
      <c r="CWH20"/>
      <c r="CWI20"/>
      <c r="CWJ20"/>
      <c r="CWK20"/>
      <c r="CWL20"/>
      <c r="CWM20"/>
      <c r="CWN20"/>
      <c r="CWO20"/>
      <c r="CWP20"/>
      <c r="CWQ20"/>
      <c r="CWR20"/>
      <c r="CWS20"/>
      <c r="CWT20"/>
      <c r="CWU20"/>
      <c r="CWV20"/>
      <c r="CWW20"/>
      <c r="CWX20"/>
      <c r="CWY20"/>
      <c r="CWZ20"/>
      <c r="CXA20"/>
      <c r="CXB20"/>
      <c r="CXC20"/>
      <c r="CXD20"/>
      <c r="CXE20"/>
      <c r="CXF20"/>
      <c r="CXG20"/>
      <c r="CXH20"/>
      <c r="CXI20"/>
      <c r="CXJ20"/>
      <c r="CXK20"/>
      <c r="CXL20"/>
      <c r="CXM20"/>
      <c r="CXN20"/>
      <c r="CXO20"/>
      <c r="CXP20"/>
      <c r="CXQ20"/>
      <c r="CXR20"/>
      <c r="CXS20"/>
      <c r="CXT20"/>
      <c r="CXU20"/>
      <c r="CXV20"/>
      <c r="CXW20"/>
      <c r="CXX20"/>
      <c r="CXY20"/>
      <c r="CXZ20"/>
      <c r="CYA20"/>
      <c r="CYB20"/>
      <c r="CYC20"/>
      <c r="CYD20"/>
      <c r="CYE20"/>
      <c r="CYF20"/>
      <c r="CYG20"/>
      <c r="CYH20"/>
      <c r="CYI20"/>
      <c r="CYJ20"/>
      <c r="CYK20"/>
      <c r="CYL20"/>
      <c r="CYM20"/>
      <c r="CYN20"/>
      <c r="CYO20"/>
      <c r="CYP20"/>
      <c r="CYQ20"/>
      <c r="CYR20"/>
      <c r="CYS20"/>
      <c r="CYT20"/>
      <c r="CYU20"/>
      <c r="CYV20"/>
      <c r="CYW20"/>
      <c r="CYX20"/>
      <c r="CYY20"/>
      <c r="CYZ20"/>
      <c r="CZA20"/>
      <c r="CZB20"/>
      <c r="CZC20"/>
      <c r="CZD20"/>
      <c r="CZE20"/>
      <c r="CZF20"/>
      <c r="CZG20"/>
      <c r="CZH20"/>
      <c r="CZI20"/>
      <c r="CZJ20"/>
      <c r="CZK20"/>
      <c r="CZL20"/>
      <c r="CZM20"/>
      <c r="CZN20"/>
      <c r="CZO20"/>
      <c r="CZP20"/>
      <c r="CZQ20"/>
      <c r="CZR20"/>
      <c r="CZS20"/>
      <c r="CZT20"/>
      <c r="CZU20"/>
      <c r="CZV20"/>
      <c r="CZW20"/>
      <c r="CZX20"/>
      <c r="CZY20"/>
      <c r="CZZ20"/>
      <c r="DAA20"/>
      <c r="DAB20"/>
      <c r="DAC20"/>
      <c r="DAD20"/>
      <c r="DAE20"/>
      <c r="DAF20"/>
      <c r="DAG20"/>
      <c r="DAH20"/>
      <c r="DAI20"/>
      <c r="DAJ20"/>
      <c r="DAK20"/>
      <c r="DAL20"/>
      <c r="DAM20"/>
      <c r="DAN20"/>
      <c r="DAO20"/>
      <c r="DAP20"/>
      <c r="DAQ20"/>
      <c r="DAR20"/>
      <c r="DAS20"/>
      <c r="DAT20"/>
      <c r="DAU20"/>
      <c r="DAV20"/>
      <c r="DAW20"/>
      <c r="DAX20"/>
      <c r="DAY20"/>
      <c r="DAZ20"/>
      <c r="DBA20"/>
      <c r="DBB20"/>
      <c r="DBC20"/>
      <c r="DBD20"/>
      <c r="DBE20"/>
      <c r="DBF20"/>
      <c r="DBG20"/>
      <c r="DBH20"/>
      <c r="DBI20"/>
      <c r="DBJ20"/>
      <c r="DBK20"/>
      <c r="DBL20"/>
      <c r="DBM20"/>
      <c r="DBN20"/>
      <c r="DBO20"/>
      <c r="DBP20"/>
      <c r="DBQ20"/>
      <c r="DBR20"/>
      <c r="DBS20"/>
      <c r="DBT20"/>
      <c r="DBU20"/>
      <c r="DBV20"/>
      <c r="DBW20"/>
      <c r="DBX20"/>
      <c r="DBY20"/>
      <c r="DBZ20"/>
      <c r="DCA20"/>
      <c r="DCB20"/>
      <c r="DCC20"/>
      <c r="DCD20"/>
      <c r="DCE20"/>
      <c r="DCF20"/>
      <c r="DCG20"/>
      <c r="DCH20"/>
      <c r="DCI20"/>
      <c r="DCJ20"/>
      <c r="DCK20"/>
      <c r="DCL20"/>
      <c r="DCM20"/>
      <c r="DCN20"/>
      <c r="DCO20"/>
      <c r="DCP20"/>
      <c r="DCQ20"/>
      <c r="DCR20"/>
      <c r="DCS20"/>
      <c r="DCT20"/>
      <c r="DCU20"/>
      <c r="DCV20"/>
      <c r="DCW20"/>
      <c r="DCX20"/>
      <c r="DCY20"/>
      <c r="DCZ20"/>
      <c r="DDA20"/>
      <c r="DDB20"/>
      <c r="DDC20"/>
      <c r="DDD20"/>
      <c r="DDE20"/>
      <c r="DDF20"/>
      <c r="DDG20"/>
      <c r="DDH20"/>
      <c r="DDI20"/>
      <c r="DDJ20"/>
      <c r="DDK20"/>
      <c r="DDL20"/>
      <c r="DDM20"/>
      <c r="DDN20"/>
      <c r="DDO20"/>
      <c r="DDP20"/>
      <c r="DDQ20"/>
      <c r="DDR20"/>
      <c r="DDS20"/>
      <c r="DDT20"/>
      <c r="DDU20"/>
      <c r="DDV20"/>
      <c r="DDW20"/>
      <c r="DDX20"/>
      <c r="DDY20"/>
      <c r="DDZ20"/>
      <c r="DEA20"/>
      <c r="DEB20"/>
      <c r="DEC20"/>
      <c r="DED20"/>
      <c r="DEE20"/>
      <c r="DEF20"/>
      <c r="DEG20"/>
      <c r="DEH20"/>
      <c r="DEI20"/>
      <c r="DEJ20"/>
      <c r="DEK20"/>
      <c r="DEL20"/>
      <c r="DEM20"/>
      <c r="DEN20"/>
      <c r="DEO20"/>
      <c r="DEP20"/>
      <c r="DEQ20"/>
      <c r="DER20"/>
      <c r="DES20"/>
      <c r="DET20"/>
      <c r="DEU20"/>
      <c r="DEV20"/>
      <c r="DEW20"/>
      <c r="DEX20"/>
      <c r="DEY20"/>
      <c r="DEZ20"/>
      <c r="DFA20"/>
      <c r="DFB20"/>
      <c r="DFC20"/>
      <c r="DFD20"/>
      <c r="DFE20"/>
      <c r="DFF20"/>
      <c r="DFG20"/>
      <c r="DFH20"/>
      <c r="DFI20"/>
      <c r="DFJ20"/>
      <c r="DFK20"/>
      <c r="DFL20"/>
      <c r="DFM20"/>
      <c r="DFN20"/>
      <c r="DFO20"/>
      <c r="DFP20"/>
      <c r="DFQ20"/>
      <c r="DFR20"/>
      <c r="DFS20"/>
      <c r="DFT20"/>
      <c r="DFU20"/>
      <c r="DFV20"/>
      <c r="DFW20"/>
      <c r="DFX20"/>
      <c r="DFY20"/>
      <c r="DFZ20"/>
      <c r="DGA20"/>
      <c r="DGB20"/>
      <c r="DGC20"/>
      <c r="DGD20"/>
      <c r="DGE20"/>
      <c r="DGF20"/>
      <c r="DGG20"/>
      <c r="DGH20"/>
      <c r="DGI20"/>
      <c r="DGJ20"/>
      <c r="DGK20"/>
      <c r="DGL20"/>
      <c r="DGM20"/>
      <c r="DGN20"/>
      <c r="DGO20"/>
      <c r="DGP20"/>
      <c r="DGQ20"/>
      <c r="DGR20"/>
      <c r="DGS20"/>
      <c r="DGT20"/>
      <c r="DGU20"/>
      <c r="DGV20"/>
      <c r="DGW20"/>
      <c r="DGX20"/>
      <c r="DGY20"/>
      <c r="DGZ20"/>
      <c r="DHA20"/>
      <c r="DHB20"/>
      <c r="DHC20"/>
      <c r="DHD20"/>
      <c r="DHE20"/>
      <c r="DHF20"/>
      <c r="DHG20"/>
      <c r="DHH20"/>
      <c r="DHI20"/>
      <c r="DHJ20"/>
      <c r="DHK20"/>
      <c r="DHL20"/>
      <c r="DHM20"/>
      <c r="DHN20"/>
      <c r="DHO20"/>
      <c r="DHP20"/>
      <c r="DHQ20"/>
      <c r="DHR20"/>
      <c r="DHS20"/>
      <c r="DHT20"/>
      <c r="DHU20"/>
      <c r="DHV20"/>
      <c r="DHW20"/>
      <c r="DHX20"/>
      <c r="DHY20"/>
      <c r="DHZ20"/>
      <c r="DIA20"/>
      <c r="DIB20"/>
      <c r="DIC20"/>
      <c r="DID20"/>
      <c r="DIE20"/>
      <c r="DIF20"/>
      <c r="DIG20"/>
      <c r="DIH20"/>
      <c r="DII20"/>
      <c r="DIJ20"/>
      <c r="DIK20"/>
      <c r="DIL20"/>
      <c r="DIM20"/>
      <c r="DIN20"/>
      <c r="DIO20"/>
      <c r="DIP20"/>
      <c r="DIQ20"/>
      <c r="DIR20"/>
      <c r="DIS20"/>
      <c r="DIT20"/>
      <c r="DIU20"/>
      <c r="DIV20"/>
      <c r="DIW20"/>
      <c r="DIX20"/>
      <c r="DIY20"/>
      <c r="DIZ20"/>
      <c r="DJA20"/>
      <c r="DJB20"/>
      <c r="DJC20"/>
      <c r="DJD20"/>
      <c r="DJE20"/>
      <c r="DJF20"/>
      <c r="DJG20"/>
      <c r="DJH20"/>
      <c r="DJI20"/>
      <c r="DJJ20"/>
      <c r="DJK20"/>
      <c r="DJL20"/>
      <c r="DJM20"/>
      <c r="DJN20"/>
      <c r="DJO20"/>
      <c r="DJP20"/>
      <c r="DJQ20"/>
      <c r="DJR20"/>
      <c r="DJS20"/>
      <c r="DJT20"/>
      <c r="DJU20"/>
      <c r="DJV20"/>
      <c r="DJW20"/>
      <c r="DJX20"/>
      <c r="DJY20"/>
      <c r="DJZ20"/>
      <c r="DKA20"/>
      <c r="DKB20"/>
      <c r="DKC20"/>
      <c r="DKD20"/>
      <c r="DKE20"/>
      <c r="DKF20"/>
      <c r="DKG20"/>
      <c r="DKH20"/>
      <c r="DKI20"/>
      <c r="DKJ20"/>
      <c r="DKK20"/>
      <c r="DKL20"/>
      <c r="DKM20"/>
      <c r="DKN20"/>
      <c r="DKO20"/>
      <c r="DKP20"/>
      <c r="DKQ20"/>
      <c r="DKR20"/>
      <c r="DKS20"/>
      <c r="DKT20"/>
      <c r="DKU20"/>
      <c r="DKV20"/>
      <c r="DKW20"/>
      <c r="DKX20"/>
      <c r="DKY20"/>
      <c r="DKZ20"/>
      <c r="DLA20"/>
      <c r="DLB20"/>
      <c r="DLC20"/>
      <c r="DLD20"/>
      <c r="DLE20"/>
      <c r="DLF20"/>
      <c r="DLG20"/>
      <c r="DLH20"/>
      <c r="DLI20"/>
      <c r="DLJ20"/>
      <c r="DLK20"/>
      <c r="DLL20"/>
      <c r="DLM20"/>
      <c r="DLN20"/>
      <c r="DLO20"/>
      <c r="DLP20"/>
      <c r="DLQ20"/>
      <c r="DLR20"/>
      <c r="DLS20"/>
      <c r="DLT20"/>
      <c r="DLU20"/>
      <c r="DLV20"/>
      <c r="DLW20"/>
      <c r="DLX20"/>
      <c r="DLY20"/>
      <c r="DLZ20"/>
      <c r="DMA20"/>
      <c r="DMB20"/>
      <c r="DMC20"/>
      <c r="DMD20"/>
      <c r="DME20"/>
      <c r="DMF20"/>
      <c r="DMG20"/>
      <c r="DMH20"/>
      <c r="DMI20"/>
      <c r="DMJ20"/>
      <c r="DMK20"/>
      <c r="DML20"/>
      <c r="DMM20"/>
      <c r="DMN20"/>
      <c r="DMO20"/>
      <c r="DMP20"/>
      <c r="DMQ20"/>
      <c r="DMR20"/>
      <c r="DMS20"/>
      <c r="DMT20"/>
      <c r="DMU20"/>
      <c r="DMV20"/>
      <c r="DMW20"/>
      <c r="DMX20"/>
      <c r="DMY20"/>
      <c r="DMZ20"/>
      <c r="DNA20"/>
      <c r="DNB20"/>
      <c r="DNC20"/>
      <c r="DND20"/>
      <c r="DNE20"/>
      <c r="DNF20"/>
      <c r="DNG20"/>
      <c r="DNH20"/>
      <c r="DNI20"/>
      <c r="DNJ20"/>
      <c r="DNK20"/>
      <c r="DNL20"/>
      <c r="DNM20"/>
      <c r="DNN20"/>
      <c r="DNO20"/>
      <c r="DNP20"/>
      <c r="DNQ20"/>
      <c r="DNR20"/>
      <c r="DNS20"/>
      <c r="DNT20"/>
      <c r="DNU20"/>
      <c r="DNV20"/>
      <c r="DNW20"/>
      <c r="DNX20"/>
      <c r="DNY20"/>
      <c r="DNZ20"/>
      <c r="DOA20"/>
      <c r="DOB20"/>
      <c r="DOC20"/>
      <c r="DOD20"/>
      <c r="DOE20"/>
      <c r="DOF20"/>
      <c r="DOG20"/>
      <c r="DOH20"/>
      <c r="DOI20"/>
      <c r="DOJ20"/>
      <c r="DOK20"/>
      <c r="DOL20"/>
      <c r="DOM20"/>
      <c r="DON20"/>
      <c r="DOO20"/>
      <c r="DOP20"/>
      <c r="DOQ20"/>
      <c r="DOR20"/>
      <c r="DOS20"/>
      <c r="DOT20"/>
      <c r="DOU20"/>
      <c r="DOV20"/>
      <c r="DOW20"/>
      <c r="DOX20"/>
      <c r="DOY20"/>
      <c r="DOZ20"/>
      <c r="DPA20"/>
      <c r="DPB20"/>
      <c r="DPC20"/>
      <c r="DPD20"/>
      <c r="DPE20"/>
      <c r="DPF20"/>
      <c r="DPG20"/>
      <c r="DPH20"/>
      <c r="DPI20"/>
      <c r="DPJ20"/>
      <c r="DPK20"/>
      <c r="DPL20"/>
      <c r="DPM20"/>
      <c r="DPN20"/>
      <c r="DPO20"/>
      <c r="DPP20"/>
      <c r="DPQ20"/>
      <c r="DPR20"/>
      <c r="DPS20"/>
      <c r="DPT20"/>
      <c r="DPU20"/>
      <c r="DPV20"/>
      <c r="DPW20"/>
      <c r="DPX20"/>
      <c r="DPY20"/>
      <c r="DPZ20"/>
      <c r="DQA20"/>
      <c r="DQB20"/>
      <c r="DQC20"/>
      <c r="DQD20"/>
      <c r="DQE20"/>
      <c r="DQF20"/>
      <c r="DQG20"/>
      <c r="DQH20"/>
      <c r="DQI20"/>
      <c r="DQJ20"/>
      <c r="DQK20"/>
      <c r="DQL20"/>
      <c r="DQM20"/>
      <c r="DQN20"/>
      <c r="DQO20"/>
      <c r="DQP20"/>
      <c r="DQQ20"/>
      <c r="DQR20"/>
      <c r="DQS20"/>
      <c r="DQT20"/>
      <c r="DQU20"/>
      <c r="DQV20"/>
      <c r="DQW20"/>
      <c r="DQX20"/>
      <c r="DQY20"/>
      <c r="DQZ20"/>
      <c r="DRA20"/>
      <c r="DRB20"/>
      <c r="DRC20"/>
      <c r="DRD20"/>
      <c r="DRE20"/>
      <c r="DRF20"/>
      <c r="DRG20"/>
      <c r="DRH20"/>
      <c r="DRI20"/>
      <c r="DRJ20"/>
      <c r="DRK20"/>
      <c r="DRL20"/>
      <c r="DRM20"/>
      <c r="DRN20"/>
      <c r="DRO20"/>
      <c r="DRP20"/>
      <c r="DRQ20"/>
      <c r="DRR20"/>
      <c r="DRS20"/>
      <c r="DRT20"/>
      <c r="DRU20"/>
      <c r="DRV20"/>
      <c r="DRW20"/>
      <c r="DRX20"/>
      <c r="DRY20"/>
      <c r="DRZ20"/>
      <c r="DSA20"/>
      <c r="DSB20"/>
      <c r="DSC20"/>
      <c r="DSD20"/>
      <c r="DSE20"/>
      <c r="DSF20"/>
      <c r="DSG20"/>
      <c r="DSH20"/>
      <c r="DSI20"/>
      <c r="DSJ20"/>
      <c r="DSK20"/>
      <c r="DSL20"/>
      <c r="DSM20"/>
      <c r="DSN20"/>
      <c r="DSO20"/>
      <c r="DSP20"/>
      <c r="DSQ20"/>
      <c r="DSR20"/>
      <c r="DSS20"/>
      <c r="DST20"/>
      <c r="DSU20"/>
      <c r="DSV20"/>
      <c r="DSW20"/>
      <c r="DSX20"/>
      <c r="DSY20"/>
      <c r="DSZ20"/>
      <c r="DTA20"/>
      <c r="DTB20"/>
      <c r="DTC20"/>
      <c r="DTD20"/>
      <c r="DTE20"/>
      <c r="DTF20"/>
      <c r="DTG20"/>
      <c r="DTH20"/>
      <c r="DTI20"/>
      <c r="DTJ20"/>
      <c r="DTK20"/>
      <c r="DTL20"/>
      <c r="DTM20"/>
      <c r="DTN20"/>
      <c r="DTO20"/>
      <c r="DTP20"/>
      <c r="DTQ20"/>
      <c r="DTR20"/>
      <c r="DTS20"/>
      <c r="DTT20"/>
      <c r="DTU20"/>
      <c r="DTV20"/>
      <c r="DTW20"/>
      <c r="DTX20"/>
      <c r="DTY20"/>
      <c r="DTZ20"/>
      <c r="DUA20"/>
      <c r="DUB20"/>
      <c r="DUC20"/>
      <c r="DUD20"/>
      <c r="DUE20"/>
      <c r="DUF20"/>
      <c r="DUG20"/>
      <c r="DUH20"/>
      <c r="DUI20"/>
      <c r="DUJ20"/>
      <c r="DUK20"/>
      <c r="DUL20"/>
      <c r="DUM20"/>
      <c r="DUN20"/>
      <c r="DUO20"/>
      <c r="DUP20"/>
      <c r="DUQ20"/>
      <c r="DUR20"/>
      <c r="DUS20"/>
      <c r="DUT20"/>
      <c r="DUU20"/>
      <c r="DUV20"/>
      <c r="DUW20"/>
      <c r="DUX20"/>
      <c r="DUY20"/>
      <c r="DUZ20"/>
      <c r="DVA20"/>
      <c r="DVB20"/>
      <c r="DVC20"/>
      <c r="DVD20"/>
      <c r="DVE20"/>
      <c r="DVF20"/>
      <c r="DVG20"/>
      <c r="DVH20"/>
      <c r="DVI20"/>
      <c r="DVJ20"/>
      <c r="DVK20"/>
      <c r="DVL20"/>
      <c r="DVM20"/>
      <c r="DVN20"/>
      <c r="DVO20"/>
      <c r="DVP20"/>
      <c r="DVQ20"/>
      <c r="DVR20"/>
      <c r="DVS20"/>
      <c r="DVT20"/>
      <c r="DVU20"/>
      <c r="DVV20"/>
      <c r="DVW20"/>
      <c r="DVX20"/>
      <c r="DVY20"/>
      <c r="DVZ20"/>
      <c r="DWA20"/>
      <c r="DWB20"/>
      <c r="DWC20"/>
      <c r="DWD20"/>
      <c r="DWE20"/>
      <c r="DWF20"/>
      <c r="DWG20"/>
      <c r="DWH20"/>
      <c r="DWI20"/>
      <c r="DWJ20"/>
      <c r="DWK20"/>
      <c r="DWL20"/>
      <c r="DWM20"/>
      <c r="DWN20"/>
      <c r="DWO20"/>
      <c r="DWP20"/>
      <c r="DWQ20"/>
      <c r="DWR20"/>
      <c r="DWS20"/>
      <c r="DWT20"/>
      <c r="DWU20"/>
      <c r="DWV20"/>
      <c r="DWW20"/>
      <c r="DWX20"/>
      <c r="DWY20"/>
      <c r="DWZ20"/>
      <c r="DXA20"/>
      <c r="DXB20"/>
      <c r="DXC20"/>
      <c r="DXD20"/>
      <c r="DXE20"/>
      <c r="DXF20"/>
      <c r="DXG20"/>
      <c r="DXH20"/>
      <c r="DXI20"/>
      <c r="DXJ20"/>
      <c r="DXK20"/>
      <c r="DXL20"/>
      <c r="DXM20"/>
      <c r="DXN20"/>
      <c r="DXO20"/>
      <c r="DXP20"/>
      <c r="DXQ20"/>
      <c r="DXR20"/>
      <c r="DXS20"/>
      <c r="DXT20"/>
      <c r="DXU20"/>
      <c r="DXV20"/>
      <c r="DXW20"/>
      <c r="DXX20"/>
      <c r="DXY20"/>
      <c r="DXZ20"/>
      <c r="DYA20"/>
      <c r="DYB20"/>
      <c r="DYC20"/>
      <c r="DYD20"/>
      <c r="DYE20"/>
      <c r="DYF20"/>
      <c r="DYG20"/>
      <c r="DYH20"/>
      <c r="DYI20"/>
      <c r="DYJ20"/>
      <c r="DYK20"/>
      <c r="DYL20"/>
      <c r="DYM20"/>
      <c r="DYN20"/>
      <c r="DYO20"/>
      <c r="DYP20"/>
      <c r="DYQ20"/>
      <c r="DYR20"/>
      <c r="DYS20"/>
      <c r="DYT20"/>
      <c r="DYU20"/>
      <c r="DYV20"/>
      <c r="DYW20"/>
      <c r="DYX20"/>
      <c r="DYY20"/>
      <c r="DYZ20"/>
      <c r="DZA20"/>
      <c r="DZB20"/>
      <c r="DZC20"/>
      <c r="DZD20"/>
      <c r="DZE20"/>
      <c r="DZF20"/>
      <c r="DZG20"/>
      <c r="DZH20"/>
      <c r="DZI20"/>
      <c r="DZJ20"/>
      <c r="DZK20"/>
      <c r="DZL20"/>
      <c r="DZM20"/>
      <c r="DZN20"/>
      <c r="DZO20"/>
      <c r="DZP20"/>
      <c r="DZQ20"/>
      <c r="DZR20"/>
      <c r="DZS20"/>
      <c r="DZT20"/>
      <c r="DZU20"/>
      <c r="DZV20"/>
      <c r="DZW20"/>
      <c r="DZX20"/>
      <c r="DZY20"/>
      <c r="DZZ20"/>
      <c r="EAA20"/>
      <c r="EAB20"/>
      <c r="EAC20"/>
      <c r="EAD20"/>
      <c r="EAE20"/>
      <c r="EAF20"/>
      <c r="EAG20"/>
      <c r="EAH20"/>
      <c r="EAI20"/>
      <c r="EAJ20"/>
      <c r="EAK20"/>
      <c r="EAL20"/>
      <c r="EAM20"/>
      <c r="EAN20"/>
      <c r="EAO20"/>
      <c r="EAP20"/>
      <c r="EAQ20"/>
      <c r="EAR20"/>
      <c r="EAS20"/>
      <c r="EAT20"/>
      <c r="EAU20"/>
      <c r="EAV20"/>
      <c r="EAW20"/>
      <c r="EAX20"/>
      <c r="EAY20"/>
      <c r="EAZ20"/>
      <c r="EBA20"/>
      <c r="EBB20"/>
      <c r="EBC20"/>
      <c r="EBD20"/>
      <c r="EBE20"/>
      <c r="EBF20"/>
      <c r="EBG20"/>
      <c r="EBH20"/>
      <c r="EBI20"/>
      <c r="EBJ20"/>
      <c r="EBK20"/>
      <c r="EBL20"/>
      <c r="EBM20"/>
      <c r="EBN20"/>
      <c r="EBO20"/>
      <c r="EBP20"/>
      <c r="EBQ20"/>
      <c r="EBR20"/>
      <c r="EBS20"/>
      <c r="EBT20"/>
      <c r="EBU20"/>
      <c r="EBV20"/>
      <c r="EBW20"/>
      <c r="EBX20"/>
      <c r="EBY20"/>
      <c r="EBZ20"/>
      <c r="ECA20"/>
      <c r="ECB20"/>
      <c r="ECC20"/>
      <c r="ECD20"/>
      <c r="ECE20"/>
      <c r="ECF20"/>
      <c r="ECG20"/>
      <c r="ECH20"/>
      <c r="ECI20"/>
      <c r="ECJ20"/>
      <c r="ECK20"/>
      <c r="ECL20"/>
      <c r="ECM20"/>
      <c r="ECN20"/>
      <c r="ECO20"/>
      <c r="ECP20"/>
      <c r="ECQ20"/>
      <c r="ECR20"/>
      <c r="ECS20"/>
      <c r="ECT20"/>
      <c r="ECU20"/>
      <c r="ECV20"/>
      <c r="ECW20"/>
      <c r="ECX20"/>
      <c r="ECY20"/>
      <c r="ECZ20"/>
      <c r="EDA20"/>
      <c r="EDB20"/>
      <c r="EDC20"/>
      <c r="EDD20"/>
      <c r="EDE20"/>
      <c r="EDF20"/>
      <c r="EDG20"/>
      <c r="EDH20"/>
      <c r="EDI20"/>
      <c r="EDJ20"/>
      <c r="EDK20"/>
      <c r="EDL20"/>
      <c r="EDM20"/>
      <c r="EDN20"/>
      <c r="EDO20"/>
      <c r="EDP20"/>
      <c r="EDQ20"/>
    </row>
    <row r="21" spans="2:3501" x14ac:dyDescent="0.2"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  <c r="IT21"/>
      <c r="IU21"/>
      <c r="IV21"/>
      <c r="IW21"/>
      <c r="IX21"/>
      <c r="IY21"/>
      <c r="IZ21"/>
      <c r="JA21"/>
      <c r="JB21"/>
      <c r="JC21"/>
      <c r="JD21"/>
      <c r="JE21"/>
      <c r="JF21"/>
      <c r="JG21"/>
      <c r="JH21"/>
      <c r="JI21"/>
      <c r="JJ21"/>
      <c r="JK21"/>
      <c r="JL21"/>
      <c r="JM21"/>
      <c r="JN21"/>
      <c r="JO21"/>
      <c r="JP21"/>
      <c r="JQ21"/>
      <c r="JR21"/>
      <c r="JS21"/>
      <c r="JT21"/>
      <c r="JU21"/>
      <c r="JV21"/>
      <c r="JW21"/>
      <c r="JX21"/>
      <c r="JY21"/>
      <c r="JZ21"/>
      <c r="KA21"/>
      <c r="KB21"/>
      <c r="KC21"/>
      <c r="KD21"/>
      <c r="KE21"/>
      <c r="KF21"/>
      <c r="KG21"/>
      <c r="KH21"/>
      <c r="KI21"/>
      <c r="KJ21"/>
      <c r="KK21"/>
      <c r="KL21"/>
      <c r="KM21"/>
      <c r="KN21"/>
      <c r="KO21"/>
      <c r="KP21"/>
      <c r="KQ21"/>
      <c r="KR21"/>
      <c r="KS21"/>
      <c r="KT21"/>
      <c r="KU21"/>
      <c r="KV21"/>
      <c r="KW21"/>
      <c r="KX21"/>
      <c r="KY21"/>
      <c r="KZ21"/>
      <c r="LA21"/>
      <c r="LB21"/>
      <c r="LC21"/>
      <c r="LD21"/>
      <c r="LE21"/>
      <c r="LF21"/>
      <c r="LG21"/>
      <c r="LH21"/>
      <c r="LI21"/>
      <c r="LJ21"/>
      <c r="LK21"/>
      <c r="LL21"/>
      <c r="LM21"/>
      <c r="LN21"/>
      <c r="LO21"/>
      <c r="LP21"/>
      <c r="LQ21"/>
      <c r="LR21"/>
      <c r="LS21"/>
      <c r="LT21"/>
      <c r="LU21"/>
      <c r="LV21"/>
      <c r="LW21"/>
      <c r="LX21"/>
      <c r="LY21"/>
      <c r="LZ21"/>
      <c r="MA21"/>
      <c r="MB21"/>
      <c r="MC21"/>
      <c r="MD21"/>
      <c r="ME21"/>
      <c r="MF21"/>
      <c r="MG21"/>
      <c r="MH21"/>
      <c r="MI21"/>
      <c r="MJ21"/>
      <c r="MK21"/>
      <c r="ML21"/>
      <c r="MM21"/>
      <c r="MN21"/>
      <c r="MO21"/>
      <c r="MP21"/>
      <c r="MQ21"/>
      <c r="MR21"/>
      <c r="MS21"/>
      <c r="MT21"/>
      <c r="MU21"/>
      <c r="MV21"/>
      <c r="MW21"/>
      <c r="MX21"/>
      <c r="MY21"/>
      <c r="MZ21"/>
      <c r="NA21"/>
      <c r="NB21"/>
      <c r="NC21"/>
      <c r="ND21"/>
      <c r="NE21"/>
      <c r="NF21"/>
      <c r="NG21"/>
      <c r="NH21"/>
      <c r="NI21"/>
      <c r="NJ21"/>
      <c r="NK21"/>
      <c r="NL21"/>
      <c r="NM21"/>
      <c r="NN21"/>
      <c r="NO21"/>
      <c r="NP21"/>
      <c r="NQ21"/>
      <c r="NR21"/>
      <c r="NS21"/>
      <c r="NT21"/>
      <c r="NU21"/>
      <c r="NV21"/>
      <c r="NW21"/>
      <c r="NX21"/>
      <c r="NY21"/>
      <c r="NZ21"/>
      <c r="OA21"/>
      <c r="OB21"/>
      <c r="OC21"/>
      <c r="OD21"/>
      <c r="OE21"/>
      <c r="OF21"/>
      <c r="OG21"/>
      <c r="OH21"/>
      <c r="OI21"/>
      <c r="OJ21"/>
      <c r="OK21"/>
      <c r="OL21"/>
      <c r="OM21"/>
      <c r="ON21"/>
      <c r="OO21"/>
      <c r="OP21"/>
      <c r="OQ21"/>
      <c r="OR21"/>
      <c r="OS21"/>
      <c r="OT21"/>
      <c r="OU21"/>
      <c r="OV21"/>
      <c r="OW21"/>
      <c r="OX21"/>
      <c r="OY21"/>
      <c r="OZ21"/>
      <c r="PA21"/>
      <c r="PB21"/>
      <c r="PC21"/>
      <c r="PD21"/>
      <c r="PE21"/>
      <c r="PF21"/>
      <c r="PG21"/>
      <c r="PH21"/>
      <c r="PI21"/>
      <c r="PJ21"/>
      <c r="PK21"/>
      <c r="PL21"/>
      <c r="PM21"/>
      <c r="PN21"/>
      <c r="PO21"/>
      <c r="PP21"/>
      <c r="PQ21"/>
      <c r="PR21"/>
      <c r="PS21"/>
      <c r="PT21"/>
      <c r="PU21"/>
      <c r="PV21"/>
      <c r="PW21"/>
      <c r="PX21"/>
      <c r="PY21"/>
      <c r="PZ21"/>
      <c r="QA21"/>
      <c r="QB21"/>
      <c r="QC21"/>
      <c r="QD21"/>
      <c r="QE21"/>
      <c r="QF21"/>
      <c r="QG21"/>
      <c r="QH21"/>
      <c r="QI21"/>
      <c r="QJ21"/>
      <c r="QK21"/>
      <c r="QL21"/>
      <c r="QM21"/>
      <c r="QN21"/>
      <c r="QO21"/>
      <c r="QP21"/>
      <c r="QQ21"/>
      <c r="QR21"/>
      <c r="QS21"/>
      <c r="QT21"/>
      <c r="QU21"/>
      <c r="QV21"/>
      <c r="QW21"/>
      <c r="QX21"/>
      <c r="QY21"/>
      <c r="QZ21"/>
      <c r="RA21"/>
      <c r="RB21"/>
      <c r="RC21"/>
      <c r="RD21"/>
      <c r="RE21"/>
      <c r="RF21"/>
      <c r="RG21"/>
      <c r="RH21"/>
      <c r="RI21"/>
      <c r="RJ21"/>
      <c r="RK21"/>
      <c r="RL21"/>
      <c r="RM21"/>
      <c r="RN21"/>
      <c r="RO21"/>
      <c r="RP21"/>
      <c r="RQ21"/>
      <c r="RR21"/>
      <c r="RS21"/>
      <c r="RT21"/>
      <c r="RU21"/>
      <c r="RV21"/>
      <c r="RW21"/>
      <c r="RX21"/>
      <c r="RY21"/>
      <c r="RZ21"/>
      <c r="SA21"/>
      <c r="SB21"/>
      <c r="SC21"/>
      <c r="SD21"/>
      <c r="SE21"/>
      <c r="SF21"/>
      <c r="SG21"/>
      <c r="SH21"/>
      <c r="SI21"/>
      <c r="SJ21"/>
      <c r="SK21"/>
      <c r="SL21"/>
      <c r="SM21"/>
      <c r="SN21"/>
      <c r="SO21"/>
      <c r="SP21"/>
      <c r="SQ21"/>
      <c r="SR21"/>
      <c r="SS21"/>
      <c r="ST21"/>
      <c r="SU21"/>
      <c r="SV21"/>
      <c r="SW21"/>
      <c r="SX21"/>
      <c r="SY21"/>
      <c r="SZ21"/>
      <c r="TA21"/>
      <c r="TB21"/>
      <c r="TC21"/>
      <c r="TD21"/>
      <c r="TE21"/>
      <c r="TF21"/>
      <c r="TG21"/>
      <c r="TH21"/>
      <c r="TI21"/>
      <c r="TJ21"/>
      <c r="TK21"/>
      <c r="TL21"/>
      <c r="TM21"/>
      <c r="TN21"/>
      <c r="TO21"/>
      <c r="TP21"/>
      <c r="TQ21"/>
      <c r="TR21"/>
      <c r="TS21"/>
      <c r="TT21"/>
      <c r="TU21"/>
      <c r="TV21"/>
      <c r="TW21"/>
      <c r="TX21"/>
      <c r="TY21"/>
      <c r="TZ21"/>
      <c r="UA21"/>
      <c r="UB21"/>
      <c r="UC21"/>
      <c r="UD21"/>
      <c r="UE21"/>
      <c r="UF21"/>
      <c r="UG21"/>
      <c r="UH21"/>
      <c r="UI21"/>
      <c r="UJ21"/>
      <c r="UK21"/>
      <c r="UL21"/>
      <c r="UM21"/>
      <c r="UN21"/>
      <c r="UO21"/>
      <c r="UP21"/>
      <c r="UQ21"/>
      <c r="UR21"/>
      <c r="US21"/>
      <c r="UT21"/>
      <c r="UU21"/>
      <c r="UV21"/>
      <c r="UW21"/>
      <c r="UX21"/>
      <c r="UY21"/>
      <c r="UZ21"/>
      <c r="VA21"/>
      <c r="VB21"/>
      <c r="VC21"/>
      <c r="VD21"/>
      <c r="VE21"/>
      <c r="VF21"/>
      <c r="VG21"/>
      <c r="VH21"/>
      <c r="VI21"/>
      <c r="VJ21"/>
      <c r="VK21"/>
      <c r="VL21"/>
      <c r="VM21"/>
      <c r="VN21"/>
      <c r="VO21"/>
      <c r="VP21"/>
      <c r="VQ21"/>
      <c r="VR21"/>
      <c r="VS21"/>
      <c r="VT21"/>
      <c r="VU21"/>
      <c r="VV21"/>
      <c r="VW21"/>
      <c r="VX21"/>
      <c r="VY21"/>
      <c r="VZ21"/>
      <c r="WA21"/>
      <c r="WB21"/>
      <c r="WC21"/>
      <c r="WD21"/>
      <c r="WE21"/>
      <c r="WF21"/>
      <c r="WG21"/>
      <c r="WH21"/>
      <c r="WI21"/>
      <c r="WJ21"/>
      <c r="WK21"/>
      <c r="WL21"/>
      <c r="WM21"/>
      <c r="WN21"/>
      <c r="WO21"/>
      <c r="WP21"/>
      <c r="WQ21"/>
      <c r="WR21"/>
      <c r="WS21"/>
      <c r="WT21"/>
      <c r="WU21"/>
      <c r="WV21"/>
      <c r="WW21"/>
      <c r="WX21"/>
      <c r="WY21"/>
      <c r="WZ21"/>
      <c r="XA21"/>
      <c r="XB21"/>
      <c r="XC21"/>
      <c r="XD21"/>
      <c r="XE21"/>
      <c r="XF21"/>
      <c r="XG21"/>
      <c r="XH21"/>
      <c r="XI21"/>
      <c r="XJ21"/>
      <c r="XK21"/>
      <c r="XL21"/>
      <c r="XM21"/>
      <c r="XN21"/>
      <c r="XO21"/>
      <c r="XP21"/>
      <c r="XQ21"/>
      <c r="XR21"/>
      <c r="XS21"/>
      <c r="XT21"/>
      <c r="XU21"/>
      <c r="XV21"/>
      <c r="XW21"/>
      <c r="XX21"/>
      <c r="XY21"/>
      <c r="XZ21"/>
      <c r="YA21"/>
      <c r="YB21"/>
      <c r="YC21"/>
      <c r="YD21"/>
      <c r="YE21"/>
      <c r="YF21"/>
      <c r="YG21"/>
      <c r="YH21"/>
      <c r="YI21"/>
      <c r="YJ21"/>
      <c r="YK21"/>
      <c r="YL21"/>
      <c r="YM21"/>
      <c r="YN21"/>
      <c r="YO21"/>
      <c r="YP21"/>
      <c r="YQ21"/>
      <c r="YR21"/>
      <c r="YS21"/>
      <c r="YT21"/>
      <c r="YU21"/>
      <c r="YV21"/>
      <c r="YW21"/>
      <c r="YX21"/>
      <c r="YY21"/>
      <c r="YZ21"/>
      <c r="ZA21"/>
      <c r="ZB21"/>
      <c r="ZC21"/>
      <c r="ZD21"/>
      <c r="ZE21"/>
      <c r="ZF21"/>
      <c r="ZG21"/>
      <c r="ZH21"/>
      <c r="ZI21"/>
      <c r="ZJ21"/>
      <c r="ZK21"/>
      <c r="ZL21"/>
      <c r="ZM21"/>
      <c r="ZN21"/>
      <c r="ZO21"/>
      <c r="ZP21"/>
      <c r="ZQ21"/>
      <c r="ZR21"/>
      <c r="ZS21"/>
      <c r="ZT21"/>
      <c r="ZU21"/>
      <c r="ZV21"/>
      <c r="ZW21"/>
      <c r="ZX21"/>
      <c r="ZY21"/>
      <c r="ZZ21"/>
      <c r="AAA21"/>
      <c r="AAB21"/>
      <c r="AAC21"/>
      <c r="AAD21"/>
      <c r="AAE21"/>
      <c r="AAF21"/>
      <c r="AAG21"/>
      <c r="AAH21"/>
      <c r="AAI21"/>
      <c r="AAJ21"/>
      <c r="AAK21"/>
      <c r="AAL21"/>
      <c r="AAM21"/>
      <c r="AAN21"/>
      <c r="AAO21"/>
      <c r="AAP21"/>
      <c r="AAQ21"/>
      <c r="AAR21"/>
      <c r="AAS21"/>
      <c r="AAT21"/>
      <c r="AAU21"/>
      <c r="AAV21"/>
      <c r="AAW21"/>
      <c r="AAX21"/>
      <c r="AAY21"/>
      <c r="AAZ21"/>
      <c r="ABA21"/>
      <c r="ABB21"/>
      <c r="ABC21"/>
      <c r="ABD21"/>
      <c r="ABE21"/>
      <c r="ABF21"/>
      <c r="ABG21"/>
      <c r="ABH21"/>
      <c r="ABI21"/>
      <c r="ABJ21"/>
      <c r="ABK21"/>
      <c r="ABL21"/>
      <c r="ABM21"/>
      <c r="ABN21"/>
      <c r="ABO21"/>
      <c r="ABP21"/>
      <c r="ABQ21"/>
      <c r="ABR21"/>
      <c r="ABS21"/>
      <c r="ABT21"/>
      <c r="ABU21"/>
      <c r="ABV21"/>
      <c r="ABW21"/>
      <c r="ABX21"/>
      <c r="ABY21"/>
      <c r="ABZ21"/>
      <c r="ACA21"/>
      <c r="ACB21"/>
      <c r="ACC21"/>
      <c r="ACD21"/>
      <c r="ACE21"/>
      <c r="ACF21"/>
      <c r="ACG21"/>
      <c r="ACH21"/>
      <c r="ACI21"/>
      <c r="ACJ21"/>
      <c r="ACK21"/>
      <c r="ACL21"/>
      <c r="ACM21"/>
      <c r="ACN21"/>
      <c r="ACO21"/>
      <c r="ACP21"/>
      <c r="ACQ21"/>
      <c r="ACR21"/>
      <c r="ACS21"/>
      <c r="ACT21"/>
      <c r="ACU21"/>
      <c r="ACV21"/>
      <c r="ACW21"/>
      <c r="ACX21"/>
      <c r="ACY21"/>
      <c r="ACZ21"/>
      <c r="ADA21"/>
      <c r="ADB21"/>
      <c r="ADC21"/>
      <c r="ADD21"/>
      <c r="ADE21"/>
      <c r="ADF21"/>
      <c r="ADG21"/>
      <c r="ADH21"/>
      <c r="ADI21"/>
      <c r="ADJ21"/>
      <c r="ADK21"/>
      <c r="ADL21"/>
      <c r="ADM21"/>
      <c r="ADN21"/>
      <c r="ADO21"/>
      <c r="ADP21"/>
      <c r="ADQ21"/>
      <c r="ADR21"/>
      <c r="ADS21"/>
      <c r="ADT21"/>
      <c r="ADU21"/>
      <c r="ADV21"/>
      <c r="ADW21"/>
      <c r="ADX21"/>
      <c r="ADY21"/>
      <c r="ADZ21"/>
      <c r="AEA21"/>
      <c r="AEB21"/>
      <c r="AEC21"/>
      <c r="AED21"/>
      <c r="AEE21"/>
      <c r="AEF21"/>
      <c r="AEG21"/>
      <c r="AEH21"/>
      <c r="AEI21"/>
      <c r="AEJ21"/>
      <c r="AEK21"/>
      <c r="AEL21"/>
      <c r="AEM21"/>
      <c r="AEN21"/>
      <c r="AEO21"/>
      <c r="AEP21"/>
      <c r="AEQ21"/>
      <c r="AER21"/>
      <c r="AES21"/>
      <c r="AET21"/>
      <c r="AEU21"/>
      <c r="AEV21"/>
      <c r="AEW21"/>
      <c r="AEX21"/>
      <c r="AEY21"/>
      <c r="AEZ21"/>
      <c r="AFA21"/>
      <c r="AFB21"/>
      <c r="AFC21"/>
      <c r="AFD21"/>
      <c r="AFE21"/>
      <c r="AFF21"/>
      <c r="AFG21"/>
      <c r="AFH21"/>
      <c r="AFI21"/>
      <c r="AFJ21"/>
      <c r="AFK21"/>
      <c r="AFL21"/>
      <c r="AFM21"/>
      <c r="AFN21"/>
      <c r="AFO21"/>
      <c r="AFP21"/>
      <c r="AFQ21"/>
      <c r="AFR21"/>
      <c r="AFS21"/>
      <c r="AFT21"/>
      <c r="AFU21"/>
      <c r="AFV21"/>
      <c r="AFW21"/>
      <c r="AFX21"/>
      <c r="AFY21"/>
      <c r="AFZ21"/>
      <c r="AGA21"/>
      <c r="AGB21"/>
      <c r="AGC21"/>
      <c r="AGD21"/>
      <c r="AGE21"/>
      <c r="AGF21"/>
      <c r="AGG21"/>
      <c r="AGH21"/>
      <c r="AGI21"/>
      <c r="AGJ21"/>
      <c r="AGK21"/>
      <c r="AGL21"/>
      <c r="AGM21"/>
      <c r="AGN21"/>
      <c r="AGO21"/>
      <c r="AGP21"/>
      <c r="AGQ21"/>
      <c r="AGR21"/>
      <c r="AGS21"/>
      <c r="AGT21"/>
      <c r="AGU21"/>
      <c r="AGV21"/>
      <c r="AGW21"/>
      <c r="AGX21"/>
      <c r="AGY21"/>
      <c r="AGZ21"/>
      <c r="AHA21"/>
      <c r="AHB21"/>
      <c r="AHC21"/>
      <c r="AHD21"/>
      <c r="AHE21"/>
      <c r="AHF21"/>
      <c r="AHG21"/>
      <c r="AHH21"/>
      <c r="AHI21"/>
      <c r="AHJ21"/>
      <c r="AHK21"/>
      <c r="AHL21"/>
      <c r="AHM21"/>
      <c r="AHN21"/>
      <c r="AHO21"/>
      <c r="AHP21"/>
      <c r="AHQ21"/>
      <c r="AHR21"/>
      <c r="AHS21"/>
      <c r="AHT21"/>
      <c r="AHU21"/>
      <c r="AHV21"/>
      <c r="AHW21"/>
      <c r="AHX21"/>
      <c r="AHY21"/>
      <c r="AHZ21"/>
      <c r="AIA21"/>
      <c r="AIB21"/>
      <c r="AIC21"/>
      <c r="AID21"/>
      <c r="AIE21"/>
      <c r="AIF21"/>
      <c r="AIG21"/>
      <c r="AIH21"/>
      <c r="AII21"/>
      <c r="AIJ21"/>
      <c r="AIK21"/>
      <c r="AIL21"/>
      <c r="AIM21"/>
      <c r="AIN21"/>
      <c r="AIO21"/>
      <c r="AIP21"/>
      <c r="AIQ21"/>
      <c r="AIR21"/>
      <c r="AIS21"/>
      <c r="AIT21"/>
      <c r="AIU21"/>
      <c r="AIV21"/>
      <c r="AIW21"/>
      <c r="AIX21"/>
      <c r="AIY21"/>
      <c r="AIZ21"/>
      <c r="AJA21"/>
      <c r="AJB21"/>
      <c r="AJC21"/>
      <c r="AJD21"/>
      <c r="AJE21"/>
      <c r="AJF21"/>
      <c r="AJG21"/>
      <c r="AJH21"/>
      <c r="AJI21"/>
      <c r="AJJ21"/>
      <c r="AJK21"/>
      <c r="AJL21"/>
      <c r="AJM21"/>
      <c r="AJN21"/>
      <c r="AJO21"/>
      <c r="AJP21"/>
      <c r="AJQ21"/>
      <c r="AJR21"/>
      <c r="AJS21"/>
      <c r="AJT21"/>
      <c r="AJU21"/>
      <c r="AJV21"/>
      <c r="AJW21"/>
      <c r="AJX21"/>
      <c r="AJY21"/>
      <c r="AJZ21"/>
      <c r="AKA21"/>
      <c r="AKB21"/>
      <c r="AKC21"/>
      <c r="AKD21"/>
      <c r="AKE21"/>
      <c r="AKF21"/>
      <c r="AKG21"/>
      <c r="AKH21"/>
      <c r="AKI21"/>
      <c r="AKJ21"/>
      <c r="AKK21"/>
      <c r="AKL21"/>
      <c r="AKM21"/>
      <c r="AKN21"/>
      <c r="AKO21"/>
      <c r="AKP21"/>
      <c r="AKQ21"/>
      <c r="AKR21"/>
      <c r="AKS21"/>
      <c r="AKT21"/>
      <c r="AKU21"/>
      <c r="AKV21"/>
      <c r="AKW21"/>
      <c r="AKX21"/>
      <c r="AKY21"/>
      <c r="AKZ21"/>
      <c r="ALA21"/>
      <c r="ALB21"/>
      <c r="ALC21"/>
      <c r="ALD21"/>
      <c r="ALE21"/>
      <c r="ALF21"/>
      <c r="ALG21"/>
      <c r="ALH21"/>
      <c r="ALI21"/>
      <c r="ALJ21"/>
      <c r="ALK21"/>
      <c r="ALL21"/>
      <c r="ALM21"/>
      <c r="ALN21"/>
      <c r="ALO21"/>
      <c r="ALP21"/>
      <c r="ALQ21"/>
      <c r="ALR21"/>
      <c r="ALS21"/>
      <c r="ALT21"/>
      <c r="ALU21"/>
      <c r="ALV21"/>
      <c r="ALW21"/>
      <c r="ALX21"/>
      <c r="ALY21"/>
      <c r="ALZ21"/>
      <c r="AMA21"/>
      <c r="AMB21"/>
      <c r="AMC21"/>
      <c r="AMD21"/>
      <c r="AME21"/>
      <c r="AMF21"/>
      <c r="AMG21"/>
      <c r="AMH21"/>
      <c r="AMI21"/>
      <c r="AMJ21"/>
      <c r="AMK21"/>
      <c r="AML21"/>
      <c r="AMM21"/>
      <c r="AMN21"/>
      <c r="AMO21"/>
      <c r="AMP21"/>
      <c r="AMQ21"/>
      <c r="AMR21"/>
      <c r="AMS21"/>
      <c r="AMT21"/>
      <c r="AMU21"/>
      <c r="AMV21"/>
      <c r="AMW21"/>
      <c r="AMX21"/>
      <c r="AMY21"/>
      <c r="AMZ21"/>
      <c r="ANA21"/>
      <c r="ANB21"/>
      <c r="ANC21"/>
      <c r="AND21"/>
      <c r="ANE21"/>
      <c r="ANF21"/>
      <c r="ANG21"/>
      <c r="ANH21"/>
      <c r="ANI21"/>
      <c r="ANJ21"/>
      <c r="ANK21"/>
      <c r="ANL21"/>
      <c r="ANM21"/>
      <c r="ANN21"/>
      <c r="ANO21"/>
      <c r="ANP21"/>
      <c r="ANQ21"/>
      <c r="ANR21"/>
      <c r="ANS21"/>
      <c r="ANT21"/>
      <c r="ANU21"/>
      <c r="ANV21"/>
      <c r="ANW21"/>
      <c r="ANX21"/>
      <c r="ANY21"/>
      <c r="ANZ21"/>
      <c r="AOA21"/>
      <c r="AOB21"/>
      <c r="AOC21"/>
      <c r="AOD21"/>
      <c r="AOE21"/>
      <c r="AOF21"/>
      <c r="AOG21"/>
      <c r="AOH21"/>
      <c r="AOI21"/>
      <c r="AOJ21"/>
      <c r="AOK21"/>
      <c r="AOL21"/>
      <c r="AOM21"/>
      <c r="AON21"/>
      <c r="AOO21"/>
      <c r="AOP21"/>
      <c r="AOQ21"/>
      <c r="AOR21"/>
      <c r="AOS21"/>
      <c r="AOT21"/>
      <c r="AOU21"/>
      <c r="AOV21"/>
      <c r="AOW21"/>
      <c r="AOX21"/>
      <c r="AOY21"/>
      <c r="AOZ21"/>
      <c r="APA21"/>
      <c r="APB21"/>
      <c r="APC21"/>
      <c r="APD21"/>
      <c r="APE21"/>
      <c r="APF21"/>
      <c r="APG21"/>
      <c r="APH21"/>
      <c r="API21"/>
      <c r="APJ21"/>
      <c r="APK21"/>
      <c r="APL21"/>
      <c r="APM21"/>
      <c r="APN21"/>
      <c r="APO21"/>
      <c r="APP21"/>
      <c r="APQ21"/>
      <c r="APR21"/>
      <c r="APS21"/>
      <c r="APT21"/>
      <c r="APU21"/>
      <c r="APV21"/>
      <c r="APW21"/>
      <c r="APX21"/>
      <c r="APY21"/>
      <c r="APZ21"/>
      <c r="AQA21"/>
      <c r="AQB21"/>
      <c r="AQC21"/>
      <c r="AQD21"/>
      <c r="AQE21"/>
      <c r="AQF21"/>
      <c r="AQG21"/>
      <c r="AQH21"/>
      <c r="AQI21"/>
      <c r="AQJ21"/>
      <c r="AQK21"/>
      <c r="AQL21"/>
      <c r="AQM21"/>
      <c r="AQN21"/>
      <c r="AQO21"/>
      <c r="AQP21"/>
      <c r="AQQ21"/>
      <c r="AQR21"/>
      <c r="AQS21"/>
      <c r="AQT21"/>
      <c r="AQU21"/>
      <c r="AQV21"/>
      <c r="AQW21"/>
      <c r="AQX21"/>
      <c r="AQY21"/>
      <c r="AQZ21"/>
      <c r="ARA21"/>
      <c r="ARB21"/>
      <c r="ARC21"/>
      <c r="ARD21"/>
      <c r="ARE21"/>
      <c r="ARF21"/>
      <c r="ARG21"/>
      <c r="ARH21"/>
      <c r="ARI21"/>
      <c r="ARJ21"/>
      <c r="ARK21"/>
      <c r="ARL21"/>
      <c r="ARM21"/>
      <c r="ARN21"/>
      <c r="ARO21"/>
      <c r="ARP21"/>
      <c r="ARQ21"/>
      <c r="ARR21"/>
      <c r="ARS21"/>
      <c r="ART21"/>
      <c r="ARU21"/>
      <c r="ARV21"/>
      <c r="ARW21"/>
      <c r="ARX21"/>
      <c r="ARY21"/>
      <c r="ARZ21"/>
      <c r="ASA21"/>
      <c r="ASB21"/>
      <c r="ASC21"/>
      <c r="ASD21"/>
      <c r="ASE21"/>
      <c r="ASF21"/>
      <c r="ASG21"/>
      <c r="ASH21"/>
      <c r="ASI21"/>
      <c r="ASJ21"/>
      <c r="ASK21"/>
      <c r="ASL21"/>
      <c r="ASM21"/>
      <c r="ASN21"/>
      <c r="ASO21"/>
      <c r="ASP21"/>
      <c r="ASQ21"/>
      <c r="ASR21"/>
      <c r="ASS21"/>
      <c r="AST21"/>
      <c r="ASU21"/>
      <c r="ASV21"/>
      <c r="ASW21"/>
      <c r="ASX21"/>
      <c r="ASY21"/>
      <c r="ASZ21"/>
      <c r="ATA21"/>
      <c r="ATB21"/>
      <c r="ATC21"/>
      <c r="ATD21"/>
      <c r="ATE21"/>
      <c r="ATF21"/>
      <c r="ATG21"/>
      <c r="ATH21"/>
      <c r="ATI21"/>
      <c r="ATJ21"/>
      <c r="ATK21"/>
      <c r="ATL21"/>
      <c r="ATM21"/>
      <c r="ATN21"/>
      <c r="ATO21"/>
      <c r="ATP21"/>
      <c r="ATQ21"/>
      <c r="ATR21"/>
      <c r="ATS21"/>
      <c r="ATT21"/>
      <c r="ATU21"/>
      <c r="ATV21"/>
      <c r="ATW21"/>
      <c r="ATX21"/>
      <c r="ATY21"/>
      <c r="ATZ21"/>
      <c r="AUA21"/>
      <c r="AUB21"/>
      <c r="AUC21"/>
      <c r="AUD21"/>
      <c r="AUE21"/>
      <c r="AUF21"/>
      <c r="AUG21"/>
      <c r="AUH21"/>
      <c r="AUI21"/>
      <c r="AUJ21"/>
      <c r="AUK21"/>
      <c r="AUL21"/>
      <c r="AUM21"/>
      <c r="AUN21"/>
      <c r="AUO21"/>
      <c r="AUP21"/>
      <c r="AUQ21"/>
      <c r="AUR21"/>
      <c r="AUS21"/>
      <c r="AUT21"/>
      <c r="AUU21"/>
      <c r="AUV21"/>
      <c r="AUW21"/>
      <c r="AUX21"/>
      <c r="AUY21"/>
      <c r="AUZ21"/>
      <c r="AVA21"/>
      <c r="AVB21"/>
      <c r="AVC21"/>
      <c r="AVD21"/>
      <c r="AVE21"/>
      <c r="AVF21"/>
      <c r="AVG21"/>
      <c r="AVH21"/>
      <c r="AVI21"/>
      <c r="AVJ21"/>
      <c r="AVK21"/>
      <c r="AVL21"/>
      <c r="AVM21"/>
      <c r="AVN21"/>
      <c r="AVO21"/>
      <c r="AVP21"/>
      <c r="AVQ21"/>
      <c r="AVR21"/>
      <c r="AVS21"/>
      <c r="AVT21"/>
      <c r="AVU21"/>
      <c r="AVV21"/>
      <c r="AVW21"/>
      <c r="AVX21"/>
      <c r="AVY21"/>
      <c r="AVZ21"/>
      <c r="AWA21"/>
      <c r="AWB21"/>
      <c r="AWC21"/>
      <c r="AWD21"/>
      <c r="AWE21"/>
      <c r="AWF21"/>
      <c r="AWG21"/>
      <c r="AWH21"/>
      <c r="AWI21"/>
      <c r="AWJ21"/>
      <c r="AWK21"/>
      <c r="AWL21"/>
      <c r="AWM21"/>
      <c r="AWN21"/>
      <c r="AWO21"/>
      <c r="AWP21"/>
      <c r="AWQ21"/>
      <c r="AWR21"/>
      <c r="AWS21"/>
      <c r="AWT21"/>
      <c r="AWU21"/>
      <c r="AWV21"/>
      <c r="AWW21"/>
      <c r="AWX21"/>
      <c r="AWY21"/>
      <c r="AWZ21"/>
      <c r="AXA21"/>
      <c r="AXB21"/>
      <c r="AXC21"/>
      <c r="AXD21"/>
      <c r="AXE21"/>
      <c r="AXF21"/>
      <c r="AXG21"/>
      <c r="AXH21"/>
      <c r="AXI21"/>
      <c r="AXJ21"/>
      <c r="AXK21"/>
      <c r="AXL21"/>
      <c r="AXM21"/>
      <c r="AXN21"/>
      <c r="AXO21"/>
      <c r="AXP21"/>
      <c r="AXQ21"/>
      <c r="AXR21"/>
      <c r="AXS21"/>
      <c r="AXT21"/>
      <c r="AXU21"/>
      <c r="AXV21"/>
      <c r="AXW21"/>
      <c r="AXX21"/>
      <c r="AXY21"/>
      <c r="AXZ21"/>
      <c r="AYA21"/>
      <c r="AYB21"/>
      <c r="AYC21"/>
      <c r="AYD21"/>
      <c r="AYE21"/>
      <c r="AYF21"/>
      <c r="AYG21"/>
      <c r="AYH21"/>
      <c r="AYI21"/>
      <c r="AYJ21"/>
      <c r="AYK21"/>
      <c r="AYL21"/>
      <c r="AYM21"/>
      <c r="AYN21"/>
      <c r="AYO21"/>
      <c r="AYP21"/>
      <c r="AYQ21"/>
      <c r="AYR21"/>
      <c r="AYS21"/>
      <c r="AYT21"/>
      <c r="AYU21"/>
      <c r="AYV21"/>
      <c r="AYW21"/>
      <c r="AYX21"/>
      <c r="AYY21"/>
      <c r="AYZ21"/>
      <c r="AZA21"/>
      <c r="AZB21"/>
      <c r="AZC21"/>
      <c r="AZD21"/>
      <c r="AZE21"/>
      <c r="AZF21"/>
      <c r="AZG21"/>
      <c r="AZH21"/>
      <c r="AZI21"/>
      <c r="AZJ21"/>
      <c r="AZK21"/>
      <c r="AZL21"/>
      <c r="AZM21"/>
      <c r="AZN21"/>
      <c r="AZO21"/>
      <c r="AZP21"/>
      <c r="AZQ21"/>
      <c r="AZR21"/>
      <c r="AZS21"/>
      <c r="AZT21"/>
      <c r="AZU21"/>
      <c r="AZV21"/>
      <c r="AZW21"/>
      <c r="AZX21"/>
      <c r="AZY21"/>
      <c r="AZZ21"/>
      <c r="BAA21"/>
      <c r="BAB21"/>
      <c r="BAC21"/>
      <c r="BAD21"/>
      <c r="BAE21"/>
      <c r="BAF21"/>
      <c r="BAG21"/>
      <c r="BAH21"/>
      <c r="BAI21"/>
      <c r="BAJ21"/>
      <c r="BAK21"/>
      <c r="BAL21"/>
      <c r="BAM21"/>
      <c r="BAN21"/>
      <c r="BAO21"/>
      <c r="BAP21"/>
      <c r="BAQ21"/>
      <c r="BAR21"/>
      <c r="BAS21"/>
      <c r="BAT21"/>
      <c r="BAU21"/>
      <c r="BAV21"/>
      <c r="BAW21"/>
      <c r="BAX21"/>
      <c r="BAY21"/>
      <c r="BAZ21"/>
      <c r="BBA21"/>
      <c r="BBB21"/>
      <c r="BBC21"/>
      <c r="BBD21"/>
      <c r="BBE21"/>
      <c r="BBF21"/>
      <c r="BBG21"/>
      <c r="BBH21"/>
      <c r="BBI21"/>
      <c r="BBJ21"/>
      <c r="BBK21"/>
      <c r="BBL21"/>
      <c r="BBM21"/>
      <c r="BBN21"/>
      <c r="BBO21"/>
      <c r="BBP21"/>
      <c r="BBQ21"/>
      <c r="BBR21"/>
      <c r="BBS21"/>
      <c r="BBT21"/>
      <c r="BBU21"/>
      <c r="BBV21"/>
      <c r="BBW21"/>
      <c r="BBX21"/>
      <c r="BBY21"/>
      <c r="BBZ21"/>
      <c r="BCA21"/>
      <c r="BCB21"/>
      <c r="BCC21"/>
      <c r="BCD21"/>
      <c r="BCE21"/>
      <c r="BCF21"/>
      <c r="BCG21"/>
      <c r="BCH21"/>
      <c r="BCI21"/>
      <c r="BCJ21"/>
      <c r="BCK21"/>
      <c r="BCL21"/>
      <c r="BCM21"/>
      <c r="BCN21"/>
      <c r="BCO21"/>
      <c r="BCP21"/>
      <c r="BCQ21"/>
      <c r="BCR21"/>
      <c r="BCS21"/>
      <c r="BCT21"/>
      <c r="BCU21"/>
      <c r="BCV21"/>
      <c r="BCW21"/>
      <c r="BCX21"/>
      <c r="BCY21"/>
      <c r="BCZ21"/>
      <c r="BDA21"/>
      <c r="BDB21"/>
      <c r="BDC21"/>
      <c r="BDD21"/>
      <c r="BDE21"/>
      <c r="BDF21"/>
      <c r="BDG21"/>
      <c r="BDH21"/>
      <c r="BDI21"/>
      <c r="BDJ21"/>
      <c r="BDK21"/>
      <c r="BDL21"/>
      <c r="BDM21"/>
      <c r="BDN21"/>
      <c r="BDO21"/>
      <c r="BDP21"/>
      <c r="BDQ21"/>
      <c r="BDR21"/>
      <c r="BDS21"/>
      <c r="BDT21"/>
      <c r="BDU21"/>
      <c r="BDV21"/>
      <c r="BDW21"/>
      <c r="BDX21"/>
      <c r="BDY21"/>
      <c r="BDZ21"/>
      <c r="BEA21"/>
      <c r="BEB21"/>
      <c r="BEC21"/>
      <c r="BED21"/>
      <c r="BEE21"/>
      <c r="BEF21"/>
      <c r="BEG21"/>
      <c r="BEH21"/>
      <c r="BEI21"/>
      <c r="BEJ21"/>
      <c r="BEK21"/>
      <c r="BEL21"/>
      <c r="BEM21"/>
      <c r="BEN21"/>
      <c r="BEO21"/>
      <c r="BEP21"/>
      <c r="BEQ21"/>
      <c r="BER21"/>
      <c r="BES21"/>
      <c r="BET21"/>
      <c r="BEU21"/>
      <c r="BEV21"/>
      <c r="BEW21"/>
      <c r="BEX21"/>
      <c r="BEY21"/>
      <c r="BEZ21"/>
      <c r="BFA21"/>
      <c r="BFB21"/>
      <c r="BFC21"/>
      <c r="BFD21"/>
      <c r="BFE21"/>
      <c r="BFF21"/>
      <c r="BFG21"/>
      <c r="BFH21"/>
      <c r="BFI21"/>
      <c r="BFJ21"/>
      <c r="BFK21"/>
      <c r="BFL21"/>
      <c r="BFM21"/>
      <c r="BFN21"/>
      <c r="BFO21"/>
      <c r="BFP21"/>
      <c r="BFQ21"/>
      <c r="BFR21"/>
      <c r="BFS21"/>
      <c r="BFT21"/>
      <c r="BFU21"/>
      <c r="BFV21"/>
      <c r="BFW21"/>
      <c r="BFX21"/>
      <c r="BFY21"/>
      <c r="BFZ21"/>
      <c r="BGA21"/>
      <c r="BGB21"/>
      <c r="BGC21"/>
      <c r="BGD21"/>
      <c r="BGE21"/>
      <c r="BGF21"/>
      <c r="BGG21"/>
      <c r="BGH21"/>
      <c r="BGI21"/>
      <c r="BGJ21"/>
      <c r="BGK21"/>
      <c r="BGL21"/>
      <c r="BGM21"/>
      <c r="BGN21"/>
      <c r="BGO21"/>
      <c r="BGP21"/>
      <c r="BGQ21"/>
      <c r="BGR21"/>
      <c r="BGS21"/>
      <c r="BGT21"/>
      <c r="BGU21"/>
      <c r="BGV21"/>
      <c r="BGW21"/>
      <c r="BGX21"/>
      <c r="BGY21"/>
      <c r="BGZ21"/>
      <c r="BHA21"/>
      <c r="BHB21"/>
      <c r="BHC21"/>
      <c r="BHD21"/>
      <c r="BHE21"/>
      <c r="BHF21"/>
      <c r="BHG21"/>
      <c r="BHH21"/>
      <c r="BHI21"/>
      <c r="BHJ21"/>
      <c r="BHK21"/>
      <c r="BHL21"/>
      <c r="BHM21"/>
      <c r="BHN21"/>
      <c r="BHO21"/>
      <c r="BHP21"/>
      <c r="BHQ21"/>
      <c r="BHR21"/>
      <c r="BHS21"/>
      <c r="BHT21"/>
      <c r="BHU21"/>
      <c r="BHV21"/>
      <c r="BHW21"/>
      <c r="BHX21"/>
      <c r="BHY21"/>
      <c r="BHZ21"/>
      <c r="BIA21"/>
      <c r="BIB21"/>
      <c r="BIC21"/>
      <c r="BID21"/>
      <c r="BIE21"/>
      <c r="BIF21"/>
      <c r="BIG21"/>
      <c r="BIH21"/>
      <c r="BII21"/>
      <c r="BIJ21"/>
      <c r="BIK21"/>
      <c r="BIL21"/>
      <c r="BIM21"/>
      <c r="BIN21"/>
      <c r="BIO21"/>
      <c r="BIP21"/>
      <c r="BIQ21"/>
      <c r="BIR21"/>
      <c r="BIS21"/>
      <c r="BIT21"/>
      <c r="BIU21"/>
      <c r="BIV21"/>
      <c r="BIW21"/>
      <c r="BIX21"/>
      <c r="BIY21"/>
      <c r="BIZ21"/>
      <c r="BJA21"/>
      <c r="BJB21"/>
      <c r="BJC21"/>
      <c r="BJD21"/>
      <c r="BJE21"/>
      <c r="BJF21"/>
      <c r="BJG21"/>
      <c r="BJH21"/>
      <c r="BJI21"/>
      <c r="BJJ21"/>
      <c r="BJK21"/>
      <c r="BJL21"/>
      <c r="BJM21"/>
      <c r="BJN21"/>
      <c r="BJO21"/>
      <c r="BJP21"/>
      <c r="BJQ21"/>
      <c r="BJR21"/>
      <c r="BJS21"/>
      <c r="BJT21"/>
      <c r="BJU21"/>
      <c r="BJV21"/>
      <c r="BJW21"/>
      <c r="BJX21"/>
      <c r="BJY21"/>
      <c r="BJZ21"/>
      <c r="BKA21"/>
      <c r="BKB21"/>
      <c r="BKC21"/>
      <c r="BKD21"/>
      <c r="BKE21"/>
      <c r="BKF21"/>
      <c r="BKG21"/>
      <c r="BKH21"/>
      <c r="BKI21"/>
      <c r="BKJ21"/>
      <c r="BKK21"/>
      <c r="BKL21"/>
      <c r="BKM21"/>
      <c r="BKN21"/>
      <c r="BKO21"/>
      <c r="BKP21"/>
      <c r="BKQ21"/>
      <c r="BKR21"/>
      <c r="BKS21"/>
      <c r="BKT21"/>
      <c r="BKU21"/>
      <c r="BKV21"/>
      <c r="BKW21"/>
      <c r="BKX21"/>
      <c r="BKY21"/>
      <c r="BKZ21"/>
      <c r="BLA21"/>
      <c r="BLB21"/>
      <c r="BLC21"/>
      <c r="BLD21"/>
      <c r="BLE21"/>
      <c r="BLF21"/>
      <c r="BLG21"/>
      <c r="BLH21"/>
      <c r="BLI21"/>
      <c r="BLJ21"/>
      <c r="BLK21"/>
      <c r="BLL21"/>
      <c r="BLM21"/>
      <c r="BLN21"/>
      <c r="BLO21"/>
      <c r="BLP21"/>
      <c r="BLQ21"/>
      <c r="BLR21"/>
      <c r="BLS21"/>
      <c r="BLT21"/>
      <c r="BLU21"/>
      <c r="BLV21"/>
      <c r="BLW21"/>
      <c r="BLX21"/>
      <c r="BLY21"/>
      <c r="BLZ21"/>
      <c r="BMA21"/>
      <c r="BMB21"/>
      <c r="BMC21"/>
      <c r="BMD21"/>
      <c r="BME21"/>
      <c r="BMF21"/>
      <c r="BMG21"/>
      <c r="BMH21"/>
      <c r="BMI21"/>
      <c r="BMJ21"/>
      <c r="BMK21"/>
      <c r="BML21"/>
      <c r="BMM21"/>
      <c r="BMN21"/>
      <c r="BMO21"/>
      <c r="BMP21"/>
      <c r="BMQ21"/>
      <c r="BMR21"/>
      <c r="BMS21"/>
      <c r="BMT21"/>
      <c r="BMU21"/>
      <c r="BMV21"/>
      <c r="BMW21"/>
      <c r="BMX21"/>
      <c r="BMY21"/>
      <c r="BMZ21"/>
      <c r="BNA21"/>
      <c r="BNB21"/>
      <c r="BNC21"/>
      <c r="BND21"/>
      <c r="BNE21"/>
      <c r="BNF21"/>
      <c r="BNG21"/>
      <c r="BNH21"/>
      <c r="BNI21"/>
      <c r="BNJ21"/>
      <c r="BNK21"/>
      <c r="BNL21"/>
      <c r="BNM21"/>
      <c r="BNN21"/>
      <c r="BNO21"/>
      <c r="BNP21"/>
      <c r="BNQ21"/>
      <c r="BNR21"/>
      <c r="BNS21"/>
      <c r="BNT21"/>
      <c r="BNU21"/>
      <c r="BNV21"/>
      <c r="BNW21"/>
      <c r="BNX21"/>
      <c r="BNY21"/>
      <c r="BNZ21"/>
      <c r="BOA21"/>
      <c r="BOB21"/>
      <c r="BOC21"/>
      <c r="BOD21"/>
      <c r="BOE21"/>
      <c r="BOF21"/>
      <c r="BOG21"/>
      <c r="BOH21"/>
      <c r="BOI21"/>
      <c r="BOJ21"/>
      <c r="BOK21"/>
      <c r="BOL21"/>
      <c r="BOM21"/>
      <c r="BON21"/>
      <c r="BOO21"/>
      <c r="BOP21"/>
      <c r="BOQ21"/>
      <c r="BOR21"/>
      <c r="BOS21"/>
      <c r="BOT21"/>
      <c r="BOU21"/>
      <c r="BOV21"/>
      <c r="BOW21"/>
      <c r="BOX21"/>
      <c r="BOY21"/>
      <c r="BOZ21"/>
      <c r="BPA21"/>
      <c r="BPB21"/>
      <c r="BPC21"/>
      <c r="BPD21"/>
      <c r="BPE21"/>
      <c r="BPF21"/>
      <c r="BPG21"/>
      <c r="BPH21"/>
      <c r="BPI21"/>
      <c r="BPJ21"/>
      <c r="BPK21"/>
      <c r="BPL21"/>
      <c r="BPM21"/>
      <c r="BPN21"/>
      <c r="BPO21"/>
      <c r="BPP21"/>
      <c r="BPQ21"/>
      <c r="BPR21"/>
      <c r="BPS21"/>
      <c r="BPT21"/>
      <c r="BPU21"/>
      <c r="BPV21"/>
      <c r="BPW21"/>
      <c r="BPX21"/>
      <c r="BPY21"/>
      <c r="BPZ21"/>
      <c r="BQA21"/>
      <c r="BQB21"/>
      <c r="BQC21"/>
      <c r="BQD21"/>
      <c r="BQE21"/>
      <c r="BQF21"/>
      <c r="BQG21"/>
      <c r="BQH21"/>
      <c r="BQI21"/>
      <c r="BQJ21"/>
      <c r="BQK21"/>
      <c r="BQL21"/>
      <c r="BQM21"/>
      <c r="BQN21"/>
      <c r="BQO21"/>
      <c r="BQP21"/>
      <c r="BQQ21"/>
      <c r="BQR21"/>
      <c r="BQS21"/>
      <c r="BQT21"/>
      <c r="BQU21"/>
      <c r="BQV21"/>
      <c r="BQW21"/>
      <c r="BQX21"/>
      <c r="BQY21"/>
      <c r="BQZ21"/>
      <c r="BRA21"/>
      <c r="BRB21"/>
      <c r="BRC21"/>
      <c r="BRD21"/>
      <c r="BRE21"/>
      <c r="BRF21"/>
      <c r="BRG21"/>
      <c r="BRH21"/>
      <c r="BRI21"/>
      <c r="BRJ21"/>
      <c r="BRK21"/>
      <c r="BRL21"/>
      <c r="BRM21"/>
      <c r="BRN21"/>
      <c r="BRO21"/>
      <c r="BRP21"/>
      <c r="BRQ21"/>
      <c r="BRR21"/>
      <c r="BRS21"/>
      <c r="BRT21"/>
      <c r="BRU21"/>
      <c r="BRV21"/>
      <c r="BRW21"/>
      <c r="BRX21"/>
      <c r="BRY21"/>
      <c r="BRZ21"/>
      <c r="BSA21"/>
      <c r="BSB21"/>
      <c r="BSC21"/>
      <c r="BSD21"/>
      <c r="BSE21"/>
      <c r="BSF21"/>
      <c r="BSG21"/>
      <c r="BSH21"/>
      <c r="BSI21"/>
      <c r="BSJ21"/>
      <c r="BSK21"/>
      <c r="BSL21"/>
      <c r="BSM21"/>
      <c r="BSN21"/>
      <c r="BSO21"/>
      <c r="BSP21"/>
      <c r="BSQ21"/>
      <c r="BSR21"/>
      <c r="BSS21"/>
      <c r="BST21"/>
      <c r="BSU21"/>
      <c r="BSV21"/>
      <c r="BSW21"/>
      <c r="BSX21"/>
      <c r="BSY21"/>
      <c r="BSZ21"/>
      <c r="BTA21"/>
      <c r="BTB21"/>
      <c r="BTC21"/>
      <c r="BTD21"/>
      <c r="BTE21"/>
      <c r="BTF21"/>
      <c r="BTG21"/>
      <c r="BTH21"/>
      <c r="BTI21"/>
      <c r="BTJ21"/>
      <c r="BTK21"/>
      <c r="BTL21"/>
      <c r="BTM21"/>
      <c r="BTN21"/>
      <c r="BTO21"/>
      <c r="BTP21"/>
      <c r="BTQ21"/>
      <c r="BTR21"/>
      <c r="BTS21"/>
      <c r="BTT21"/>
      <c r="BTU21"/>
      <c r="BTV21"/>
      <c r="BTW21"/>
      <c r="BTX21"/>
      <c r="BTY21"/>
      <c r="BTZ21"/>
      <c r="BUA21"/>
      <c r="BUB21"/>
      <c r="BUC21"/>
      <c r="BUD21"/>
      <c r="BUE21"/>
      <c r="BUF21"/>
      <c r="BUG21"/>
      <c r="BUH21"/>
      <c r="BUI21"/>
      <c r="BUJ21"/>
      <c r="BUK21"/>
      <c r="BUL21"/>
      <c r="BUM21"/>
      <c r="BUN21"/>
      <c r="BUO21"/>
      <c r="BUP21"/>
      <c r="BUQ21"/>
      <c r="BUR21"/>
      <c r="BUS21"/>
      <c r="BUT21"/>
      <c r="BUU21"/>
      <c r="BUV21"/>
      <c r="BUW21"/>
      <c r="BUX21"/>
      <c r="BUY21"/>
      <c r="BUZ21"/>
      <c r="BVA21"/>
      <c r="BVB21"/>
      <c r="BVC21"/>
      <c r="BVD21"/>
      <c r="BVE21"/>
      <c r="BVF21"/>
      <c r="BVG21"/>
      <c r="BVH21"/>
      <c r="BVI21"/>
      <c r="BVJ21"/>
      <c r="BVK21"/>
      <c r="BVL21"/>
      <c r="BVM21"/>
      <c r="BVN21"/>
      <c r="BVO21"/>
      <c r="BVP21"/>
      <c r="BVQ21"/>
      <c r="BVR21"/>
      <c r="BVS21"/>
      <c r="BVT21"/>
      <c r="BVU21"/>
      <c r="BVV21"/>
      <c r="BVW21"/>
      <c r="BVX21"/>
      <c r="BVY21"/>
      <c r="BVZ21"/>
      <c r="BWA21"/>
      <c r="BWB21"/>
      <c r="BWC21"/>
      <c r="BWD21"/>
      <c r="BWE21"/>
      <c r="BWF21"/>
      <c r="BWG21"/>
      <c r="BWH21"/>
      <c r="BWI21"/>
      <c r="BWJ21"/>
      <c r="BWK21"/>
      <c r="BWL21"/>
      <c r="BWM21"/>
      <c r="BWN21"/>
      <c r="BWO21"/>
      <c r="BWP21"/>
      <c r="BWQ21"/>
      <c r="BWR21"/>
      <c r="BWS21"/>
      <c r="BWT21"/>
      <c r="BWU21"/>
      <c r="BWV21"/>
      <c r="BWW21"/>
      <c r="BWX21"/>
      <c r="BWY21"/>
      <c r="BWZ21"/>
      <c r="BXA21"/>
      <c r="BXB21"/>
      <c r="BXC21"/>
      <c r="BXD21"/>
      <c r="BXE21"/>
      <c r="BXF21"/>
      <c r="BXG21"/>
      <c r="BXH21"/>
      <c r="BXI21"/>
      <c r="BXJ21"/>
      <c r="BXK21"/>
      <c r="BXL21"/>
      <c r="BXM21"/>
      <c r="BXN21"/>
      <c r="BXO21"/>
      <c r="BXP21"/>
      <c r="BXQ21"/>
      <c r="BXR21"/>
      <c r="BXS21"/>
      <c r="BXT21"/>
      <c r="BXU21"/>
      <c r="BXV21"/>
      <c r="BXW21"/>
      <c r="BXX21"/>
      <c r="BXY21"/>
      <c r="BXZ21"/>
      <c r="BYA21"/>
      <c r="BYB21"/>
      <c r="BYC21"/>
      <c r="BYD21"/>
      <c r="BYE21"/>
      <c r="BYF21"/>
      <c r="BYG21"/>
      <c r="BYH21"/>
      <c r="BYI21"/>
      <c r="BYJ21"/>
      <c r="BYK21"/>
      <c r="BYL21"/>
      <c r="BYM21"/>
      <c r="BYN21"/>
      <c r="BYO21"/>
      <c r="BYP21"/>
      <c r="BYQ21"/>
      <c r="BYR21"/>
      <c r="BYS21"/>
      <c r="BYT21"/>
      <c r="BYU21"/>
      <c r="BYV21"/>
      <c r="BYW21"/>
      <c r="BYX21"/>
      <c r="BYY21"/>
      <c r="BYZ21"/>
      <c r="BZA21"/>
      <c r="BZB21"/>
      <c r="BZC21"/>
      <c r="BZD21"/>
      <c r="BZE21"/>
      <c r="BZF21"/>
      <c r="BZG21"/>
      <c r="BZH21"/>
      <c r="BZI21"/>
      <c r="BZJ21"/>
      <c r="BZK21"/>
      <c r="BZL21"/>
      <c r="BZM21"/>
      <c r="BZN21"/>
      <c r="BZO21"/>
      <c r="BZP21"/>
      <c r="BZQ21"/>
      <c r="BZR21"/>
      <c r="BZS21"/>
      <c r="BZT21"/>
      <c r="BZU21"/>
      <c r="BZV21"/>
      <c r="BZW21"/>
      <c r="BZX21"/>
      <c r="BZY21"/>
      <c r="BZZ21"/>
      <c r="CAA21"/>
      <c r="CAB21"/>
      <c r="CAC21"/>
      <c r="CAD21"/>
      <c r="CAE21"/>
      <c r="CAF21"/>
      <c r="CAG21"/>
      <c r="CAH21"/>
      <c r="CAI21"/>
      <c r="CAJ21"/>
      <c r="CAK21"/>
      <c r="CAL21"/>
      <c r="CAM21"/>
      <c r="CAN21"/>
      <c r="CAO21"/>
      <c r="CAP21"/>
      <c r="CAQ21"/>
      <c r="CAR21"/>
      <c r="CAS21"/>
      <c r="CAT21"/>
      <c r="CAU21"/>
      <c r="CAV21"/>
      <c r="CAW21"/>
      <c r="CAX21"/>
      <c r="CAY21"/>
      <c r="CAZ21"/>
      <c r="CBA21"/>
      <c r="CBB21"/>
      <c r="CBC21"/>
      <c r="CBD21"/>
      <c r="CBE21"/>
      <c r="CBF21"/>
      <c r="CBG21"/>
      <c r="CBH21"/>
      <c r="CBI21"/>
      <c r="CBJ21"/>
      <c r="CBK21"/>
      <c r="CBL21"/>
      <c r="CBM21"/>
      <c r="CBN21"/>
      <c r="CBO21"/>
      <c r="CBP21"/>
      <c r="CBQ21"/>
      <c r="CBR21"/>
      <c r="CBS21"/>
      <c r="CBT21"/>
      <c r="CBU21"/>
      <c r="CBV21"/>
      <c r="CBW21"/>
      <c r="CBX21"/>
      <c r="CBY21"/>
      <c r="CBZ21"/>
      <c r="CCA21"/>
      <c r="CCB21"/>
      <c r="CCC21"/>
      <c r="CCD21"/>
      <c r="CCE21"/>
      <c r="CCF21"/>
      <c r="CCG21"/>
      <c r="CCH21"/>
      <c r="CCI21"/>
      <c r="CCJ21"/>
      <c r="CCK21"/>
      <c r="CCL21"/>
      <c r="CCM21"/>
      <c r="CCN21"/>
      <c r="CCO21"/>
      <c r="CCP21"/>
      <c r="CCQ21"/>
      <c r="CCR21"/>
      <c r="CCS21"/>
      <c r="CCT21"/>
      <c r="CCU21"/>
      <c r="CCV21"/>
      <c r="CCW21"/>
      <c r="CCX21"/>
      <c r="CCY21"/>
      <c r="CCZ21"/>
      <c r="CDA21"/>
      <c r="CDB21"/>
      <c r="CDC21"/>
      <c r="CDD21"/>
      <c r="CDE21"/>
      <c r="CDF21"/>
      <c r="CDG21"/>
      <c r="CDH21"/>
      <c r="CDI21"/>
      <c r="CDJ21"/>
      <c r="CDK21"/>
      <c r="CDL21"/>
      <c r="CDM21"/>
      <c r="CDN21"/>
      <c r="CDO21"/>
      <c r="CDP21"/>
      <c r="CDQ21"/>
      <c r="CDR21"/>
      <c r="CDS21"/>
      <c r="CDT21"/>
      <c r="CDU21"/>
      <c r="CDV21"/>
      <c r="CDW21"/>
      <c r="CDX21"/>
      <c r="CDY21"/>
      <c r="CDZ21"/>
      <c r="CEA21"/>
      <c r="CEB21"/>
      <c r="CEC21"/>
      <c r="CED21"/>
      <c r="CEE21"/>
      <c r="CEF21"/>
      <c r="CEG21"/>
      <c r="CEH21"/>
      <c r="CEI21"/>
      <c r="CEJ21"/>
      <c r="CEK21"/>
      <c r="CEL21"/>
      <c r="CEM21"/>
      <c r="CEN21"/>
      <c r="CEO21"/>
      <c r="CEP21"/>
      <c r="CEQ21"/>
      <c r="CER21"/>
      <c r="CES21"/>
      <c r="CET21"/>
      <c r="CEU21"/>
      <c r="CEV21"/>
      <c r="CEW21"/>
      <c r="CEX21"/>
      <c r="CEY21"/>
      <c r="CEZ21"/>
      <c r="CFA21"/>
      <c r="CFB21"/>
      <c r="CFC21"/>
      <c r="CFD21"/>
      <c r="CFE21"/>
      <c r="CFF21"/>
      <c r="CFG21"/>
      <c r="CFH21"/>
      <c r="CFI21"/>
      <c r="CFJ21"/>
      <c r="CFK21"/>
      <c r="CFL21"/>
      <c r="CFM21"/>
      <c r="CFN21"/>
      <c r="CFO21"/>
      <c r="CFP21"/>
      <c r="CFQ21"/>
      <c r="CFR21"/>
      <c r="CFS21"/>
      <c r="CFT21"/>
      <c r="CFU21"/>
      <c r="CFV21"/>
      <c r="CFW21"/>
      <c r="CFX21"/>
      <c r="CFY21"/>
      <c r="CFZ21"/>
      <c r="CGA21"/>
      <c r="CGB21"/>
      <c r="CGC21"/>
      <c r="CGD21"/>
      <c r="CGE21"/>
      <c r="CGF21"/>
      <c r="CGG21"/>
      <c r="CGH21"/>
      <c r="CGI21"/>
      <c r="CGJ21"/>
      <c r="CGK21"/>
      <c r="CGL21"/>
      <c r="CGM21"/>
      <c r="CGN21"/>
      <c r="CGO21"/>
      <c r="CGP21"/>
      <c r="CGQ21"/>
      <c r="CGR21"/>
      <c r="CGS21"/>
      <c r="CGT21"/>
      <c r="CGU21"/>
      <c r="CGV21"/>
      <c r="CGW21"/>
      <c r="CGX21"/>
      <c r="CGY21"/>
      <c r="CGZ21"/>
      <c r="CHA21"/>
      <c r="CHB21"/>
      <c r="CHC21"/>
      <c r="CHD21"/>
      <c r="CHE21"/>
      <c r="CHF21"/>
      <c r="CHG21"/>
      <c r="CHH21"/>
      <c r="CHI21"/>
      <c r="CHJ21"/>
      <c r="CHK21"/>
      <c r="CHL21"/>
      <c r="CHM21"/>
      <c r="CHN21"/>
      <c r="CHO21"/>
      <c r="CHP21"/>
      <c r="CHQ21"/>
      <c r="CHR21"/>
      <c r="CHS21"/>
      <c r="CHT21"/>
      <c r="CHU21"/>
      <c r="CHV21"/>
      <c r="CHW21"/>
      <c r="CHX21"/>
      <c r="CHY21"/>
      <c r="CHZ21"/>
      <c r="CIA21"/>
      <c r="CIB21"/>
      <c r="CIC21"/>
      <c r="CID21"/>
      <c r="CIE21"/>
      <c r="CIF21"/>
      <c r="CIG21"/>
      <c r="CIH21"/>
      <c r="CII21"/>
      <c r="CIJ21"/>
      <c r="CIK21"/>
      <c r="CIL21"/>
      <c r="CIM21"/>
      <c r="CIN21"/>
      <c r="CIO21"/>
      <c r="CIP21"/>
      <c r="CIQ21"/>
      <c r="CIR21"/>
      <c r="CIS21"/>
      <c r="CIT21"/>
      <c r="CIU21"/>
      <c r="CIV21"/>
      <c r="CIW21"/>
      <c r="CIX21"/>
      <c r="CIY21"/>
      <c r="CIZ21"/>
      <c r="CJA21"/>
      <c r="CJB21"/>
      <c r="CJC21"/>
      <c r="CJD21"/>
      <c r="CJE21"/>
      <c r="CJF21"/>
      <c r="CJG21"/>
      <c r="CJH21"/>
      <c r="CJI21"/>
      <c r="CJJ21"/>
      <c r="CJK21"/>
      <c r="CJL21"/>
      <c r="CJM21"/>
      <c r="CJN21"/>
      <c r="CJO21"/>
      <c r="CJP21"/>
      <c r="CJQ21"/>
      <c r="CJR21"/>
      <c r="CJS21"/>
      <c r="CJT21"/>
      <c r="CJU21"/>
      <c r="CJV21"/>
      <c r="CJW21"/>
      <c r="CJX21"/>
      <c r="CJY21"/>
      <c r="CJZ21"/>
      <c r="CKA21"/>
      <c r="CKB21"/>
      <c r="CKC21"/>
      <c r="CKD21"/>
      <c r="CKE21"/>
      <c r="CKF21"/>
      <c r="CKG21"/>
      <c r="CKH21"/>
      <c r="CKI21"/>
      <c r="CKJ21"/>
      <c r="CKK21"/>
      <c r="CKL21"/>
      <c r="CKM21"/>
      <c r="CKN21"/>
      <c r="CKO21"/>
      <c r="CKP21"/>
      <c r="CKQ21"/>
      <c r="CKR21"/>
      <c r="CKS21"/>
      <c r="CKT21"/>
      <c r="CKU21"/>
      <c r="CKV21"/>
      <c r="CKW21"/>
      <c r="CKX21"/>
      <c r="CKY21"/>
      <c r="CKZ21"/>
      <c r="CLA21"/>
      <c r="CLB21"/>
      <c r="CLC21"/>
      <c r="CLD21"/>
      <c r="CLE21"/>
      <c r="CLF21"/>
      <c r="CLG21"/>
      <c r="CLH21"/>
      <c r="CLI21"/>
      <c r="CLJ21"/>
      <c r="CLK21"/>
      <c r="CLL21"/>
      <c r="CLM21"/>
      <c r="CLN21"/>
      <c r="CLO21"/>
      <c r="CLP21"/>
      <c r="CLQ21"/>
      <c r="CLR21"/>
      <c r="CLS21"/>
      <c r="CLT21"/>
      <c r="CLU21"/>
      <c r="CLV21"/>
      <c r="CLW21"/>
      <c r="CLX21"/>
      <c r="CLY21"/>
      <c r="CLZ21"/>
      <c r="CMA21"/>
      <c r="CMB21"/>
      <c r="CMC21"/>
      <c r="CMD21"/>
      <c r="CME21"/>
      <c r="CMF21"/>
      <c r="CMG21"/>
      <c r="CMH21"/>
      <c r="CMI21"/>
      <c r="CMJ21"/>
      <c r="CMK21"/>
      <c r="CML21"/>
      <c r="CMM21"/>
      <c r="CMN21"/>
      <c r="CMO21"/>
      <c r="CMP21"/>
      <c r="CMQ21"/>
      <c r="CMR21"/>
      <c r="CMS21"/>
      <c r="CMT21"/>
      <c r="CMU21"/>
      <c r="CMV21"/>
      <c r="CMW21"/>
      <c r="CMX21"/>
      <c r="CMY21"/>
      <c r="CMZ21"/>
      <c r="CNA21"/>
      <c r="CNB21"/>
      <c r="CNC21"/>
      <c r="CND21"/>
      <c r="CNE21"/>
      <c r="CNF21"/>
      <c r="CNG21"/>
      <c r="CNH21"/>
      <c r="CNI21"/>
      <c r="CNJ21"/>
      <c r="CNK21"/>
      <c r="CNL21"/>
      <c r="CNM21"/>
      <c r="CNN21"/>
      <c r="CNO21"/>
      <c r="CNP21"/>
      <c r="CNQ21"/>
      <c r="CNR21"/>
      <c r="CNS21"/>
      <c r="CNT21"/>
      <c r="CNU21"/>
      <c r="CNV21"/>
      <c r="CNW21"/>
      <c r="CNX21"/>
      <c r="CNY21"/>
      <c r="CNZ21"/>
      <c r="COA21"/>
      <c r="COB21"/>
      <c r="COC21"/>
      <c r="COD21"/>
      <c r="COE21"/>
      <c r="COF21"/>
      <c r="COG21"/>
      <c r="COH21"/>
      <c r="COI21"/>
      <c r="COJ21"/>
      <c r="COK21"/>
      <c r="COL21"/>
      <c r="COM21"/>
      <c r="CON21"/>
      <c r="COO21"/>
      <c r="COP21"/>
      <c r="COQ21"/>
      <c r="COR21"/>
      <c r="COS21"/>
      <c r="COT21"/>
      <c r="COU21"/>
      <c r="COV21"/>
      <c r="COW21"/>
      <c r="COX21"/>
      <c r="COY21"/>
      <c r="COZ21"/>
      <c r="CPA21"/>
      <c r="CPB21"/>
      <c r="CPC21"/>
      <c r="CPD21"/>
      <c r="CPE21"/>
      <c r="CPF21"/>
      <c r="CPG21"/>
      <c r="CPH21"/>
      <c r="CPI21"/>
      <c r="CPJ21"/>
      <c r="CPK21"/>
      <c r="CPL21"/>
      <c r="CPM21"/>
      <c r="CPN21"/>
      <c r="CPO21"/>
      <c r="CPP21"/>
      <c r="CPQ21"/>
      <c r="CPR21"/>
      <c r="CPS21"/>
      <c r="CPT21"/>
      <c r="CPU21"/>
      <c r="CPV21"/>
      <c r="CPW21"/>
      <c r="CPX21"/>
      <c r="CPY21"/>
      <c r="CPZ21"/>
      <c r="CQA21"/>
      <c r="CQB21"/>
      <c r="CQC21"/>
      <c r="CQD21"/>
      <c r="CQE21"/>
      <c r="CQF21"/>
      <c r="CQG21"/>
      <c r="CQH21"/>
      <c r="CQI21"/>
      <c r="CQJ21"/>
      <c r="CQK21"/>
      <c r="CQL21"/>
      <c r="CQM21"/>
      <c r="CQN21"/>
      <c r="CQO21"/>
      <c r="CQP21"/>
      <c r="CQQ21"/>
      <c r="CQR21"/>
      <c r="CQS21"/>
      <c r="CQT21"/>
      <c r="CQU21"/>
      <c r="CQV21"/>
      <c r="CQW21"/>
      <c r="CQX21"/>
      <c r="CQY21"/>
      <c r="CQZ21"/>
      <c r="CRA21"/>
      <c r="CRB21"/>
      <c r="CRC21"/>
      <c r="CRD21"/>
      <c r="CRE21"/>
      <c r="CRF21"/>
      <c r="CRG21"/>
      <c r="CRH21"/>
      <c r="CRI21"/>
      <c r="CRJ21"/>
      <c r="CRK21"/>
      <c r="CRL21"/>
      <c r="CRM21"/>
      <c r="CRN21"/>
      <c r="CRO21"/>
      <c r="CRP21"/>
      <c r="CRQ21"/>
      <c r="CRR21"/>
      <c r="CRS21"/>
      <c r="CRT21"/>
      <c r="CRU21"/>
      <c r="CRV21"/>
      <c r="CRW21"/>
      <c r="CRX21"/>
      <c r="CRY21"/>
      <c r="CRZ21"/>
      <c r="CSA21"/>
      <c r="CSB21"/>
      <c r="CSC21"/>
      <c r="CSD21"/>
      <c r="CSE21"/>
      <c r="CSF21"/>
      <c r="CSG21"/>
      <c r="CSH21"/>
      <c r="CSI21"/>
      <c r="CSJ21"/>
      <c r="CSK21"/>
      <c r="CSL21"/>
      <c r="CSM21"/>
      <c r="CSN21"/>
      <c r="CSO21"/>
      <c r="CSP21"/>
      <c r="CSQ21"/>
      <c r="CSR21"/>
      <c r="CSS21"/>
      <c r="CST21"/>
      <c r="CSU21"/>
      <c r="CSV21"/>
      <c r="CSW21"/>
      <c r="CSX21"/>
      <c r="CSY21"/>
      <c r="CSZ21"/>
      <c r="CTA21"/>
      <c r="CTB21"/>
      <c r="CTC21"/>
      <c r="CTD21"/>
      <c r="CTE21"/>
      <c r="CTF21"/>
      <c r="CTG21"/>
      <c r="CTH21"/>
      <c r="CTI21"/>
      <c r="CTJ21"/>
      <c r="CTK21"/>
      <c r="CTL21"/>
      <c r="CTM21"/>
      <c r="CTN21"/>
      <c r="CTO21"/>
      <c r="CTP21"/>
      <c r="CTQ21"/>
      <c r="CTR21"/>
      <c r="CTS21"/>
      <c r="CTT21"/>
      <c r="CTU21"/>
      <c r="CTV21"/>
      <c r="CTW21"/>
      <c r="CTX21"/>
      <c r="CTY21"/>
      <c r="CTZ21"/>
      <c r="CUA21"/>
      <c r="CUB21"/>
      <c r="CUC21"/>
      <c r="CUD21"/>
      <c r="CUE21"/>
      <c r="CUF21"/>
      <c r="CUG21"/>
      <c r="CUH21"/>
      <c r="CUI21"/>
      <c r="CUJ21"/>
      <c r="CUK21"/>
      <c r="CUL21"/>
      <c r="CUM21"/>
      <c r="CUN21"/>
      <c r="CUO21"/>
      <c r="CUP21"/>
      <c r="CUQ21"/>
      <c r="CUR21"/>
      <c r="CUS21"/>
      <c r="CUT21"/>
      <c r="CUU21"/>
      <c r="CUV21"/>
      <c r="CUW21"/>
      <c r="CUX21"/>
      <c r="CUY21"/>
      <c r="CUZ21"/>
      <c r="CVA21"/>
      <c r="CVB21"/>
      <c r="CVC21"/>
      <c r="CVD21"/>
      <c r="CVE21"/>
      <c r="CVF21"/>
      <c r="CVG21"/>
      <c r="CVH21"/>
      <c r="CVI21"/>
      <c r="CVJ21"/>
      <c r="CVK21"/>
      <c r="CVL21"/>
      <c r="CVM21"/>
      <c r="CVN21"/>
      <c r="CVO21"/>
      <c r="CVP21"/>
      <c r="CVQ21"/>
      <c r="CVR21"/>
      <c r="CVS21"/>
      <c r="CVT21"/>
      <c r="CVU21"/>
      <c r="CVV21"/>
      <c r="CVW21"/>
      <c r="CVX21"/>
      <c r="CVY21"/>
      <c r="CVZ21"/>
      <c r="CWA21"/>
      <c r="CWB21"/>
      <c r="CWC21"/>
      <c r="CWD21"/>
      <c r="CWE21"/>
      <c r="CWF21"/>
      <c r="CWG21"/>
      <c r="CWH21"/>
      <c r="CWI21"/>
      <c r="CWJ21"/>
      <c r="CWK21"/>
      <c r="CWL21"/>
      <c r="CWM21"/>
      <c r="CWN21"/>
      <c r="CWO21"/>
      <c r="CWP21"/>
      <c r="CWQ21"/>
      <c r="CWR21"/>
      <c r="CWS21"/>
      <c r="CWT21"/>
      <c r="CWU21"/>
      <c r="CWV21"/>
      <c r="CWW21"/>
      <c r="CWX21"/>
      <c r="CWY21"/>
      <c r="CWZ21"/>
      <c r="CXA21"/>
      <c r="CXB21"/>
      <c r="CXC21"/>
      <c r="CXD21"/>
      <c r="CXE21"/>
      <c r="CXF21"/>
      <c r="CXG21"/>
      <c r="CXH21"/>
      <c r="CXI21"/>
      <c r="CXJ21"/>
      <c r="CXK21"/>
      <c r="CXL21"/>
      <c r="CXM21"/>
      <c r="CXN21"/>
      <c r="CXO21"/>
      <c r="CXP21"/>
      <c r="CXQ21"/>
      <c r="CXR21"/>
      <c r="CXS21"/>
      <c r="CXT21"/>
      <c r="CXU21"/>
      <c r="CXV21"/>
      <c r="CXW21"/>
      <c r="CXX21"/>
      <c r="CXY21"/>
      <c r="CXZ21"/>
      <c r="CYA21"/>
      <c r="CYB21"/>
      <c r="CYC21"/>
      <c r="CYD21"/>
      <c r="CYE21"/>
      <c r="CYF21"/>
      <c r="CYG21"/>
      <c r="CYH21"/>
      <c r="CYI21"/>
      <c r="CYJ21"/>
      <c r="CYK21"/>
      <c r="CYL21"/>
      <c r="CYM21"/>
      <c r="CYN21"/>
      <c r="CYO21"/>
      <c r="CYP21"/>
      <c r="CYQ21"/>
      <c r="CYR21"/>
      <c r="CYS21"/>
      <c r="CYT21"/>
      <c r="CYU21"/>
      <c r="CYV21"/>
      <c r="CYW21"/>
      <c r="CYX21"/>
      <c r="CYY21"/>
      <c r="CYZ21"/>
      <c r="CZA21"/>
      <c r="CZB21"/>
      <c r="CZC21"/>
      <c r="CZD21"/>
      <c r="CZE21"/>
      <c r="CZF21"/>
      <c r="CZG21"/>
      <c r="CZH21"/>
      <c r="CZI21"/>
      <c r="CZJ21"/>
      <c r="CZK21"/>
      <c r="CZL21"/>
      <c r="CZM21"/>
      <c r="CZN21"/>
      <c r="CZO21"/>
      <c r="CZP21"/>
      <c r="CZQ21"/>
      <c r="CZR21"/>
      <c r="CZS21"/>
      <c r="CZT21"/>
      <c r="CZU21"/>
      <c r="CZV21"/>
      <c r="CZW21"/>
      <c r="CZX21"/>
      <c r="CZY21"/>
      <c r="CZZ21"/>
      <c r="DAA21"/>
      <c r="DAB21"/>
      <c r="DAC21"/>
      <c r="DAD21"/>
      <c r="DAE21"/>
      <c r="DAF21"/>
      <c r="DAG21"/>
      <c r="DAH21"/>
      <c r="DAI21"/>
      <c r="DAJ21"/>
      <c r="DAK21"/>
      <c r="DAL21"/>
      <c r="DAM21"/>
      <c r="DAN21"/>
      <c r="DAO21"/>
      <c r="DAP21"/>
      <c r="DAQ21"/>
      <c r="DAR21"/>
      <c r="DAS21"/>
      <c r="DAT21"/>
      <c r="DAU21"/>
      <c r="DAV21"/>
      <c r="DAW21"/>
      <c r="DAX21"/>
      <c r="DAY21"/>
      <c r="DAZ21"/>
      <c r="DBA21"/>
      <c r="DBB21"/>
      <c r="DBC21"/>
      <c r="DBD21"/>
      <c r="DBE21"/>
      <c r="DBF21"/>
      <c r="DBG21"/>
      <c r="DBH21"/>
      <c r="DBI21"/>
      <c r="DBJ21"/>
      <c r="DBK21"/>
      <c r="DBL21"/>
      <c r="DBM21"/>
      <c r="DBN21"/>
      <c r="DBO21"/>
      <c r="DBP21"/>
      <c r="DBQ21"/>
      <c r="DBR21"/>
      <c r="DBS21"/>
      <c r="DBT21"/>
      <c r="DBU21"/>
      <c r="DBV21"/>
      <c r="DBW21"/>
      <c r="DBX21"/>
      <c r="DBY21"/>
      <c r="DBZ21"/>
      <c r="DCA21"/>
      <c r="DCB21"/>
      <c r="DCC21"/>
      <c r="DCD21"/>
      <c r="DCE21"/>
      <c r="DCF21"/>
      <c r="DCG21"/>
      <c r="DCH21"/>
      <c r="DCI21"/>
      <c r="DCJ21"/>
      <c r="DCK21"/>
      <c r="DCL21"/>
      <c r="DCM21"/>
      <c r="DCN21"/>
      <c r="DCO21"/>
      <c r="DCP21"/>
      <c r="DCQ21"/>
      <c r="DCR21"/>
      <c r="DCS21"/>
      <c r="DCT21"/>
      <c r="DCU21"/>
      <c r="DCV21"/>
      <c r="DCW21"/>
      <c r="DCX21"/>
      <c r="DCY21"/>
      <c r="DCZ21"/>
      <c r="DDA21"/>
      <c r="DDB21"/>
      <c r="DDC21"/>
      <c r="DDD21"/>
      <c r="DDE21"/>
      <c r="DDF21"/>
      <c r="DDG21"/>
      <c r="DDH21"/>
      <c r="DDI21"/>
      <c r="DDJ21"/>
      <c r="DDK21"/>
      <c r="DDL21"/>
      <c r="DDM21"/>
      <c r="DDN21"/>
      <c r="DDO21"/>
      <c r="DDP21"/>
      <c r="DDQ21"/>
      <c r="DDR21"/>
      <c r="DDS21"/>
      <c r="DDT21"/>
      <c r="DDU21"/>
      <c r="DDV21"/>
      <c r="DDW21"/>
      <c r="DDX21"/>
      <c r="DDY21"/>
      <c r="DDZ21"/>
      <c r="DEA21"/>
      <c r="DEB21"/>
      <c r="DEC21"/>
      <c r="DED21"/>
      <c r="DEE21"/>
      <c r="DEF21"/>
      <c r="DEG21"/>
      <c r="DEH21"/>
      <c r="DEI21"/>
      <c r="DEJ21"/>
      <c r="DEK21"/>
      <c r="DEL21"/>
      <c r="DEM21"/>
      <c r="DEN21"/>
      <c r="DEO21"/>
      <c r="DEP21"/>
      <c r="DEQ21"/>
      <c r="DER21"/>
      <c r="DES21"/>
      <c r="DET21"/>
      <c r="DEU21"/>
      <c r="DEV21"/>
      <c r="DEW21"/>
      <c r="DEX21"/>
      <c r="DEY21"/>
      <c r="DEZ21"/>
      <c r="DFA21"/>
      <c r="DFB21"/>
      <c r="DFC21"/>
      <c r="DFD21"/>
      <c r="DFE21"/>
      <c r="DFF21"/>
      <c r="DFG21"/>
      <c r="DFH21"/>
      <c r="DFI21"/>
      <c r="DFJ21"/>
      <c r="DFK21"/>
      <c r="DFL21"/>
      <c r="DFM21"/>
      <c r="DFN21"/>
      <c r="DFO21"/>
      <c r="DFP21"/>
      <c r="DFQ21"/>
      <c r="DFR21"/>
      <c r="DFS21"/>
      <c r="DFT21"/>
      <c r="DFU21"/>
      <c r="DFV21"/>
      <c r="DFW21"/>
      <c r="DFX21"/>
      <c r="DFY21"/>
      <c r="DFZ21"/>
      <c r="DGA21"/>
      <c r="DGB21"/>
      <c r="DGC21"/>
      <c r="DGD21"/>
      <c r="DGE21"/>
      <c r="DGF21"/>
      <c r="DGG21"/>
      <c r="DGH21"/>
      <c r="DGI21"/>
      <c r="DGJ21"/>
      <c r="DGK21"/>
      <c r="DGL21"/>
      <c r="DGM21"/>
      <c r="DGN21"/>
      <c r="DGO21"/>
      <c r="DGP21"/>
      <c r="DGQ21"/>
      <c r="DGR21"/>
      <c r="DGS21"/>
      <c r="DGT21"/>
      <c r="DGU21"/>
      <c r="DGV21"/>
      <c r="DGW21"/>
      <c r="DGX21"/>
      <c r="DGY21"/>
      <c r="DGZ21"/>
      <c r="DHA21"/>
      <c r="DHB21"/>
      <c r="DHC21"/>
      <c r="DHD21"/>
      <c r="DHE21"/>
      <c r="DHF21"/>
      <c r="DHG21"/>
      <c r="DHH21"/>
      <c r="DHI21"/>
      <c r="DHJ21"/>
      <c r="DHK21"/>
      <c r="DHL21"/>
      <c r="DHM21"/>
      <c r="DHN21"/>
      <c r="DHO21"/>
      <c r="DHP21"/>
      <c r="DHQ21"/>
      <c r="DHR21"/>
      <c r="DHS21"/>
      <c r="DHT21"/>
      <c r="DHU21"/>
      <c r="DHV21"/>
      <c r="DHW21"/>
      <c r="DHX21"/>
      <c r="DHY21"/>
      <c r="DHZ21"/>
      <c r="DIA21"/>
      <c r="DIB21"/>
      <c r="DIC21"/>
      <c r="DID21"/>
      <c r="DIE21"/>
      <c r="DIF21"/>
      <c r="DIG21"/>
      <c r="DIH21"/>
      <c r="DII21"/>
      <c r="DIJ21"/>
      <c r="DIK21"/>
      <c r="DIL21"/>
      <c r="DIM21"/>
      <c r="DIN21"/>
      <c r="DIO21"/>
      <c r="DIP21"/>
      <c r="DIQ21"/>
      <c r="DIR21"/>
      <c r="DIS21"/>
      <c r="DIT21"/>
      <c r="DIU21"/>
      <c r="DIV21"/>
      <c r="DIW21"/>
      <c r="DIX21"/>
      <c r="DIY21"/>
      <c r="DIZ21"/>
      <c r="DJA21"/>
      <c r="DJB21"/>
      <c r="DJC21"/>
      <c r="DJD21"/>
      <c r="DJE21"/>
      <c r="DJF21"/>
      <c r="DJG21"/>
      <c r="DJH21"/>
      <c r="DJI21"/>
      <c r="DJJ21"/>
      <c r="DJK21"/>
      <c r="DJL21"/>
      <c r="DJM21"/>
      <c r="DJN21"/>
      <c r="DJO21"/>
      <c r="DJP21"/>
      <c r="DJQ21"/>
      <c r="DJR21"/>
      <c r="DJS21"/>
      <c r="DJT21"/>
      <c r="DJU21"/>
      <c r="DJV21"/>
      <c r="DJW21"/>
      <c r="DJX21"/>
      <c r="DJY21"/>
      <c r="DJZ21"/>
      <c r="DKA21"/>
      <c r="DKB21"/>
      <c r="DKC21"/>
      <c r="DKD21"/>
      <c r="DKE21"/>
      <c r="DKF21"/>
      <c r="DKG21"/>
      <c r="DKH21"/>
      <c r="DKI21"/>
      <c r="DKJ21"/>
      <c r="DKK21"/>
      <c r="DKL21"/>
      <c r="DKM21"/>
      <c r="DKN21"/>
      <c r="DKO21"/>
      <c r="DKP21"/>
      <c r="DKQ21"/>
      <c r="DKR21"/>
      <c r="DKS21"/>
      <c r="DKT21"/>
      <c r="DKU21"/>
      <c r="DKV21"/>
      <c r="DKW21"/>
      <c r="DKX21"/>
      <c r="DKY21"/>
      <c r="DKZ21"/>
      <c r="DLA21"/>
      <c r="DLB21"/>
      <c r="DLC21"/>
      <c r="DLD21"/>
      <c r="DLE21"/>
      <c r="DLF21"/>
      <c r="DLG21"/>
      <c r="DLH21"/>
      <c r="DLI21"/>
      <c r="DLJ21"/>
      <c r="DLK21"/>
      <c r="DLL21"/>
      <c r="DLM21"/>
      <c r="DLN21"/>
      <c r="DLO21"/>
      <c r="DLP21"/>
      <c r="DLQ21"/>
      <c r="DLR21"/>
      <c r="DLS21"/>
      <c r="DLT21"/>
      <c r="DLU21"/>
      <c r="DLV21"/>
      <c r="DLW21"/>
      <c r="DLX21"/>
      <c r="DLY21"/>
      <c r="DLZ21"/>
      <c r="DMA21"/>
      <c r="DMB21"/>
      <c r="DMC21"/>
      <c r="DMD21"/>
      <c r="DME21"/>
      <c r="DMF21"/>
      <c r="DMG21"/>
      <c r="DMH21"/>
      <c r="DMI21"/>
      <c r="DMJ21"/>
      <c r="DMK21"/>
      <c r="DML21"/>
      <c r="DMM21"/>
      <c r="DMN21"/>
      <c r="DMO21"/>
      <c r="DMP21"/>
      <c r="DMQ21"/>
      <c r="DMR21"/>
      <c r="DMS21"/>
      <c r="DMT21"/>
      <c r="DMU21"/>
      <c r="DMV21"/>
      <c r="DMW21"/>
      <c r="DMX21"/>
      <c r="DMY21"/>
      <c r="DMZ21"/>
      <c r="DNA21"/>
      <c r="DNB21"/>
      <c r="DNC21"/>
      <c r="DND21"/>
      <c r="DNE21"/>
      <c r="DNF21"/>
      <c r="DNG21"/>
      <c r="DNH21"/>
      <c r="DNI21"/>
      <c r="DNJ21"/>
      <c r="DNK21"/>
      <c r="DNL21"/>
      <c r="DNM21"/>
      <c r="DNN21"/>
      <c r="DNO21"/>
      <c r="DNP21"/>
      <c r="DNQ21"/>
      <c r="DNR21"/>
      <c r="DNS21"/>
      <c r="DNT21"/>
      <c r="DNU21"/>
      <c r="DNV21"/>
      <c r="DNW21"/>
      <c r="DNX21"/>
      <c r="DNY21"/>
      <c r="DNZ21"/>
      <c r="DOA21"/>
      <c r="DOB21"/>
      <c r="DOC21"/>
      <c r="DOD21"/>
      <c r="DOE21"/>
      <c r="DOF21"/>
      <c r="DOG21"/>
      <c r="DOH21"/>
      <c r="DOI21"/>
      <c r="DOJ21"/>
      <c r="DOK21"/>
      <c r="DOL21"/>
      <c r="DOM21"/>
      <c r="DON21"/>
      <c r="DOO21"/>
      <c r="DOP21"/>
      <c r="DOQ21"/>
      <c r="DOR21"/>
      <c r="DOS21"/>
      <c r="DOT21"/>
      <c r="DOU21"/>
      <c r="DOV21"/>
      <c r="DOW21"/>
      <c r="DOX21"/>
      <c r="DOY21"/>
      <c r="DOZ21"/>
      <c r="DPA21"/>
      <c r="DPB21"/>
      <c r="DPC21"/>
      <c r="DPD21"/>
      <c r="DPE21"/>
      <c r="DPF21"/>
      <c r="DPG21"/>
      <c r="DPH21"/>
      <c r="DPI21"/>
      <c r="DPJ21"/>
      <c r="DPK21"/>
      <c r="DPL21"/>
      <c r="DPM21"/>
      <c r="DPN21"/>
      <c r="DPO21"/>
      <c r="DPP21"/>
      <c r="DPQ21"/>
      <c r="DPR21"/>
      <c r="DPS21"/>
      <c r="DPT21"/>
      <c r="DPU21"/>
      <c r="DPV21"/>
      <c r="DPW21"/>
      <c r="DPX21"/>
      <c r="DPY21"/>
      <c r="DPZ21"/>
      <c r="DQA21"/>
      <c r="DQB21"/>
      <c r="DQC21"/>
      <c r="DQD21"/>
      <c r="DQE21"/>
      <c r="DQF21"/>
      <c r="DQG21"/>
      <c r="DQH21"/>
      <c r="DQI21"/>
      <c r="DQJ21"/>
      <c r="DQK21"/>
      <c r="DQL21"/>
      <c r="DQM21"/>
      <c r="DQN21"/>
      <c r="DQO21"/>
      <c r="DQP21"/>
      <c r="DQQ21"/>
      <c r="DQR21"/>
      <c r="DQS21"/>
      <c r="DQT21"/>
      <c r="DQU21"/>
      <c r="DQV21"/>
      <c r="DQW21"/>
      <c r="DQX21"/>
      <c r="DQY21"/>
      <c r="DQZ21"/>
      <c r="DRA21"/>
      <c r="DRB21"/>
      <c r="DRC21"/>
      <c r="DRD21"/>
      <c r="DRE21"/>
      <c r="DRF21"/>
      <c r="DRG21"/>
      <c r="DRH21"/>
      <c r="DRI21"/>
      <c r="DRJ21"/>
      <c r="DRK21"/>
      <c r="DRL21"/>
      <c r="DRM21"/>
      <c r="DRN21"/>
      <c r="DRO21"/>
      <c r="DRP21"/>
      <c r="DRQ21"/>
      <c r="DRR21"/>
      <c r="DRS21"/>
      <c r="DRT21"/>
      <c r="DRU21"/>
      <c r="DRV21"/>
      <c r="DRW21"/>
      <c r="DRX21"/>
      <c r="DRY21"/>
      <c r="DRZ21"/>
      <c r="DSA21"/>
      <c r="DSB21"/>
      <c r="DSC21"/>
      <c r="DSD21"/>
      <c r="DSE21"/>
      <c r="DSF21"/>
      <c r="DSG21"/>
      <c r="DSH21"/>
      <c r="DSI21"/>
      <c r="DSJ21"/>
      <c r="DSK21"/>
      <c r="DSL21"/>
      <c r="DSM21"/>
      <c r="DSN21"/>
      <c r="DSO21"/>
      <c r="DSP21"/>
      <c r="DSQ21"/>
      <c r="DSR21"/>
      <c r="DSS21"/>
      <c r="DST21"/>
      <c r="DSU21"/>
      <c r="DSV21"/>
      <c r="DSW21"/>
      <c r="DSX21"/>
      <c r="DSY21"/>
      <c r="DSZ21"/>
      <c r="DTA21"/>
      <c r="DTB21"/>
      <c r="DTC21"/>
      <c r="DTD21"/>
      <c r="DTE21"/>
      <c r="DTF21"/>
      <c r="DTG21"/>
      <c r="DTH21"/>
      <c r="DTI21"/>
      <c r="DTJ21"/>
      <c r="DTK21"/>
      <c r="DTL21"/>
      <c r="DTM21"/>
      <c r="DTN21"/>
      <c r="DTO21"/>
      <c r="DTP21"/>
      <c r="DTQ21"/>
      <c r="DTR21"/>
      <c r="DTS21"/>
      <c r="DTT21"/>
      <c r="DTU21"/>
      <c r="DTV21"/>
      <c r="DTW21"/>
      <c r="DTX21"/>
      <c r="DTY21"/>
      <c r="DTZ21"/>
      <c r="DUA21"/>
      <c r="DUB21"/>
      <c r="DUC21"/>
      <c r="DUD21"/>
      <c r="DUE21"/>
      <c r="DUF21"/>
      <c r="DUG21"/>
      <c r="DUH21"/>
      <c r="DUI21"/>
      <c r="DUJ21"/>
      <c r="DUK21"/>
      <c r="DUL21"/>
      <c r="DUM21"/>
      <c r="DUN21"/>
      <c r="DUO21"/>
      <c r="DUP21"/>
      <c r="DUQ21"/>
      <c r="DUR21"/>
      <c r="DUS21"/>
      <c r="DUT21"/>
      <c r="DUU21"/>
      <c r="DUV21"/>
      <c r="DUW21"/>
      <c r="DUX21"/>
      <c r="DUY21"/>
      <c r="DUZ21"/>
      <c r="DVA21"/>
      <c r="DVB21"/>
      <c r="DVC21"/>
      <c r="DVD21"/>
      <c r="DVE21"/>
      <c r="DVF21"/>
      <c r="DVG21"/>
      <c r="DVH21"/>
      <c r="DVI21"/>
      <c r="DVJ21"/>
      <c r="DVK21"/>
      <c r="DVL21"/>
      <c r="DVM21"/>
      <c r="DVN21"/>
      <c r="DVO21"/>
      <c r="DVP21"/>
      <c r="DVQ21"/>
      <c r="DVR21"/>
      <c r="DVS21"/>
      <c r="DVT21"/>
      <c r="DVU21"/>
      <c r="DVV21"/>
      <c r="DVW21"/>
      <c r="DVX21"/>
      <c r="DVY21"/>
      <c r="DVZ21"/>
      <c r="DWA21"/>
      <c r="DWB21"/>
      <c r="DWC21"/>
      <c r="DWD21"/>
      <c r="DWE21"/>
      <c r="DWF21"/>
      <c r="DWG21"/>
      <c r="DWH21"/>
      <c r="DWI21"/>
      <c r="DWJ21"/>
      <c r="DWK21"/>
      <c r="DWL21"/>
      <c r="DWM21"/>
      <c r="DWN21"/>
      <c r="DWO21"/>
      <c r="DWP21"/>
      <c r="DWQ21"/>
      <c r="DWR21"/>
      <c r="DWS21"/>
      <c r="DWT21"/>
      <c r="DWU21"/>
      <c r="DWV21"/>
      <c r="DWW21"/>
      <c r="DWX21"/>
      <c r="DWY21"/>
      <c r="DWZ21"/>
      <c r="DXA21"/>
      <c r="DXB21"/>
      <c r="DXC21"/>
      <c r="DXD21"/>
      <c r="DXE21"/>
      <c r="DXF21"/>
      <c r="DXG21"/>
      <c r="DXH21"/>
      <c r="DXI21"/>
      <c r="DXJ21"/>
      <c r="DXK21"/>
      <c r="DXL21"/>
      <c r="DXM21"/>
      <c r="DXN21"/>
      <c r="DXO21"/>
      <c r="DXP21"/>
      <c r="DXQ21"/>
      <c r="DXR21"/>
      <c r="DXS21"/>
      <c r="DXT21"/>
      <c r="DXU21"/>
      <c r="DXV21"/>
      <c r="DXW21"/>
      <c r="DXX21"/>
      <c r="DXY21"/>
      <c r="DXZ21"/>
      <c r="DYA21"/>
      <c r="DYB21"/>
      <c r="DYC21"/>
      <c r="DYD21"/>
      <c r="DYE21"/>
      <c r="DYF21"/>
      <c r="DYG21"/>
      <c r="DYH21"/>
      <c r="DYI21"/>
      <c r="DYJ21"/>
      <c r="DYK21"/>
      <c r="DYL21"/>
      <c r="DYM21"/>
      <c r="DYN21"/>
      <c r="DYO21"/>
      <c r="DYP21"/>
      <c r="DYQ21"/>
      <c r="DYR21"/>
      <c r="DYS21"/>
      <c r="DYT21"/>
      <c r="DYU21"/>
      <c r="DYV21"/>
      <c r="DYW21"/>
      <c r="DYX21"/>
      <c r="DYY21"/>
      <c r="DYZ21"/>
      <c r="DZA21"/>
      <c r="DZB21"/>
      <c r="DZC21"/>
      <c r="DZD21"/>
      <c r="DZE21"/>
      <c r="DZF21"/>
      <c r="DZG21"/>
      <c r="DZH21"/>
      <c r="DZI21"/>
      <c r="DZJ21"/>
      <c r="DZK21"/>
      <c r="DZL21"/>
      <c r="DZM21"/>
      <c r="DZN21"/>
      <c r="DZO21"/>
      <c r="DZP21"/>
      <c r="DZQ21"/>
      <c r="DZR21"/>
      <c r="DZS21"/>
      <c r="DZT21"/>
      <c r="DZU21"/>
      <c r="DZV21"/>
      <c r="DZW21"/>
      <c r="DZX21"/>
      <c r="DZY21"/>
      <c r="DZZ21"/>
      <c r="EAA21"/>
      <c r="EAB21"/>
      <c r="EAC21"/>
      <c r="EAD21"/>
      <c r="EAE21"/>
      <c r="EAF21"/>
      <c r="EAG21"/>
      <c r="EAH21"/>
      <c r="EAI21"/>
      <c r="EAJ21"/>
      <c r="EAK21"/>
      <c r="EAL21"/>
      <c r="EAM21"/>
      <c r="EAN21"/>
      <c r="EAO21"/>
      <c r="EAP21"/>
      <c r="EAQ21"/>
      <c r="EAR21"/>
      <c r="EAS21"/>
      <c r="EAT21"/>
      <c r="EAU21"/>
      <c r="EAV21"/>
      <c r="EAW21"/>
      <c r="EAX21"/>
      <c r="EAY21"/>
      <c r="EAZ21"/>
      <c r="EBA21"/>
      <c r="EBB21"/>
      <c r="EBC21"/>
      <c r="EBD21"/>
      <c r="EBE21"/>
      <c r="EBF21"/>
      <c r="EBG21"/>
      <c r="EBH21"/>
      <c r="EBI21"/>
      <c r="EBJ21"/>
      <c r="EBK21"/>
      <c r="EBL21"/>
      <c r="EBM21"/>
      <c r="EBN21"/>
      <c r="EBO21"/>
      <c r="EBP21"/>
      <c r="EBQ21"/>
      <c r="EBR21"/>
      <c r="EBS21"/>
      <c r="EBT21"/>
      <c r="EBU21"/>
      <c r="EBV21"/>
      <c r="EBW21"/>
      <c r="EBX21"/>
      <c r="EBY21"/>
      <c r="EBZ21"/>
      <c r="ECA21"/>
      <c r="ECB21"/>
      <c r="ECC21"/>
      <c r="ECD21"/>
      <c r="ECE21"/>
      <c r="ECF21"/>
      <c r="ECG21"/>
      <c r="ECH21"/>
      <c r="ECI21"/>
      <c r="ECJ21"/>
      <c r="ECK21"/>
      <c r="ECL21"/>
      <c r="ECM21"/>
      <c r="ECN21"/>
      <c r="ECO21"/>
      <c r="ECP21"/>
      <c r="ECQ21"/>
      <c r="ECR21"/>
      <c r="ECS21"/>
      <c r="ECT21"/>
      <c r="ECU21"/>
      <c r="ECV21"/>
      <c r="ECW21"/>
      <c r="ECX21"/>
      <c r="ECY21"/>
      <c r="ECZ21"/>
      <c r="EDA21"/>
      <c r="EDB21"/>
      <c r="EDC21"/>
      <c r="EDD21"/>
      <c r="EDE21"/>
      <c r="EDF21"/>
      <c r="EDG21"/>
      <c r="EDH21"/>
      <c r="EDI21"/>
      <c r="EDJ21"/>
      <c r="EDK21"/>
      <c r="EDL21"/>
      <c r="EDM21"/>
      <c r="EDN21"/>
      <c r="EDO21"/>
      <c r="EDP21"/>
      <c r="EDQ21"/>
    </row>
    <row r="22" spans="2:3501" hidden="1" x14ac:dyDescent="0.2"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  <c r="IT22"/>
      <c r="IU22"/>
      <c r="IV22"/>
      <c r="IW22"/>
      <c r="IX22"/>
      <c r="IY22"/>
      <c r="IZ22"/>
      <c r="JA22"/>
      <c r="JB22"/>
      <c r="JC22"/>
      <c r="JD22"/>
      <c r="JE22"/>
      <c r="JF22"/>
      <c r="JG22"/>
      <c r="JH22"/>
      <c r="JI22"/>
      <c r="JJ22"/>
      <c r="JK22"/>
      <c r="JL22"/>
      <c r="JM22"/>
      <c r="JN22"/>
      <c r="JO22"/>
      <c r="JP22"/>
      <c r="JQ22"/>
      <c r="JR22"/>
      <c r="JS22"/>
      <c r="JT22"/>
      <c r="JU22"/>
      <c r="JV22"/>
      <c r="JW22"/>
      <c r="JX22"/>
      <c r="JY22"/>
      <c r="JZ22"/>
      <c r="KA22"/>
      <c r="KB22"/>
      <c r="KC22"/>
      <c r="KD22"/>
      <c r="KE22"/>
      <c r="KF22"/>
      <c r="KG22"/>
      <c r="KH22"/>
      <c r="KI22"/>
      <c r="KJ22"/>
      <c r="KK22"/>
      <c r="KL22"/>
      <c r="KM22"/>
      <c r="KN22"/>
      <c r="KO22"/>
      <c r="KP22"/>
      <c r="KQ22"/>
      <c r="KR22"/>
      <c r="KS22"/>
      <c r="KT22"/>
      <c r="KU22"/>
      <c r="KV22"/>
      <c r="KW22"/>
      <c r="KX22"/>
      <c r="KY22"/>
      <c r="KZ22"/>
      <c r="LA22"/>
      <c r="LB22"/>
      <c r="LC22"/>
      <c r="LD22"/>
      <c r="LE22"/>
      <c r="LF22"/>
      <c r="LG22"/>
      <c r="LH22"/>
      <c r="LI22"/>
      <c r="LJ22"/>
      <c r="LK22"/>
      <c r="LL22"/>
      <c r="LM22"/>
      <c r="LN22"/>
      <c r="LO22"/>
      <c r="LP22"/>
      <c r="LQ22"/>
      <c r="LR22"/>
      <c r="LS22"/>
      <c r="LT22"/>
      <c r="LU22"/>
      <c r="LV22"/>
      <c r="LW22"/>
      <c r="LX22"/>
      <c r="LY22"/>
      <c r="LZ22"/>
      <c r="MA22"/>
      <c r="MB22"/>
      <c r="MC22"/>
      <c r="MD22"/>
      <c r="ME22"/>
      <c r="MF22"/>
      <c r="MG22"/>
      <c r="MH22"/>
      <c r="MI22"/>
      <c r="MJ22"/>
      <c r="MK22"/>
      <c r="ML22"/>
      <c r="MM22"/>
      <c r="MN22"/>
      <c r="MO22"/>
      <c r="MP22"/>
      <c r="MQ22"/>
      <c r="MR22"/>
      <c r="MS22"/>
      <c r="MT22"/>
      <c r="MU22"/>
      <c r="MV22"/>
      <c r="MW22"/>
      <c r="MX22"/>
      <c r="MY22"/>
      <c r="MZ22"/>
      <c r="NA22"/>
      <c r="NB22"/>
      <c r="NC22"/>
      <c r="ND22"/>
      <c r="NE22"/>
      <c r="NF22"/>
      <c r="NG22"/>
      <c r="NH22"/>
      <c r="NI22"/>
      <c r="NJ22"/>
      <c r="NK22"/>
      <c r="NL22"/>
      <c r="NM22"/>
      <c r="NN22"/>
      <c r="NO22"/>
      <c r="NP22"/>
      <c r="NQ22"/>
      <c r="NR22"/>
      <c r="NS22"/>
      <c r="NT22"/>
      <c r="NU22"/>
      <c r="NV22"/>
      <c r="NW22"/>
      <c r="NX22"/>
      <c r="NY22"/>
      <c r="NZ22"/>
      <c r="OA22"/>
      <c r="OB22"/>
      <c r="OC22"/>
      <c r="OD22"/>
      <c r="OE22"/>
      <c r="OF22"/>
      <c r="OG22"/>
      <c r="OH22"/>
      <c r="OI22"/>
      <c r="OJ22"/>
      <c r="OK22"/>
      <c r="OL22"/>
      <c r="OM22"/>
      <c r="ON22"/>
      <c r="OO22"/>
      <c r="OP22"/>
      <c r="OQ22"/>
      <c r="OR22"/>
      <c r="OS22"/>
      <c r="OT22"/>
      <c r="OU22"/>
      <c r="OV22"/>
      <c r="OW22"/>
      <c r="OX22"/>
      <c r="OY22"/>
      <c r="OZ22"/>
      <c r="PA22"/>
      <c r="PB22"/>
      <c r="PC22"/>
      <c r="PD22"/>
      <c r="PE22"/>
      <c r="PF22"/>
      <c r="PG22"/>
      <c r="PH22"/>
      <c r="PI22"/>
      <c r="PJ22"/>
      <c r="PK22"/>
      <c r="PL22"/>
      <c r="PM22"/>
      <c r="PN22"/>
      <c r="PO22"/>
      <c r="PP22"/>
      <c r="PQ22"/>
      <c r="PR22"/>
      <c r="PS22"/>
      <c r="PT22"/>
      <c r="PU22"/>
      <c r="PV22"/>
      <c r="PW22"/>
      <c r="PX22"/>
      <c r="PY22"/>
      <c r="PZ22"/>
      <c r="QA22"/>
      <c r="QB22"/>
      <c r="QC22"/>
      <c r="QD22"/>
      <c r="QE22"/>
      <c r="QF22"/>
      <c r="QG22"/>
      <c r="QH22"/>
      <c r="QI22"/>
      <c r="QJ22"/>
      <c r="QK22"/>
      <c r="QL22"/>
      <c r="QM22"/>
      <c r="QN22"/>
      <c r="QO22"/>
      <c r="QP22"/>
      <c r="QQ22"/>
      <c r="QR22"/>
      <c r="QS22"/>
      <c r="QT22"/>
      <c r="QU22"/>
      <c r="QV22"/>
      <c r="QW22"/>
      <c r="QX22"/>
      <c r="QY22"/>
      <c r="QZ22"/>
      <c r="RA22"/>
      <c r="RB22"/>
      <c r="RC22"/>
      <c r="RD22"/>
      <c r="RE22"/>
      <c r="RF22"/>
      <c r="RG22"/>
      <c r="RH22"/>
      <c r="RI22"/>
      <c r="RJ22"/>
      <c r="RK22"/>
      <c r="RL22"/>
      <c r="RM22"/>
      <c r="RN22"/>
      <c r="RO22"/>
      <c r="RP22"/>
      <c r="RQ22"/>
      <c r="RR22"/>
      <c r="RS22"/>
      <c r="RT22"/>
      <c r="RU22"/>
      <c r="RV22"/>
      <c r="RW22"/>
      <c r="RX22"/>
      <c r="RY22"/>
      <c r="RZ22"/>
      <c r="SA22"/>
      <c r="SB22"/>
      <c r="SC22"/>
      <c r="SD22"/>
      <c r="SE22"/>
      <c r="SF22"/>
      <c r="SG22"/>
      <c r="SH22"/>
      <c r="SI22"/>
      <c r="SJ22"/>
      <c r="SK22"/>
      <c r="SL22"/>
      <c r="SM22"/>
      <c r="SN22"/>
      <c r="SO22"/>
      <c r="SP22"/>
      <c r="SQ22"/>
      <c r="SR22"/>
      <c r="SS22"/>
      <c r="ST22"/>
      <c r="SU22"/>
      <c r="SV22"/>
      <c r="SW22"/>
      <c r="SX22"/>
      <c r="SY22"/>
      <c r="SZ22"/>
      <c r="TA22"/>
      <c r="TB22"/>
      <c r="TC22"/>
      <c r="TD22"/>
      <c r="TE22"/>
      <c r="TF22"/>
      <c r="TG22"/>
      <c r="TH22"/>
      <c r="TI22"/>
      <c r="TJ22"/>
      <c r="TK22"/>
      <c r="TL22"/>
      <c r="TM22"/>
      <c r="TN22"/>
      <c r="TO22"/>
      <c r="TP22"/>
      <c r="TQ22"/>
      <c r="TR22"/>
      <c r="TS22"/>
      <c r="TT22"/>
      <c r="TU22"/>
      <c r="TV22"/>
      <c r="TW22"/>
      <c r="TX22"/>
      <c r="TY22"/>
      <c r="TZ22"/>
      <c r="UA22"/>
      <c r="UB22"/>
      <c r="UC22"/>
      <c r="UD22"/>
      <c r="UE22"/>
      <c r="UF22"/>
      <c r="UG22"/>
      <c r="UH22"/>
      <c r="UI22"/>
      <c r="UJ22"/>
      <c r="UK22"/>
      <c r="UL22"/>
      <c r="UM22"/>
      <c r="UN22"/>
      <c r="UO22"/>
      <c r="UP22"/>
      <c r="UQ22"/>
      <c r="UR22"/>
      <c r="US22"/>
      <c r="UT22"/>
      <c r="UU22"/>
      <c r="UV22"/>
      <c r="UW22"/>
      <c r="UX22"/>
      <c r="UY22"/>
      <c r="UZ22"/>
      <c r="VA22"/>
      <c r="VB22"/>
      <c r="VC22"/>
      <c r="VD22"/>
      <c r="VE22"/>
      <c r="VF22"/>
      <c r="VG22"/>
      <c r="VH22"/>
      <c r="VI22"/>
      <c r="VJ22"/>
      <c r="VK22"/>
      <c r="VL22"/>
      <c r="VM22"/>
      <c r="VN22"/>
      <c r="VO22"/>
      <c r="VP22"/>
      <c r="VQ22"/>
      <c r="VR22"/>
      <c r="VS22"/>
      <c r="VT22"/>
      <c r="VU22"/>
      <c r="VV22"/>
      <c r="VW22"/>
      <c r="VX22"/>
      <c r="VY22"/>
      <c r="VZ22"/>
      <c r="WA22"/>
      <c r="WB22"/>
      <c r="WC22"/>
      <c r="WD22"/>
      <c r="WE22"/>
      <c r="WF22"/>
      <c r="WG22"/>
      <c r="WH22"/>
      <c r="WI22"/>
      <c r="WJ22"/>
      <c r="WK22"/>
      <c r="WL22"/>
      <c r="WM22"/>
      <c r="WN22"/>
      <c r="WO22"/>
      <c r="WP22"/>
      <c r="WQ22"/>
      <c r="WR22"/>
      <c r="WS22"/>
      <c r="WT22"/>
      <c r="WU22"/>
      <c r="WV22"/>
      <c r="WW22"/>
      <c r="WX22"/>
      <c r="WY22"/>
      <c r="WZ22"/>
      <c r="XA22"/>
      <c r="XB22"/>
      <c r="XC22"/>
      <c r="XD22"/>
      <c r="XE22"/>
      <c r="XF22"/>
      <c r="XG22"/>
      <c r="XH22"/>
      <c r="XI22"/>
      <c r="XJ22"/>
      <c r="XK22"/>
      <c r="XL22"/>
      <c r="XM22"/>
      <c r="XN22"/>
      <c r="XO22"/>
      <c r="XP22"/>
      <c r="XQ22"/>
      <c r="XR22"/>
      <c r="XS22"/>
      <c r="XT22"/>
      <c r="XU22"/>
      <c r="XV22"/>
      <c r="XW22"/>
      <c r="XX22"/>
      <c r="XY22"/>
      <c r="XZ22"/>
      <c r="YA22"/>
      <c r="YB22"/>
      <c r="YC22"/>
      <c r="YD22"/>
      <c r="YE22"/>
      <c r="YF22"/>
      <c r="YG22"/>
      <c r="YH22"/>
      <c r="YI22"/>
      <c r="YJ22"/>
      <c r="YK22"/>
      <c r="YL22"/>
      <c r="YM22"/>
      <c r="YN22"/>
      <c r="YO22"/>
      <c r="YP22"/>
      <c r="YQ22"/>
      <c r="YR22"/>
      <c r="YS22"/>
      <c r="YT22"/>
      <c r="YU22"/>
      <c r="YV22"/>
      <c r="YW22"/>
      <c r="YX22"/>
      <c r="YY22"/>
      <c r="YZ22"/>
      <c r="ZA22"/>
      <c r="ZB22"/>
      <c r="ZC22"/>
      <c r="ZD22"/>
      <c r="ZE22"/>
      <c r="ZF22"/>
      <c r="ZG22"/>
      <c r="ZH22"/>
      <c r="ZI22"/>
      <c r="ZJ22"/>
      <c r="ZK22"/>
      <c r="ZL22"/>
      <c r="ZM22"/>
      <c r="ZN22"/>
      <c r="ZO22"/>
      <c r="ZP22"/>
      <c r="ZQ22"/>
      <c r="ZR22"/>
      <c r="ZS22"/>
      <c r="ZT22"/>
      <c r="ZU22"/>
      <c r="ZV22"/>
      <c r="ZW22"/>
      <c r="ZX22"/>
      <c r="ZY22"/>
      <c r="ZZ22"/>
      <c r="AAA22"/>
      <c r="AAB22"/>
      <c r="AAC22"/>
      <c r="AAD22"/>
      <c r="AAE22"/>
      <c r="AAF22"/>
      <c r="AAG22"/>
      <c r="AAH22"/>
      <c r="AAI22"/>
      <c r="AAJ22"/>
      <c r="AAK22"/>
      <c r="AAL22"/>
      <c r="AAM22"/>
      <c r="AAN22"/>
      <c r="AAO22"/>
      <c r="AAP22"/>
      <c r="AAQ22"/>
      <c r="AAR22"/>
      <c r="AAS22"/>
      <c r="AAT22"/>
      <c r="AAU22"/>
      <c r="AAV22"/>
      <c r="AAW22"/>
      <c r="AAX22"/>
      <c r="AAY22"/>
      <c r="AAZ22"/>
      <c r="ABA22"/>
      <c r="ABB22"/>
      <c r="ABC22"/>
      <c r="ABD22"/>
      <c r="ABE22"/>
      <c r="ABF22"/>
      <c r="ABG22"/>
      <c r="ABH22"/>
      <c r="ABI22"/>
      <c r="ABJ22"/>
      <c r="ABK22"/>
      <c r="ABL22"/>
      <c r="ABM22"/>
      <c r="ABN22"/>
      <c r="ABO22"/>
      <c r="ABP22"/>
      <c r="ABQ22"/>
      <c r="ABR22"/>
      <c r="ABS22"/>
      <c r="ABT22"/>
      <c r="ABU22"/>
      <c r="ABV22"/>
      <c r="ABW22"/>
      <c r="ABX22"/>
      <c r="ABY22"/>
      <c r="ABZ22"/>
      <c r="ACA22"/>
      <c r="ACB22"/>
      <c r="ACC22"/>
      <c r="ACD22"/>
      <c r="ACE22"/>
      <c r="ACF22"/>
      <c r="ACG22"/>
      <c r="ACH22"/>
      <c r="ACI22"/>
      <c r="ACJ22"/>
      <c r="ACK22"/>
      <c r="ACL22"/>
      <c r="ACM22"/>
      <c r="ACN22"/>
      <c r="ACO22"/>
      <c r="ACP22"/>
      <c r="ACQ22"/>
      <c r="ACR22"/>
      <c r="ACS22"/>
      <c r="ACT22"/>
      <c r="ACU22"/>
      <c r="ACV22"/>
      <c r="ACW22"/>
      <c r="ACX22"/>
      <c r="ACY22"/>
      <c r="ACZ22"/>
      <c r="ADA22"/>
      <c r="ADB22"/>
      <c r="ADC22"/>
      <c r="ADD22"/>
      <c r="ADE22"/>
      <c r="ADF22"/>
      <c r="ADG22"/>
      <c r="ADH22"/>
      <c r="ADI22"/>
      <c r="ADJ22"/>
      <c r="ADK22"/>
      <c r="ADL22"/>
      <c r="ADM22"/>
      <c r="ADN22"/>
      <c r="ADO22"/>
      <c r="ADP22"/>
      <c r="ADQ22"/>
      <c r="ADR22"/>
      <c r="ADS22"/>
      <c r="ADT22"/>
      <c r="ADU22"/>
      <c r="ADV22"/>
      <c r="ADW22"/>
      <c r="ADX22"/>
      <c r="ADY22"/>
      <c r="ADZ22"/>
      <c r="AEA22"/>
      <c r="AEB22"/>
      <c r="AEC22"/>
      <c r="AED22"/>
      <c r="AEE22"/>
      <c r="AEF22"/>
      <c r="AEG22"/>
      <c r="AEH22"/>
      <c r="AEI22"/>
      <c r="AEJ22"/>
      <c r="AEK22"/>
      <c r="AEL22"/>
      <c r="AEM22"/>
      <c r="AEN22"/>
      <c r="AEO22"/>
      <c r="AEP22"/>
      <c r="AEQ22"/>
      <c r="AER22"/>
      <c r="AES22"/>
      <c r="AET22"/>
      <c r="AEU22"/>
      <c r="AEV22"/>
      <c r="AEW22"/>
      <c r="AEX22"/>
      <c r="AEY22"/>
      <c r="AEZ22"/>
      <c r="AFA22"/>
      <c r="AFB22"/>
      <c r="AFC22"/>
      <c r="AFD22"/>
      <c r="AFE22"/>
      <c r="AFF22"/>
      <c r="AFG22"/>
      <c r="AFH22"/>
      <c r="AFI22"/>
      <c r="AFJ22"/>
      <c r="AFK22"/>
      <c r="AFL22"/>
      <c r="AFM22"/>
      <c r="AFN22"/>
      <c r="AFO22"/>
      <c r="AFP22"/>
      <c r="AFQ22"/>
      <c r="AFR22"/>
      <c r="AFS22"/>
      <c r="AFT22"/>
      <c r="AFU22"/>
      <c r="AFV22"/>
      <c r="AFW22"/>
      <c r="AFX22"/>
      <c r="AFY22"/>
      <c r="AFZ22"/>
      <c r="AGA22"/>
      <c r="AGB22"/>
      <c r="AGC22"/>
      <c r="AGD22"/>
      <c r="AGE22"/>
      <c r="AGF22"/>
      <c r="AGG22"/>
      <c r="AGH22"/>
      <c r="AGI22"/>
      <c r="AGJ22"/>
      <c r="AGK22"/>
      <c r="AGL22"/>
      <c r="AGM22"/>
      <c r="AGN22"/>
      <c r="AGO22"/>
      <c r="AGP22"/>
      <c r="AGQ22"/>
      <c r="AGR22"/>
      <c r="AGS22"/>
      <c r="AGT22"/>
      <c r="AGU22"/>
      <c r="AGV22"/>
      <c r="AGW22"/>
      <c r="AGX22"/>
      <c r="AGY22"/>
      <c r="AGZ22"/>
      <c r="AHA22"/>
      <c r="AHB22"/>
      <c r="AHC22"/>
      <c r="AHD22"/>
      <c r="AHE22"/>
      <c r="AHF22"/>
      <c r="AHG22"/>
      <c r="AHH22"/>
      <c r="AHI22"/>
      <c r="AHJ22"/>
      <c r="AHK22"/>
      <c r="AHL22"/>
      <c r="AHM22"/>
      <c r="AHN22"/>
      <c r="AHO22"/>
      <c r="AHP22"/>
      <c r="AHQ22"/>
      <c r="AHR22"/>
      <c r="AHS22"/>
      <c r="AHT22"/>
      <c r="AHU22"/>
      <c r="AHV22"/>
      <c r="AHW22"/>
      <c r="AHX22"/>
      <c r="AHY22"/>
      <c r="AHZ22"/>
      <c r="AIA22"/>
      <c r="AIB22"/>
      <c r="AIC22"/>
      <c r="AID22"/>
      <c r="AIE22"/>
      <c r="AIF22"/>
      <c r="AIG22"/>
      <c r="AIH22"/>
      <c r="AII22"/>
      <c r="AIJ22"/>
      <c r="AIK22"/>
      <c r="AIL22"/>
      <c r="AIM22"/>
      <c r="AIN22"/>
      <c r="AIO22"/>
      <c r="AIP22"/>
      <c r="AIQ22"/>
      <c r="AIR22"/>
      <c r="AIS22"/>
      <c r="AIT22"/>
      <c r="AIU22"/>
      <c r="AIV22"/>
      <c r="AIW22"/>
      <c r="AIX22"/>
      <c r="AIY22"/>
      <c r="AIZ22"/>
      <c r="AJA22"/>
      <c r="AJB22"/>
      <c r="AJC22"/>
      <c r="AJD22"/>
      <c r="AJE22"/>
      <c r="AJF22"/>
      <c r="AJG22"/>
      <c r="AJH22"/>
      <c r="AJI22"/>
      <c r="AJJ22"/>
      <c r="AJK22"/>
      <c r="AJL22"/>
      <c r="AJM22"/>
      <c r="AJN22"/>
      <c r="AJO22"/>
      <c r="AJP22"/>
      <c r="AJQ22"/>
      <c r="AJR22"/>
      <c r="AJS22"/>
      <c r="AJT22"/>
      <c r="AJU22"/>
      <c r="AJV22"/>
      <c r="AJW22"/>
      <c r="AJX22"/>
      <c r="AJY22"/>
      <c r="AJZ22"/>
      <c r="AKA22"/>
      <c r="AKB22"/>
      <c r="AKC22"/>
      <c r="AKD22"/>
      <c r="AKE22"/>
      <c r="AKF22"/>
      <c r="AKG22"/>
      <c r="AKH22"/>
      <c r="AKI22"/>
      <c r="AKJ22"/>
      <c r="AKK22"/>
      <c r="AKL22"/>
      <c r="AKM22"/>
      <c r="AKN22"/>
      <c r="AKO22"/>
      <c r="AKP22"/>
      <c r="AKQ22"/>
      <c r="AKR22"/>
      <c r="AKS22"/>
      <c r="AKT22"/>
      <c r="AKU22"/>
      <c r="AKV22"/>
      <c r="AKW22"/>
      <c r="AKX22"/>
      <c r="AKY22"/>
      <c r="AKZ22"/>
      <c r="ALA22"/>
      <c r="ALB22"/>
      <c r="ALC22"/>
      <c r="ALD22"/>
      <c r="ALE22"/>
      <c r="ALF22"/>
      <c r="ALG22"/>
      <c r="ALH22"/>
      <c r="ALI22"/>
      <c r="ALJ22"/>
      <c r="ALK22"/>
      <c r="ALL22"/>
      <c r="ALM22"/>
      <c r="ALN22"/>
      <c r="ALO22"/>
      <c r="ALP22"/>
      <c r="ALQ22"/>
      <c r="ALR22"/>
      <c r="ALS22"/>
      <c r="ALT22"/>
      <c r="ALU22"/>
      <c r="ALV22"/>
      <c r="ALW22"/>
      <c r="ALX22"/>
      <c r="ALY22"/>
      <c r="ALZ22"/>
      <c r="AMA22"/>
      <c r="AMB22"/>
      <c r="AMC22"/>
      <c r="AMD22"/>
      <c r="AME22"/>
      <c r="AMF22"/>
      <c r="AMG22"/>
      <c r="AMH22"/>
      <c r="AMI22"/>
      <c r="AMJ22"/>
      <c r="AMK22"/>
      <c r="AML22"/>
      <c r="AMM22"/>
      <c r="AMN22"/>
      <c r="AMO22"/>
      <c r="AMP22"/>
      <c r="AMQ22"/>
      <c r="AMR22"/>
      <c r="AMS22"/>
      <c r="AMT22"/>
      <c r="AMU22"/>
      <c r="AMV22"/>
      <c r="AMW22"/>
      <c r="AMX22"/>
      <c r="AMY22"/>
      <c r="AMZ22"/>
      <c r="ANA22"/>
      <c r="ANB22"/>
      <c r="ANC22"/>
      <c r="AND22"/>
      <c r="ANE22"/>
      <c r="ANF22"/>
      <c r="ANG22"/>
      <c r="ANH22"/>
      <c r="ANI22"/>
      <c r="ANJ22"/>
      <c r="ANK22"/>
      <c r="ANL22"/>
      <c r="ANM22"/>
      <c r="ANN22"/>
      <c r="ANO22"/>
      <c r="ANP22"/>
      <c r="ANQ22"/>
      <c r="ANR22"/>
      <c r="ANS22"/>
      <c r="ANT22"/>
      <c r="ANU22"/>
      <c r="ANV22"/>
      <c r="ANW22"/>
      <c r="ANX22"/>
      <c r="ANY22"/>
      <c r="ANZ22"/>
      <c r="AOA22"/>
      <c r="AOB22"/>
      <c r="AOC22"/>
      <c r="AOD22"/>
      <c r="AOE22"/>
      <c r="AOF22"/>
      <c r="AOG22"/>
      <c r="AOH22"/>
      <c r="AOI22"/>
      <c r="AOJ22"/>
      <c r="AOK22"/>
      <c r="AOL22"/>
      <c r="AOM22"/>
      <c r="AON22"/>
      <c r="AOO22"/>
      <c r="AOP22"/>
      <c r="AOQ22"/>
      <c r="AOR22"/>
      <c r="AOS22"/>
      <c r="AOT22"/>
      <c r="AOU22"/>
      <c r="AOV22"/>
      <c r="AOW22"/>
      <c r="AOX22"/>
      <c r="AOY22"/>
      <c r="AOZ22"/>
      <c r="APA22"/>
      <c r="APB22"/>
      <c r="APC22"/>
      <c r="APD22"/>
      <c r="APE22"/>
      <c r="APF22"/>
      <c r="APG22"/>
      <c r="APH22"/>
      <c r="API22"/>
      <c r="APJ22"/>
      <c r="APK22"/>
      <c r="APL22"/>
      <c r="APM22"/>
      <c r="APN22"/>
      <c r="APO22"/>
      <c r="APP22"/>
      <c r="APQ22"/>
      <c r="APR22"/>
      <c r="APS22"/>
      <c r="APT22"/>
      <c r="APU22"/>
      <c r="APV22"/>
      <c r="APW22"/>
      <c r="APX22"/>
      <c r="APY22"/>
      <c r="APZ22"/>
      <c r="AQA22"/>
      <c r="AQB22"/>
      <c r="AQC22"/>
      <c r="AQD22"/>
      <c r="AQE22"/>
      <c r="AQF22"/>
      <c r="AQG22"/>
      <c r="AQH22"/>
      <c r="AQI22"/>
      <c r="AQJ22"/>
      <c r="AQK22"/>
      <c r="AQL22"/>
      <c r="AQM22"/>
      <c r="AQN22"/>
      <c r="AQO22"/>
      <c r="AQP22"/>
      <c r="AQQ22"/>
      <c r="AQR22"/>
      <c r="AQS22"/>
      <c r="AQT22"/>
      <c r="AQU22"/>
      <c r="AQV22"/>
      <c r="AQW22"/>
      <c r="AQX22"/>
      <c r="AQY22"/>
      <c r="AQZ22"/>
      <c r="ARA22"/>
      <c r="ARB22"/>
      <c r="ARC22"/>
      <c r="ARD22"/>
      <c r="ARE22"/>
      <c r="ARF22"/>
      <c r="ARG22"/>
      <c r="ARH22"/>
      <c r="ARI22"/>
      <c r="ARJ22"/>
      <c r="ARK22"/>
      <c r="ARL22"/>
      <c r="ARM22"/>
      <c r="ARN22"/>
      <c r="ARO22"/>
      <c r="ARP22"/>
      <c r="ARQ22"/>
      <c r="ARR22"/>
      <c r="ARS22"/>
      <c r="ART22"/>
      <c r="ARU22"/>
      <c r="ARV22"/>
      <c r="ARW22"/>
      <c r="ARX22"/>
      <c r="ARY22"/>
      <c r="ARZ22"/>
      <c r="ASA22"/>
      <c r="ASB22"/>
      <c r="ASC22"/>
      <c r="ASD22"/>
      <c r="ASE22"/>
      <c r="ASF22"/>
      <c r="ASG22"/>
      <c r="ASH22"/>
      <c r="ASI22"/>
      <c r="ASJ22"/>
      <c r="ASK22"/>
      <c r="ASL22"/>
      <c r="ASM22"/>
      <c r="ASN22"/>
      <c r="ASO22"/>
      <c r="ASP22"/>
      <c r="ASQ22"/>
      <c r="ASR22"/>
      <c r="ASS22"/>
      <c r="AST22"/>
      <c r="ASU22"/>
      <c r="ASV22"/>
      <c r="ASW22"/>
      <c r="ASX22"/>
      <c r="ASY22"/>
      <c r="ASZ22"/>
      <c r="ATA22"/>
      <c r="ATB22"/>
      <c r="ATC22"/>
      <c r="ATD22"/>
      <c r="ATE22"/>
      <c r="ATF22"/>
      <c r="ATG22"/>
      <c r="ATH22"/>
      <c r="ATI22"/>
      <c r="ATJ22"/>
      <c r="ATK22"/>
      <c r="ATL22"/>
      <c r="ATM22"/>
      <c r="ATN22"/>
      <c r="ATO22"/>
      <c r="ATP22"/>
      <c r="ATQ22"/>
      <c r="ATR22"/>
      <c r="ATS22"/>
      <c r="ATT22"/>
      <c r="ATU22"/>
      <c r="ATV22"/>
      <c r="ATW22"/>
      <c r="ATX22"/>
      <c r="ATY22"/>
      <c r="ATZ22"/>
      <c r="AUA22"/>
      <c r="AUB22"/>
      <c r="AUC22"/>
      <c r="AUD22"/>
      <c r="AUE22"/>
      <c r="AUF22"/>
      <c r="AUG22"/>
      <c r="AUH22"/>
      <c r="AUI22"/>
      <c r="AUJ22"/>
      <c r="AUK22"/>
      <c r="AUL22"/>
      <c r="AUM22"/>
      <c r="AUN22"/>
      <c r="AUO22"/>
      <c r="AUP22"/>
      <c r="AUQ22"/>
      <c r="AUR22"/>
      <c r="AUS22"/>
      <c r="AUT22"/>
      <c r="AUU22"/>
      <c r="AUV22"/>
      <c r="AUW22"/>
      <c r="AUX22"/>
      <c r="AUY22"/>
      <c r="AUZ22"/>
      <c r="AVA22"/>
      <c r="AVB22"/>
      <c r="AVC22"/>
      <c r="AVD22"/>
      <c r="AVE22"/>
      <c r="AVF22"/>
      <c r="AVG22"/>
      <c r="AVH22"/>
      <c r="AVI22"/>
      <c r="AVJ22"/>
      <c r="AVK22"/>
      <c r="AVL22"/>
      <c r="AVM22"/>
      <c r="AVN22"/>
      <c r="AVO22"/>
      <c r="AVP22"/>
      <c r="AVQ22"/>
      <c r="AVR22"/>
      <c r="AVS22"/>
      <c r="AVT22"/>
      <c r="AVU22"/>
      <c r="AVV22"/>
      <c r="AVW22"/>
      <c r="AVX22"/>
      <c r="AVY22"/>
      <c r="AVZ22"/>
      <c r="AWA22"/>
      <c r="AWB22"/>
      <c r="AWC22"/>
      <c r="AWD22"/>
      <c r="AWE22"/>
      <c r="AWF22"/>
      <c r="AWG22"/>
      <c r="AWH22"/>
      <c r="AWI22"/>
      <c r="AWJ22"/>
      <c r="AWK22"/>
      <c r="AWL22"/>
      <c r="AWM22"/>
      <c r="AWN22"/>
      <c r="AWO22"/>
      <c r="AWP22"/>
      <c r="AWQ22"/>
      <c r="AWR22"/>
      <c r="AWS22"/>
      <c r="AWT22"/>
      <c r="AWU22"/>
      <c r="AWV22"/>
      <c r="AWW22"/>
      <c r="AWX22"/>
      <c r="AWY22"/>
      <c r="AWZ22"/>
      <c r="AXA22"/>
      <c r="AXB22"/>
      <c r="AXC22"/>
      <c r="AXD22"/>
      <c r="AXE22"/>
      <c r="AXF22"/>
      <c r="AXG22"/>
      <c r="AXH22"/>
      <c r="AXI22"/>
      <c r="AXJ22"/>
      <c r="AXK22"/>
      <c r="AXL22"/>
      <c r="AXM22"/>
      <c r="AXN22"/>
      <c r="AXO22"/>
      <c r="AXP22"/>
      <c r="AXQ22"/>
      <c r="AXR22"/>
      <c r="AXS22"/>
      <c r="AXT22"/>
      <c r="AXU22"/>
      <c r="AXV22"/>
      <c r="AXW22"/>
      <c r="AXX22"/>
      <c r="AXY22"/>
      <c r="AXZ22"/>
      <c r="AYA22"/>
      <c r="AYB22"/>
      <c r="AYC22"/>
      <c r="AYD22"/>
      <c r="AYE22"/>
      <c r="AYF22"/>
      <c r="AYG22"/>
      <c r="AYH22"/>
      <c r="AYI22"/>
      <c r="AYJ22"/>
      <c r="AYK22"/>
      <c r="AYL22"/>
      <c r="AYM22"/>
      <c r="AYN22"/>
      <c r="AYO22"/>
      <c r="AYP22"/>
      <c r="AYQ22"/>
      <c r="AYR22"/>
      <c r="AYS22"/>
      <c r="AYT22"/>
      <c r="AYU22"/>
      <c r="AYV22"/>
      <c r="AYW22"/>
      <c r="AYX22"/>
      <c r="AYY22"/>
      <c r="AYZ22"/>
      <c r="AZA22"/>
      <c r="AZB22"/>
      <c r="AZC22"/>
      <c r="AZD22"/>
      <c r="AZE22"/>
      <c r="AZF22"/>
      <c r="AZG22"/>
      <c r="AZH22"/>
      <c r="AZI22"/>
      <c r="AZJ22"/>
      <c r="AZK22"/>
      <c r="AZL22"/>
      <c r="AZM22"/>
      <c r="AZN22"/>
      <c r="AZO22"/>
      <c r="AZP22"/>
      <c r="AZQ22"/>
      <c r="AZR22"/>
      <c r="AZS22"/>
      <c r="AZT22"/>
      <c r="AZU22"/>
      <c r="AZV22"/>
      <c r="AZW22"/>
      <c r="AZX22"/>
      <c r="AZY22"/>
      <c r="AZZ22"/>
      <c r="BAA22"/>
      <c r="BAB22"/>
      <c r="BAC22"/>
      <c r="BAD22"/>
      <c r="BAE22"/>
      <c r="BAF22"/>
      <c r="BAG22"/>
      <c r="BAH22"/>
      <c r="BAI22"/>
      <c r="BAJ22"/>
      <c r="BAK22"/>
      <c r="BAL22"/>
      <c r="BAM22"/>
      <c r="BAN22"/>
      <c r="BAO22"/>
      <c r="BAP22"/>
      <c r="BAQ22"/>
      <c r="BAR22"/>
      <c r="BAS22"/>
      <c r="BAT22"/>
      <c r="BAU22"/>
      <c r="BAV22"/>
      <c r="BAW22"/>
      <c r="BAX22"/>
      <c r="BAY22"/>
      <c r="BAZ22"/>
      <c r="BBA22"/>
      <c r="BBB22"/>
      <c r="BBC22"/>
      <c r="BBD22"/>
      <c r="BBE22"/>
      <c r="BBF22"/>
      <c r="BBG22"/>
      <c r="BBH22"/>
      <c r="BBI22"/>
      <c r="BBJ22"/>
      <c r="BBK22"/>
      <c r="BBL22"/>
      <c r="BBM22"/>
      <c r="BBN22"/>
      <c r="BBO22"/>
      <c r="BBP22"/>
      <c r="BBQ22"/>
      <c r="BBR22"/>
      <c r="BBS22"/>
      <c r="BBT22"/>
      <c r="BBU22"/>
      <c r="BBV22"/>
      <c r="BBW22"/>
      <c r="BBX22"/>
      <c r="BBY22"/>
      <c r="BBZ22"/>
      <c r="BCA22"/>
      <c r="BCB22"/>
      <c r="BCC22"/>
      <c r="BCD22"/>
      <c r="BCE22"/>
      <c r="BCF22"/>
      <c r="BCG22"/>
      <c r="BCH22"/>
      <c r="BCI22"/>
      <c r="BCJ22"/>
      <c r="BCK22"/>
      <c r="BCL22"/>
      <c r="BCM22"/>
      <c r="BCN22"/>
      <c r="BCO22"/>
      <c r="BCP22"/>
      <c r="BCQ22"/>
      <c r="BCR22"/>
      <c r="BCS22"/>
      <c r="BCT22"/>
      <c r="BCU22"/>
      <c r="BCV22"/>
      <c r="BCW22"/>
      <c r="BCX22"/>
      <c r="BCY22"/>
      <c r="BCZ22"/>
      <c r="BDA22"/>
      <c r="BDB22"/>
      <c r="BDC22"/>
      <c r="BDD22"/>
      <c r="BDE22"/>
      <c r="BDF22"/>
      <c r="BDG22"/>
      <c r="BDH22"/>
      <c r="BDI22"/>
      <c r="BDJ22"/>
      <c r="BDK22"/>
      <c r="BDL22"/>
      <c r="BDM22"/>
      <c r="BDN22"/>
      <c r="BDO22"/>
      <c r="BDP22"/>
      <c r="BDQ22"/>
      <c r="BDR22"/>
      <c r="BDS22"/>
      <c r="BDT22"/>
      <c r="BDU22"/>
      <c r="BDV22"/>
      <c r="BDW22"/>
      <c r="BDX22"/>
      <c r="BDY22"/>
      <c r="BDZ22"/>
      <c r="BEA22"/>
      <c r="BEB22"/>
      <c r="BEC22"/>
      <c r="BED22"/>
      <c r="BEE22"/>
      <c r="BEF22"/>
      <c r="BEG22"/>
      <c r="BEH22"/>
      <c r="BEI22"/>
      <c r="BEJ22"/>
      <c r="BEK22"/>
      <c r="BEL22"/>
      <c r="BEM22"/>
      <c r="BEN22"/>
      <c r="BEO22"/>
      <c r="BEP22"/>
      <c r="BEQ22"/>
      <c r="BER22"/>
      <c r="BES22"/>
      <c r="BET22"/>
      <c r="BEU22"/>
      <c r="BEV22"/>
      <c r="BEW22"/>
      <c r="BEX22"/>
      <c r="BEY22"/>
      <c r="BEZ22"/>
      <c r="BFA22"/>
      <c r="BFB22"/>
      <c r="BFC22"/>
      <c r="BFD22"/>
      <c r="BFE22"/>
      <c r="BFF22"/>
      <c r="BFG22"/>
      <c r="BFH22"/>
      <c r="BFI22"/>
      <c r="BFJ22"/>
      <c r="BFK22"/>
      <c r="BFL22"/>
      <c r="BFM22"/>
      <c r="BFN22"/>
      <c r="BFO22"/>
      <c r="BFP22"/>
      <c r="BFQ22"/>
      <c r="BFR22"/>
      <c r="BFS22"/>
      <c r="BFT22"/>
      <c r="BFU22"/>
      <c r="BFV22"/>
      <c r="BFW22"/>
      <c r="BFX22"/>
      <c r="BFY22"/>
      <c r="BFZ22"/>
      <c r="BGA22"/>
      <c r="BGB22"/>
      <c r="BGC22"/>
      <c r="BGD22"/>
      <c r="BGE22"/>
      <c r="BGF22"/>
      <c r="BGG22"/>
      <c r="BGH22"/>
      <c r="BGI22"/>
      <c r="BGJ22"/>
      <c r="BGK22"/>
      <c r="BGL22"/>
      <c r="BGM22"/>
      <c r="BGN22"/>
      <c r="BGO22"/>
      <c r="BGP22"/>
      <c r="BGQ22"/>
      <c r="BGR22"/>
      <c r="BGS22"/>
      <c r="BGT22"/>
      <c r="BGU22"/>
      <c r="BGV22"/>
      <c r="BGW22"/>
      <c r="BGX22"/>
      <c r="BGY22"/>
      <c r="BGZ22"/>
      <c r="BHA22"/>
      <c r="BHB22"/>
      <c r="BHC22"/>
      <c r="BHD22"/>
      <c r="BHE22"/>
      <c r="BHF22"/>
      <c r="BHG22"/>
      <c r="BHH22"/>
      <c r="BHI22"/>
      <c r="BHJ22"/>
      <c r="BHK22"/>
      <c r="BHL22"/>
      <c r="BHM22"/>
      <c r="BHN22"/>
      <c r="BHO22"/>
      <c r="BHP22"/>
      <c r="BHQ22"/>
      <c r="BHR22"/>
      <c r="BHS22"/>
      <c r="BHT22"/>
      <c r="BHU22"/>
      <c r="BHV22"/>
      <c r="BHW22"/>
      <c r="BHX22"/>
      <c r="BHY22"/>
      <c r="BHZ22"/>
      <c r="BIA22"/>
      <c r="BIB22"/>
      <c r="BIC22"/>
      <c r="BID22"/>
      <c r="BIE22"/>
      <c r="BIF22"/>
      <c r="BIG22"/>
      <c r="BIH22"/>
      <c r="BII22"/>
      <c r="BIJ22"/>
      <c r="BIK22"/>
      <c r="BIL22"/>
      <c r="BIM22"/>
      <c r="BIN22"/>
      <c r="BIO22"/>
      <c r="BIP22"/>
      <c r="BIQ22"/>
      <c r="BIR22"/>
      <c r="BIS22"/>
      <c r="BIT22"/>
      <c r="BIU22"/>
      <c r="BIV22"/>
      <c r="BIW22"/>
      <c r="BIX22"/>
      <c r="BIY22"/>
      <c r="BIZ22"/>
      <c r="BJA22"/>
      <c r="BJB22"/>
      <c r="BJC22"/>
      <c r="BJD22"/>
      <c r="BJE22"/>
      <c r="BJF22"/>
      <c r="BJG22"/>
      <c r="BJH22"/>
      <c r="BJI22"/>
      <c r="BJJ22"/>
      <c r="BJK22"/>
      <c r="BJL22"/>
      <c r="BJM22"/>
      <c r="BJN22"/>
      <c r="BJO22"/>
      <c r="BJP22"/>
      <c r="BJQ22"/>
      <c r="BJR22"/>
      <c r="BJS22"/>
      <c r="BJT22"/>
      <c r="BJU22"/>
      <c r="BJV22"/>
      <c r="BJW22"/>
      <c r="BJX22"/>
      <c r="BJY22"/>
      <c r="BJZ22"/>
      <c r="BKA22"/>
      <c r="BKB22"/>
      <c r="BKC22"/>
      <c r="BKD22"/>
      <c r="BKE22"/>
      <c r="BKF22"/>
      <c r="BKG22"/>
      <c r="BKH22"/>
      <c r="BKI22"/>
      <c r="BKJ22"/>
      <c r="BKK22"/>
      <c r="BKL22"/>
      <c r="BKM22"/>
      <c r="BKN22"/>
      <c r="BKO22"/>
      <c r="BKP22"/>
      <c r="BKQ22"/>
      <c r="BKR22"/>
      <c r="BKS22"/>
      <c r="BKT22"/>
      <c r="BKU22"/>
      <c r="BKV22"/>
      <c r="BKW22"/>
      <c r="BKX22"/>
      <c r="BKY22"/>
      <c r="BKZ22"/>
      <c r="BLA22"/>
      <c r="BLB22"/>
      <c r="BLC22"/>
      <c r="BLD22"/>
      <c r="BLE22"/>
      <c r="BLF22"/>
      <c r="BLG22"/>
      <c r="BLH22"/>
      <c r="BLI22"/>
      <c r="BLJ22"/>
      <c r="BLK22"/>
      <c r="BLL22"/>
      <c r="BLM22"/>
      <c r="BLN22"/>
      <c r="BLO22"/>
      <c r="BLP22"/>
      <c r="BLQ22"/>
      <c r="BLR22"/>
      <c r="BLS22"/>
      <c r="BLT22"/>
      <c r="BLU22"/>
      <c r="BLV22"/>
      <c r="BLW22"/>
      <c r="BLX22"/>
      <c r="BLY22"/>
      <c r="BLZ22"/>
      <c r="BMA22"/>
      <c r="BMB22"/>
      <c r="BMC22"/>
      <c r="BMD22"/>
      <c r="BME22"/>
      <c r="BMF22"/>
      <c r="BMG22"/>
      <c r="BMH22"/>
      <c r="BMI22"/>
      <c r="BMJ22"/>
      <c r="BMK22"/>
      <c r="BML22"/>
      <c r="BMM22"/>
      <c r="BMN22"/>
      <c r="BMO22"/>
      <c r="BMP22"/>
      <c r="BMQ22"/>
      <c r="BMR22"/>
      <c r="BMS22"/>
      <c r="BMT22"/>
      <c r="BMU22"/>
      <c r="BMV22"/>
      <c r="BMW22"/>
      <c r="BMX22"/>
      <c r="BMY22"/>
      <c r="BMZ22"/>
      <c r="BNA22"/>
      <c r="BNB22"/>
      <c r="BNC22"/>
      <c r="BND22"/>
      <c r="BNE22"/>
      <c r="BNF22"/>
      <c r="BNG22"/>
      <c r="BNH22"/>
      <c r="BNI22"/>
      <c r="BNJ22"/>
      <c r="BNK22"/>
      <c r="BNL22"/>
      <c r="BNM22"/>
      <c r="BNN22"/>
      <c r="BNO22"/>
      <c r="BNP22"/>
      <c r="BNQ22"/>
      <c r="BNR22"/>
      <c r="BNS22"/>
      <c r="BNT22"/>
      <c r="BNU22"/>
      <c r="BNV22"/>
      <c r="BNW22"/>
      <c r="BNX22"/>
      <c r="BNY22"/>
      <c r="BNZ22"/>
      <c r="BOA22"/>
      <c r="BOB22"/>
      <c r="BOC22"/>
      <c r="BOD22"/>
      <c r="BOE22"/>
      <c r="BOF22"/>
      <c r="BOG22"/>
      <c r="BOH22"/>
      <c r="BOI22"/>
      <c r="BOJ22"/>
      <c r="BOK22"/>
      <c r="BOL22"/>
      <c r="BOM22"/>
      <c r="BON22"/>
      <c r="BOO22"/>
      <c r="BOP22"/>
      <c r="BOQ22"/>
      <c r="BOR22"/>
      <c r="BOS22"/>
      <c r="BOT22"/>
      <c r="BOU22"/>
      <c r="BOV22"/>
      <c r="BOW22"/>
      <c r="BOX22"/>
      <c r="BOY22"/>
      <c r="BOZ22"/>
      <c r="BPA22"/>
      <c r="BPB22"/>
      <c r="BPC22"/>
      <c r="BPD22"/>
      <c r="BPE22"/>
      <c r="BPF22"/>
      <c r="BPG22"/>
      <c r="BPH22"/>
      <c r="BPI22"/>
      <c r="BPJ22"/>
      <c r="BPK22"/>
      <c r="BPL22"/>
      <c r="BPM22"/>
      <c r="BPN22"/>
      <c r="BPO22"/>
      <c r="BPP22"/>
      <c r="BPQ22"/>
      <c r="BPR22"/>
      <c r="BPS22"/>
      <c r="BPT22"/>
      <c r="BPU22"/>
      <c r="BPV22"/>
      <c r="BPW22"/>
      <c r="BPX22"/>
      <c r="BPY22"/>
      <c r="BPZ22"/>
      <c r="BQA22"/>
      <c r="BQB22"/>
      <c r="BQC22"/>
      <c r="BQD22"/>
      <c r="BQE22"/>
      <c r="BQF22"/>
      <c r="BQG22"/>
      <c r="BQH22"/>
      <c r="BQI22"/>
      <c r="BQJ22"/>
      <c r="BQK22"/>
      <c r="BQL22"/>
      <c r="BQM22"/>
      <c r="BQN22"/>
      <c r="BQO22"/>
      <c r="BQP22"/>
      <c r="BQQ22"/>
      <c r="BQR22"/>
      <c r="BQS22"/>
      <c r="BQT22"/>
      <c r="BQU22"/>
      <c r="BQV22"/>
      <c r="BQW22"/>
      <c r="BQX22"/>
      <c r="BQY22"/>
      <c r="BQZ22"/>
      <c r="BRA22"/>
      <c r="BRB22"/>
      <c r="BRC22"/>
      <c r="BRD22"/>
      <c r="BRE22"/>
      <c r="BRF22"/>
      <c r="BRG22"/>
      <c r="BRH22"/>
      <c r="BRI22"/>
      <c r="BRJ22"/>
      <c r="BRK22"/>
      <c r="BRL22"/>
      <c r="BRM22"/>
      <c r="BRN22"/>
      <c r="BRO22"/>
      <c r="BRP22"/>
      <c r="BRQ22"/>
      <c r="BRR22"/>
      <c r="BRS22"/>
      <c r="BRT22"/>
      <c r="BRU22"/>
      <c r="BRV22"/>
      <c r="BRW22"/>
      <c r="BRX22"/>
      <c r="BRY22"/>
      <c r="BRZ22"/>
      <c r="BSA22"/>
      <c r="BSB22"/>
      <c r="BSC22"/>
      <c r="BSD22"/>
      <c r="BSE22"/>
      <c r="BSF22"/>
      <c r="BSG22"/>
      <c r="BSH22"/>
      <c r="BSI22"/>
      <c r="BSJ22"/>
      <c r="BSK22"/>
      <c r="BSL22"/>
      <c r="BSM22"/>
      <c r="BSN22"/>
      <c r="BSO22"/>
      <c r="BSP22"/>
      <c r="BSQ22"/>
      <c r="BSR22"/>
      <c r="BSS22"/>
      <c r="BST22"/>
      <c r="BSU22"/>
      <c r="BSV22"/>
      <c r="BSW22"/>
      <c r="BSX22"/>
      <c r="BSY22"/>
      <c r="BSZ22"/>
      <c r="BTA22"/>
      <c r="BTB22"/>
      <c r="BTC22"/>
      <c r="BTD22"/>
      <c r="BTE22"/>
      <c r="BTF22"/>
      <c r="BTG22"/>
      <c r="BTH22"/>
      <c r="BTI22"/>
      <c r="BTJ22"/>
      <c r="BTK22"/>
      <c r="BTL22"/>
      <c r="BTM22"/>
      <c r="BTN22"/>
      <c r="BTO22"/>
      <c r="BTP22"/>
      <c r="BTQ22"/>
      <c r="BTR22"/>
      <c r="BTS22"/>
      <c r="BTT22"/>
      <c r="BTU22"/>
      <c r="BTV22"/>
      <c r="BTW22"/>
      <c r="BTX22"/>
      <c r="BTY22"/>
      <c r="BTZ22"/>
      <c r="BUA22"/>
      <c r="BUB22"/>
      <c r="BUC22"/>
      <c r="BUD22"/>
      <c r="BUE22"/>
      <c r="BUF22"/>
      <c r="BUG22"/>
      <c r="BUH22"/>
      <c r="BUI22"/>
      <c r="BUJ22"/>
      <c r="BUK22"/>
      <c r="BUL22"/>
      <c r="BUM22"/>
      <c r="BUN22"/>
      <c r="BUO22"/>
      <c r="BUP22"/>
      <c r="BUQ22"/>
      <c r="BUR22"/>
      <c r="BUS22"/>
      <c r="BUT22"/>
      <c r="BUU22"/>
      <c r="BUV22"/>
      <c r="BUW22"/>
      <c r="BUX22"/>
      <c r="BUY22"/>
      <c r="BUZ22"/>
      <c r="BVA22"/>
      <c r="BVB22"/>
      <c r="BVC22"/>
      <c r="BVD22"/>
      <c r="BVE22"/>
      <c r="BVF22"/>
      <c r="BVG22"/>
      <c r="BVH22"/>
      <c r="BVI22"/>
      <c r="BVJ22"/>
      <c r="BVK22"/>
      <c r="BVL22"/>
      <c r="BVM22"/>
      <c r="BVN22"/>
      <c r="BVO22"/>
      <c r="BVP22"/>
      <c r="BVQ22"/>
      <c r="BVR22"/>
      <c r="BVS22"/>
      <c r="BVT22"/>
      <c r="BVU22"/>
      <c r="BVV22"/>
      <c r="BVW22"/>
      <c r="BVX22"/>
      <c r="BVY22"/>
      <c r="BVZ22"/>
      <c r="BWA22"/>
      <c r="BWB22"/>
      <c r="BWC22"/>
      <c r="BWD22"/>
      <c r="BWE22"/>
      <c r="BWF22"/>
      <c r="BWG22"/>
      <c r="BWH22"/>
      <c r="BWI22"/>
      <c r="BWJ22"/>
      <c r="BWK22"/>
      <c r="BWL22"/>
      <c r="BWM22"/>
      <c r="BWN22"/>
      <c r="BWO22"/>
      <c r="BWP22"/>
      <c r="BWQ22"/>
      <c r="BWR22"/>
      <c r="BWS22"/>
      <c r="BWT22"/>
      <c r="BWU22"/>
      <c r="BWV22"/>
      <c r="BWW22"/>
      <c r="BWX22"/>
      <c r="BWY22"/>
      <c r="BWZ22"/>
      <c r="BXA22"/>
      <c r="BXB22"/>
      <c r="BXC22"/>
      <c r="BXD22"/>
      <c r="BXE22"/>
      <c r="BXF22"/>
      <c r="BXG22"/>
      <c r="BXH22"/>
      <c r="BXI22"/>
      <c r="BXJ22"/>
      <c r="BXK22"/>
      <c r="BXL22"/>
      <c r="BXM22"/>
      <c r="BXN22"/>
      <c r="BXO22"/>
      <c r="BXP22"/>
      <c r="BXQ22"/>
      <c r="BXR22"/>
      <c r="BXS22"/>
      <c r="BXT22"/>
      <c r="BXU22"/>
      <c r="BXV22"/>
      <c r="BXW22"/>
      <c r="BXX22"/>
      <c r="BXY22"/>
      <c r="BXZ22"/>
      <c r="BYA22"/>
      <c r="BYB22"/>
      <c r="BYC22"/>
      <c r="BYD22"/>
      <c r="BYE22"/>
      <c r="BYF22"/>
      <c r="BYG22"/>
      <c r="BYH22"/>
      <c r="BYI22"/>
      <c r="BYJ22"/>
      <c r="BYK22"/>
      <c r="BYL22"/>
      <c r="BYM22"/>
      <c r="BYN22"/>
      <c r="BYO22"/>
      <c r="BYP22"/>
      <c r="BYQ22"/>
      <c r="BYR22"/>
      <c r="BYS22"/>
      <c r="BYT22"/>
      <c r="BYU22"/>
      <c r="BYV22"/>
      <c r="BYW22"/>
      <c r="BYX22"/>
      <c r="BYY22"/>
      <c r="BYZ22"/>
      <c r="BZA22"/>
      <c r="BZB22"/>
      <c r="BZC22"/>
      <c r="BZD22"/>
      <c r="BZE22"/>
      <c r="BZF22"/>
      <c r="BZG22"/>
      <c r="BZH22"/>
      <c r="BZI22"/>
      <c r="BZJ22"/>
      <c r="BZK22"/>
      <c r="BZL22"/>
      <c r="BZM22"/>
      <c r="BZN22"/>
      <c r="BZO22"/>
      <c r="BZP22"/>
      <c r="BZQ22"/>
      <c r="BZR22"/>
      <c r="BZS22"/>
      <c r="BZT22"/>
      <c r="BZU22"/>
      <c r="BZV22"/>
      <c r="BZW22"/>
      <c r="BZX22"/>
      <c r="BZY22"/>
      <c r="BZZ22"/>
      <c r="CAA22"/>
      <c r="CAB22"/>
      <c r="CAC22"/>
      <c r="CAD22"/>
      <c r="CAE22"/>
      <c r="CAF22"/>
      <c r="CAG22"/>
      <c r="CAH22"/>
      <c r="CAI22"/>
      <c r="CAJ22"/>
      <c r="CAK22"/>
      <c r="CAL22"/>
      <c r="CAM22"/>
      <c r="CAN22"/>
      <c r="CAO22"/>
      <c r="CAP22"/>
      <c r="CAQ22"/>
      <c r="CAR22"/>
      <c r="CAS22"/>
      <c r="CAT22"/>
      <c r="CAU22"/>
      <c r="CAV22"/>
      <c r="CAW22"/>
      <c r="CAX22"/>
      <c r="CAY22"/>
      <c r="CAZ22"/>
      <c r="CBA22"/>
      <c r="CBB22"/>
      <c r="CBC22"/>
      <c r="CBD22"/>
      <c r="CBE22"/>
      <c r="CBF22"/>
      <c r="CBG22"/>
      <c r="CBH22"/>
      <c r="CBI22"/>
      <c r="CBJ22"/>
      <c r="CBK22"/>
      <c r="CBL22"/>
      <c r="CBM22"/>
      <c r="CBN22"/>
      <c r="CBO22"/>
      <c r="CBP22"/>
      <c r="CBQ22"/>
      <c r="CBR22"/>
      <c r="CBS22"/>
      <c r="CBT22"/>
      <c r="CBU22"/>
      <c r="CBV22"/>
      <c r="CBW22"/>
      <c r="CBX22"/>
      <c r="CBY22"/>
      <c r="CBZ22"/>
      <c r="CCA22"/>
      <c r="CCB22"/>
      <c r="CCC22"/>
      <c r="CCD22"/>
      <c r="CCE22"/>
      <c r="CCF22"/>
      <c r="CCG22"/>
      <c r="CCH22"/>
      <c r="CCI22"/>
      <c r="CCJ22"/>
      <c r="CCK22"/>
      <c r="CCL22"/>
      <c r="CCM22"/>
      <c r="CCN22"/>
      <c r="CCO22"/>
      <c r="CCP22"/>
      <c r="CCQ22"/>
      <c r="CCR22"/>
      <c r="CCS22"/>
      <c r="CCT22"/>
      <c r="CCU22"/>
      <c r="CCV22"/>
      <c r="CCW22"/>
      <c r="CCX22"/>
      <c r="CCY22"/>
      <c r="CCZ22"/>
      <c r="CDA22"/>
      <c r="CDB22"/>
      <c r="CDC22"/>
      <c r="CDD22"/>
      <c r="CDE22"/>
      <c r="CDF22"/>
      <c r="CDG22"/>
      <c r="CDH22"/>
      <c r="CDI22"/>
      <c r="CDJ22"/>
      <c r="CDK22"/>
      <c r="CDL22"/>
      <c r="CDM22"/>
      <c r="CDN22"/>
      <c r="CDO22"/>
      <c r="CDP22"/>
      <c r="CDQ22"/>
      <c r="CDR22"/>
      <c r="CDS22"/>
      <c r="CDT22"/>
      <c r="CDU22"/>
      <c r="CDV22"/>
      <c r="CDW22"/>
      <c r="CDX22"/>
      <c r="CDY22"/>
      <c r="CDZ22"/>
      <c r="CEA22"/>
      <c r="CEB22"/>
      <c r="CEC22"/>
      <c r="CED22"/>
      <c r="CEE22"/>
      <c r="CEF22"/>
      <c r="CEG22"/>
      <c r="CEH22"/>
      <c r="CEI22"/>
      <c r="CEJ22"/>
      <c r="CEK22"/>
      <c r="CEL22"/>
      <c r="CEM22"/>
      <c r="CEN22"/>
      <c r="CEO22"/>
      <c r="CEP22"/>
      <c r="CEQ22"/>
      <c r="CER22"/>
      <c r="CES22"/>
      <c r="CET22"/>
      <c r="CEU22"/>
      <c r="CEV22"/>
      <c r="CEW22"/>
      <c r="CEX22"/>
      <c r="CEY22"/>
      <c r="CEZ22"/>
      <c r="CFA22"/>
      <c r="CFB22"/>
      <c r="CFC22"/>
      <c r="CFD22"/>
      <c r="CFE22"/>
      <c r="CFF22"/>
      <c r="CFG22"/>
      <c r="CFH22"/>
      <c r="CFI22"/>
      <c r="CFJ22"/>
      <c r="CFK22"/>
      <c r="CFL22"/>
      <c r="CFM22"/>
      <c r="CFN22"/>
      <c r="CFO22"/>
      <c r="CFP22"/>
      <c r="CFQ22"/>
      <c r="CFR22"/>
      <c r="CFS22"/>
      <c r="CFT22"/>
      <c r="CFU22"/>
      <c r="CFV22"/>
      <c r="CFW22"/>
      <c r="CFX22"/>
      <c r="CFY22"/>
      <c r="CFZ22"/>
      <c r="CGA22"/>
      <c r="CGB22"/>
      <c r="CGC22"/>
      <c r="CGD22"/>
      <c r="CGE22"/>
      <c r="CGF22"/>
      <c r="CGG22"/>
      <c r="CGH22"/>
      <c r="CGI22"/>
      <c r="CGJ22"/>
      <c r="CGK22"/>
      <c r="CGL22"/>
      <c r="CGM22"/>
      <c r="CGN22"/>
      <c r="CGO22"/>
      <c r="CGP22"/>
      <c r="CGQ22"/>
      <c r="CGR22"/>
      <c r="CGS22"/>
      <c r="CGT22"/>
      <c r="CGU22"/>
      <c r="CGV22"/>
      <c r="CGW22"/>
      <c r="CGX22"/>
      <c r="CGY22"/>
      <c r="CGZ22"/>
      <c r="CHA22"/>
      <c r="CHB22"/>
      <c r="CHC22"/>
      <c r="CHD22"/>
      <c r="CHE22"/>
      <c r="CHF22"/>
      <c r="CHG22"/>
      <c r="CHH22"/>
      <c r="CHI22"/>
      <c r="CHJ22"/>
      <c r="CHK22"/>
      <c r="CHL22"/>
      <c r="CHM22"/>
      <c r="CHN22"/>
      <c r="CHO22"/>
      <c r="CHP22"/>
      <c r="CHQ22"/>
      <c r="CHR22"/>
      <c r="CHS22"/>
      <c r="CHT22"/>
      <c r="CHU22"/>
      <c r="CHV22"/>
      <c r="CHW22"/>
      <c r="CHX22"/>
      <c r="CHY22"/>
      <c r="CHZ22"/>
      <c r="CIA22"/>
      <c r="CIB22"/>
      <c r="CIC22"/>
      <c r="CID22"/>
      <c r="CIE22"/>
      <c r="CIF22"/>
      <c r="CIG22"/>
      <c r="CIH22"/>
      <c r="CII22"/>
      <c r="CIJ22"/>
      <c r="CIK22"/>
      <c r="CIL22"/>
      <c r="CIM22"/>
      <c r="CIN22"/>
      <c r="CIO22"/>
      <c r="CIP22"/>
      <c r="CIQ22"/>
      <c r="CIR22"/>
      <c r="CIS22"/>
      <c r="CIT22"/>
      <c r="CIU22"/>
      <c r="CIV22"/>
      <c r="CIW22"/>
      <c r="CIX22"/>
      <c r="CIY22"/>
      <c r="CIZ22"/>
      <c r="CJA22"/>
      <c r="CJB22"/>
      <c r="CJC22"/>
      <c r="CJD22"/>
      <c r="CJE22"/>
      <c r="CJF22"/>
      <c r="CJG22"/>
      <c r="CJH22"/>
      <c r="CJI22"/>
      <c r="CJJ22"/>
      <c r="CJK22"/>
      <c r="CJL22"/>
      <c r="CJM22"/>
      <c r="CJN22"/>
      <c r="CJO22"/>
      <c r="CJP22"/>
      <c r="CJQ22"/>
      <c r="CJR22"/>
      <c r="CJS22"/>
      <c r="CJT22"/>
      <c r="CJU22"/>
      <c r="CJV22"/>
      <c r="CJW22"/>
      <c r="CJX22"/>
      <c r="CJY22"/>
      <c r="CJZ22"/>
      <c r="CKA22"/>
      <c r="CKB22"/>
      <c r="CKC22"/>
      <c r="CKD22"/>
      <c r="CKE22"/>
      <c r="CKF22"/>
      <c r="CKG22"/>
      <c r="CKH22"/>
      <c r="CKI22"/>
      <c r="CKJ22"/>
      <c r="CKK22"/>
      <c r="CKL22"/>
      <c r="CKM22"/>
      <c r="CKN22"/>
      <c r="CKO22"/>
      <c r="CKP22"/>
      <c r="CKQ22"/>
      <c r="CKR22"/>
      <c r="CKS22"/>
      <c r="CKT22"/>
      <c r="CKU22"/>
      <c r="CKV22"/>
      <c r="CKW22"/>
      <c r="CKX22"/>
      <c r="CKY22"/>
      <c r="CKZ22"/>
      <c r="CLA22"/>
      <c r="CLB22"/>
      <c r="CLC22"/>
      <c r="CLD22"/>
      <c r="CLE22"/>
      <c r="CLF22"/>
      <c r="CLG22"/>
      <c r="CLH22"/>
      <c r="CLI22"/>
      <c r="CLJ22"/>
      <c r="CLK22"/>
      <c r="CLL22"/>
      <c r="CLM22"/>
      <c r="CLN22"/>
      <c r="CLO22"/>
      <c r="CLP22"/>
      <c r="CLQ22"/>
      <c r="CLR22"/>
      <c r="CLS22"/>
      <c r="CLT22"/>
      <c r="CLU22"/>
      <c r="CLV22"/>
      <c r="CLW22"/>
      <c r="CLX22"/>
      <c r="CLY22"/>
      <c r="CLZ22"/>
      <c r="CMA22"/>
      <c r="CMB22"/>
      <c r="CMC22"/>
      <c r="CMD22"/>
      <c r="CME22"/>
      <c r="CMF22"/>
      <c r="CMG22"/>
      <c r="CMH22"/>
      <c r="CMI22"/>
      <c r="CMJ22"/>
      <c r="CMK22"/>
      <c r="CML22"/>
      <c r="CMM22"/>
      <c r="CMN22"/>
      <c r="CMO22"/>
      <c r="CMP22"/>
      <c r="CMQ22"/>
      <c r="CMR22"/>
      <c r="CMS22"/>
      <c r="CMT22"/>
      <c r="CMU22"/>
      <c r="CMV22"/>
      <c r="CMW22"/>
      <c r="CMX22"/>
      <c r="CMY22"/>
      <c r="CMZ22"/>
      <c r="CNA22"/>
      <c r="CNB22"/>
      <c r="CNC22"/>
      <c r="CND22"/>
      <c r="CNE22"/>
      <c r="CNF22"/>
      <c r="CNG22"/>
      <c r="CNH22"/>
      <c r="CNI22"/>
      <c r="CNJ22"/>
      <c r="CNK22"/>
      <c r="CNL22"/>
      <c r="CNM22"/>
      <c r="CNN22"/>
      <c r="CNO22"/>
      <c r="CNP22"/>
      <c r="CNQ22"/>
      <c r="CNR22"/>
      <c r="CNS22"/>
      <c r="CNT22"/>
      <c r="CNU22"/>
      <c r="CNV22"/>
      <c r="CNW22"/>
      <c r="CNX22"/>
      <c r="CNY22"/>
      <c r="CNZ22"/>
      <c r="COA22"/>
      <c r="COB22"/>
      <c r="COC22"/>
      <c r="COD22"/>
      <c r="COE22"/>
      <c r="COF22"/>
      <c r="COG22"/>
      <c r="COH22"/>
      <c r="COI22"/>
      <c r="COJ22"/>
      <c r="COK22"/>
      <c r="COL22"/>
      <c r="COM22"/>
      <c r="CON22"/>
      <c r="COO22"/>
      <c r="COP22"/>
      <c r="COQ22"/>
      <c r="COR22"/>
      <c r="COS22"/>
      <c r="COT22"/>
      <c r="COU22"/>
      <c r="COV22"/>
      <c r="COW22"/>
      <c r="COX22"/>
      <c r="COY22"/>
      <c r="COZ22"/>
      <c r="CPA22"/>
      <c r="CPB22"/>
      <c r="CPC22"/>
      <c r="CPD22"/>
      <c r="CPE22"/>
      <c r="CPF22"/>
      <c r="CPG22"/>
      <c r="CPH22"/>
      <c r="CPI22"/>
      <c r="CPJ22"/>
      <c r="CPK22"/>
      <c r="CPL22"/>
      <c r="CPM22"/>
      <c r="CPN22"/>
      <c r="CPO22"/>
      <c r="CPP22"/>
      <c r="CPQ22"/>
      <c r="CPR22"/>
      <c r="CPS22"/>
      <c r="CPT22"/>
      <c r="CPU22"/>
      <c r="CPV22"/>
      <c r="CPW22"/>
      <c r="CPX22"/>
      <c r="CPY22"/>
      <c r="CPZ22"/>
      <c r="CQA22"/>
      <c r="CQB22"/>
      <c r="CQC22"/>
      <c r="CQD22"/>
      <c r="CQE22"/>
      <c r="CQF22"/>
      <c r="CQG22"/>
      <c r="CQH22"/>
      <c r="CQI22"/>
      <c r="CQJ22"/>
      <c r="CQK22"/>
      <c r="CQL22"/>
      <c r="CQM22"/>
      <c r="CQN22"/>
      <c r="CQO22"/>
      <c r="CQP22"/>
      <c r="CQQ22"/>
      <c r="CQR22"/>
      <c r="CQS22"/>
      <c r="CQT22"/>
      <c r="CQU22"/>
      <c r="CQV22"/>
      <c r="CQW22"/>
      <c r="CQX22"/>
      <c r="CQY22"/>
      <c r="CQZ22"/>
      <c r="CRA22"/>
      <c r="CRB22"/>
      <c r="CRC22"/>
      <c r="CRD22"/>
      <c r="CRE22"/>
      <c r="CRF22"/>
      <c r="CRG22"/>
      <c r="CRH22"/>
      <c r="CRI22"/>
      <c r="CRJ22"/>
      <c r="CRK22"/>
      <c r="CRL22"/>
      <c r="CRM22"/>
      <c r="CRN22"/>
      <c r="CRO22"/>
      <c r="CRP22"/>
      <c r="CRQ22"/>
      <c r="CRR22"/>
      <c r="CRS22"/>
      <c r="CRT22"/>
      <c r="CRU22"/>
      <c r="CRV22"/>
      <c r="CRW22"/>
      <c r="CRX22"/>
      <c r="CRY22"/>
      <c r="CRZ22"/>
      <c r="CSA22"/>
      <c r="CSB22"/>
      <c r="CSC22"/>
      <c r="CSD22"/>
      <c r="CSE22"/>
      <c r="CSF22"/>
      <c r="CSG22"/>
      <c r="CSH22"/>
      <c r="CSI22"/>
      <c r="CSJ22"/>
      <c r="CSK22"/>
      <c r="CSL22"/>
      <c r="CSM22"/>
      <c r="CSN22"/>
      <c r="CSO22"/>
      <c r="CSP22"/>
      <c r="CSQ22"/>
      <c r="CSR22"/>
      <c r="CSS22"/>
      <c r="CST22"/>
      <c r="CSU22"/>
      <c r="CSV22"/>
      <c r="CSW22"/>
      <c r="CSX22"/>
      <c r="CSY22"/>
      <c r="CSZ22"/>
      <c r="CTA22"/>
      <c r="CTB22"/>
      <c r="CTC22"/>
      <c r="CTD22"/>
      <c r="CTE22"/>
      <c r="CTF22"/>
      <c r="CTG22"/>
      <c r="CTH22"/>
      <c r="CTI22"/>
      <c r="CTJ22"/>
      <c r="CTK22"/>
      <c r="CTL22"/>
      <c r="CTM22"/>
      <c r="CTN22"/>
      <c r="CTO22"/>
      <c r="CTP22"/>
      <c r="CTQ22"/>
      <c r="CTR22"/>
      <c r="CTS22"/>
      <c r="CTT22"/>
      <c r="CTU22"/>
      <c r="CTV22"/>
      <c r="CTW22"/>
      <c r="CTX22"/>
      <c r="CTY22"/>
      <c r="CTZ22"/>
      <c r="CUA22"/>
      <c r="CUB22"/>
      <c r="CUC22"/>
      <c r="CUD22"/>
      <c r="CUE22"/>
      <c r="CUF22"/>
      <c r="CUG22"/>
      <c r="CUH22"/>
      <c r="CUI22"/>
      <c r="CUJ22"/>
      <c r="CUK22"/>
      <c r="CUL22"/>
      <c r="CUM22"/>
      <c r="CUN22"/>
      <c r="CUO22"/>
      <c r="CUP22"/>
      <c r="CUQ22"/>
      <c r="CUR22"/>
      <c r="CUS22"/>
      <c r="CUT22"/>
      <c r="CUU22"/>
      <c r="CUV22"/>
      <c r="CUW22"/>
      <c r="CUX22"/>
      <c r="CUY22"/>
      <c r="CUZ22"/>
      <c r="CVA22"/>
      <c r="CVB22"/>
      <c r="CVC22"/>
      <c r="CVD22"/>
      <c r="CVE22"/>
      <c r="CVF22"/>
      <c r="CVG22"/>
      <c r="CVH22"/>
      <c r="CVI22"/>
      <c r="CVJ22"/>
      <c r="CVK22"/>
      <c r="CVL22"/>
      <c r="CVM22"/>
      <c r="CVN22"/>
      <c r="CVO22"/>
      <c r="CVP22"/>
      <c r="CVQ22"/>
      <c r="CVR22"/>
      <c r="CVS22"/>
      <c r="CVT22"/>
      <c r="CVU22"/>
      <c r="CVV22"/>
      <c r="CVW22"/>
      <c r="CVX22"/>
      <c r="CVY22"/>
      <c r="CVZ22"/>
      <c r="CWA22"/>
      <c r="CWB22"/>
      <c r="CWC22"/>
      <c r="CWD22"/>
      <c r="CWE22"/>
      <c r="CWF22"/>
      <c r="CWG22"/>
      <c r="CWH22"/>
      <c r="CWI22"/>
      <c r="CWJ22"/>
      <c r="CWK22"/>
      <c r="CWL22"/>
      <c r="CWM22"/>
      <c r="CWN22"/>
      <c r="CWO22"/>
      <c r="CWP22"/>
      <c r="CWQ22"/>
      <c r="CWR22"/>
      <c r="CWS22"/>
      <c r="CWT22"/>
      <c r="CWU22"/>
      <c r="CWV22"/>
      <c r="CWW22"/>
      <c r="CWX22"/>
      <c r="CWY22"/>
      <c r="CWZ22"/>
      <c r="CXA22"/>
      <c r="CXB22"/>
      <c r="CXC22"/>
      <c r="CXD22"/>
      <c r="CXE22"/>
      <c r="CXF22"/>
      <c r="CXG22"/>
      <c r="CXH22"/>
      <c r="CXI22"/>
      <c r="CXJ22"/>
      <c r="CXK22"/>
      <c r="CXL22"/>
      <c r="CXM22"/>
      <c r="CXN22"/>
      <c r="CXO22"/>
      <c r="CXP22"/>
      <c r="CXQ22"/>
      <c r="CXR22"/>
      <c r="CXS22"/>
      <c r="CXT22"/>
      <c r="CXU22"/>
      <c r="CXV22"/>
      <c r="CXW22"/>
      <c r="CXX22"/>
      <c r="CXY22"/>
      <c r="CXZ22"/>
      <c r="CYA22"/>
      <c r="CYB22"/>
      <c r="CYC22"/>
      <c r="CYD22"/>
      <c r="CYE22"/>
      <c r="CYF22"/>
      <c r="CYG22"/>
      <c r="CYH22"/>
      <c r="CYI22"/>
      <c r="CYJ22"/>
      <c r="CYK22"/>
      <c r="CYL22"/>
      <c r="CYM22"/>
      <c r="CYN22"/>
      <c r="CYO22"/>
      <c r="CYP22"/>
      <c r="CYQ22"/>
      <c r="CYR22"/>
      <c r="CYS22"/>
      <c r="CYT22"/>
      <c r="CYU22"/>
      <c r="CYV22"/>
      <c r="CYW22"/>
      <c r="CYX22"/>
      <c r="CYY22"/>
      <c r="CYZ22"/>
      <c r="CZA22"/>
      <c r="CZB22"/>
      <c r="CZC22"/>
      <c r="CZD22"/>
      <c r="CZE22"/>
      <c r="CZF22"/>
      <c r="CZG22"/>
      <c r="CZH22"/>
      <c r="CZI22"/>
      <c r="CZJ22"/>
      <c r="CZK22"/>
      <c r="CZL22"/>
      <c r="CZM22"/>
      <c r="CZN22"/>
      <c r="CZO22"/>
      <c r="CZP22"/>
      <c r="CZQ22"/>
      <c r="CZR22"/>
      <c r="CZS22"/>
      <c r="CZT22"/>
      <c r="CZU22"/>
      <c r="CZV22"/>
      <c r="CZW22"/>
      <c r="CZX22"/>
      <c r="CZY22"/>
      <c r="CZZ22"/>
      <c r="DAA22"/>
      <c r="DAB22"/>
      <c r="DAC22"/>
      <c r="DAD22"/>
      <c r="DAE22"/>
      <c r="DAF22"/>
      <c r="DAG22"/>
      <c r="DAH22"/>
      <c r="DAI22"/>
      <c r="DAJ22"/>
      <c r="DAK22"/>
      <c r="DAL22"/>
      <c r="DAM22"/>
      <c r="DAN22"/>
      <c r="DAO22"/>
      <c r="DAP22"/>
      <c r="DAQ22"/>
      <c r="DAR22"/>
      <c r="DAS22"/>
      <c r="DAT22"/>
      <c r="DAU22"/>
      <c r="DAV22"/>
      <c r="DAW22"/>
      <c r="DAX22"/>
      <c r="DAY22"/>
      <c r="DAZ22"/>
      <c r="DBA22"/>
      <c r="DBB22"/>
      <c r="DBC22"/>
      <c r="DBD22"/>
      <c r="DBE22"/>
      <c r="DBF22"/>
      <c r="DBG22"/>
      <c r="DBH22"/>
      <c r="DBI22"/>
      <c r="DBJ22"/>
      <c r="DBK22"/>
      <c r="DBL22"/>
      <c r="DBM22"/>
      <c r="DBN22"/>
      <c r="DBO22"/>
      <c r="DBP22"/>
      <c r="DBQ22"/>
      <c r="DBR22"/>
      <c r="DBS22"/>
      <c r="DBT22"/>
      <c r="DBU22"/>
      <c r="DBV22"/>
      <c r="DBW22"/>
      <c r="DBX22"/>
      <c r="DBY22"/>
      <c r="DBZ22"/>
      <c r="DCA22"/>
      <c r="DCB22"/>
      <c r="DCC22"/>
      <c r="DCD22"/>
      <c r="DCE22"/>
      <c r="DCF22"/>
      <c r="DCG22"/>
      <c r="DCH22"/>
      <c r="DCI22"/>
      <c r="DCJ22"/>
      <c r="DCK22"/>
      <c r="DCL22"/>
      <c r="DCM22"/>
      <c r="DCN22"/>
      <c r="DCO22"/>
      <c r="DCP22"/>
      <c r="DCQ22"/>
      <c r="DCR22"/>
      <c r="DCS22"/>
      <c r="DCT22"/>
      <c r="DCU22"/>
      <c r="DCV22"/>
      <c r="DCW22"/>
      <c r="DCX22"/>
      <c r="DCY22"/>
      <c r="DCZ22"/>
      <c r="DDA22"/>
      <c r="DDB22"/>
      <c r="DDC22"/>
      <c r="DDD22"/>
      <c r="DDE22"/>
      <c r="DDF22"/>
      <c r="DDG22"/>
      <c r="DDH22"/>
      <c r="DDI22"/>
      <c r="DDJ22"/>
      <c r="DDK22"/>
      <c r="DDL22"/>
      <c r="DDM22"/>
      <c r="DDN22"/>
      <c r="DDO22"/>
      <c r="DDP22"/>
      <c r="DDQ22"/>
      <c r="DDR22"/>
      <c r="DDS22"/>
      <c r="DDT22"/>
      <c r="DDU22"/>
      <c r="DDV22"/>
      <c r="DDW22"/>
      <c r="DDX22"/>
      <c r="DDY22"/>
      <c r="DDZ22"/>
      <c r="DEA22"/>
      <c r="DEB22"/>
      <c r="DEC22"/>
      <c r="DED22"/>
      <c r="DEE22"/>
      <c r="DEF22"/>
      <c r="DEG22"/>
      <c r="DEH22"/>
      <c r="DEI22"/>
      <c r="DEJ22"/>
      <c r="DEK22"/>
      <c r="DEL22"/>
      <c r="DEM22"/>
      <c r="DEN22"/>
      <c r="DEO22"/>
      <c r="DEP22"/>
      <c r="DEQ22"/>
      <c r="DER22"/>
      <c r="DES22"/>
      <c r="DET22"/>
      <c r="DEU22"/>
      <c r="DEV22"/>
      <c r="DEW22"/>
      <c r="DEX22"/>
      <c r="DEY22"/>
      <c r="DEZ22"/>
      <c r="DFA22"/>
      <c r="DFB22"/>
      <c r="DFC22"/>
      <c r="DFD22"/>
      <c r="DFE22"/>
      <c r="DFF22"/>
      <c r="DFG22"/>
      <c r="DFH22"/>
      <c r="DFI22"/>
      <c r="DFJ22"/>
      <c r="DFK22"/>
      <c r="DFL22"/>
      <c r="DFM22"/>
      <c r="DFN22"/>
      <c r="DFO22"/>
      <c r="DFP22"/>
      <c r="DFQ22"/>
      <c r="DFR22"/>
      <c r="DFS22"/>
      <c r="DFT22"/>
      <c r="DFU22"/>
      <c r="DFV22"/>
      <c r="DFW22"/>
      <c r="DFX22"/>
      <c r="DFY22"/>
      <c r="DFZ22"/>
      <c r="DGA22"/>
      <c r="DGB22"/>
      <c r="DGC22"/>
      <c r="DGD22"/>
      <c r="DGE22"/>
      <c r="DGF22"/>
      <c r="DGG22"/>
      <c r="DGH22"/>
      <c r="DGI22"/>
      <c r="DGJ22"/>
      <c r="DGK22"/>
      <c r="DGL22"/>
      <c r="DGM22"/>
      <c r="DGN22"/>
      <c r="DGO22"/>
      <c r="DGP22"/>
      <c r="DGQ22"/>
      <c r="DGR22"/>
      <c r="DGS22"/>
      <c r="DGT22"/>
      <c r="DGU22"/>
      <c r="DGV22"/>
      <c r="DGW22"/>
      <c r="DGX22"/>
      <c r="DGY22"/>
      <c r="DGZ22"/>
      <c r="DHA22"/>
      <c r="DHB22"/>
      <c r="DHC22"/>
      <c r="DHD22"/>
      <c r="DHE22"/>
      <c r="DHF22"/>
      <c r="DHG22"/>
      <c r="DHH22"/>
      <c r="DHI22"/>
      <c r="DHJ22"/>
      <c r="DHK22"/>
      <c r="DHL22"/>
      <c r="DHM22"/>
      <c r="DHN22"/>
      <c r="DHO22"/>
      <c r="DHP22"/>
      <c r="DHQ22"/>
      <c r="DHR22"/>
      <c r="DHS22"/>
      <c r="DHT22"/>
      <c r="DHU22"/>
      <c r="DHV22"/>
      <c r="DHW22"/>
      <c r="DHX22"/>
      <c r="DHY22"/>
      <c r="DHZ22"/>
      <c r="DIA22"/>
      <c r="DIB22"/>
      <c r="DIC22"/>
      <c r="DID22"/>
      <c r="DIE22"/>
      <c r="DIF22"/>
      <c r="DIG22"/>
      <c r="DIH22"/>
      <c r="DII22"/>
      <c r="DIJ22"/>
      <c r="DIK22"/>
      <c r="DIL22"/>
      <c r="DIM22"/>
      <c r="DIN22"/>
      <c r="DIO22"/>
      <c r="DIP22"/>
      <c r="DIQ22"/>
      <c r="DIR22"/>
      <c r="DIS22"/>
      <c r="DIT22"/>
      <c r="DIU22"/>
      <c r="DIV22"/>
      <c r="DIW22"/>
      <c r="DIX22"/>
      <c r="DIY22"/>
      <c r="DIZ22"/>
      <c r="DJA22"/>
      <c r="DJB22"/>
      <c r="DJC22"/>
      <c r="DJD22"/>
      <c r="DJE22"/>
      <c r="DJF22"/>
      <c r="DJG22"/>
      <c r="DJH22"/>
      <c r="DJI22"/>
      <c r="DJJ22"/>
      <c r="DJK22"/>
      <c r="DJL22"/>
      <c r="DJM22"/>
      <c r="DJN22"/>
      <c r="DJO22"/>
      <c r="DJP22"/>
      <c r="DJQ22"/>
      <c r="DJR22"/>
      <c r="DJS22"/>
      <c r="DJT22"/>
      <c r="DJU22"/>
      <c r="DJV22"/>
      <c r="DJW22"/>
      <c r="DJX22"/>
      <c r="DJY22"/>
      <c r="DJZ22"/>
      <c r="DKA22"/>
      <c r="DKB22"/>
      <c r="DKC22"/>
      <c r="DKD22"/>
      <c r="DKE22"/>
      <c r="DKF22"/>
      <c r="DKG22"/>
      <c r="DKH22"/>
      <c r="DKI22"/>
      <c r="DKJ22"/>
      <c r="DKK22"/>
      <c r="DKL22"/>
      <c r="DKM22"/>
      <c r="DKN22"/>
      <c r="DKO22"/>
      <c r="DKP22"/>
      <c r="DKQ22"/>
      <c r="DKR22"/>
      <c r="DKS22"/>
      <c r="DKT22"/>
      <c r="DKU22"/>
      <c r="DKV22"/>
      <c r="DKW22"/>
      <c r="DKX22"/>
      <c r="DKY22"/>
      <c r="DKZ22"/>
      <c r="DLA22"/>
      <c r="DLB22"/>
      <c r="DLC22"/>
      <c r="DLD22"/>
      <c r="DLE22"/>
      <c r="DLF22"/>
      <c r="DLG22"/>
      <c r="DLH22"/>
      <c r="DLI22"/>
      <c r="DLJ22"/>
      <c r="DLK22"/>
      <c r="DLL22"/>
      <c r="DLM22"/>
      <c r="DLN22"/>
      <c r="DLO22"/>
      <c r="DLP22"/>
      <c r="DLQ22"/>
      <c r="DLR22"/>
      <c r="DLS22"/>
      <c r="DLT22"/>
      <c r="DLU22"/>
      <c r="DLV22"/>
      <c r="DLW22"/>
      <c r="DLX22"/>
      <c r="DLY22"/>
      <c r="DLZ22"/>
      <c r="DMA22"/>
      <c r="DMB22"/>
      <c r="DMC22"/>
      <c r="DMD22"/>
      <c r="DME22"/>
      <c r="DMF22"/>
      <c r="DMG22"/>
      <c r="DMH22"/>
      <c r="DMI22"/>
      <c r="DMJ22"/>
      <c r="DMK22"/>
      <c r="DML22"/>
      <c r="DMM22"/>
      <c r="DMN22"/>
      <c r="DMO22"/>
      <c r="DMP22"/>
      <c r="DMQ22"/>
      <c r="DMR22"/>
      <c r="DMS22"/>
      <c r="DMT22"/>
      <c r="DMU22"/>
      <c r="DMV22"/>
      <c r="DMW22"/>
      <c r="DMX22"/>
      <c r="DMY22"/>
      <c r="DMZ22"/>
      <c r="DNA22"/>
      <c r="DNB22"/>
      <c r="DNC22"/>
      <c r="DND22"/>
      <c r="DNE22"/>
      <c r="DNF22"/>
      <c r="DNG22"/>
      <c r="DNH22"/>
      <c r="DNI22"/>
      <c r="DNJ22"/>
      <c r="DNK22"/>
      <c r="DNL22"/>
      <c r="DNM22"/>
      <c r="DNN22"/>
      <c r="DNO22"/>
      <c r="DNP22"/>
      <c r="DNQ22"/>
      <c r="DNR22"/>
      <c r="DNS22"/>
      <c r="DNT22"/>
      <c r="DNU22"/>
      <c r="DNV22"/>
      <c r="DNW22"/>
      <c r="DNX22"/>
      <c r="DNY22"/>
      <c r="DNZ22"/>
      <c r="DOA22"/>
      <c r="DOB22"/>
      <c r="DOC22"/>
      <c r="DOD22"/>
      <c r="DOE22"/>
      <c r="DOF22"/>
      <c r="DOG22"/>
      <c r="DOH22"/>
      <c r="DOI22"/>
      <c r="DOJ22"/>
      <c r="DOK22"/>
      <c r="DOL22"/>
      <c r="DOM22"/>
      <c r="DON22"/>
      <c r="DOO22"/>
      <c r="DOP22"/>
      <c r="DOQ22"/>
      <c r="DOR22"/>
      <c r="DOS22"/>
      <c r="DOT22"/>
      <c r="DOU22"/>
      <c r="DOV22"/>
      <c r="DOW22"/>
      <c r="DOX22"/>
      <c r="DOY22"/>
      <c r="DOZ22"/>
      <c r="DPA22"/>
      <c r="DPB22"/>
      <c r="DPC22"/>
      <c r="DPD22"/>
      <c r="DPE22"/>
      <c r="DPF22"/>
      <c r="DPG22"/>
      <c r="DPH22"/>
      <c r="DPI22"/>
      <c r="DPJ22"/>
      <c r="DPK22"/>
      <c r="DPL22"/>
      <c r="DPM22"/>
      <c r="DPN22"/>
      <c r="DPO22"/>
      <c r="DPP22"/>
      <c r="DPQ22"/>
      <c r="DPR22"/>
      <c r="DPS22"/>
      <c r="DPT22"/>
      <c r="DPU22"/>
      <c r="DPV22"/>
      <c r="DPW22"/>
      <c r="DPX22"/>
      <c r="DPY22"/>
      <c r="DPZ22"/>
      <c r="DQA22"/>
      <c r="DQB22"/>
      <c r="DQC22"/>
      <c r="DQD22"/>
      <c r="DQE22"/>
      <c r="DQF22"/>
      <c r="DQG22"/>
      <c r="DQH22"/>
      <c r="DQI22"/>
      <c r="DQJ22"/>
      <c r="DQK22"/>
      <c r="DQL22"/>
      <c r="DQM22"/>
      <c r="DQN22"/>
      <c r="DQO22"/>
      <c r="DQP22"/>
      <c r="DQQ22"/>
      <c r="DQR22"/>
      <c r="DQS22"/>
      <c r="DQT22"/>
      <c r="DQU22"/>
      <c r="DQV22"/>
      <c r="DQW22"/>
      <c r="DQX22"/>
      <c r="DQY22"/>
      <c r="DQZ22"/>
      <c r="DRA22"/>
      <c r="DRB22"/>
      <c r="DRC22"/>
      <c r="DRD22"/>
      <c r="DRE22"/>
      <c r="DRF22"/>
      <c r="DRG22"/>
      <c r="DRH22"/>
      <c r="DRI22"/>
      <c r="DRJ22"/>
      <c r="DRK22"/>
      <c r="DRL22"/>
      <c r="DRM22"/>
      <c r="DRN22"/>
      <c r="DRO22"/>
      <c r="DRP22"/>
      <c r="DRQ22"/>
      <c r="DRR22"/>
      <c r="DRS22"/>
      <c r="DRT22"/>
      <c r="DRU22"/>
      <c r="DRV22"/>
      <c r="DRW22"/>
      <c r="DRX22"/>
      <c r="DRY22"/>
      <c r="DRZ22"/>
      <c r="DSA22"/>
      <c r="DSB22"/>
      <c r="DSC22"/>
      <c r="DSD22"/>
      <c r="DSE22"/>
      <c r="DSF22"/>
      <c r="DSG22"/>
      <c r="DSH22"/>
      <c r="DSI22"/>
      <c r="DSJ22"/>
      <c r="DSK22"/>
      <c r="DSL22"/>
      <c r="DSM22"/>
      <c r="DSN22"/>
      <c r="DSO22"/>
      <c r="DSP22"/>
      <c r="DSQ22"/>
      <c r="DSR22"/>
      <c r="DSS22"/>
      <c r="DST22"/>
      <c r="DSU22"/>
      <c r="DSV22"/>
      <c r="DSW22"/>
      <c r="DSX22"/>
      <c r="DSY22"/>
      <c r="DSZ22"/>
      <c r="DTA22"/>
      <c r="DTB22"/>
      <c r="DTC22"/>
      <c r="DTD22"/>
      <c r="DTE22"/>
      <c r="DTF22"/>
      <c r="DTG22"/>
      <c r="DTH22"/>
      <c r="DTI22"/>
      <c r="DTJ22"/>
      <c r="DTK22"/>
      <c r="DTL22"/>
      <c r="DTM22"/>
      <c r="DTN22"/>
      <c r="DTO22"/>
      <c r="DTP22"/>
      <c r="DTQ22"/>
      <c r="DTR22"/>
      <c r="DTS22"/>
      <c r="DTT22"/>
      <c r="DTU22"/>
      <c r="DTV22"/>
      <c r="DTW22"/>
      <c r="DTX22"/>
      <c r="DTY22"/>
      <c r="DTZ22"/>
      <c r="DUA22"/>
      <c r="DUB22"/>
      <c r="DUC22"/>
      <c r="DUD22"/>
      <c r="DUE22"/>
      <c r="DUF22"/>
      <c r="DUG22"/>
      <c r="DUH22"/>
      <c r="DUI22"/>
      <c r="DUJ22"/>
      <c r="DUK22"/>
      <c r="DUL22"/>
      <c r="DUM22"/>
      <c r="DUN22"/>
      <c r="DUO22"/>
      <c r="DUP22"/>
      <c r="DUQ22"/>
      <c r="DUR22"/>
      <c r="DUS22"/>
      <c r="DUT22"/>
      <c r="DUU22"/>
      <c r="DUV22"/>
      <c r="DUW22"/>
      <c r="DUX22"/>
      <c r="DUY22"/>
      <c r="DUZ22"/>
      <c r="DVA22"/>
      <c r="DVB22"/>
      <c r="DVC22"/>
      <c r="DVD22"/>
      <c r="DVE22"/>
      <c r="DVF22"/>
      <c r="DVG22"/>
      <c r="DVH22"/>
      <c r="DVI22"/>
      <c r="DVJ22"/>
      <c r="DVK22"/>
      <c r="DVL22"/>
      <c r="DVM22"/>
      <c r="DVN22"/>
      <c r="DVO22"/>
      <c r="DVP22"/>
      <c r="DVQ22"/>
      <c r="DVR22"/>
      <c r="DVS22"/>
      <c r="DVT22"/>
      <c r="DVU22"/>
      <c r="DVV22"/>
      <c r="DVW22"/>
      <c r="DVX22"/>
      <c r="DVY22"/>
      <c r="DVZ22"/>
      <c r="DWA22"/>
      <c r="DWB22"/>
      <c r="DWC22"/>
      <c r="DWD22"/>
      <c r="DWE22"/>
      <c r="DWF22"/>
      <c r="DWG22"/>
      <c r="DWH22"/>
      <c r="DWI22"/>
      <c r="DWJ22"/>
      <c r="DWK22"/>
      <c r="DWL22"/>
      <c r="DWM22"/>
      <c r="DWN22"/>
      <c r="DWO22"/>
      <c r="DWP22"/>
      <c r="DWQ22"/>
      <c r="DWR22"/>
      <c r="DWS22"/>
      <c r="DWT22"/>
      <c r="DWU22"/>
      <c r="DWV22"/>
      <c r="DWW22"/>
      <c r="DWX22"/>
      <c r="DWY22"/>
      <c r="DWZ22"/>
      <c r="DXA22"/>
      <c r="DXB22"/>
      <c r="DXC22"/>
      <c r="DXD22"/>
      <c r="DXE22"/>
      <c r="DXF22"/>
      <c r="DXG22"/>
      <c r="DXH22"/>
      <c r="DXI22"/>
      <c r="DXJ22"/>
      <c r="DXK22"/>
      <c r="DXL22"/>
      <c r="DXM22"/>
      <c r="DXN22"/>
      <c r="DXO22"/>
      <c r="DXP22"/>
      <c r="DXQ22"/>
      <c r="DXR22"/>
      <c r="DXS22"/>
      <c r="DXT22"/>
      <c r="DXU22"/>
      <c r="DXV22"/>
      <c r="DXW22"/>
      <c r="DXX22"/>
      <c r="DXY22"/>
      <c r="DXZ22"/>
      <c r="DYA22"/>
      <c r="DYB22"/>
      <c r="DYC22"/>
      <c r="DYD22"/>
      <c r="DYE22"/>
      <c r="DYF22"/>
      <c r="DYG22"/>
      <c r="DYH22"/>
      <c r="DYI22"/>
      <c r="DYJ22"/>
      <c r="DYK22"/>
      <c r="DYL22"/>
      <c r="DYM22"/>
      <c r="DYN22"/>
      <c r="DYO22"/>
      <c r="DYP22"/>
      <c r="DYQ22"/>
      <c r="DYR22"/>
      <c r="DYS22"/>
      <c r="DYT22"/>
      <c r="DYU22"/>
      <c r="DYV22"/>
      <c r="DYW22"/>
      <c r="DYX22"/>
      <c r="DYY22"/>
      <c r="DYZ22"/>
      <c r="DZA22"/>
      <c r="DZB22"/>
      <c r="DZC22"/>
      <c r="DZD22"/>
      <c r="DZE22"/>
      <c r="DZF22"/>
      <c r="DZG22"/>
      <c r="DZH22"/>
      <c r="DZI22"/>
      <c r="DZJ22"/>
      <c r="DZK22"/>
      <c r="DZL22"/>
      <c r="DZM22"/>
      <c r="DZN22"/>
      <c r="DZO22"/>
      <c r="DZP22"/>
      <c r="DZQ22"/>
      <c r="DZR22"/>
      <c r="DZS22"/>
      <c r="DZT22"/>
      <c r="DZU22"/>
      <c r="DZV22"/>
      <c r="DZW22"/>
      <c r="DZX22"/>
      <c r="DZY22"/>
      <c r="DZZ22"/>
      <c r="EAA22"/>
      <c r="EAB22"/>
      <c r="EAC22"/>
      <c r="EAD22"/>
      <c r="EAE22"/>
      <c r="EAF22"/>
      <c r="EAG22"/>
      <c r="EAH22"/>
      <c r="EAI22"/>
      <c r="EAJ22"/>
      <c r="EAK22"/>
      <c r="EAL22"/>
      <c r="EAM22"/>
      <c r="EAN22"/>
      <c r="EAO22"/>
      <c r="EAP22"/>
      <c r="EAQ22"/>
      <c r="EAR22"/>
      <c r="EAS22"/>
      <c r="EAT22"/>
      <c r="EAU22"/>
      <c r="EAV22"/>
      <c r="EAW22"/>
      <c r="EAX22"/>
      <c r="EAY22"/>
      <c r="EAZ22"/>
      <c r="EBA22"/>
      <c r="EBB22"/>
      <c r="EBC22"/>
      <c r="EBD22"/>
      <c r="EBE22"/>
      <c r="EBF22"/>
      <c r="EBG22"/>
      <c r="EBH22"/>
      <c r="EBI22"/>
      <c r="EBJ22"/>
      <c r="EBK22"/>
      <c r="EBL22"/>
      <c r="EBM22"/>
      <c r="EBN22"/>
      <c r="EBO22"/>
      <c r="EBP22"/>
      <c r="EBQ22"/>
      <c r="EBR22"/>
      <c r="EBS22"/>
      <c r="EBT22"/>
      <c r="EBU22"/>
      <c r="EBV22"/>
      <c r="EBW22"/>
      <c r="EBX22"/>
      <c r="EBY22"/>
      <c r="EBZ22"/>
      <c r="ECA22"/>
      <c r="ECB22"/>
      <c r="ECC22"/>
      <c r="ECD22"/>
      <c r="ECE22"/>
      <c r="ECF22"/>
      <c r="ECG22"/>
      <c r="ECH22"/>
      <c r="ECI22"/>
      <c r="ECJ22"/>
      <c r="ECK22"/>
      <c r="ECL22"/>
      <c r="ECM22"/>
      <c r="ECN22"/>
      <c r="ECO22"/>
      <c r="ECP22"/>
      <c r="ECQ22"/>
      <c r="ECR22"/>
      <c r="ECS22"/>
      <c r="ECT22"/>
      <c r="ECU22"/>
      <c r="ECV22"/>
      <c r="ECW22"/>
      <c r="ECX22"/>
      <c r="ECY22"/>
      <c r="ECZ22"/>
      <c r="EDA22"/>
      <c r="EDB22"/>
      <c r="EDC22"/>
      <c r="EDD22"/>
      <c r="EDE22"/>
      <c r="EDF22"/>
      <c r="EDG22"/>
      <c r="EDH22"/>
      <c r="EDI22"/>
      <c r="EDJ22"/>
      <c r="EDK22"/>
      <c r="EDL22"/>
      <c r="EDM22"/>
      <c r="EDN22"/>
      <c r="EDO22"/>
      <c r="EDP22"/>
      <c r="EDQ22"/>
    </row>
    <row r="23" spans="2:3501" x14ac:dyDescent="0.2"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  <c r="IU23"/>
      <c r="IV23"/>
      <c r="IW23"/>
      <c r="IX23"/>
      <c r="IY23"/>
      <c r="IZ23"/>
      <c r="JA23"/>
      <c r="JB23"/>
      <c r="JC23"/>
      <c r="JD23"/>
      <c r="JE23"/>
      <c r="JF23"/>
      <c r="JG23"/>
      <c r="JH23"/>
      <c r="JI23"/>
      <c r="JJ23"/>
      <c r="JK23"/>
      <c r="JL23"/>
      <c r="JM23"/>
      <c r="JN23"/>
      <c r="JO23"/>
      <c r="JP23"/>
      <c r="JQ23"/>
      <c r="JR23"/>
      <c r="JS23"/>
      <c r="JT23"/>
      <c r="JU23"/>
      <c r="JV23"/>
      <c r="JW23"/>
      <c r="JX23"/>
      <c r="JY23"/>
      <c r="JZ23"/>
      <c r="KA23"/>
      <c r="KB23"/>
      <c r="KC23"/>
      <c r="KD23"/>
      <c r="KE23"/>
      <c r="KF23"/>
      <c r="KG23"/>
      <c r="KH23"/>
      <c r="KI23"/>
      <c r="KJ23"/>
      <c r="KK23"/>
      <c r="KL23"/>
      <c r="KM23"/>
      <c r="KN23"/>
      <c r="KO23"/>
      <c r="KP23"/>
      <c r="KQ23"/>
      <c r="KR23"/>
      <c r="KS23"/>
      <c r="KT23"/>
      <c r="KU23"/>
      <c r="KV23"/>
      <c r="KW23"/>
      <c r="KX23"/>
      <c r="KY23"/>
      <c r="KZ23"/>
      <c r="LA23"/>
      <c r="LB23"/>
      <c r="LC23"/>
      <c r="LD23"/>
      <c r="LE23"/>
      <c r="LF23"/>
      <c r="LG23"/>
      <c r="LH23"/>
      <c r="LI23"/>
      <c r="LJ23"/>
      <c r="LK23"/>
      <c r="LL23"/>
      <c r="LM23"/>
      <c r="LN23"/>
      <c r="LO23"/>
      <c r="LP23"/>
      <c r="LQ23"/>
      <c r="LR23"/>
      <c r="LS23"/>
      <c r="LT23"/>
      <c r="LU23"/>
      <c r="LV23"/>
      <c r="LW23"/>
      <c r="LX23"/>
      <c r="LY23"/>
      <c r="LZ23"/>
      <c r="MA23"/>
      <c r="MB23"/>
      <c r="MC23"/>
      <c r="MD23"/>
      <c r="ME23"/>
      <c r="MF23"/>
      <c r="MG23"/>
      <c r="MH23"/>
      <c r="MI23"/>
      <c r="MJ23"/>
      <c r="MK23"/>
      <c r="ML23"/>
      <c r="MM23"/>
      <c r="MN23"/>
      <c r="MO23"/>
      <c r="MP23"/>
      <c r="MQ23"/>
      <c r="MR23"/>
      <c r="MS23"/>
      <c r="MT23"/>
      <c r="MU23"/>
      <c r="MV23"/>
      <c r="MW23"/>
      <c r="MX23"/>
      <c r="MY23"/>
      <c r="MZ23"/>
      <c r="NA23"/>
      <c r="NB23"/>
      <c r="NC23"/>
      <c r="ND23"/>
      <c r="NE23"/>
      <c r="NF23"/>
      <c r="NG23"/>
      <c r="NH23"/>
      <c r="NI23"/>
      <c r="NJ23"/>
      <c r="NK23"/>
      <c r="NL23"/>
      <c r="NM23"/>
      <c r="NN23"/>
      <c r="NO23"/>
      <c r="NP23"/>
      <c r="NQ23"/>
      <c r="NR23"/>
      <c r="NS23"/>
      <c r="NT23"/>
      <c r="NU23"/>
      <c r="NV23"/>
      <c r="NW23"/>
      <c r="NX23"/>
      <c r="NY23"/>
      <c r="NZ23"/>
      <c r="OA23"/>
      <c r="OB23"/>
      <c r="OC23"/>
      <c r="OD23"/>
      <c r="OE23"/>
      <c r="OF23"/>
      <c r="OG23"/>
      <c r="OH23"/>
      <c r="OI23"/>
      <c r="OJ23"/>
      <c r="OK23"/>
      <c r="OL23"/>
      <c r="OM23"/>
      <c r="ON23"/>
      <c r="OO23"/>
      <c r="OP23"/>
      <c r="OQ23"/>
      <c r="OR23"/>
      <c r="OS23"/>
      <c r="OT23"/>
      <c r="OU23"/>
      <c r="OV23"/>
      <c r="OW23"/>
      <c r="OX23"/>
      <c r="OY23"/>
      <c r="OZ23"/>
      <c r="PA23"/>
      <c r="PB23"/>
      <c r="PC23"/>
      <c r="PD23"/>
      <c r="PE23"/>
      <c r="PF23"/>
      <c r="PG23"/>
      <c r="PH23"/>
      <c r="PI23"/>
      <c r="PJ23"/>
      <c r="PK23"/>
      <c r="PL23"/>
      <c r="PM23"/>
      <c r="PN23"/>
      <c r="PO23"/>
      <c r="PP23"/>
      <c r="PQ23"/>
      <c r="PR23"/>
      <c r="PS23"/>
      <c r="PT23"/>
      <c r="PU23"/>
      <c r="PV23"/>
      <c r="PW23"/>
      <c r="PX23"/>
      <c r="PY23"/>
      <c r="PZ23"/>
      <c r="QA23"/>
      <c r="QB23"/>
      <c r="QC23"/>
      <c r="QD23"/>
      <c r="QE23"/>
      <c r="QF23"/>
      <c r="QG23"/>
      <c r="QH23"/>
      <c r="QI23"/>
      <c r="QJ23"/>
      <c r="QK23"/>
      <c r="QL23"/>
      <c r="QM23"/>
      <c r="QN23"/>
      <c r="QO23"/>
      <c r="QP23"/>
      <c r="QQ23"/>
      <c r="QR23"/>
      <c r="QS23"/>
      <c r="QT23"/>
      <c r="QU23"/>
      <c r="QV23"/>
      <c r="QW23"/>
      <c r="QX23"/>
      <c r="QY23"/>
      <c r="QZ23"/>
      <c r="RA23"/>
      <c r="RB23"/>
      <c r="RC23"/>
      <c r="RD23"/>
      <c r="RE23"/>
      <c r="RF23"/>
      <c r="RG23"/>
      <c r="RH23"/>
      <c r="RI23"/>
      <c r="RJ23"/>
      <c r="RK23"/>
      <c r="RL23"/>
      <c r="RM23"/>
      <c r="RN23"/>
      <c r="RO23"/>
      <c r="RP23"/>
      <c r="RQ23"/>
      <c r="RR23"/>
      <c r="RS23"/>
      <c r="RT23"/>
      <c r="RU23"/>
      <c r="RV23"/>
      <c r="RW23"/>
      <c r="RX23"/>
      <c r="RY23"/>
      <c r="RZ23"/>
      <c r="SA23"/>
      <c r="SB23"/>
      <c r="SC23"/>
      <c r="SD23"/>
      <c r="SE23"/>
      <c r="SF23"/>
      <c r="SG23"/>
      <c r="SH23"/>
      <c r="SI23"/>
      <c r="SJ23"/>
      <c r="SK23"/>
      <c r="SL23"/>
      <c r="SM23"/>
      <c r="SN23"/>
      <c r="SO23"/>
      <c r="SP23"/>
      <c r="SQ23"/>
      <c r="SR23"/>
      <c r="SS23"/>
      <c r="ST23"/>
      <c r="SU23"/>
      <c r="SV23"/>
      <c r="SW23"/>
      <c r="SX23"/>
      <c r="SY23"/>
      <c r="SZ23"/>
      <c r="TA23"/>
      <c r="TB23"/>
      <c r="TC23"/>
      <c r="TD23"/>
      <c r="TE23"/>
      <c r="TF23"/>
      <c r="TG23"/>
      <c r="TH23"/>
      <c r="TI23"/>
      <c r="TJ23"/>
      <c r="TK23"/>
      <c r="TL23"/>
      <c r="TM23"/>
      <c r="TN23"/>
      <c r="TO23"/>
      <c r="TP23"/>
      <c r="TQ23"/>
      <c r="TR23"/>
      <c r="TS23"/>
      <c r="TT23"/>
      <c r="TU23"/>
      <c r="TV23"/>
      <c r="TW23"/>
      <c r="TX23"/>
      <c r="TY23"/>
      <c r="TZ23"/>
      <c r="UA23"/>
      <c r="UB23"/>
      <c r="UC23"/>
      <c r="UD23"/>
      <c r="UE23"/>
      <c r="UF23"/>
      <c r="UG23"/>
      <c r="UH23"/>
      <c r="UI23"/>
      <c r="UJ23"/>
      <c r="UK23"/>
      <c r="UL23"/>
      <c r="UM23"/>
      <c r="UN23"/>
      <c r="UO23"/>
      <c r="UP23"/>
      <c r="UQ23"/>
      <c r="UR23"/>
      <c r="US23"/>
      <c r="UT23"/>
      <c r="UU23"/>
      <c r="UV23"/>
      <c r="UW23"/>
      <c r="UX23"/>
      <c r="UY23"/>
      <c r="UZ23"/>
      <c r="VA23"/>
      <c r="VB23"/>
      <c r="VC23"/>
      <c r="VD23"/>
      <c r="VE23"/>
      <c r="VF23"/>
      <c r="VG23"/>
      <c r="VH23"/>
      <c r="VI23"/>
      <c r="VJ23"/>
      <c r="VK23"/>
      <c r="VL23"/>
      <c r="VM23"/>
      <c r="VN23"/>
      <c r="VO23"/>
      <c r="VP23"/>
      <c r="VQ23"/>
      <c r="VR23"/>
      <c r="VS23"/>
      <c r="VT23"/>
      <c r="VU23"/>
      <c r="VV23"/>
      <c r="VW23"/>
      <c r="VX23"/>
      <c r="VY23"/>
      <c r="VZ23"/>
      <c r="WA23"/>
      <c r="WB23"/>
      <c r="WC23"/>
      <c r="WD23"/>
      <c r="WE23"/>
      <c r="WF23"/>
      <c r="WG23"/>
      <c r="WH23"/>
      <c r="WI23"/>
      <c r="WJ23"/>
      <c r="WK23"/>
      <c r="WL23"/>
      <c r="WM23"/>
      <c r="WN23"/>
      <c r="WO23"/>
      <c r="WP23"/>
      <c r="WQ23"/>
      <c r="WR23"/>
      <c r="WS23"/>
      <c r="WT23"/>
      <c r="WU23"/>
      <c r="WV23"/>
      <c r="WW23"/>
      <c r="WX23"/>
      <c r="WY23"/>
      <c r="WZ23"/>
      <c r="XA23"/>
      <c r="XB23"/>
      <c r="XC23"/>
      <c r="XD23"/>
      <c r="XE23"/>
      <c r="XF23"/>
      <c r="XG23"/>
      <c r="XH23"/>
      <c r="XI23"/>
      <c r="XJ23"/>
      <c r="XK23"/>
      <c r="XL23"/>
      <c r="XM23"/>
      <c r="XN23"/>
      <c r="XO23"/>
      <c r="XP23"/>
      <c r="XQ23"/>
      <c r="XR23"/>
      <c r="XS23"/>
      <c r="XT23"/>
      <c r="XU23"/>
      <c r="XV23"/>
      <c r="XW23"/>
      <c r="XX23"/>
      <c r="XY23"/>
      <c r="XZ23"/>
      <c r="YA23"/>
      <c r="YB23"/>
      <c r="YC23"/>
      <c r="YD23"/>
      <c r="YE23"/>
      <c r="YF23"/>
      <c r="YG23"/>
      <c r="YH23"/>
      <c r="YI23"/>
      <c r="YJ23"/>
      <c r="YK23"/>
      <c r="YL23"/>
      <c r="YM23"/>
      <c r="YN23"/>
      <c r="YO23"/>
      <c r="YP23"/>
      <c r="YQ23"/>
      <c r="YR23"/>
      <c r="YS23"/>
      <c r="YT23"/>
      <c r="YU23"/>
      <c r="YV23"/>
      <c r="YW23"/>
      <c r="YX23"/>
      <c r="YY23"/>
      <c r="YZ23"/>
      <c r="ZA23"/>
      <c r="ZB23"/>
      <c r="ZC23"/>
      <c r="ZD23"/>
      <c r="ZE23"/>
      <c r="ZF23"/>
      <c r="ZG23"/>
      <c r="ZH23"/>
      <c r="ZI23"/>
      <c r="ZJ23"/>
      <c r="ZK23"/>
      <c r="ZL23"/>
      <c r="ZM23"/>
      <c r="ZN23"/>
      <c r="ZO23"/>
      <c r="ZP23"/>
      <c r="ZQ23"/>
      <c r="ZR23"/>
      <c r="ZS23"/>
      <c r="ZT23"/>
      <c r="ZU23"/>
      <c r="ZV23"/>
      <c r="ZW23"/>
      <c r="ZX23"/>
      <c r="ZY23"/>
      <c r="ZZ23"/>
      <c r="AAA23"/>
      <c r="AAB23"/>
      <c r="AAC23"/>
      <c r="AAD23"/>
      <c r="AAE23"/>
      <c r="AAF23"/>
      <c r="AAG23"/>
      <c r="AAH23"/>
      <c r="AAI23"/>
      <c r="AAJ23"/>
      <c r="AAK23"/>
      <c r="AAL23"/>
      <c r="AAM23"/>
      <c r="AAN23"/>
      <c r="AAO23"/>
      <c r="AAP23"/>
      <c r="AAQ23"/>
      <c r="AAR23"/>
      <c r="AAS23"/>
      <c r="AAT23"/>
      <c r="AAU23"/>
      <c r="AAV23"/>
      <c r="AAW23"/>
      <c r="AAX23"/>
      <c r="AAY23"/>
      <c r="AAZ23"/>
      <c r="ABA23"/>
      <c r="ABB23"/>
      <c r="ABC23"/>
      <c r="ABD23"/>
      <c r="ABE23"/>
      <c r="ABF23"/>
      <c r="ABG23"/>
      <c r="ABH23"/>
      <c r="ABI23"/>
      <c r="ABJ23"/>
      <c r="ABK23"/>
      <c r="ABL23"/>
      <c r="ABM23"/>
      <c r="ABN23"/>
      <c r="ABO23"/>
      <c r="ABP23"/>
      <c r="ABQ23"/>
      <c r="ABR23"/>
      <c r="ABS23"/>
      <c r="ABT23"/>
      <c r="ABU23"/>
      <c r="ABV23"/>
      <c r="ABW23"/>
      <c r="ABX23"/>
      <c r="ABY23"/>
      <c r="ABZ23"/>
      <c r="ACA23"/>
      <c r="ACB23"/>
      <c r="ACC23"/>
      <c r="ACD23"/>
      <c r="ACE23"/>
      <c r="ACF23"/>
      <c r="ACG23"/>
      <c r="ACH23"/>
      <c r="ACI23"/>
      <c r="ACJ23"/>
      <c r="ACK23"/>
      <c r="ACL23"/>
      <c r="ACM23"/>
      <c r="ACN23"/>
      <c r="ACO23"/>
      <c r="ACP23"/>
      <c r="ACQ23"/>
      <c r="ACR23"/>
      <c r="ACS23"/>
      <c r="ACT23"/>
      <c r="ACU23"/>
      <c r="ACV23"/>
      <c r="ACW23"/>
      <c r="ACX23"/>
      <c r="ACY23"/>
      <c r="ACZ23"/>
      <c r="ADA23"/>
      <c r="ADB23"/>
      <c r="ADC23"/>
      <c r="ADD23"/>
      <c r="ADE23"/>
      <c r="ADF23"/>
      <c r="ADG23"/>
      <c r="ADH23"/>
      <c r="ADI23"/>
      <c r="ADJ23"/>
      <c r="ADK23"/>
      <c r="ADL23"/>
      <c r="ADM23"/>
      <c r="ADN23"/>
      <c r="ADO23"/>
      <c r="ADP23"/>
      <c r="ADQ23"/>
      <c r="ADR23"/>
      <c r="ADS23"/>
      <c r="ADT23"/>
      <c r="ADU23"/>
      <c r="ADV23"/>
      <c r="ADW23"/>
      <c r="ADX23"/>
      <c r="ADY23"/>
      <c r="ADZ23"/>
      <c r="AEA23"/>
      <c r="AEB23"/>
      <c r="AEC23"/>
      <c r="AED23"/>
      <c r="AEE23"/>
      <c r="AEF23"/>
      <c r="AEG23"/>
      <c r="AEH23"/>
      <c r="AEI23"/>
      <c r="AEJ23"/>
      <c r="AEK23"/>
      <c r="AEL23"/>
      <c r="AEM23"/>
      <c r="AEN23"/>
      <c r="AEO23"/>
      <c r="AEP23"/>
      <c r="AEQ23"/>
      <c r="AER23"/>
      <c r="AES23"/>
      <c r="AET23"/>
      <c r="AEU23"/>
      <c r="AEV23"/>
      <c r="AEW23"/>
      <c r="AEX23"/>
      <c r="AEY23"/>
      <c r="AEZ23"/>
      <c r="AFA23"/>
      <c r="AFB23"/>
      <c r="AFC23"/>
      <c r="AFD23"/>
      <c r="AFE23"/>
      <c r="AFF23"/>
      <c r="AFG23"/>
      <c r="AFH23"/>
      <c r="AFI23"/>
      <c r="AFJ23"/>
      <c r="AFK23"/>
      <c r="AFL23"/>
      <c r="AFM23"/>
      <c r="AFN23"/>
      <c r="AFO23"/>
      <c r="AFP23"/>
      <c r="AFQ23"/>
      <c r="AFR23"/>
      <c r="AFS23"/>
      <c r="AFT23"/>
      <c r="AFU23"/>
      <c r="AFV23"/>
      <c r="AFW23"/>
      <c r="AFX23"/>
      <c r="AFY23"/>
      <c r="AFZ23"/>
      <c r="AGA23"/>
      <c r="AGB23"/>
      <c r="AGC23"/>
      <c r="AGD23"/>
      <c r="AGE23"/>
      <c r="AGF23"/>
      <c r="AGG23"/>
      <c r="AGH23"/>
      <c r="AGI23"/>
      <c r="AGJ23"/>
      <c r="AGK23"/>
      <c r="AGL23"/>
      <c r="AGM23"/>
      <c r="AGN23"/>
      <c r="AGO23"/>
      <c r="AGP23"/>
      <c r="AGQ23"/>
      <c r="AGR23"/>
      <c r="AGS23"/>
      <c r="AGT23"/>
      <c r="AGU23"/>
      <c r="AGV23"/>
      <c r="AGW23"/>
      <c r="AGX23"/>
      <c r="AGY23"/>
      <c r="AGZ23"/>
      <c r="AHA23"/>
      <c r="AHB23"/>
      <c r="AHC23"/>
      <c r="AHD23"/>
      <c r="AHE23"/>
      <c r="AHF23"/>
      <c r="AHG23"/>
      <c r="AHH23"/>
      <c r="AHI23"/>
      <c r="AHJ23"/>
      <c r="AHK23"/>
      <c r="AHL23"/>
      <c r="AHM23"/>
      <c r="AHN23"/>
      <c r="AHO23"/>
      <c r="AHP23"/>
      <c r="AHQ23"/>
      <c r="AHR23"/>
      <c r="AHS23"/>
      <c r="AHT23"/>
      <c r="AHU23"/>
      <c r="AHV23"/>
      <c r="AHW23"/>
      <c r="AHX23"/>
      <c r="AHY23"/>
      <c r="AHZ23"/>
      <c r="AIA23"/>
      <c r="AIB23"/>
      <c r="AIC23"/>
      <c r="AID23"/>
      <c r="AIE23"/>
      <c r="AIF23"/>
      <c r="AIG23"/>
      <c r="AIH23"/>
      <c r="AII23"/>
      <c r="AIJ23"/>
      <c r="AIK23"/>
      <c r="AIL23"/>
      <c r="AIM23"/>
      <c r="AIN23"/>
      <c r="AIO23"/>
      <c r="AIP23"/>
      <c r="AIQ23"/>
      <c r="AIR23"/>
      <c r="AIS23"/>
      <c r="AIT23"/>
      <c r="AIU23"/>
      <c r="AIV23"/>
      <c r="AIW23"/>
      <c r="AIX23"/>
      <c r="AIY23"/>
      <c r="AIZ23"/>
      <c r="AJA23"/>
      <c r="AJB23"/>
      <c r="AJC23"/>
      <c r="AJD23"/>
      <c r="AJE23"/>
      <c r="AJF23"/>
      <c r="AJG23"/>
      <c r="AJH23"/>
      <c r="AJI23"/>
      <c r="AJJ23"/>
      <c r="AJK23"/>
      <c r="AJL23"/>
      <c r="AJM23"/>
      <c r="AJN23"/>
      <c r="AJO23"/>
      <c r="AJP23"/>
      <c r="AJQ23"/>
      <c r="AJR23"/>
      <c r="AJS23"/>
      <c r="AJT23"/>
      <c r="AJU23"/>
      <c r="AJV23"/>
      <c r="AJW23"/>
      <c r="AJX23"/>
      <c r="AJY23"/>
      <c r="AJZ23"/>
      <c r="AKA23"/>
      <c r="AKB23"/>
      <c r="AKC23"/>
      <c r="AKD23"/>
      <c r="AKE23"/>
      <c r="AKF23"/>
      <c r="AKG23"/>
      <c r="AKH23"/>
      <c r="AKI23"/>
      <c r="AKJ23"/>
      <c r="AKK23"/>
      <c r="AKL23"/>
      <c r="AKM23"/>
      <c r="AKN23"/>
      <c r="AKO23"/>
      <c r="AKP23"/>
      <c r="AKQ23"/>
      <c r="AKR23"/>
      <c r="AKS23"/>
      <c r="AKT23"/>
      <c r="AKU23"/>
      <c r="AKV23"/>
      <c r="AKW23"/>
      <c r="AKX23"/>
      <c r="AKY23"/>
      <c r="AKZ23"/>
      <c r="ALA23"/>
      <c r="ALB23"/>
      <c r="ALC23"/>
      <c r="ALD23"/>
      <c r="ALE23"/>
      <c r="ALF23"/>
      <c r="ALG23"/>
      <c r="ALH23"/>
      <c r="ALI23"/>
      <c r="ALJ23"/>
      <c r="ALK23"/>
      <c r="ALL23"/>
      <c r="ALM23"/>
      <c r="ALN23"/>
      <c r="ALO23"/>
      <c r="ALP23"/>
      <c r="ALQ23"/>
      <c r="ALR23"/>
      <c r="ALS23"/>
      <c r="ALT23"/>
      <c r="ALU23"/>
      <c r="ALV23"/>
      <c r="ALW23"/>
      <c r="ALX23"/>
      <c r="ALY23"/>
      <c r="ALZ23"/>
      <c r="AMA23"/>
      <c r="AMB23"/>
      <c r="AMC23"/>
      <c r="AMD23"/>
      <c r="AME23"/>
      <c r="AMF23"/>
      <c r="AMG23"/>
      <c r="AMH23"/>
      <c r="AMI23"/>
      <c r="AMJ23"/>
      <c r="AMK23"/>
      <c r="AML23"/>
      <c r="AMM23"/>
      <c r="AMN23"/>
      <c r="AMO23"/>
      <c r="AMP23"/>
      <c r="AMQ23"/>
      <c r="AMR23"/>
      <c r="AMS23"/>
      <c r="AMT23"/>
      <c r="AMU23"/>
      <c r="AMV23"/>
      <c r="AMW23"/>
      <c r="AMX23"/>
      <c r="AMY23"/>
      <c r="AMZ23"/>
      <c r="ANA23"/>
      <c r="ANB23"/>
      <c r="ANC23"/>
      <c r="AND23"/>
      <c r="ANE23"/>
      <c r="ANF23"/>
      <c r="ANG23"/>
      <c r="ANH23"/>
      <c r="ANI23"/>
      <c r="ANJ23"/>
      <c r="ANK23"/>
      <c r="ANL23"/>
      <c r="ANM23"/>
      <c r="ANN23"/>
      <c r="ANO23"/>
      <c r="ANP23"/>
      <c r="ANQ23"/>
      <c r="ANR23"/>
      <c r="ANS23"/>
      <c r="ANT23"/>
      <c r="ANU23"/>
      <c r="ANV23"/>
      <c r="ANW23"/>
      <c r="ANX23"/>
      <c r="ANY23"/>
      <c r="ANZ23"/>
      <c r="AOA23"/>
      <c r="AOB23"/>
      <c r="AOC23"/>
      <c r="AOD23"/>
      <c r="AOE23"/>
      <c r="AOF23"/>
      <c r="AOG23"/>
      <c r="AOH23"/>
      <c r="AOI23"/>
      <c r="AOJ23"/>
      <c r="AOK23"/>
      <c r="AOL23"/>
      <c r="AOM23"/>
      <c r="AON23"/>
      <c r="AOO23"/>
      <c r="AOP23"/>
      <c r="AOQ23"/>
      <c r="AOR23"/>
      <c r="AOS23"/>
      <c r="AOT23"/>
      <c r="AOU23"/>
      <c r="AOV23"/>
      <c r="AOW23"/>
      <c r="AOX23"/>
      <c r="AOY23"/>
      <c r="AOZ23"/>
      <c r="APA23"/>
      <c r="APB23"/>
      <c r="APC23"/>
      <c r="APD23"/>
      <c r="APE23"/>
      <c r="APF23"/>
      <c r="APG23"/>
      <c r="APH23"/>
      <c r="API23"/>
      <c r="APJ23"/>
      <c r="APK23"/>
      <c r="APL23"/>
      <c r="APM23"/>
      <c r="APN23"/>
      <c r="APO23"/>
      <c r="APP23"/>
      <c r="APQ23"/>
      <c r="APR23"/>
      <c r="APS23"/>
      <c r="APT23"/>
      <c r="APU23"/>
      <c r="APV23"/>
      <c r="APW23"/>
      <c r="APX23"/>
      <c r="APY23"/>
      <c r="APZ23"/>
      <c r="AQA23"/>
      <c r="AQB23"/>
      <c r="AQC23"/>
      <c r="AQD23"/>
      <c r="AQE23"/>
      <c r="AQF23"/>
      <c r="AQG23"/>
      <c r="AQH23"/>
      <c r="AQI23"/>
      <c r="AQJ23"/>
      <c r="AQK23"/>
      <c r="AQL23"/>
      <c r="AQM23"/>
      <c r="AQN23"/>
      <c r="AQO23"/>
      <c r="AQP23"/>
      <c r="AQQ23"/>
      <c r="AQR23"/>
      <c r="AQS23"/>
      <c r="AQT23"/>
      <c r="AQU23"/>
      <c r="AQV23"/>
      <c r="AQW23"/>
      <c r="AQX23"/>
      <c r="AQY23"/>
      <c r="AQZ23"/>
      <c r="ARA23"/>
      <c r="ARB23"/>
      <c r="ARC23"/>
      <c r="ARD23"/>
      <c r="ARE23"/>
      <c r="ARF23"/>
      <c r="ARG23"/>
      <c r="ARH23"/>
      <c r="ARI23"/>
      <c r="ARJ23"/>
      <c r="ARK23"/>
      <c r="ARL23"/>
      <c r="ARM23"/>
      <c r="ARN23"/>
      <c r="ARO23"/>
      <c r="ARP23"/>
      <c r="ARQ23"/>
      <c r="ARR23"/>
      <c r="ARS23"/>
      <c r="ART23"/>
      <c r="ARU23"/>
      <c r="ARV23"/>
      <c r="ARW23"/>
      <c r="ARX23"/>
      <c r="ARY23"/>
      <c r="ARZ23"/>
      <c r="ASA23"/>
      <c r="ASB23"/>
      <c r="ASC23"/>
      <c r="ASD23"/>
      <c r="ASE23"/>
      <c r="ASF23"/>
      <c r="ASG23"/>
      <c r="ASH23"/>
      <c r="ASI23"/>
      <c r="ASJ23"/>
      <c r="ASK23"/>
      <c r="ASL23"/>
      <c r="ASM23"/>
      <c r="ASN23"/>
      <c r="ASO23"/>
      <c r="ASP23"/>
      <c r="ASQ23"/>
      <c r="ASR23"/>
      <c r="ASS23"/>
      <c r="AST23"/>
      <c r="ASU23"/>
      <c r="ASV23"/>
      <c r="ASW23"/>
      <c r="ASX23"/>
      <c r="ASY23"/>
      <c r="ASZ23"/>
      <c r="ATA23"/>
      <c r="ATB23"/>
      <c r="ATC23"/>
      <c r="ATD23"/>
      <c r="ATE23"/>
      <c r="ATF23"/>
      <c r="ATG23"/>
      <c r="ATH23"/>
      <c r="ATI23"/>
      <c r="ATJ23"/>
      <c r="ATK23"/>
      <c r="ATL23"/>
      <c r="ATM23"/>
      <c r="ATN23"/>
      <c r="ATO23"/>
      <c r="ATP23"/>
      <c r="ATQ23"/>
      <c r="ATR23"/>
      <c r="ATS23"/>
      <c r="ATT23"/>
      <c r="ATU23"/>
      <c r="ATV23"/>
      <c r="ATW23"/>
      <c r="ATX23"/>
      <c r="ATY23"/>
      <c r="ATZ23"/>
      <c r="AUA23"/>
      <c r="AUB23"/>
      <c r="AUC23"/>
      <c r="AUD23"/>
      <c r="AUE23"/>
      <c r="AUF23"/>
      <c r="AUG23"/>
      <c r="AUH23"/>
      <c r="AUI23"/>
      <c r="AUJ23"/>
      <c r="AUK23"/>
      <c r="AUL23"/>
      <c r="AUM23"/>
      <c r="AUN23"/>
      <c r="AUO23"/>
      <c r="AUP23"/>
      <c r="AUQ23"/>
      <c r="AUR23"/>
      <c r="AUS23"/>
      <c r="AUT23"/>
      <c r="AUU23"/>
      <c r="AUV23"/>
      <c r="AUW23"/>
      <c r="AUX23"/>
      <c r="AUY23"/>
      <c r="AUZ23"/>
      <c r="AVA23"/>
      <c r="AVB23"/>
      <c r="AVC23"/>
      <c r="AVD23"/>
      <c r="AVE23"/>
      <c r="AVF23"/>
      <c r="AVG23"/>
      <c r="AVH23"/>
      <c r="AVI23"/>
      <c r="AVJ23"/>
      <c r="AVK23"/>
      <c r="AVL23"/>
      <c r="AVM23"/>
      <c r="AVN23"/>
      <c r="AVO23"/>
      <c r="AVP23"/>
      <c r="AVQ23"/>
      <c r="AVR23"/>
      <c r="AVS23"/>
      <c r="AVT23"/>
      <c r="AVU23"/>
      <c r="AVV23"/>
      <c r="AVW23"/>
      <c r="AVX23"/>
      <c r="AVY23"/>
      <c r="AVZ23"/>
      <c r="AWA23"/>
      <c r="AWB23"/>
      <c r="AWC23"/>
      <c r="AWD23"/>
      <c r="AWE23"/>
      <c r="AWF23"/>
      <c r="AWG23"/>
      <c r="AWH23"/>
      <c r="AWI23"/>
      <c r="AWJ23"/>
      <c r="AWK23"/>
      <c r="AWL23"/>
      <c r="AWM23"/>
      <c r="AWN23"/>
      <c r="AWO23"/>
      <c r="AWP23"/>
      <c r="AWQ23"/>
      <c r="AWR23"/>
      <c r="AWS23"/>
      <c r="AWT23"/>
      <c r="AWU23"/>
      <c r="AWV23"/>
      <c r="AWW23"/>
      <c r="AWX23"/>
      <c r="AWY23"/>
      <c r="AWZ23"/>
      <c r="AXA23"/>
      <c r="AXB23"/>
      <c r="AXC23"/>
      <c r="AXD23"/>
      <c r="AXE23"/>
      <c r="AXF23"/>
      <c r="AXG23"/>
      <c r="AXH23"/>
      <c r="AXI23"/>
      <c r="AXJ23"/>
      <c r="AXK23"/>
      <c r="AXL23"/>
      <c r="AXM23"/>
      <c r="AXN23"/>
      <c r="AXO23"/>
      <c r="AXP23"/>
      <c r="AXQ23"/>
      <c r="AXR23"/>
      <c r="AXS23"/>
      <c r="AXT23"/>
      <c r="AXU23"/>
      <c r="AXV23"/>
      <c r="AXW23"/>
      <c r="AXX23"/>
      <c r="AXY23"/>
      <c r="AXZ23"/>
      <c r="AYA23"/>
      <c r="AYB23"/>
      <c r="AYC23"/>
      <c r="AYD23"/>
      <c r="AYE23"/>
      <c r="AYF23"/>
      <c r="AYG23"/>
      <c r="AYH23"/>
      <c r="AYI23"/>
      <c r="AYJ23"/>
      <c r="AYK23"/>
      <c r="AYL23"/>
      <c r="AYM23"/>
      <c r="AYN23"/>
      <c r="AYO23"/>
      <c r="AYP23"/>
      <c r="AYQ23"/>
      <c r="AYR23"/>
      <c r="AYS23"/>
      <c r="AYT23"/>
      <c r="AYU23"/>
      <c r="AYV23"/>
      <c r="AYW23"/>
      <c r="AYX23"/>
      <c r="AYY23"/>
      <c r="AYZ23"/>
      <c r="AZA23"/>
      <c r="AZB23"/>
      <c r="AZC23"/>
      <c r="AZD23"/>
      <c r="AZE23"/>
      <c r="AZF23"/>
      <c r="AZG23"/>
      <c r="AZH23"/>
      <c r="AZI23"/>
      <c r="AZJ23"/>
      <c r="AZK23"/>
      <c r="AZL23"/>
      <c r="AZM23"/>
      <c r="AZN23"/>
      <c r="AZO23"/>
      <c r="AZP23"/>
      <c r="AZQ23"/>
      <c r="AZR23"/>
      <c r="AZS23"/>
      <c r="AZT23"/>
      <c r="AZU23"/>
      <c r="AZV23"/>
      <c r="AZW23"/>
      <c r="AZX23"/>
      <c r="AZY23"/>
      <c r="AZZ23"/>
      <c r="BAA23"/>
      <c r="BAB23"/>
      <c r="BAC23"/>
      <c r="BAD23"/>
      <c r="BAE23"/>
      <c r="BAF23"/>
      <c r="BAG23"/>
      <c r="BAH23"/>
      <c r="BAI23"/>
      <c r="BAJ23"/>
      <c r="BAK23"/>
      <c r="BAL23"/>
      <c r="BAM23"/>
      <c r="BAN23"/>
      <c r="BAO23"/>
      <c r="BAP23"/>
      <c r="BAQ23"/>
      <c r="BAR23"/>
      <c r="BAS23"/>
      <c r="BAT23"/>
      <c r="BAU23"/>
      <c r="BAV23"/>
      <c r="BAW23"/>
      <c r="BAX23"/>
      <c r="BAY23"/>
      <c r="BAZ23"/>
      <c r="BBA23"/>
      <c r="BBB23"/>
      <c r="BBC23"/>
      <c r="BBD23"/>
      <c r="BBE23"/>
      <c r="BBF23"/>
      <c r="BBG23"/>
      <c r="BBH23"/>
      <c r="BBI23"/>
      <c r="BBJ23"/>
      <c r="BBK23"/>
      <c r="BBL23"/>
      <c r="BBM23"/>
      <c r="BBN23"/>
      <c r="BBO23"/>
      <c r="BBP23"/>
      <c r="BBQ23"/>
      <c r="BBR23"/>
      <c r="BBS23"/>
      <c r="BBT23"/>
      <c r="BBU23"/>
      <c r="BBV23"/>
      <c r="BBW23"/>
      <c r="BBX23"/>
      <c r="BBY23"/>
      <c r="BBZ23"/>
      <c r="BCA23"/>
      <c r="BCB23"/>
      <c r="BCC23"/>
      <c r="BCD23"/>
      <c r="BCE23"/>
      <c r="BCF23"/>
      <c r="BCG23"/>
      <c r="BCH23"/>
      <c r="BCI23"/>
      <c r="BCJ23"/>
      <c r="BCK23"/>
      <c r="BCL23"/>
      <c r="BCM23"/>
      <c r="BCN23"/>
      <c r="BCO23"/>
      <c r="BCP23"/>
      <c r="BCQ23"/>
      <c r="BCR23"/>
      <c r="BCS23"/>
      <c r="BCT23"/>
      <c r="BCU23"/>
      <c r="BCV23"/>
      <c r="BCW23"/>
      <c r="BCX23"/>
      <c r="BCY23"/>
      <c r="BCZ23"/>
      <c r="BDA23"/>
      <c r="BDB23"/>
      <c r="BDC23"/>
      <c r="BDD23"/>
      <c r="BDE23"/>
      <c r="BDF23"/>
      <c r="BDG23"/>
      <c r="BDH23"/>
      <c r="BDI23"/>
      <c r="BDJ23"/>
      <c r="BDK23"/>
      <c r="BDL23"/>
      <c r="BDM23"/>
      <c r="BDN23"/>
      <c r="BDO23"/>
      <c r="BDP23"/>
      <c r="BDQ23"/>
      <c r="BDR23"/>
      <c r="BDS23"/>
      <c r="BDT23"/>
      <c r="BDU23"/>
      <c r="BDV23"/>
      <c r="BDW23"/>
      <c r="BDX23"/>
      <c r="BDY23"/>
      <c r="BDZ23"/>
      <c r="BEA23"/>
      <c r="BEB23"/>
      <c r="BEC23"/>
      <c r="BED23"/>
      <c r="BEE23"/>
      <c r="BEF23"/>
      <c r="BEG23"/>
      <c r="BEH23"/>
      <c r="BEI23"/>
      <c r="BEJ23"/>
      <c r="BEK23"/>
      <c r="BEL23"/>
      <c r="BEM23"/>
      <c r="BEN23"/>
      <c r="BEO23"/>
      <c r="BEP23"/>
      <c r="BEQ23"/>
      <c r="BER23"/>
      <c r="BES23"/>
      <c r="BET23"/>
      <c r="BEU23"/>
      <c r="BEV23"/>
      <c r="BEW23"/>
      <c r="BEX23"/>
      <c r="BEY23"/>
      <c r="BEZ23"/>
      <c r="BFA23"/>
      <c r="BFB23"/>
      <c r="BFC23"/>
      <c r="BFD23"/>
      <c r="BFE23"/>
      <c r="BFF23"/>
      <c r="BFG23"/>
      <c r="BFH23"/>
      <c r="BFI23"/>
      <c r="BFJ23"/>
      <c r="BFK23"/>
      <c r="BFL23"/>
      <c r="BFM23"/>
      <c r="BFN23"/>
      <c r="BFO23"/>
      <c r="BFP23"/>
      <c r="BFQ23"/>
      <c r="BFR23"/>
      <c r="BFS23"/>
      <c r="BFT23"/>
      <c r="BFU23"/>
      <c r="BFV23"/>
      <c r="BFW23"/>
      <c r="BFX23"/>
      <c r="BFY23"/>
      <c r="BFZ23"/>
      <c r="BGA23"/>
      <c r="BGB23"/>
      <c r="BGC23"/>
      <c r="BGD23"/>
      <c r="BGE23"/>
      <c r="BGF23"/>
      <c r="BGG23"/>
      <c r="BGH23"/>
      <c r="BGI23"/>
      <c r="BGJ23"/>
      <c r="BGK23"/>
      <c r="BGL23"/>
      <c r="BGM23"/>
      <c r="BGN23"/>
      <c r="BGO23"/>
      <c r="BGP23"/>
      <c r="BGQ23"/>
      <c r="BGR23"/>
      <c r="BGS23"/>
      <c r="BGT23"/>
      <c r="BGU23"/>
      <c r="BGV23"/>
      <c r="BGW23"/>
      <c r="BGX23"/>
      <c r="BGY23"/>
      <c r="BGZ23"/>
      <c r="BHA23"/>
      <c r="BHB23"/>
      <c r="BHC23"/>
      <c r="BHD23"/>
      <c r="BHE23"/>
      <c r="BHF23"/>
      <c r="BHG23"/>
      <c r="BHH23"/>
      <c r="BHI23"/>
      <c r="BHJ23"/>
      <c r="BHK23"/>
      <c r="BHL23"/>
      <c r="BHM23"/>
      <c r="BHN23"/>
      <c r="BHO23"/>
      <c r="BHP23"/>
      <c r="BHQ23"/>
      <c r="BHR23"/>
      <c r="BHS23"/>
      <c r="BHT23"/>
      <c r="BHU23"/>
      <c r="BHV23"/>
      <c r="BHW23"/>
      <c r="BHX23"/>
      <c r="BHY23"/>
      <c r="BHZ23"/>
      <c r="BIA23"/>
      <c r="BIB23"/>
      <c r="BIC23"/>
      <c r="BID23"/>
      <c r="BIE23"/>
      <c r="BIF23"/>
      <c r="BIG23"/>
      <c r="BIH23"/>
      <c r="BII23"/>
      <c r="BIJ23"/>
      <c r="BIK23"/>
      <c r="BIL23"/>
      <c r="BIM23"/>
      <c r="BIN23"/>
      <c r="BIO23"/>
      <c r="BIP23"/>
      <c r="BIQ23"/>
      <c r="BIR23"/>
      <c r="BIS23"/>
      <c r="BIT23"/>
      <c r="BIU23"/>
      <c r="BIV23"/>
      <c r="BIW23"/>
      <c r="BIX23"/>
      <c r="BIY23"/>
      <c r="BIZ23"/>
      <c r="BJA23"/>
      <c r="BJB23"/>
      <c r="BJC23"/>
      <c r="BJD23"/>
      <c r="BJE23"/>
      <c r="BJF23"/>
      <c r="BJG23"/>
      <c r="BJH23"/>
      <c r="BJI23"/>
      <c r="BJJ23"/>
      <c r="BJK23"/>
      <c r="BJL23"/>
      <c r="BJM23"/>
      <c r="BJN23"/>
      <c r="BJO23"/>
      <c r="BJP23"/>
      <c r="BJQ23"/>
      <c r="BJR23"/>
      <c r="BJS23"/>
      <c r="BJT23"/>
      <c r="BJU23"/>
      <c r="BJV23"/>
      <c r="BJW23"/>
      <c r="BJX23"/>
      <c r="BJY23"/>
      <c r="BJZ23"/>
      <c r="BKA23"/>
      <c r="BKB23"/>
      <c r="BKC23"/>
      <c r="BKD23"/>
      <c r="BKE23"/>
      <c r="BKF23"/>
      <c r="BKG23"/>
      <c r="BKH23"/>
      <c r="BKI23"/>
      <c r="BKJ23"/>
      <c r="BKK23"/>
      <c r="BKL23"/>
      <c r="BKM23"/>
      <c r="BKN23"/>
      <c r="BKO23"/>
      <c r="BKP23"/>
      <c r="BKQ23"/>
      <c r="BKR23"/>
      <c r="BKS23"/>
      <c r="BKT23"/>
      <c r="BKU23"/>
      <c r="BKV23"/>
      <c r="BKW23"/>
      <c r="BKX23"/>
      <c r="BKY23"/>
      <c r="BKZ23"/>
      <c r="BLA23"/>
      <c r="BLB23"/>
      <c r="BLC23"/>
      <c r="BLD23"/>
      <c r="BLE23"/>
      <c r="BLF23"/>
      <c r="BLG23"/>
      <c r="BLH23"/>
      <c r="BLI23"/>
      <c r="BLJ23"/>
      <c r="BLK23"/>
      <c r="BLL23"/>
      <c r="BLM23"/>
      <c r="BLN23"/>
      <c r="BLO23"/>
      <c r="BLP23"/>
      <c r="BLQ23"/>
      <c r="BLR23"/>
      <c r="BLS23"/>
      <c r="BLT23"/>
      <c r="BLU23"/>
      <c r="BLV23"/>
      <c r="BLW23"/>
      <c r="BLX23"/>
      <c r="BLY23"/>
      <c r="BLZ23"/>
      <c r="BMA23"/>
      <c r="BMB23"/>
      <c r="BMC23"/>
      <c r="BMD23"/>
      <c r="BME23"/>
      <c r="BMF23"/>
      <c r="BMG23"/>
      <c r="BMH23"/>
      <c r="BMI23"/>
      <c r="BMJ23"/>
      <c r="BMK23"/>
      <c r="BML23"/>
      <c r="BMM23"/>
      <c r="BMN23"/>
      <c r="BMO23"/>
      <c r="BMP23"/>
      <c r="BMQ23"/>
      <c r="BMR23"/>
      <c r="BMS23"/>
      <c r="BMT23"/>
      <c r="BMU23"/>
      <c r="BMV23"/>
      <c r="BMW23"/>
      <c r="BMX23"/>
      <c r="BMY23"/>
      <c r="BMZ23"/>
      <c r="BNA23"/>
      <c r="BNB23"/>
      <c r="BNC23"/>
      <c r="BND23"/>
      <c r="BNE23"/>
      <c r="BNF23"/>
      <c r="BNG23"/>
      <c r="BNH23"/>
      <c r="BNI23"/>
      <c r="BNJ23"/>
      <c r="BNK23"/>
      <c r="BNL23"/>
      <c r="BNM23"/>
      <c r="BNN23"/>
      <c r="BNO23"/>
      <c r="BNP23"/>
      <c r="BNQ23"/>
      <c r="BNR23"/>
      <c r="BNS23"/>
      <c r="BNT23"/>
      <c r="BNU23"/>
      <c r="BNV23"/>
      <c r="BNW23"/>
      <c r="BNX23"/>
      <c r="BNY23"/>
      <c r="BNZ23"/>
      <c r="BOA23"/>
      <c r="BOB23"/>
      <c r="BOC23"/>
      <c r="BOD23"/>
      <c r="BOE23"/>
      <c r="BOF23"/>
      <c r="BOG23"/>
      <c r="BOH23"/>
      <c r="BOI23"/>
      <c r="BOJ23"/>
      <c r="BOK23"/>
      <c r="BOL23"/>
      <c r="BOM23"/>
      <c r="BON23"/>
      <c r="BOO23"/>
      <c r="BOP23"/>
      <c r="BOQ23"/>
      <c r="BOR23"/>
      <c r="BOS23"/>
      <c r="BOT23"/>
      <c r="BOU23"/>
      <c r="BOV23"/>
      <c r="BOW23"/>
      <c r="BOX23"/>
      <c r="BOY23"/>
      <c r="BOZ23"/>
      <c r="BPA23"/>
      <c r="BPB23"/>
      <c r="BPC23"/>
      <c r="BPD23"/>
      <c r="BPE23"/>
      <c r="BPF23"/>
      <c r="BPG23"/>
      <c r="BPH23"/>
      <c r="BPI23"/>
      <c r="BPJ23"/>
      <c r="BPK23"/>
      <c r="BPL23"/>
      <c r="BPM23"/>
      <c r="BPN23"/>
      <c r="BPO23"/>
      <c r="BPP23"/>
      <c r="BPQ23"/>
      <c r="BPR23"/>
      <c r="BPS23"/>
      <c r="BPT23"/>
      <c r="BPU23"/>
      <c r="BPV23"/>
      <c r="BPW23"/>
      <c r="BPX23"/>
      <c r="BPY23"/>
      <c r="BPZ23"/>
      <c r="BQA23"/>
      <c r="BQB23"/>
      <c r="BQC23"/>
      <c r="BQD23"/>
      <c r="BQE23"/>
      <c r="BQF23"/>
      <c r="BQG23"/>
      <c r="BQH23"/>
      <c r="BQI23"/>
      <c r="BQJ23"/>
      <c r="BQK23"/>
      <c r="BQL23"/>
      <c r="BQM23"/>
      <c r="BQN23"/>
      <c r="BQO23"/>
      <c r="BQP23"/>
      <c r="BQQ23"/>
      <c r="BQR23"/>
      <c r="BQS23"/>
      <c r="BQT23"/>
      <c r="BQU23"/>
      <c r="BQV23"/>
      <c r="BQW23"/>
      <c r="BQX23"/>
      <c r="BQY23"/>
      <c r="BQZ23"/>
      <c r="BRA23"/>
      <c r="BRB23"/>
      <c r="BRC23"/>
      <c r="BRD23"/>
      <c r="BRE23"/>
      <c r="BRF23"/>
      <c r="BRG23"/>
      <c r="BRH23"/>
      <c r="BRI23"/>
      <c r="BRJ23"/>
      <c r="BRK23"/>
      <c r="BRL23"/>
      <c r="BRM23"/>
      <c r="BRN23"/>
      <c r="BRO23"/>
      <c r="BRP23"/>
      <c r="BRQ23"/>
      <c r="BRR23"/>
      <c r="BRS23"/>
      <c r="BRT23"/>
      <c r="BRU23"/>
      <c r="BRV23"/>
      <c r="BRW23"/>
      <c r="BRX23"/>
      <c r="BRY23"/>
      <c r="BRZ23"/>
      <c r="BSA23"/>
      <c r="BSB23"/>
      <c r="BSC23"/>
      <c r="BSD23"/>
      <c r="BSE23"/>
      <c r="BSF23"/>
      <c r="BSG23"/>
      <c r="BSH23"/>
      <c r="BSI23"/>
      <c r="BSJ23"/>
      <c r="BSK23"/>
      <c r="BSL23"/>
      <c r="BSM23"/>
      <c r="BSN23"/>
      <c r="BSO23"/>
      <c r="BSP23"/>
      <c r="BSQ23"/>
      <c r="BSR23"/>
      <c r="BSS23"/>
      <c r="BST23"/>
      <c r="BSU23"/>
      <c r="BSV23"/>
      <c r="BSW23"/>
      <c r="BSX23"/>
      <c r="BSY23"/>
      <c r="BSZ23"/>
      <c r="BTA23"/>
      <c r="BTB23"/>
      <c r="BTC23"/>
      <c r="BTD23"/>
      <c r="BTE23"/>
      <c r="BTF23"/>
      <c r="BTG23"/>
      <c r="BTH23"/>
      <c r="BTI23"/>
      <c r="BTJ23"/>
      <c r="BTK23"/>
      <c r="BTL23"/>
      <c r="BTM23"/>
      <c r="BTN23"/>
      <c r="BTO23"/>
      <c r="BTP23"/>
      <c r="BTQ23"/>
      <c r="BTR23"/>
      <c r="BTS23"/>
      <c r="BTT23"/>
      <c r="BTU23"/>
      <c r="BTV23"/>
      <c r="BTW23"/>
      <c r="BTX23"/>
      <c r="BTY23"/>
      <c r="BTZ23"/>
      <c r="BUA23"/>
      <c r="BUB23"/>
      <c r="BUC23"/>
      <c r="BUD23"/>
      <c r="BUE23"/>
      <c r="BUF23"/>
      <c r="BUG23"/>
      <c r="BUH23"/>
      <c r="BUI23"/>
      <c r="BUJ23"/>
      <c r="BUK23"/>
      <c r="BUL23"/>
      <c r="BUM23"/>
      <c r="BUN23"/>
      <c r="BUO23"/>
      <c r="BUP23"/>
      <c r="BUQ23"/>
      <c r="BUR23"/>
      <c r="BUS23"/>
      <c r="BUT23"/>
      <c r="BUU23"/>
      <c r="BUV23"/>
      <c r="BUW23"/>
      <c r="BUX23"/>
      <c r="BUY23"/>
      <c r="BUZ23"/>
      <c r="BVA23"/>
      <c r="BVB23"/>
      <c r="BVC23"/>
      <c r="BVD23"/>
      <c r="BVE23"/>
      <c r="BVF23"/>
      <c r="BVG23"/>
      <c r="BVH23"/>
      <c r="BVI23"/>
      <c r="BVJ23"/>
      <c r="BVK23"/>
      <c r="BVL23"/>
      <c r="BVM23"/>
      <c r="BVN23"/>
      <c r="BVO23"/>
      <c r="BVP23"/>
      <c r="BVQ23"/>
      <c r="BVR23"/>
      <c r="BVS23"/>
      <c r="BVT23"/>
      <c r="BVU23"/>
      <c r="BVV23"/>
      <c r="BVW23"/>
      <c r="BVX23"/>
      <c r="BVY23"/>
      <c r="BVZ23"/>
      <c r="BWA23"/>
      <c r="BWB23"/>
      <c r="BWC23"/>
      <c r="BWD23"/>
      <c r="BWE23"/>
      <c r="BWF23"/>
      <c r="BWG23"/>
      <c r="BWH23"/>
      <c r="BWI23"/>
      <c r="BWJ23"/>
      <c r="BWK23"/>
      <c r="BWL23"/>
      <c r="BWM23"/>
      <c r="BWN23"/>
      <c r="BWO23"/>
      <c r="BWP23"/>
      <c r="BWQ23"/>
      <c r="BWR23"/>
      <c r="BWS23"/>
      <c r="BWT23"/>
      <c r="BWU23"/>
      <c r="BWV23"/>
      <c r="BWW23"/>
      <c r="BWX23"/>
      <c r="BWY23"/>
      <c r="BWZ23"/>
      <c r="BXA23"/>
      <c r="BXB23"/>
      <c r="BXC23"/>
      <c r="BXD23"/>
      <c r="BXE23"/>
      <c r="BXF23"/>
      <c r="BXG23"/>
      <c r="BXH23"/>
      <c r="BXI23"/>
      <c r="BXJ23"/>
      <c r="BXK23"/>
      <c r="BXL23"/>
      <c r="BXM23"/>
      <c r="BXN23"/>
      <c r="BXO23"/>
      <c r="BXP23"/>
      <c r="BXQ23"/>
      <c r="BXR23"/>
      <c r="BXS23"/>
      <c r="BXT23"/>
      <c r="BXU23"/>
      <c r="BXV23"/>
      <c r="BXW23"/>
      <c r="BXX23"/>
      <c r="BXY23"/>
      <c r="BXZ23"/>
      <c r="BYA23"/>
      <c r="BYB23"/>
      <c r="BYC23"/>
      <c r="BYD23"/>
      <c r="BYE23"/>
      <c r="BYF23"/>
      <c r="BYG23"/>
      <c r="BYH23"/>
      <c r="BYI23"/>
      <c r="BYJ23"/>
      <c r="BYK23"/>
      <c r="BYL23"/>
      <c r="BYM23"/>
      <c r="BYN23"/>
      <c r="BYO23"/>
      <c r="BYP23"/>
      <c r="BYQ23"/>
      <c r="BYR23"/>
      <c r="BYS23"/>
      <c r="BYT23"/>
      <c r="BYU23"/>
      <c r="BYV23"/>
      <c r="BYW23"/>
      <c r="BYX23"/>
      <c r="BYY23"/>
      <c r="BYZ23"/>
      <c r="BZA23"/>
      <c r="BZB23"/>
      <c r="BZC23"/>
      <c r="BZD23"/>
      <c r="BZE23"/>
      <c r="BZF23"/>
      <c r="BZG23"/>
      <c r="BZH23"/>
      <c r="BZI23"/>
      <c r="BZJ23"/>
      <c r="BZK23"/>
      <c r="BZL23"/>
      <c r="BZM23"/>
      <c r="BZN23"/>
      <c r="BZO23"/>
      <c r="BZP23"/>
      <c r="BZQ23"/>
      <c r="BZR23"/>
      <c r="BZS23"/>
      <c r="BZT23"/>
      <c r="BZU23"/>
      <c r="BZV23"/>
      <c r="BZW23"/>
      <c r="BZX23"/>
      <c r="BZY23"/>
      <c r="BZZ23"/>
      <c r="CAA23"/>
      <c r="CAB23"/>
      <c r="CAC23"/>
      <c r="CAD23"/>
      <c r="CAE23"/>
      <c r="CAF23"/>
      <c r="CAG23"/>
      <c r="CAH23"/>
      <c r="CAI23"/>
      <c r="CAJ23"/>
      <c r="CAK23"/>
      <c r="CAL23"/>
      <c r="CAM23"/>
      <c r="CAN23"/>
      <c r="CAO23"/>
      <c r="CAP23"/>
      <c r="CAQ23"/>
      <c r="CAR23"/>
      <c r="CAS23"/>
      <c r="CAT23"/>
      <c r="CAU23"/>
      <c r="CAV23"/>
      <c r="CAW23"/>
      <c r="CAX23"/>
      <c r="CAY23"/>
      <c r="CAZ23"/>
      <c r="CBA23"/>
      <c r="CBB23"/>
      <c r="CBC23"/>
      <c r="CBD23"/>
      <c r="CBE23"/>
      <c r="CBF23"/>
      <c r="CBG23"/>
      <c r="CBH23"/>
      <c r="CBI23"/>
      <c r="CBJ23"/>
      <c r="CBK23"/>
      <c r="CBL23"/>
      <c r="CBM23"/>
      <c r="CBN23"/>
      <c r="CBO23"/>
      <c r="CBP23"/>
      <c r="CBQ23"/>
      <c r="CBR23"/>
      <c r="CBS23"/>
      <c r="CBT23"/>
      <c r="CBU23"/>
      <c r="CBV23"/>
      <c r="CBW23"/>
      <c r="CBX23"/>
      <c r="CBY23"/>
      <c r="CBZ23"/>
      <c r="CCA23"/>
      <c r="CCB23"/>
      <c r="CCC23"/>
      <c r="CCD23"/>
      <c r="CCE23"/>
      <c r="CCF23"/>
      <c r="CCG23"/>
      <c r="CCH23"/>
      <c r="CCI23"/>
      <c r="CCJ23"/>
      <c r="CCK23"/>
      <c r="CCL23"/>
      <c r="CCM23"/>
      <c r="CCN23"/>
      <c r="CCO23"/>
      <c r="CCP23"/>
      <c r="CCQ23"/>
      <c r="CCR23"/>
      <c r="CCS23"/>
      <c r="CCT23"/>
      <c r="CCU23"/>
      <c r="CCV23"/>
      <c r="CCW23"/>
      <c r="CCX23"/>
      <c r="CCY23"/>
      <c r="CCZ23"/>
      <c r="CDA23"/>
      <c r="CDB23"/>
      <c r="CDC23"/>
      <c r="CDD23"/>
      <c r="CDE23"/>
      <c r="CDF23"/>
      <c r="CDG23"/>
      <c r="CDH23"/>
      <c r="CDI23"/>
      <c r="CDJ23"/>
      <c r="CDK23"/>
      <c r="CDL23"/>
      <c r="CDM23"/>
      <c r="CDN23"/>
      <c r="CDO23"/>
      <c r="CDP23"/>
      <c r="CDQ23"/>
      <c r="CDR23"/>
      <c r="CDS23"/>
      <c r="CDT23"/>
      <c r="CDU23"/>
      <c r="CDV23"/>
      <c r="CDW23"/>
      <c r="CDX23"/>
      <c r="CDY23"/>
      <c r="CDZ23"/>
      <c r="CEA23"/>
      <c r="CEB23"/>
      <c r="CEC23"/>
      <c r="CED23"/>
      <c r="CEE23"/>
      <c r="CEF23"/>
      <c r="CEG23"/>
      <c r="CEH23"/>
      <c r="CEI23"/>
      <c r="CEJ23"/>
      <c r="CEK23"/>
      <c r="CEL23"/>
      <c r="CEM23"/>
      <c r="CEN23"/>
      <c r="CEO23"/>
      <c r="CEP23"/>
      <c r="CEQ23"/>
      <c r="CER23"/>
      <c r="CES23"/>
      <c r="CET23"/>
      <c r="CEU23"/>
      <c r="CEV23"/>
      <c r="CEW23"/>
      <c r="CEX23"/>
      <c r="CEY23"/>
      <c r="CEZ23"/>
      <c r="CFA23"/>
      <c r="CFB23"/>
      <c r="CFC23"/>
      <c r="CFD23"/>
      <c r="CFE23"/>
      <c r="CFF23"/>
      <c r="CFG23"/>
      <c r="CFH23"/>
      <c r="CFI23"/>
      <c r="CFJ23"/>
      <c r="CFK23"/>
      <c r="CFL23"/>
      <c r="CFM23"/>
      <c r="CFN23"/>
      <c r="CFO23"/>
      <c r="CFP23"/>
      <c r="CFQ23"/>
      <c r="CFR23"/>
      <c r="CFS23"/>
      <c r="CFT23"/>
      <c r="CFU23"/>
      <c r="CFV23"/>
      <c r="CFW23"/>
      <c r="CFX23"/>
      <c r="CFY23"/>
      <c r="CFZ23"/>
      <c r="CGA23"/>
      <c r="CGB23"/>
      <c r="CGC23"/>
      <c r="CGD23"/>
      <c r="CGE23"/>
      <c r="CGF23"/>
      <c r="CGG23"/>
      <c r="CGH23"/>
      <c r="CGI23"/>
      <c r="CGJ23"/>
      <c r="CGK23"/>
      <c r="CGL23"/>
      <c r="CGM23"/>
      <c r="CGN23"/>
      <c r="CGO23"/>
      <c r="CGP23"/>
      <c r="CGQ23"/>
      <c r="CGR23"/>
      <c r="CGS23"/>
      <c r="CGT23"/>
      <c r="CGU23"/>
      <c r="CGV23"/>
      <c r="CGW23"/>
      <c r="CGX23"/>
      <c r="CGY23"/>
      <c r="CGZ23"/>
      <c r="CHA23"/>
      <c r="CHB23"/>
      <c r="CHC23"/>
      <c r="CHD23"/>
      <c r="CHE23"/>
      <c r="CHF23"/>
      <c r="CHG23"/>
      <c r="CHH23"/>
      <c r="CHI23"/>
      <c r="CHJ23"/>
      <c r="CHK23"/>
      <c r="CHL23"/>
      <c r="CHM23"/>
      <c r="CHN23"/>
      <c r="CHO23"/>
      <c r="CHP23"/>
      <c r="CHQ23"/>
      <c r="CHR23"/>
      <c r="CHS23"/>
      <c r="CHT23"/>
      <c r="CHU23"/>
      <c r="CHV23"/>
      <c r="CHW23"/>
      <c r="CHX23"/>
      <c r="CHY23"/>
      <c r="CHZ23"/>
      <c r="CIA23"/>
      <c r="CIB23"/>
      <c r="CIC23"/>
      <c r="CID23"/>
      <c r="CIE23"/>
      <c r="CIF23"/>
      <c r="CIG23"/>
      <c r="CIH23"/>
      <c r="CII23"/>
      <c r="CIJ23"/>
      <c r="CIK23"/>
      <c r="CIL23"/>
      <c r="CIM23"/>
      <c r="CIN23"/>
      <c r="CIO23"/>
      <c r="CIP23"/>
      <c r="CIQ23"/>
      <c r="CIR23"/>
      <c r="CIS23"/>
      <c r="CIT23"/>
      <c r="CIU23"/>
      <c r="CIV23"/>
      <c r="CIW23"/>
      <c r="CIX23"/>
      <c r="CIY23"/>
      <c r="CIZ23"/>
      <c r="CJA23"/>
      <c r="CJB23"/>
      <c r="CJC23"/>
      <c r="CJD23"/>
      <c r="CJE23"/>
      <c r="CJF23"/>
      <c r="CJG23"/>
      <c r="CJH23"/>
      <c r="CJI23"/>
      <c r="CJJ23"/>
      <c r="CJK23"/>
      <c r="CJL23"/>
      <c r="CJM23"/>
      <c r="CJN23"/>
      <c r="CJO23"/>
      <c r="CJP23"/>
      <c r="CJQ23"/>
      <c r="CJR23"/>
      <c r="CJS23"/>
      <c r="CJT23"/>
      <c r="CJU23"/>
      <c r="CJV23"/>
      <c r="CJW23"/>
      <c r="CJX23"/>
      <c r="CJY23"/>
      <c r="CJZ23"/>
      <c r="CKA23"/>
      <c r="CKB23"/>
      <c r="CKC23"/>
      <c r="CKD23"/>
      <c r="CKE23"/>
      <c r="CKF23"/>
      <c r="CKG23"/>
      <c r="CKH23"/>
      <c r="CKI23"/>
      <c r="CKJ23"/>
      <c r="CKK23"/>
      <c r="CKL23"/>
      <c r="CKM23"/>
      <c r="CKN23"/>
      <c r="CKO23"/>
      <c r="CKP23"/>
      <c r="CKQ23"/>
      <c r="CKR23"/>
      <c r="CKS23"/>
      <c r="CKT23"/>
      <c r="CKU23"/>
      <c r="CKV23"/>
      <c r="CKW23"/>
      <c r="CKX23"/>
      <c r="CKY23"/>
      <c r="CKZ23"/>
      <c r="CLA23"/>
      <c r="CLB23"/>
      <c r="CLC23"/>
      <c r="CLD23"/>
      <c r="CLE23"/>
      <c r="CLF23"/>
      <c r="CLG23"/>
      <c r="CLH23"/>
      <c r="CLI23"/>
      <c r="CLJ23"/>
      <c r="CLK23"/>
      <c r="CLL23"/>
      <c r="CLM23"/>
      <c r="CLN23"/>
      <c r="CLO23"/>
      <c r="CLP23"/>
      <c r="CLQ23"/>
      <c r="CLR23"/>
      <c r="CLS23"/>
      <c r="CLT23"/>
      <c r="CLU23"/>
      <c r="CLV23"/>
      <c r="CLW23"/>
      <c r="CLX23"/>
      <c r="CLY23"/>
      <c r="CLZ23"/>
      <c r="CMA23"/>
      <c r="CMB23"/>
      <c r="CMC23"/>
      <c r="CMD23"/>
      <c r="CME23"/>
      <c r="CMF23"/>
      <c r="CMG23"/>
      <c r="CMH23"/>
      <c r="CMI23"/>
      <c r="CMJ23"/>
      <c r="CMK23"/>
      <c r="CML23"/>
      <c r="CMM23"/>
      <c r="CMN23"/>
      <c r="CMO23"/>
      <c r="CMP23"/>
      <c r="CMQ23"/>
      <c r="CMR23"/>
      <c r="CMS23"/>
      <c r="CMT23"/>
      <c r="CMU23"/>
      <c r="CMV23"/>
      <c r="CMW23"/>
      <c r="CMX23"/>
      <c r="CMY23"/>
      <c r="CMZ23"/>
      <c r="CNA23"/>
      <c r="CNB23"/>
      <c r="CNC23"/>
      <c r="CND23"/>
      <c r="CNE23"/>
      <c r="CNF23"/>
      <c r="CNG23"/>
      <c r="CNH23"/>
      <c r="CNI23"/>
      <c r="CNJ23"/>
      <c r="CNK23"/>
      <c r="CNL23"/>
      <c r="CNM23"/>
      <c r="CNN23"/>
      <c r="CNO23"/>
      <c r="CNP23"/>
      <c r="CNQ23"/>
      <c r="CNR23"/>
      <c r="CNS23"/>
      <c r="CNT23"/>
      <c r="CNU23"/>
      <c r="CNV23"/>
      <c r="CNW23"/>
      <c r="CNX23"/>
      <c r="CNY23"/>
      <c r="CNZ23"/>
      <c r="COA23"/>
      <c r="COB23"/>
      <c r="COC23"/>
      <c r="COD23"/>
      <c r="COE23"/>
      <c r="COF23"/>
      <c r="COG23"/>
      <c r="COH23"/>
      <c r="COI23"/>
      <c r="COJ23"/>
      <c r="COK23"/>
      <c r="COL23"/>
      <c r="COM23"/>
      <c r="CON23"/>
      <c r="COO23"/>
      <c r="COP23"/>
      <c r="COQ23"/>
      <c r="COR23"/>
      <c r="COS23"/>
      <c r="COT23"/>
      <c r="COU23"/>
      <c r="COV23"/>
      <c r="COW23"/>
      <c r="COX23"/>
      <c r="COY23"/>
      <c r="COZ23"/>
      <c r="CPA23"/>
      <c r="CPB23"/>
      <c r="CPC23"/>
      <c r="CPD23"/>
      <c r="CPE23"/>
      <c r="CPF23"/>
      <c r="CPG23"/>
      <c r="CPH23"/>
      <c r="CPI23"/>
      <c r="CPJ23"/>
      <c r="CPK23"/>
      <c r="CPL23"/>
      <c r="CPM23"/>
      <c r="CPN23"/>
      <c r="CPO23"/>
      <c r="CPP23"/>
      <c r="CPQ23"/>
      <c r="CPR23"/>
      <c r="CPS23"/>
      <c r="CPT23"/>
      <c r="CPU23"/>
      <c r="CPV23"/>
      <c r="CPW23"/>
      <c r="CPX23"/>
      <c r="CPY23"/>
      <c r="CPZ23"/>
      <c r="CQA23"/>
      <c r="CQB23"/>
      <c r="CQC23"/>
      <c r="CQD23"/>
      <c r="CQE23"/>
      <c r="CQF23"/>
      <c r="CQG23"/>
      <c r="CQH23"/>
      <c r="CQI23"/>
      <c r="CQJ23"/>
      <c r="CQK23"/>
      <c r="CQL23"/>
      <c r="CQM23"/>
      <c r="CQN23"/>
      <c r="CQO23"/>
      <c r="CQP23"/>
      <c r="CQQ23"/>
      <c r="CQR23"/>
      <c r="CQS23"/>
      <c r="CQT23"/>
      <c r="CQU23"/>
      <c r="CQV23"/>
      <c r="CQW23"/>
      <c r="CQX23"/>
      <c r="CQY23"/>
      <c r="CQZ23"/>
      <c r="CRA23"/>
      <c r="CRB23"/>
      <c r="CRC23"/>
      <c r="CRD23"/>
      <c r="CRE23"/>
      <c r="CRF23"/>
      <c r="CRG23"/>
      <c r="CRH23"/>
      <c r="CRI23"/>
      <c r="CRJ23"/>
      <c r="CRK23"/>
      <c r="CRL23"/>
      <c r="CRM23"/>
      <c r="CRN23"/>
      <c r="CRO23"/>
      <c r="CRP23"/>
      <c r="CRQ23"/>
      <c r="CRR23"/>
      <c r="CRS23"/>
      <c r="CRT23"/>
      <c r="CRU23"/>
      <c r="CRV23"/>
      <c r="CRW23"/>
      <c r="CRX23"/>
      <c r="CRY23"/>
      <c r="CRZ23"/>
      <c r="CSA23"/>
      <c r="CSB23"/>
      <c r="CSC23"/>
      <c r="CSD23"/>
      <c r="CSE23"/>
      <c r="CSF23"/>
      <c r="CSG23"/>
      <c r="CSH23"/>
      <c r="CSI23"/>
      <c r="CSJ23"/>
      <c r="CSK23"/>
      <c r="CSL23"/>
      <c r="CSM23"/>
      <c r="CSN23"/>
      <c r="CSO23"/>
      <c r="CSP23"/>
      <c r="CSQ23"/>
      <c r="CSR23"/>
      <c r="CSS23"/>
      <c r="CST23"/>
      <c r="CSU23"/>
      <c r="CSV23"/>
      <c r="CSW23"/>
      <c r="CSX23"/>
      <c r="CSY23"/>
      <c r="CSZ23"/>
      <c r="CTA23"/>
      <c r="CTB23"/>
      <c r="CTC23"/>
      <c r="CTD23"/>
      <c r="CTE23"/>
      <c r="CTF23"/>
      <c r="CTG23"/>
      <c r="CTH23"/>
      <c r="CTI23"/>
      <c r="CTJ23"/>
      <c r="CTK23"/>
      <c r="CTL23"/>
      <c r="CTM23"/>
      <c r="CTN23"/>
      <c r="CTO23"/>
      <c r="CTP23"/>
      <c r="CTQ23"/>
      <c r="CTR23"/>
      <c r="CTS23"/>
      <c r="CTT23"/>
      <c r="CTU23"/>
      <c r="CTV23"/>
      <c r="CTW23"/>
      <c r="CTX23"/>
      <c r="CTY23"/>
      <c r="CTZ23"/>
      <c r="CUA23"/>
      <c r="CUB23"/>
      <c r="CUC23"/>
      <c r="CUD23"/>
      <c r="CUE23"/>
      <c r="CUF23"/>
      <c r="CUG23"/>
      <c r="CUH23"/>
      <c r="CUI23"/>
      <c r="CUJ23"/>
      <c r="CUK23"/>
      <c r="CUL23"/>
      <c r="CUM23"/>
      <c r="CUN23"/>
      <c r="CUO23"/>
      <c r="CUP23"/>
      <c r="CUQ23"/>
      <c r="CUR23"/>
      <c r="CUS23"/>
      <c r="CUT23"/>
      <c r="CUU23"/>
      <c r="CUV23"/>
      <c r="CUW23"/>
      <c r="CUX23"/>
      <c r="CUY23"/>
      <c r="CUZ23"/>
      <c r="CVA23"/>
      <c r="CVB23"/>
      <c r="CVC23"/>
      <c r="CVD23"/>
      <c r="CVE23"/>
      <c r="CVF23"/>
      <c r="CVG23"/>
      <c r="CVH23"/>
      <c r="CVI23"/>
      <c r="CVJ23"/>
      <c r="CVK23"/>
      <c r="CVL23"/>
      <c r="CVM23"/>
      <c r="CVN23"/>
      <c r="CVO23"/>
      <c r="CVP23"/>
      <c r="CVQ23"/>
      <c r="CVR23"/>
      <c r="CVS23"/>
      <c r="CVT23"/>
      <c r="CVU23"/>
      <c r="CVV23"/>
      <c r="CVW23"/>
      <c r="CVX23"/>
      <c r="CVY23"/>
      <c r="CVZ23"/>
      <c r="CWA23"/>
      <c r="CWB23"/>
      <c r="CWC23"/>
      <c r="CWD23"/>
      <c r="CWE23"/>
      <c r="CWF23"/>
      <c r="CWG23"/>
      <c r="CWH23"/>
      <c r="CWI23"/>
      <c r="CWJ23"/>
      <c r="CWK23"/>
      <c r="CWL23"/>
      <c r="CWM23"/>
      <c r="CWN23"/>
      <c r="CWO23"/>
      <c r="CWP23"/>
      <c r="CWQ23"/>
      <c r="CWR23"/>
      <c r="CWS23"/>
      <c r="CWT23"/>
      <c r="CWU23"/>
      <c r="CWV23"/>
      <c r="CWW23"/>
      <c r="CWX23"/>
      <c r="CWY23"/>
      <c r="CWZ23"/>
      <c r="CXA23"/>
      <c r="CXB23"/>
      <c r="CXC23"/>
      <c r="CXD23"/>
      <c r="CXE23"/>
      <c r="CXF23"/>
      <c r="CXG23"/>
      <c r="CXH23"/>
      <c r="CXI23"/>
      <c r="CXJ23"/>
      <c r="CXK23"/>
      <c r="CXL23"/>
      <c r="CXM23"/>
      <c r="CXN23"/>
      <c r="CXO23"/>
      <c r="CXP23"/>
      <c r="CXQ23"/>
      <c r="CXR23"/>
      <c r="CXS23"/>
      <c r="CXT23"/>
      <c r="CXU23"/>
      <c r="CXV23"/>
      <c r="CXW23"/>
      <c r="CXX23"/>
      <c r="CXY23"/>
      <c r="CXZ23"/>
      <c r="CYA23"/>
      <c r="CYB23"/>
      <c r="CYC23"/>
      <c r="CYD23"/>
      <c r="CYE23"/>
      <c r="CYF23"/>
      <c r="CYG23"/>
      <c r="CYH23"/>
      <c r="CYI23"/>
      <c r="CYJ23"/>
      <c r="CYK23"/>
      <c r="CYL23"/>
      <c r="CYM23"/>
      <c r="CYN23"/>
      <c r="CYO23"/>
      <c r="CYP23"/>
      <c r="CYQ23"/>
      <c r="CYR23"/>
      <c r="CYS23"/>
      <c r="CYT23"/>
      <c r="CYU23"/>
      <c r="CYV23"/>
      <c r="CYW23"/>
      <c r="CYX23"/>
      <c r="CYY23"/>
      <c r="CYZ23"/>
      <c r="CZA23"/>
      <c r="CZB23"/>
      <c r="CZC23"/>
      <c r="CZD23"/>
      <c r="CZE23"/>
      <c r="CZF23"/>
      <c r="CZG23"/>
      <c r="CZH23"/>
      <c r="CZI23"/>
      <c r="CZJ23"/>
      <c r="CZK23"/>
      <c r="CZL23"/>
      <c r="CZM23"/>
      <c r="CZN23"/>
      <c r="CZO23"/>
      <c r="CZP23"/>
      <c r="CZQ23"/>
      <c r="CZR23"/>
      <c r="CZS23"/>
      <c r="CZT23"/>
      <c r="CZU23"/>
      <c r="CZV23"/>
      <c r="CZW23"/>
      <c r="CZX23"/>
      <c r="CZY23"/>
      <c r="CZZ23"/>
      <c r="DAA23"/>
      <c r="DAB23"/>
      <c r="DAC23"/>
      <c r="DAD23"/>
      <c r="DAE23"/>
      <c r="DAF23"/>
      <c r="DAG23"/>
      <c r="DAH23"/>
      <c r="DAI23"/>
      <c r="DAJ23"/>
      <c r="DAK23"/>
      <c r="DAL23"/>
      <c r="DAM23"/>
      <c r="DAN23"/>
      <c r="DAO23"/>
      <c r="DAP23"/>
      <c r="DAQ23"/>
      <c r="DAR23"/>
      <c r="DAS23"/>
      <c r="DAT23"/>
      <c r="DAU23"/>
      <c r="DAV23"/>
      <c r="DAW23"/>
      <c r="DAX23"/>
      <c r="DAY23"/>
      <c r="DAZ23"/>
      <c r="DBA23"/>
      <c r="DBB23"/>
      <c r="DBC23"/>
      <c r="DBD23"/>
      <c r="DBE23"/>
      <c r="DBF23"/>
      <c r="DBG23"/>
      <c r="DBH23"/>
      <c r="DBI23"/>
      <c r="DBJ23"/>
      <c r="DBK23"/>
      <c r="DBL23"/>
      <c r="DBM23"/>
      <c r="DBN23"/>
      <c r="DBO23"/>
      <c r="DBP23"/>
      <c r="DBQ23"/>
      <c r="DBR23"/>
      <c r="DBS23"/>
      <c r="DBT23"/>
      <c r="DBU23"/>
      <c r="DBV23"/>
      <c r="DBW23"/>
      <c r="DBX23"/>
      <c r="DBY23"/>
      <c r="DBZ23"/>
      <c r="DCA23"/>
      <c r="DCB23"/>
      <c r="DCC23"/>
      <c r="DCD23"/>
      <c r="DCE23"/>
      <c r="DCF23"/>
      <c r="DCG23"/>
      <c r="DCH23"/>
      <c r="DCI23"/>
      <c r="DCJ23"/>
      <c r="DCK23"/>
      <c r="DCL23"/>
      <c r="DCM23"/>
      <c r="DCN23"/>
      <c r="DCO23"/>
      <c r="DCP23"/>
      <c r="DCQ23"/>
      <c r="DCR23"/>
      <c r="DCS23"/>
      <c r="DCT23"/>
      <c r="DCU23"/>
      <c r="DCV23"/>
      <c r="DCW23"/>
      <c r="DCX23"/>
      <c r="DCY23"/>
      <c r="DCZ23"/>
      <c r="DDA23"/>
      <c r="DDB23"/>
      <c r="DDC23"/>
      <c r="DDD23"/>
      <c r="DDE23"/>
      <c r="DDF23"/>
      <c r="DDG23"/>
      <c r="DDH23"/>
      <c r="DDI23"/>
      <c r="DDJ23"/>
      <c r="DDK23"/>
      <c r="DDL23"/>
      <c r="DDM23"/>
      <c r="DDN23"/>
      <c r="DDO23"/>
      <c r="DDP23"/>
      <c r="DDQ23"/>
      <c r="DDR23"/>
      <c r="DDS23"/>
      <c r="DDT23"/>
      <c r="DDU23"/>
      <c r="DDV23"/>
      <c r="DDW23"/>
      <c r="DDX23"/>
      <c r="DDY23"/>
      <c r="DDZ23"/>
      <c r="DEA23"/>
      <c r="DEB23"/>
      <c r="DEC23"/>
      <c r="DED23"/>
      <c r="DEE23"/>
      <c r="DEF23"/>
      <c r="DEG23"/>
      <c r="DEH23"/>
      <c r="DEI23"/>
      <c r="DEJ23"/>
      <c r="DEK23"/>
      <c r="DEL23"/>
      <c r="DEM23"/>
      <c r="DEN23"/>
      <c r="DEO23"/>
      <c r="DEP23"/>
      <c r="DEQ23"/>
      <c r="DER23"/>
      <c r="DES23"/>
      <c r="DET23"/>
      <c r="DEU23"/>
      <c r="DEV23"/>
      <c r="DEW23"/>
      <c r="DEX23"/>
      <c r="DEY23"/>
      <c r="DEZ23"/>
      <c r="DFA23"/>
      <c r="DFB23"/>
      <c r="DFC23"/>
      <c r="DFD23"/>
      <c r="DFE23"/>
      <c r="DFF23"/>
      <c r="DFG23"/>
      <c r="DFH23"/>
      <c r="DFI23"/>
      <c r="DFJ23"/>
      <c r="DFK23"/>
      <c r="DFL23"/>
      <c r="DFM23"/>
      <c r="DFN23"/>
      <c r="DFO23"/>
      <c r="DFP23"/>
      <c r="DFQ23"/>
      <c r="DFR23"/>
      <c r="DFS23"/>
      <c r="DFT23"/>
      <c r="DFU23"/>
      <c r="DFV23"/>
      <c r="DFW23"/>
      <c r="DFX23"/>
      <c r="DFY23"/>
      <c r="DFZ23"/>
      <c r="DGA23"/>
      <c r="DGB23"/>
      <c r="DGC23"/>
      <c r="DGD23"/>
      <c r="DGE23"/>
      <c r="DGF23"/>
      <c r="DGG23"/>
      <c r="DGH23"/>
      <c r="DGI23"/>
      <c r="DGJ23"/>
      <c r="DGK23"/>
      <c r="DGL23"/>
      <c r="DGM23"/>
      <c r="DGN23"/>
      <c r="DGO23"/>
      <c r="DGP23"/>
      <c r="DGQ23"/>
      <c r="DGR23"/>
      <c r="DGS23"/>
      <c r="DGT23"/>
      <c r="DGU23"/>
      <c r="DGV23"/>
      <c r="DGW23"/>
      <c r="DGX23"/>
      <c r="DGY23"/>
      <c r="DGZ23"/>
      <c r="DHA23"/>
      <c r="DHB23"/>
      <c r="DHC23"/>
      <c r="DHD23"/>
      <c r="DHE23"/>
      <c r="DHF23"/>
      <c r="DHG23"/>
      <c r="DHH23"/>
      <c r="DHI23"/>
      <c r="DHJ23"/>
      <c r="DHK23"/>
      <c r="DHL23"/>
      <c r="DHM23"/>
      <c r="DHN23"/>
      <c r="DHO23"/>
      <c r="DHP23"/>
      <c r="DHQ23"/>
      <c r="DHR23"/>
      <c r="DHS23"/>
      <c r="DHT23"/>
      <c r="DHU23"/>
      <c r="DHV23"/>
      <c r="DHW23"/>
      <c r="DHX23"/>
      <c r="DHY23"/>
      <c r="DHZ23"/>
      <c r="DIA23"/>
      <c r="DIB23"/>
      <c r="DIC23"/>
      <c r="DID23"/>
      <c r="DIE23"/>
      <c r="DIF23"/>
      <c r="DIG23"/>
      <c r="DIH23"/>
      <c r="DII23"/>
      <c r="DIJ23"/>
      <c r="DIK23"/>
      <c r="DIL23"/>
      <c r="DIM23"/>
      <c r="DIN23"/>
      <c r="DIO23"/>
      <c r="DIP23"/>
      <c r="DIQ23"/>
      <c r="DIR23"/>
      <c r="DIS23"/>
      <c r="DIT23"/>
      <c r="DIU23"/>
      <c r="DIV23"/>
      <c r="DIW23"/>
      <c r="DIX23"/>
      <c r="DIY23"/>
      <c r="DIZ23"/>
      <c r="DJA23"/>
      <c r="DJB23"/>
      <c r="DJC23"/>
      <c r="DJD23"/>
      <c r="DJE23"/>
      <c r="DJF23"/>
      <c r="DJG23"/>
      <c r="DJH23"/>
      <c r="DJI23"/>
      <c r="DJJ23"/>
      <c r="DJK23"/>
      <c r="DJL23"/>
      <c r="DJM23"/>
      <c r="DJN23"/>
      <c r="DJO23"/>
      <c r="DJP23"/>
      <c r="DJQ23"/>
      <c r="DJR23"/>
      <c r="DJS23"/>
      <c r="DJT23"/>
      <c r="DJU23"/>
      <c r="DJV23"/>
      <c r="DJW23"/>
      <c r="DJX23"/>
      <c r="DJY23"/>
      <c r="DJZ23"/>
      <c r="DKA23"/>
      <c r="DKB23"/>
      <c r="DKC23"/>
      <c r="DKD23"/>
      <c r="DKE23"/>
      <c r="DKF23"/>
      <c r="DKG23"/>
      <c r="DKH23"/>
      <c r="DKI23"/>
      <c r="DKJ23"/>
      <c r="DKK23"/>
      <c r="DKL23"/>
      <c r="DKM23"/>
      <c r="DKN23"/>
      <c r="DKO23"/>
      <c r="DKP23"/>
      <c r="DKQ23"/>
      <c r="DKR23"/>
      <c r="DKS23"/>
      <c r="DKT23"/>
      <c r="DKU23"/>
      <c r="DKV23"/>
      <c r="DKW23"/>
      <c r="DKX23"/>
      <c r="DKY23"/>
      <c r="DKZ23"/>
      <c r="DLA23"/>
      <c r="DLB23"/>
      <c r="DLC23"/>
      <c r="DLD23"/>
      <c r="DLE23"/>
      <c r="DLF23"/>
      <c r="DLG23"/>
      <c r="DLH23"/>
      <c r="DLI23"/>
      <c r="DLJ23"/>
      <c r="DLK23"/>
      <c r="DLL23"/>
      <c r="DLM23"/>
      <c r="DLN23"/>
      <c r="DLO23"/>
      <c r="DLP23"/>
      <c r="DLQ23"/>
      <c r="DLR23"/>
      <c r="DLS23"/>
      <c r="DLT23"/>
      <c r="DLU23"/>
      <c r="DLV23"/>
      <c r="DLW23"/>
      <c r="DLX23"/>
      <c r="DLY23"/>
      <c r="DLZ23"/>
      <c r="DMA23"/>
      <c r="DMB23"/>
      <c r="DMC23"/>
      <c r="DMD23"/>
      <c r="DME23"/>
      <c r="DMF23"/>
      <c r="DMG23"/>
      <c r="DMH23"/>
      <c r="DMI23"/>
      <c r="DMJ23"/>
      <c r="DMK23"/>
      <c r="DML23"/>
      <c r="DMM23"/>
      <c r="DMN23"/>
      <c r="DMO23"/>
      <c r="DMP23"/>
      <c r="DMQ23"/>
      <c r="DMR23"/>
      <c r="DMS23"/>
      <c r="DMT23"/>
      <c r="DMU23"/>
      <c r="DMV23"/>
      <c r="DMW23"/>
      <c r="DMX23"/>
      <c r="DMY23"/>
      <c r="DMZ23"/>
      <c r="DNA23"/>
      <c r="DNB23"/>
      <c r="DNC23"/>
      <c r="DND23"/>
      <c r="DNE23"/>
      <c r="DNF23"/>
      <c r="DNG23"/>
      <c r="DNH23"/>
      <c r="DNI23"/>
      <c r="DNJ23"/>
      <c r="DNK23"/>
      <c r="DNL23"/>
      <c r="DNM23"/>
      <c r="DNN23"/>
      <c r="DNO23"/>
      <c r="DNP23"/>
      <c r="DNQ23"/>
      <c r="DNR23"/>
      <c r="DNS23"/>
      <c r="DNT23"/>
      <c r="DNU23"/>
      <c r="DNV23"/>
      <c r="DNW23"/>
      <c r="DNX23"/>
      <c r="DNY23"/>
      <c r="DNZ23"/>
      <c r="DOA23"/>
      <c r="DOB23"/>
      <c r="DOC23"/>
      <c r="DOD23"/>
      <c r="DOE23"/>
      <c r="DOF23"/>
      <c r="DOG23"/>
      <c r="DOH23"/>
      <c r="DOI23"/>
      <c r="DOJ23"/>
      <c r="DOK23"/>
      <c r="DOL23"/>
      <c r="DOM23"/>
      <c r="DON23"/>
      <c r="DOO23"/>
      <c r="DOP23"/>
      <c r="DOQ23"/>
      <c r="DOR23"/>
      <c r="DOS23"/>
      <c r="DOT23"/>
      <c r="DOU23"/>
      <c r="DOV23"/>
      <c r="DOW23"/>
      <c r="DOX23"/>
      <c r="DOY23"/>
      <c r="DOZ23"/>
      <c r="DPA23"/>
      <c r="DPB23"/>
      <c r="DPC23"/>
      <c r="DPD23"/>
      <c r="DPE23"/>
      <c r="DPF23"/>
      <c r="DPG23"/>
      <c r="DPH23"/>
      <c r="DPI23"/>
      <c r="DPJ23"/>
      <c r="DPK23"/>
      <c r="DPL23"/>
      <c r="DPM23"/>
      <c r="DPN23"/>
      <c r="DPO23"/>
      <c r="DPP23"/>
      <c r="DPQ23"/>
      <c r="DPR23"/>
      <c r="DPS23"/>
      <c r="DPT23"/>
      <c r="DPU23"/>
      <c r="DPV23"/>
      <c r="DPW23"/>
      <c r="DPX23"/>
      <c r="DPY23"/>
      <c r="DPZ23"/>
      <c r="DQA23"/>
      <c r="DQB23"/>
      <c r="DQC23"/>
      <c r="DQD23"/>
      <c r="DQE23"/>
      <c r="DQF23"/>
      <c r="DQG23"/>
      <c r="DQH23"/>
      <c r="DQI23"/>
      <c r="DQJ23"/>
      <c r="DQK23"/>
      <c r="DQL23"/>
      <c r="DQM23"/>
      <c r="DQN23"/>
      <c r="DQO23"/>
      <c r="DQP23"/>
      <c r="DQQ23"/>
      <c r="DQR23"/>
      <c r="DQS23"/>
      <c r="DQT23"/>
      <c r="DQU23"/>
      <c r="DQV23"/>
      <c r="DQW23"/>
      <c r="DQX23"/>
      <c r="DQY23"/>
      <c r="DQZ23"/>
      <c r="DRA23"/>
      <c r="DRB23"/>
      <c r="DRC23"/>
      <c r="DRD23"/>
      <c r="DRE23"/>
      <c r="DRF23"/>
      <c r="DRG23"/>
      <c r="DRH23"/>
      <c r="DRI23"/>
      <c r="DRJ23"/>
      <c r="DRK23"/>
      <c r="DRL23"/>
      <c r="DRM23"/>
      <c r="DRN23"/>
      <c r="DRO23"/>
      <c r="DRP23"/>
      <c r="DRQ23"/>
      <c r="DRR23"/>
      <c r="DRS23"/>
      <c r="DRT23"/>
      <c r="DRU23"/>
      <c r="DRV23"/>
      <c r="DRW23"/>
      <c r="DRX23"/>
      <c r="DRY23"/>
      <c r="DRZ23"/>
      <c r="DSA23"/>
      <c r="DSB23"/>
      <c r="DSC23"/>
      <c r="DSD23"/>
      <c r="DSE23"/>
      <c r="DSF23"/>
      <c r="DSG23"/>
      <c r="DSH23"/>
      <c r="DSI23"/>
      <c r="DSJ23"/>
      <c r="DSK23"/>
      <c r="DSL23"/>
      <c r="DSM23"/>
      <c r="DSN23"/>
      <c r="DSO23"/>
      <c r="DSP23"/>
      <c r="DSQ23"/>
      <c r="DSR23"/>
      <c r="DSS23"/>
      <c r="DST23"/>
      <c r="DSU23"/>
      <c r="DSV23"/>
      <c r="DSW23"/>
      <c r="DSX23"/>
      <c r="DSY23"/>
      <c r="DSZ23"/>
      <c r="DTA23"/>
      <c r="DTB23"/>
      <c r="DTC23"/>
      <c r="DTD23"/>
      <c r="DTE23"/>
      <c r="DTF23"/>
      <c r="DTG23"/>
      <c r="DTH23"/>
      <c r="DTI23"/>
      <c r="DTJ23"/>
      <c r="DTK23"/>
      <c r="DTL23"/>
      <c r="DTM23"/>
      <c r="DTN23"/>
      <c r="DTO23"/>
      <c r="DTP23"/>
      <c r="DTQ23"/>
      <c r="DTR23"/>
      <c r="DTS23"/>
      <c r="DTT23"/>
      <c r="DTU23"/>
      <c r="DTV23"/>
      <c r="DTW23"/>
      <c r="DTX23"/>
      <c r="DTY23"/>
      <c r="DTZ23"/>
      <c r="DUA23"/>
      <c r="DUB23"/>
      <c r="DUC23"/>
      <c r="DUD23"/>
      <c r="DUE23"/>
      <c r="DUF23"/>
      <c r="DUG23"/>
      <c r="DUH23"/>
      <c r="DUI23"/>
      <c r="DUJ23"/>
      <c r="DUK23"/>
      <c r="DUL23"/>
      <c r="DUM23"/>
      <c r="DUN23"/>
      <c r="DUO23"/>
      <c r="DUP23"/>
      <c r="DUQ23"/>
      <c r="DUR23"/>
      <c r="DUS23"/>
      <c r="DUT23"/>
      <c r="DUU23"/>
      <c r="DUV23"/>
      <c r="DUW23"/>
      <c r="DUX23"/>
      <c r="DUY23"/>
      <c r="DUZ23"/>
      <c r="DVA23"/>
      <c r="DVB23"/>
      <c r="DVC23"/>
      <c r="DVD23"/>
      <c r="DVE23"/>
      <c r="DVF23"/>
      <c r="DVG23"/>
      <c r="DVH23"/>
      <c r="DVI23"/>
      <c r="DVJ23"/>
      <c r="DVK23"/>
      <c r="DVL23"/>
      <c r="DVM23"/>
      <c r="DVN23"/>
      <c r="DVO23"/>
      <c r="DVP23"/>
      <c r="DVQ23"/>
      <c r="DVR23"/>
      <c r="DVS23"/>
      <c r="DVT23"/>
      <c r="DVU23"/>
      <c r="DVV23"/>
      <c r="DVW23"/>
      <c r="DVX23"/>
      <c r="DVY23"/>
      <c r="DVZ23"/>
      <c r="DWA23"/>
      <c r="DWB23"/>
      <c r="DWC23"/>
      <c r="DWD23"/>
      <c r="DWE23"/>
      <c r="DWF23"/>
      <c r="DWG23"/>
      <c r="DWH23"/>
      <c r="DWI23"/>
      <c r="DWJ23"/>
      <c r="DWK23"/>
      <c r="DWL23"/>
      <c r="DWM23"/>
      <c r="DWN23"/>
      <c r="DWO23"/>
      <c r="DWP23"/>
      <c r="DWQ23"/>
      <c r="DWR23"/>
      <c r="DWS23"/>
      <c r="DWT23"/>
      <c r="DWU23"/>
      <c r="DWV23"/>
      <c r="DWW23"/>
      <c r="DWX23"/>
      <c r="DWY23"/>
      <c r="DWZ23"/>
      <c r="DXA23"/>
      <c r="DXB23"/>
      <c r="DXC23"/>
      <c r="DXD23"/>
      <c r="DXE23"/>
      <c r="DXF23"/>
      <c r="DXG23"/>
      <c r="DXH23"/>
      <c r="DXI23"/>
      <c r="DXJ23"/>
      <c r="DXK23"/>
      <c r="DXL23"/>
      <c r="DXM23"/>
      <c r="DXN23"/>
      <c r="DXO23"/>
      <c r="DXP23"/>
      <c r="DXQ23"/>
      <c r="DXR23"/>
      <c r="DXS23"/>
      <c r="DXT23"/>
      <c r="DXU23"/>
      <c r="DXV23"/>
      <c r="DXW23"/>
      <c r="DXX23"/>
      <c r="DXY23"/>
      <c r="DXZ23"/>
      <c r="DYA23"/>
      <c r="DYB23"/>
      <c r="DYC23"/>
      <c r="DYD23"/>
      <c r="DYE23"/>
      <c r="DYF23"/>
      <c r="DYG23"/>
      <c r="DYH23"/>
      <c r="DYI23"/>
      <c r="DYJ23"/>
      <c r="DYK23"/>
      <c r="DYL23"/>
      <c r="DYM23"/>
      <c r="DYN23"/>
      <c r="DYO23"/>
      <c r="DYP23"/>
      <c r="DYQ23"/>
      <c r="DYR23"/>
      <c r="DYS23"/>
      <c r="DYT23"/>
      <c r="DYU23"/>
      <c r="DYV23"/>
      <c r="DYW23"/>
      <c r="DYX23"/>
      <c r="DYY23"/>
      <c r="DYZ23"/>
      <c r="DZA23"/>
      <c r="DZB23"/>
      <c r="DZC23"/>
      <c r="DZD23"/>
      <c r="DZE23"/>
      <c r="DZF23"/>
      <c r="DZG23"/>
      <c r="DZH23"/>
      <c r="DZI23"/>
      <c r="DZJ23"/>
      <c r="DZK23"/>
      <c r="DZL23"/>
      <c r="DZM23"/>
      <c r="DZN23"/>
      <c r="DZO23"/>
      <c r="DZP23"/>
      <c r="DZQ23"/>
      <c r="DZR23"/>
      <c r="DZS23"/>
      <c r="DZT23"/>
      <c r="DZU23"/>
      <c r="DZV23"/>
      <c r="DZW23"/>
      <c r="DZX23"/>
      <c r="DZY23"/>
      <c r="DZZ23"/>
      <c r="EAA23"/>
      <c r="EAB23"/>
      <c r="EAC23"/>
      <c r="EAD23"/>
      <c r="EAE23"/>
      <c r="EAF23"/>
      <c r="EAG23"/>
      <c r="EAH23"/>
      <c r="EAI23"/>
      <c r="EAJ23"/>
      <c r="EAK23"/>
      <c r="EAL23"/>
      <c r="EAM23"/>
      <c r="EAN23"/>
      <c r="EAO23"/>
      <c r="EAP23"/>
      <c r="EAQ23"/>
      <c r="EAR23"/>
      <c r="EAS23"/>
      <c r="EAT23"/>
      <c r="EAU23"/>
      <c r="EAV23"/>
      <c r="EAW23"/>
      <c r="EAX23"/>
      <c r="EAY23"/>
      <c r="EAZ23"/>
      <c r="EBA23"/>
      <c r="EBB23"/>
      <c r="EBC23"/>
      <c r="EBD23"/>
      <c r="EBE23"/>
      <c r="EBF23"/>
      <c r="EBG23"/>
      <c r="EBH23"/>
      <c r="EBI23"/>
      <c r="EBJ23"/>
      <c r="EBK23"/>
      <c r="EBL23"/>
      <c r="EBM23"/>
      <c r="EBN23"/>
      <c r="EBO23"/>
      <c r="EBP23"/>
      <c r="EBQ23"/>
      <c r="EBR23"/>
      <c r="EBS23"/>
      <c r="EBT23"/>
      <c r="EBU23"/>
      <c r="EBV23"/>
      <c r="EBW23"/>
      <c r="EBX23"/>
      <c r="EBY23"/>
      <c r="EBZ23"/>
      <c r="ECA23"/>
      <c r="ECB23"/>
      <c r="ECC23"/>
      <c r="ECD23"/>
      <c r="ECE23"/>
      <c r="ECF23"/>
      <c r="ECG23"/>
      <c r="ECH23"/>
      <c r="ECI23"/>
      <c r="ECJ23"/>
      <c r="ECK23"/>
      <c r="ECL23"/>
      <c r="ECM23"/>
      <c r="ECN23"/>
      <c r="ECO23"/>
      <c r="ECP23"/>
      <c r="ECQ23"/>
      <c r="ECR23"/>
      <c r="ECS23"/>
      <c r="ECT23"/>
      <c r="ECU23"/>
      <c r="ECV23"/>
      <c r="ECW23"/>
      <c r="ECX23"/>
      <c r="ECY23"/>
      <c r="ECZ23"/>
      <c r="EDA23"/>
      <c r="EDB23"/>
      <c r="EDC23"/>
      <c r="EDD23"/>
      <c r="EDE23"/>
      <c r="EDF23"/>
      <c r="EDG23"/>
      <c r="EDH23"/>
      <c r="EDI23"/>
      <c r="EDJ23"/>
      <c r="EDK23"/>
      <c r="EDL23"/>
      <c r="EDM23"/>
      <c r="EDN23"/>
      <c r="EDO23"/>
      <c r="EDP23"/>
      <c r="EDQ23"/>
    </row>
    <row r="28" spans="2:3501" x14ac:dyDescent="0.2">
      <c r="B28" s="1" t="s">
        <v>683</v>
      </c>
    </row>
    <row r="877141" spans="13:13" x14ac:dyDescent="0.2">
      <c r="M877141" s="11" t="e">
        <f>SUM(#REF!)</f>
        <v>#REF!</v>
      </c>
    </row>
  </sheetData>
  <sortState xmlns:xlrd2="http://schemas.microsoft.com/office/spreadsheetml/2017/richdata2" ref="A8:O14">
    <sortCondition descending="1" ref="F8:F14"/>
  </sortState>
  <mergeCells count="4">
    <mergeCell ref="G6:H6"/>
    <mergeCell ref="A2:N2"/>
    <mergeCell ref="A3:N3"/>
    <mergeCell ref="A4:N4"/>
  </mergeCells>
  <pageMargins left="0.17" right="0.17" top="0.62" bottom="0.17" header="0.31496062992125984" footer="0.17"/>
  <pageSetup paperSize="5" scale="53" fitToHeight="0" orientation="landscape" r:id="rId1"/>
  <rowBreaks count="2" manualBreakCount="2">
    <brk id="22" max="10" man="1"/>
    <brk id="45" max="10" man="1"/>
  </row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544F8717C9ACB448C12FDEBB3161D79" ma:contentTypeVersion="18" ma:contentTypeDescription="Create a new document." ma:contentTypeScope="" ma:versionID="88621a009b7b61aa6b20a63b7691a559">
  <xsd:schema xmlns:xsd="http://www.w3.org/2001/XMLSchema" xmlns:xs="http://www.w3.org/2001/XMLSchema" xmlns:p="http://schemas.microsoft.com/office/2006/metadata/properties" xmlns:ns2="bb6b0d22-0a16-4c1a-9b76-95dfb845d415" xmlns:ns3="d39205a1-5442-419a-b1e5-b39410ee3123" targetNamespace="http://schemas.microsoft.com/office/2006/metadata/properties" ma:root="true" ma:fieldsID="f803bb66573d0a2204e1f817fcb85a04" ns2:_="" ns3:_="">
    <xsd:import namespace="bb6b0d22-0a16-4c1a-9b76-95dfb845d415"/>
    <xsd:import namespace="d39205a1-5442-419a-b1e5-b39410ee312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LengthInSecond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b6b0d22-0a16-4c1a-9b76-95dfb845d41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LengthInSeconds" ma:index="1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c5897501-dae5-4a7c-aa0b-8da91be5615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39205a1-5442-419a-b1e5-b39410ee3123" elementFormDefault="qualified">
    <xsd:import namespace="http://schemas.microsoft.com/office/2006/documentManagement/types"/>
    <xsd:import namespace="http://schemas.microsoft.com/office/infopath/2007/PartnerControls"/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dc40e8d0-a452-42f7-af61-164b7a316f91}" ma:internalName="TaxCatchAll" ma:showField="CatchAllData" ma:web="d39205a1-5442-419a-b1e5-b39410ee312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bb6b0d22-0a16-4c1a-9b76-95dfb845d415">
      <Terms xmlns="http://schemas.microsoft.com/office/infopath/2007/PartnerControls"/>
    </lcf76f155ced4ddcb4097134ff3c332f>
    <TaxCatchAll xmlns="d39205a1-5442-419a-b1e5-b39410ee3123" xsi:nil="true"/>
  </documentManagement>
</p:properties>
</file>

<file path=customXml/itemProps1.xml><?xml version="1.0" encoding="utf-8"?>
<ds:datastoreItem xmlns:ds="http://schemas.openxmlformats.org/officeDocument/2006/customXml" ds:itemID="{521F1328-ED94-4FC7-AC62-3B9C9A25775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b6b0d22-0a16-4c1a-9b76-95dfb845d415"/>
    <ds:schemaRef ds:uri="d39205a1-5442-419a-b1e5-b39410ee312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B53B7AF-8626-4907-87F5-4A70941566C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71DCC4A-8C20-4156-9075-D257B105D1EB}">
  <ds:schemaRefs>
    <ds:schemaRef ds:uri="http://schemas.microsoft.com/office/2006/metadata/properties"/>
    <ds:schemaRef ds:uri="http://purl.org/dc/terms/"/>
    <ds:schemaRef ds:uri="http://schemas.microsoft.com/office/2006/documentManagement/types"/>
    <ds:schemaRef ds:uri="http://purl.org/dc/elements/1.1/"/>
    <ds:schemaRef ds:uri="http://schemas.microsoft.com/office/infopath/2007/PartnerControls"/>
    <ds:schemaRef ds:uri="http://purl.org/dc/dcmitype/"/>
    <ds:schemaRef ds:uri="http://www.w3.org/XML/1998/namespace"/>
    <ds:schemaRef ds:uri="http://schemas.openxmlformats.org/package/2006/metadata/core-properties"/>
    <ds:schemaRef ds:uri="d39205a1-5442-419a-b1e5-b39410ee3123"/>
    <ds:schemaRef ds:uri="bb6b0d22-0a16-4c1a-9b76-95dfb845d415"/>
  </ds:schemaRefs>
</ds:datastoreItem>
</file>

<file path=docMetadata/LabelInfo.xml><?xml version="1.0" encoding="utf-8"?>
<clbl:labelList xmlns:clbl="http://schemas.microsoft.com/office/2020/mipLabelMetadata">
  <clbl:label id="{b5510b9d-1611-4022-8488-41b0fd106d01}" enabled="1" method="Standard" siteId="{84c19291-14ab-4867-8582-dbea5badaa1d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7</vt:i4>
      </vt:variant>
    </vt:vector>
  </HeadingPairs>
  <TitlesOfParts>
    <vt:vector size="11" baseType="lpstr">
      <vt:lpstr>NOMINA FIJOS </vt:lpstr>
      <vt:lpstr>PERSONAL TEMPORAL</vt:lpstr>
      <vt:lpstr>SUPLENCIA FIJOS</vt:lpstr>
      <vt:lpstr>TRAMITE PENSION </vt:lpstr>
      <vt:lpstr>'NOMINA FIJOS '!Área_de_impresión</vt:lpstr>
      <vt:lpstr>'PERSONAL TEMPORAL'!Área_de_impresión</vt:lpstr>
      <vt:lpstr>'SUPLENCIA FIJOS'!Área_de_impresión</vt:lpstr>
      <vt:lpstr>'TRAMITE PENSION '!Área_de_impresión</vt:lpstr>
      <vt:lpstr>'NOMINA FIJOS '!Títulos_a_imprimir</vt:lpstr>
      <vt:lpstr>'PERSONAL TEMPORAL'!Títulos_a_imprimir</vt:lpstr>
      <vt:lpstr>'SUPLENCIA FIJOS'!Títulos_a_imprimir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Luz A. Grullon A.</dc:creator>
  <cp:lastModifiedBy>Pablo J. Páez Solano</cp:lastModifiedBy>
  <cp:lastPrinted>2024-04-22T15:35:53Z</cp:lastPrinted>
  <dcterms:created xsi:type="dcterms:W3CDTF">2019-01-11T19:06:47Z</dcterms:created>
  <dcterms:modified xsi:type="dcterms:W3CDTF">2024-04-22T19:01:30Z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0x0101003544F8717C9ACB448C12FDEBB3161D79</vt:lpwstr>
  </property>
  <property fmtid="{D5CDD505-2E9C-101B-9397-08002B2CF9AE}" pid="3" name="MediaServiceImageTags">
    <vt:lpwstr/>
  </property>
</Properties>
</file>