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8D53D3A7-FCFC-4BD5-AE93-A527EF593634}" xr6:coauthVersionLast="47" xr6:coauthVersionMax="47" xr10:uidLastSave="{00000000-0000-0000-0000-000000000000}"/>
  <bookViews>
    <workbookView xWindow="-120" yWindow="-120" windowWidth="29040" windowHeight="15720" tabRatio="603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'!$A$1:$P$393</definedName>
    <definedName name="_xlnm.Print_Area" localSheetId="1">'PERSONAL TEMPORAL'!$A$1:$R$272</definedName>
    <definedName name="_xlnm.Print_Area" localSheetId="2">'SUPLENCIA FIJOS'!$B$1:$L$134</definedName>
    <definedName name="_xlnm.Print_Area" localSheetId="3">'TRAMITE PENSION '!$A$1:$O$24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1" i="4" l="1"/>
  <c r="A123" i="4"/>
  <c r="A122" i="4"/>
  <c r="A121" i="4"/>
  <c r="O19" i="4"/>
  <c r="P19" i="4"/>
  <c r="O24" i="4"/>
  <c r="P24" i="4"/>
  <c r="O28" i="4"/>
  <c r="P28" i="4"/>
  <c r="O34" i="4"/>
  <c r="P34" i="4"/>
  <c r="O41" i="4"/>
  <c r="P41" i="4"/>
  <c r="O48" i="4"/>
  <c r="P48" i="4"/>
  <c r="O52" i="4"/>
  <c r="P52" i="4"/>
  <c r="O58" i="4"/>
  <c r="P58" i="4"/>
  <c r="O64" i="4"/>
  <c r="P64" i="4"/>
  <c r="O73" i="4"/>
  <c r="P73" i="4"/>
  <c r="O77" i="4"/>
  <c r="P77" i="4"/>
  <c r="O83" i="4"/>
  <c r="P83" i="4"/>
  <c r="O90" i="4"/>
  <c r="P90" i="4"/>
  <c r="O97" i="4"/>
  <c r="P97" i="4"/>
  <c r="O101" i="4"/>
  <c r="P101" i="4"/>
  <c r="O104" i="4"/>
  <c r="P104" i="4"/>
  <c r="O111" i="4"/>
  <c r="P111" i="4"/>
  <c r="O117" i="4"/>
  <c r="P117" i="4"/>
  <c r="O124" i="4"/>
  <c r="P124" i="4"/>
  <c r="O129" i="4"/>
  <c r="P129" i="4"/>
  <c r="O138" i="4"/>
  <c r="P138" i="4"/>
  <c r="O143" i="4"/>
  <c r="P143" i="4"/>
  <c r="O150" i="4"/>
  <c r="P150" i="4"/>
  <c r="O155" i="4"/>
  <c r="P155" i="4"/>
  <c r="O159" i="4"/>
  <c r="P159" i="4"/>
  <c r="O166" i="4"/>
  <c r="P166" i="4"/>
  <c r="O172" i="4"/>
  <c r="P172" i="4"/>
  <c r="O176" i="4"/>
  <c r="P176" i="4"/>
  <c r="O180" i="4"/>
  <c r="P180" i="4"/>
  <c r="O187" i="4"/>
  <c r="P187" i="4"/>
  <c r="O196" i="4"/>
  <c r="P196" i="4"/>
  <c r="O200" i="4"/>
  <c r="P200" i="4"/>
  <c r="P205" i="4"/>
  <c r="O205" i="4"/>
  <c r="O210" i="4"/>
  <c r="P210" i="4"/>
  <c r="O217" i="4"/>
  <c r="P217" i="4"/>
  <c r="O221" i="4"/>
  <c r="P221" i="4"/>
  <c r="O227" i="4"/>
  <c r="P227" i="4"/>
  <c r="O231" i="4"/>
  <c r="P231" i="4"/>
  <c r="O236" i="4"/>
  <c r="P236" i="4"/>
  <c r="O242" i="4"/>
  <c r="P242" i="4"/>
  <c r="O248" i="4"/>
  <c r="P248" i="4"/>
  <c r="O253" i="4"/>
  <c r="P253" i="4"/>
  <c r="O259" i="4"/>
  <c r="P259" i="4"/>
  <c r="O263" i="4"/>
  <c r="P263" i="4"/>
  <c r="O268" i="4"/>
  <c r="P268" i="4"/>
  <c r="O303" i="4"/>
  <c r="P303" i="4"/>
  <c r="O312" i="4"/>
  <c r="P312" i="4"/>
  <c r="O336" i="4"/>
  <c r="P336" i="4"/>
  <c r="O341" i="4"/>
  <c r="P341" i="4"/>
  <c r="O345" i="4"/>
  <c r="P345" i="4"/>
  <c r="O349" i="4"/>
  <c r="P349" i="4"/>
  <c r="O353" i="4"/>
  <c r="P353" i="4"/>
  <c r="O360" i="4"/>
  <c r="P360" i="4"/>
  <c r="O365" i="4"/>
  <c r="P365" i="4"/>
  <c r="O386" i="4"/>
  <c r="P386" i="4"/>
  <c r="Q11" i="13"/>
  <c r="R11" i="13"/>
  <c r="Q19" i="13"/>
  <c r="R19" i="13"/>
  <c r="Q25" i="13"/>
  <c r="R25" i="13"/>
  <c r="Q29" i="13"/>
  <c r="R29" i="13"/>
  <c r="Q35" i="13"/>
  <c r="R35" i="13"/>
  <c r="Q43" i="13"/>
  <c r="R43" i="13"/>
  <c r="Q48" i="13"/>
  <c r="R48" i="13"/>
  <c r="Q54" i="13"/>
  <c r="R54" i="13"/>
  <c r="Q59" i="13"/>
  <c r="R59" i="13"/>
  <c r="Q65" i="13"/>
  <c r="R65" i="13"/>
  <c r="Q69" i="13"/>
  <c r="R69" i="13"/>
  <c r="Q77" i="13"/>
  <c r="R77" i="13"/>
  <c r="Q82" i="13"/>
  <c r="R82" i="13"/>
  <c r="Q87" i="13"/>
  <c r="R87" i="13"/>
  <c r="Q90" i="13"/>
  <c r="R90" i="13"/>
  <c r="Q95" i="13"/>
  <c r="R95" i="13"/>
  <c r="Q101" i="13"/>
  <c r="R101" i="13"/>
  <c r="Q105" i="13"/>
  <c r="R105" i="13"/>
  <c r="Q110" i="13"/>
  <c r="R110" i="13"/>
  <c r="Q113" i="13"/>
  <c r="R113" i="13"/>
  <c r="Q117" i="13"/>
  <c r="R117" i="13"/>
  <c r="Q123" i="13"/>
  <c r="R123" i="13"/>
  <c r="Q128" i="13"/>
  <c r="R128" i="13"/>
  <c r="Q133" i="13"/>
  <c r="R133" i="13"/>
  <c r="Q138" i="13"/>
  <c r="R138" i="13"/>
  <c r="Q146" i="13"/>
  <c r="R146" i="13"/>
  <c r="Q151" i="13"/>
  <c r="R151" i="13"/>
  <c r="Q156" i="13"/>
  <c r="R156" i="13"/>
  <c r="Q161" i="13"/>
  <c r="R161" i="13"/>
  <c r="Q167" i="13"/>
  <c r="R167" i="13"/>
  <c r="Q174" i="13"/>
  <c r="R174" i="13"/>
  <c r="Q178" i="13"/>
  <c r="R178" i="13"/>
  <c r="Q184" i="13"/>
  <c r="R184" i="13"/>
  <c r="Q189" i="13"/>
  <c r="R189" i="13"/>
  <c r="Q193" i="13"/>
  <c r="R193" i="13"/>
  <c r="Q202" i="13"/>
  <c r="R202" i="13"/>
  <c r="Q211" i="13"/>
  <c r="R211" i="13"/>
  <c r="Q216" i="13"/>
  <c r="R216" i="13"/>
  <c r="Q223" i="13"/>
  <c r="R223" i="13"/>
  <c r="Q227" i="13"/>
  <c r="R227" i="13"/>
  <c r="Q231" i="13"/>
  <c r="R231" i="13"/>
  <c r="Q235" i="13"/>
  <c r="R235" i="13"/>
  <c r="Q241" i="13"/>
  <c r="R241" i="13"/>
  <c r="Q244" i="13"/>
  <c r="R244" i="13"/>
  <c r="Q248" i="13"/>
  <c r="R248" i="13"/>
  <c r="Q253" i="13"/>
  <c r="R253" i="13"/>
  <c r="Q257" i="13" l="1"/>
  <c r="R257" i="13"/>
  <c r="Q262" i="13"/>
  <c r="R262" i="13"/>
  <c r="Q266" i="13"/>
  <c r="R266" i="13"/>
  <c r="K123" i="16"/>
  <c r="L123" i="16"/>
  <c r="K119" i="16"/>
  <c r="L119" i="16"/>
  <c r="K115" i="16"/>
  <c r="L115" i="16"/>
  <c r="K110" i="16"/>
  <c r="L110" i="16"/>
  <c r="K106" i="16"/>
  <c r="L106" i="16"/>
  <c r="K102" i="16"/>
  <c r="L102" i="16"/>
  <c r="L98" i="16"/>
  <c r="K98" i="16"/>
  <c r="K92" i="16"/>
  <c r="L92" i="16"/>
  <c r="K88" i="16"/>
  <c r="L88" i="16"/>
  <c r="K83" i="16"/>
  <c r="L83" i="16"/>
  <c r="K78" i="16"/>
  <c r="L78" i="16"/>
  <c r="K73" i="16"/>
  <c r="L73" i="16"/>
  <c r="K69" i="16"/>
  <c r="L69" i="16"/>
  <c r="K65" i="16"/>
  <c r="L65" i="16"/>
  <c r="K61" i="16"/>
  <c r="L61" i="16"/>
  <c r="K58" i="16"/>
  <c r="L58" i="16"/>
  <c r="K53" i="16"/>
  <c r="L53" i="16"/>
  <c r="K50" i="16"/>
  <c r="L50" i="16"/>
  <c r="K45" i="16"/>
  <c r="L45" i="16"/>
  <c r="K41" i="16"/>
  <c r="L41" i="16"/>
  <c r="K36" i="16"/>
  <c r="L36" i="16"/>
  <c r="K32" i="16"/>
  <c r="L32" i="16"/>
  <c r="K28" i="16"/>
  <c r="L28" i="16"/>
  <c r="K25" i="16"/>
  <c r="L25" i="16"/>
  <c r="K21" i="16"/>
  <c r="L21" i="16"/>
  <c r="K17" i="16"/>
  <c r="L17" i="16"/>
  <c r="K13" i="16"/>
  <c r="L13" i="16"/>
  <c r="K9" i="16"/>
  <c r="L9" i="16"/>
  <c r="N17" i="14"/>
  <c r="O17" i="14"/>
  <c r="I268" i="13"/>
  <c r="J268" i="13"/>
  <c r="K268" i="13"/>
  <c r="L268" i="13"/>
  <c r="M268" i="13"/>
  <c r="N268" i="13"/>
  <c r="O268" i="13"/>
  <c r="P268" i="13"/>
  <c r="Q268" i="13"/>
  <c r="R268" i="13"/>
  <c r="H268" i="13"/>
  <c r="A251" i="13"/>
  <c r="P244" i="13"/>
  <c r="O244" i="13"/>
  <c r="K244" i="13"/>
  <c r="H244" i="13"/>
  <c r="J243" i="13"/>
  <c r="J244" i="13" s="1"/>
  <c r="I243" i="13"/>
  <c r="I244" i="13" s="1"/>
  <c r="J192" i="13"/>
  <c r="J193" i="13" s="1"/>
  <c r="L243" i="13" l="1"/>
  <c r="Q243" i="13" s="1"/>
  <c r="R243" i="13" s="1"/>
  <c r="I17" i="13"/>
  <c r="J17" i="13"/>
  <c r="I18" i="13"/>
  <c r="J18" i="13"/>
  <c r="K11" i="13"/>
  <c r="O11" i="13"/>
  <c r="P11" i="13"/>
  <c r="H11" i="13"/>
  <c r="A14" i="13"/>
  <c r="K19" i="13"/>
  <c r="O19" i="13"/>
  <c r="P19" i="13"/>
  <c r="H19" i="13"/>
  <c r="F388" i="4"/>
  <c r="N303" i="4"/>
  <c r="H171" i="4"/>
  <c r="J171" i="4" s="1"/>
  <c r="K171" i="4" s="1"/>
  <c r="L171" i="4" s="1"/>
  <c r="G171" i="4"/>
  <c r="I172" i="4"/>
  <c r="M172" i="4"/>
  <c r="N172" i="4"/>
  <c r="F172" i="4"/>
  <c r="G17" i="14"/>
  <c r="H17" i="14"/>
  <c r="I17" i="14"/>
  <c r="J17" i="14"/>
  <c r="K17" i="14"/>
  <c r="L17" i="14"/>
  <c r="M17" i="14"/>
  <c r="F17" i="14"/>
  <c r="L16" i="14"/>
  <c r="K16" i="14"/>
  <c r="J16" i="14"/>
  <c r="H16" i="14"/>
  <c r="G16" i="14"/>
  <c r="N16" i="14"/>
  <c r="O16" i="14" s="1"/>
  <c r="O15" i="14"/>
  <c r="N15" i="14"/>
  <c r="L15" i="14"/>
  <c r="K15" i="14"/>
  <c r="J15" i="14"/>
  <c r="J12" i="14"/>
  <c r="H15" i="14"/>
  <c r="G15" i="14"/>
  <c r="H125" i="16"/>
  <c r="I125" i="16"/>
  <c r="J125" i="16"/>
  <c r="K216" i="13"/>
  <c r="O216" i="13"/>
  <c r="P216" i="13"/>
  <c r="H216" i="13"/>
  <c r="J215" i="13"/>
  <c r="I215" i="13"/>
  <c r="K138" i="13"/>
  <c r="O138" i="13"/>
  <c r="P138" i="13"/>
  <c r="H138" i="13"/>
  <c r="O113" i="13"/>
  <c r="K113" i="13"/>
  <c r="H113" i="13"/>
  <c r="J112" i="13"/>
  <c r="J113" i="13" s="1"/>
  <c r="I112" i="13"/>
  <c r="I113" i="13" s="1"/>
  <c r="K105" i="13"/>
  <c r="O105" i="13"/>
  <c r="P105" i="13"/>
  <c r="H105" i="13"/>
  <c r="J104" i="13"/>
  <c r="I104" i="13"/>
  <c r="H82" i="13"/>
  <c r="K77" i="13"/>
  <c r="O77" i="13"/>
  <c r="P77" i="13"/>
  <c r="H77" i="13"/>
  <c r="J76" i="13"/>
  <c r="I76" i="13"/>
  <c r="G332" i="4"/>
  <c r="F336" i="4"/>
  <c r="I336" i="4"/>
  <c r="M336" i="4"/>
  <c r="N336" i="4"/>
  <c r="G335" i="4"/>
  <c r="H335" i="4"/>
  <c r="G334" i="4"/>
  <c r="H334" i="4"/>
  <c r="G333" i="4"/>
  <c r="H333" i="4"/>
  <c r="H332" i="4"/>
  <c r="I312" i="4"/>
  <c r="M312" i="4"/>
  <c r="N312" i="4"/>
  <c r="F312" i="4"/>
  <c r="G311" i="4"/>
  <c r="H311" i="4"/>
  <c r="I303" i="4"/>
  <c r="M303" i="4"/>
  <c r="F303" i="4"/>
  <c r="G299" i="4"/>
  <c r="G298" i="4"/>
  <c r="G302" i="4"/>
  <c r="H302" i="4"/>
  <c r="G301" i="4"/>
  <c r="H301" i="4"/>
  <c r="G300" i="4"/>
  <c r="H300" i="4"/>
  <c r="H299" i="4"/>
  <c r="I90" i="4"/>
  <c r="M90" i="4"/>
  <c r="N90" i="4"/>
  <c r="F90" i="4"/>
  <c r="I24" i="4"/>
  <c r="M243" i="13" l="1"/>
  <c r="L244" i="13"/>
  <c r="L17" i="13"/>
  <c r="M17" i="13" s="1"/>
  <c r="N17" i="13" s="1"/>
  <c r="Q17" i="13" s="1"/>
  <c r="R17" i="13" s="1"/>
  <c r="L215" i="13"/>
  <c r="M215" i="13" s="1"/>
  <c r="N215" i="13" s="1"/>
  <c r="Q215" i="13" s="1"/>
  <c r="R215" i="13" s="1"/>
  <c r="L18" i="13"/>
  <c r="M18" i="13" s="1"/>
  <c r="N18" i="13" s="1"/>
  <c r="Q18" i="13" s="1"/>
  <c r="R18" i="13" s="1"/>
  <c r="K125" i="16"/>
  <c r="L104" i="13"/>
  <c r="M104" i="13" s="1"/>
  <c r="N104" i="13" s="1"/>
  <c r="P113" i="13"/>
  <c r="L112" i="13"/>
  <c r="L76" i="13"/>
  <c r="M76" i="13" s="1"/>
  <c r="N76" i="13" s="1"/>
  <c r="Q76" i="13" s="1"/>
  <c r="R76" i="13" s="1"/>
  <c r="J335" i="4"/>
  <c r="J334" i="4"/>
  <c r="J333" i="4"/>
  <c r="J332" i="4"/>
  <c r="J311" i="4"/>
  <c r="J302" i="4"/>
  <c r="J301" i="4"/>
  <c r="J300" i="4"/>
  <c r="J299" i="4"/>
  <c r="M244" i="13" l="1"/>
  <c r="L113" i="13"/>
  <c r="M112" i="13"/>
  <c r="Q104" i="13"/>
  <c r="K335" i="4"/>
  <c r="K334" i="4"/>
  <c r="K333" i="4"/>
  <c r="K332" i="4"/>
  <c r="K311" i="4"/>
  <c r="K302" i="4"/>
  <c r="K301" i="4"/>
  <c r="K300" i="4"/>
  <c r="K299" i="4"/>
  <c r="K25" i="13"/>
  <c r="O25" i="13"/>
  <c r="H25" i="13"/>
  <c r="H13" i="14"/>
  <c r="G13" i="14"/>
  <c r="J13" i="14" s="1"/>
  <c r="K13" i="14" s="1"/>
  <c r="L13" i="14" s="1"/>
  <c r="N13" i="14" s="1"/>
  <c r="O13" i="14" s="1"/>
  <c r="H224" i="4"/>
  <c r="G224" i="4"/>
  <c r="I227" i="4"/>
  <c r="M227" i="4"/>
  <c r="N227" i="4"/>
  <c r="F227" i="4"/>
  <c r="N244" i="13" l="1"/>
  <c r="O171" i="4"/>
  <c r="M113" i="13"/>
  <c r="N112" i="13"/>
  <c r="R104" i="13"/>
  <c r="L335" i="4"/>
  <c r="O335" i="4" s="1"/>
  <c r="P335" i="4" s="1"/>
  <c r="L334" i="4"/>
  <c r="O334" i="4" s="1"/>
  <c r="P334" i="4" s="1"/>
  <c r="L333" i="4"/>
  <c r="O333" i="4" s="1"/>
  <c r="P333" i="4" s="1"/>
  <c r="L332" i="4"/>
  <c r="O332" i="4" s="1"/>
  <c r="P332" i="4" s="1"/>
  <c r="J224" i="4"/>
  <c r="K224" i="4" s="1"/>
  <c r="L311" i="4"/>
  <c r="L302" i="4"/>
  <c r="O302" i="4" s="1"/>
  <c r="P302" i="4" s="1"/>
  <c r="L301" i="4"/>
  <c r="O301" i="4" s="1"/>
  <c r="P301" i="4" s="1"/>
  <c r="L300" i="4"/>
  <c r="O300" i="4" s="1"/>
  <c r="P300" i="4" s="1"/>
  <c r="L299" i="4"/>
  <c r="O299" i="4" s="1"/>
  <c r="P299" i="4" s="1"/>
  <c r="P171" i="4" l="1"/>
  <c r="N113" i="13"/>
  <c r="Q112" i="13"/>
  <c r="O311" i="4"/>
  <c r="L224" i="4"/>
  <c r="R112" i="13" l="1"/>
  <c r="P311" i="4"/>
  <c r="O224" i="4"/>
  <c r="P224" i="4" l="1"/>
  <c r="N19" i="4"/>
  <c r="H156" i="13" l="1"/>
  <c r="H151" i="13"/>
  <c r="H59" i="13"/>
  <c r="H54" i="13"/>
  <c r="F34" i="4"/>
  <c r="F360" i="4"/>
  <c r="A272" i="4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6" i="4" s="1"/>
  <c r="F124" i="4"/>
  <c r="J115" i="16" l="1"/>
  <c r="G58" i="16"/>
  <c r="G50" i="16"/>
  <c r="J41" i="16"/>
  <c r="G41" i="16"/>
  <c r="I137" i="13" l="1"/>
  <c r="J137" i="13"/>
  <c r="K117" i="13"/>
  <c r="O117" i="13"/>
  <c r="P117" i="13"/>
  <c r="H117" i="13"/>
  <c r="I116" i="13"/>
  <c r="J116" i="13"/>
  <c r="K101" i="13"/>
  <c r="O101" i="13"/>
  <c r="H101" i="13"/>
  <c r="I100" i="13"/>
  <c r="J100" i="13"/>
  <c r="I64" i="13"/>
  <c r="J64" i="13"/>
  <c r="K65" i="13"/>
  <c r="O65" i="13"/>
  <c r="P65" i="13"/>
  <c r="H65" i="13"/>
  <c r="I360" i="4"/>
  <c r="M360" i="4"/>
  <c r="N360" i="4"/>
  <c r="G359" i="4"/>
  <c r="H359" i="4"/>
  <c r="G271" i="4"/>
  <c r="H271" i="4"/>
  <c r="F143" i="4"/>
  <c r="G12" i="14"/>
  <c r="K12" i="14" s="1"/>
  <c r="L12" i="14" s="1"/>
  <c r="N12" i="14" s="1"/>
  <c r="H12" i="14"/>
  <c r="H142" i="4"/>
  <c r="G142" i="4"/>
  <c r="H121" i="4"/>
  <c r="G121" i="4"/>
  <c r="L137" i="13" l="1"/>
  <c r="M137" i="13" s="1"/>
  <c r="N137" i="13" s="1"/>
  <c r="Q137" i="13" s="1"/>
  <c r="O12" i="14"/>
  <c r="J359" i="4"/>
  <c r="K359" i="4" s="1"/>
  <c r="L100" i="13"/>
  <c r="M100" i="13" s="1"/>
  <c r="N100" i="13" s="1"/>
  <c r="Q100" i="13" s="1"/>
  <c r="L116" i="13"/>
  <c r="M116" i="13" s="1"/>
  <c r="N116" i="13" s="1"/>
  <c r="Q116" i="13" s="1"/>
  <c r="R116" i="13" s="1"/>
  <c r="L64" i="13"/>
  <c r="M64" i="13" s="1"/>
  <c r="O359" i="4"/>
  <c r="J271" i="4"/>
  <c r="K271" i="4" s="1"/>
  <c r="L271" i="4" s="1"/>
  <c r="O271" i="4" s="1"/>
  <c r="P271" i="4" s="1"/>
  <c r="J142" i="4"/>
  <c r="K142" i="4" s="1"/>
  <c r="L142" i="4" s="1"/>
  <c r="O142" i="4" s="1"/>
  <c r="P142" i="4" s="1"/>
  <c r="J121" i="4"/>
  <c r="K121" i="4" s="1"/>
  <c r="L121" i="4" s="1"/>
  <c r="O121" i="4" s="1"/>
  <c r="P121" i="4" s="1"/>
  <c r="R137" i="13" l="1"/>
  <c r="R100" i="13"/>
  <c r="P359" i="4"/>
  <c r="H146" i="13" l="1"/>
  <c r="K97" i="16"/>
  <c r="K91" i="16"/>
  <c r="M388" i="4" l="1"/>
  <c r="K14" i="14" l="1"/>
  <c r="L14" i="14" s="1"/>
  <c r="N14" i="14" s="1"/>
  <c r="O14" i="14" s="1"/>
  <c r="K113" i="16" l="1"/>
  <c r="L113" i="16" l="1"/>
  <c r="K248" i="13"/>
  <c r="K257" i="13"/>
  <c r="H123" i="16" l="1"/>
  <c r="I123" i="16"/>
  <c r="J123" i="16"/>
  <c r="G123" i="16"/>
  <c r="J58" i="16"/>
  <c r="H50" i="16"/>
  <c r="I50" i="16"/>
  <c r="J50" i="16"/>
  <c r="K49" i="16"/>
  <c r="L49" i="16" s="1"/>
  <c r="K40" i="16"/>
  <c r="L40" i="16" l="1"/>
  <c r="H266" i="13"/>
  <c r="K266" i="13"/>
  <c r="O266" i="13"/>
  <c r="P266" i="13"/>
  <c r="K146" i="13"/>
  <c r="O146" i="13"/>
  <c r="P146" i="13"/>
  <c r="J142" i="13"/>
  <c r="I142" i="13"/>
  <c r="K35" i="13"/>
  <c r="O35" i="13"/>
  <c r="P35" i="13"/>
  <c r="H35" i="13"/>
  <c r="J34" i="13"/>
  <c r="I34" i="13"/>
  <c r="L34" i="13" l="1"/>
  <c r="M34" i="13" s="1"/>
  <c r="N34" i="13" s="1"/>
  <c r="Q34" i="13" s="1"/>
  <c r="R34" i="13" s="1"/>
  <c r="L142" i="13"/>
  <c r="M142" i="13" s="1"/>
  <c r="N142" i="13" s="1"/>
  <c r="Q142" i="13" s="1"/>
  <c r="R142" i="13" s="1"/>
  <c r="H211" i="13"/>
  <c r="K48" i="16" l="1"/>
  <c r="H202" i="13"/>
  <c r="K54" i="13" l="1"/>
  <c r="O54" i="13"/>
  <c r="P54" i="13"/>
  <c r="J51" i="13"/>
  <c r="I51" i="13"/>
  <c r="K48" i="13"/>
  <c r="O48" i="13"/>
  <c r="P48" i="13"/>
  <c r="H48" i="13"/>
  <c r="F242" i="4"/>
  <c r="N386" i="4"/>
  <c r="I386" i="4"/>
  <c r="I242" i="4"/>
  <c r="N242" i="4"/>
  <c r="H241" i="4"/>
  <c r="G241" i="4"/>
  <c r="J241" i="4" l="1"/>
  <c r="K241" i="4" s="1"/>
  <c r="L241" i="4" s="1"/>
  <c r="O241" i="4" s="1"/>
  <c r="P241" i="4" s="1"/>
  <c r="L51" i="13"/>
  <c r="M51" i="13" s="1"/>
  <c r="N51" i="13" l="1"/>
  <c r="Q51" i="13" s="1"/>
  <c r="R51" i="13" s="1"/>
  <c r="I73" i="4"/>
  <c r="N64" i="4"/>
  <c r="I34" i="4"/>
  <c r="N34" i="4"/>
  <c r="K122" i="16"/>
  <c r="G115" i="16"/>
  <c r="L122" i="16" l="1"/>
  <c r="K241" i="13"/>
  <c r="O241" i="13"/>
  <c r="P241" i="13"/>
  <c r="H241" i="13"/>
  <c r="I221" i="13"/>
  <c r="J221" i="13"/>
  <c r="I210" i="13"/>
  <c r="J210" i="13"/>
  <c r="H174" i="13"/>
  <c r="K167" i="13"/>
  <c r="O167" i="13"/>
  <c r="H167" i="13"/>
  <c r="A22" i="4"/>
  <c r="K161" i="13"/>
  <c r="O161" i="13"/>
  <c r="P161" i="13"/>
  <c r="H161" i="13"/>
  <c r="J143" i="13"/>
  <c r="I143" i="13"/>
  <c r="K133" i="13"/>
  <c r="O133" i="13"/>
  <c r="P133" i="13"/>
  <c r="H133" i="13"/>
  <c r="J209" i="13"/>
  <c r="I209" i="13"/>
  <c r="L221" i="13" l="1"/>
  <c r="M221" i="13" s="1"/>
  <c r="N221" i="13" s="1"/>
  <c r="Q221" i="13" s="1"/>
  <c r="R221" i="13" s="1"/>
  <c r="L210" i="13"/>
  <c r="M210" i="13" s="1"/>
  <c r="L209" i="13"/>
  <c r="L143" i="13"/>
  <c r="M143" i="13" s="1"/>
  <c r="N143" i="13" s="1"/>
  <c r="Q143" i="13" s="1"/>
  <c r="R143" i="13" s="1"/>
  <c r="F386" i="4"/>
  <c r="F19" i="4"/>
  <c r="N210" i="13" l="1"/>
  <c r="Q210" i="13" s="1"/>
  <c r="R210" i="13" s="1"/>
  <c r="M209" i="13"/>
  <c r="Q209" i="13" s="1"/>
  <c r="R209" i="13" s="1"/>
  <c r="I268" i="4"/>
  <c r="N268" i="4"/>
  <c r="F268" i="4"/>
  <c r="I263" i="4"/>
  <c r="L263" i="4"/>
  <c r="N263" i="4"/>
  <c r="F263" i="4"/>
  <c r="I259" i="4"/>
  <c r="N259" i="4"/>
  <c r="F259" i="4"/>
  <c r="I253" i="4"/>
  <c r="N253" i="4"/>
  <c r="F253" i="4"/>
  <c r="I248" i="4"/>
  <c r="F248" i="4"/>
  <c r="I231" i="4"/>
  <c r="N231" i="4"/>
  <c r="F231" i="4"/>
  <c r="I221" i="4"/>
  <c r="N221" i="4"/>
  <c r="F221" i="4"/>
  <c r="I217" i="4"/>
  <c r="N217" i="4"/>
  <c r="F217" i="4"/>
  <c r="I210" i="4"/>
  <c r="F210" i="4"/>
  <c r="I205" i="4"/>
  <c r="N205" i="4"/>
  <c r="F205" i="4"/>
  <c r="I200" i="4"/>
  <c r="N200" i="4"/>
  <c r="F200" i="4"/>
  <c r="I196" i="4"/>
  <c r="F196" i="4"/>
  <c r="I180" i="4"/>
  <c r="N180" i="4"/>
  <c r="F180" i="4"/>
  <c r="I176" i="4"/>
  <c r="N176" i="4"/>
  <c r="F176" i="4"/>
  <c r="I166" i="4"/>
  <c r="N166" i="4"/>
  <c r="F166" i="4"/>
  <c r="I159" i="4"/>
  <c r="N159" i="4"/>
  <c r="F159" i="4"/>
  <c r="F155" i="4"/>
  <c r="I155" i="4"/>
  <c r="N155" i="4"/>
  <c r="I150" i="4"/>
  <c r="N150" i="4"/>
  <c r="F150" i="4"/>
  <c r="I143" i="4"/>
  <c r="N143" i="4"/>
  <c r="I138" i="4"/>
  <c r="N138" i="4"/>
  <c r="F138" i="4"/>
  <c r="I124" i="4"/>
  <c r="N124" i="4"/>
  <c r="I117" i="4"/>
  <c r="N117" i="4"/>
  <c r="F117" i="4"/>
  <c r="I111" i="4"/>
  <c r="N111" i="4"/>
  <c r="F111" i="4"/>
  <c r="I104" i="4"/>
  <c r="N104" i="4"/>
  <c r="F104" i="4"/>
  <c r="I101" i="4"/>
  <c r="N101" i="4"/>
  <c r="F101" i="4"/>
  <c r="I97" i="4"/>
  <c r="F97" i="4"/>
  <c r="I83" i="4"/>
  <c r="N83" i="4"/>
  <c r="F83" i="4"/>
  <c r="I77" i="4"/>
  <c r="N77" i="4"/>
  <c r="F77" i="4"/>
  <c r="N73" i="4"/>
  <c r="F73" i="4"/>
  <c r="I64" i="4"/>
  <c r="F64" i="4"/>
  <c r="I58" i="4"/>
  <c r="N58" i="4"/>
  <c r="F58" i="4"/>
  <c r="G52" i="4"/>
  <c r="H52" i="4"/>
  <c r="I52" i="4"/>
  <c r="N52" i="4"/>
  <c r="F52" i="4"/>
  <c r="I48" i="4"/>
  <c r="F48" i="4"/>
  <c r="I41" i="4"/>
  <c r="N41" i="4"/>
  <c r="F41" i="4"/>
  <c r="I28" i="4"/>
  <c r="N28" i="4"/>
  <c r="F28" i="4"/>
  <c r="N24" i="4"/>
  <c r="F24" i="4"/>
  <c r="I19" i="4"/>
  <c r="K211" i="13"/>
  <c r="O211" i="13"/>
  <c r="P211" i="13"/>
  <c r="K202" i="13"/>
  <c r="O202" i="13"/>
  <c r="P202" i="13"/>
  <c r="K174" i="13"/>
  <c r="O174" i="13"/>
  <c r="P174" i="13"/>
  <c r="K156" i="13"/>
  <c r="O156" i="13"/>
  <c r="P156" i="13"/>
  <c r="I236" i="4"/>
  <c r="N236" i="4"/>
  <c r="F236" i="4"/>
  <c r="I187" i="4"/>
  <c r="N187" i="4"/>
  <c r="F187" i="4"/>
  <c r="H164" i="4"/>
  <c r="I129" i="4"/>
  <c r="N129" i="4"/>
  <c r="F129" i="4"/>
  <c r="A15" i="13" l="1"/>
  <c r="A16" i="13" s="1"/>
  <c r="A17" i="13" s="1"/>
  <c r="A18" i="13" s="1"/>
  <c r="A22" i="13" s="1"/>
  <c r="I105" i="16"/>
  <c r="H105" i="16"/>
  <c r="K105" i="16" s="1"/>
  <c r="I101" i="16"/>
  <c r="H101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I41" i="16" s="1"/>
  <c r="H39" i="16"/>
  <c r="H41" i="16" s="1"/>
  <c r="I27" i="16"/>
  <c r="H27" i="16"/>
  <c r="J13" i="16"/>
  <c r="G13" i="16"/>
  <c r="I12" i="16"/>
  <c r="I13" i="16" s="1"/>
  <c r="H12" i="16"/>
  <c r="H13" i="16" s="1"/>
  <c r="K82" i="13"/>
  <c r="O82" i="13"/>
  <c r="P82" i="13"/>
  <c r="H69" i="13"/>
  <c r="K59" i="13"/>
  <c r="O59" i="13"/>
  <c r="P59" i="13"/>
  <c r="K43" i="13"/>
  <c r="O43" i="13"/>
  <c r="P43" i="13"/>
  <c r="H43" i="13"/>
  <c r="K29" i="13"/>
  <c r="O29" i="13"/>
  <c r="P29" i="13"/>
  <c r="H29" i="13"/>
  <c r="I74" i="13"/>
  <c r="J74" i="13"/>
  <c r="I14" i="13"/>
  <c r="I15" i="13"/>
  <c r="K27" i="16" l="1"/>
  <c r="L74" i="13"/>
  <c r="M74" i="13" s="1"/>
  <c r="N74" i="13" s="1"/>
  <c r="Q74" i="13" s="1"/>
  <c r="R74" i="13" s="1"/>
  <c r="G207" i="4" l="1"/>
  <c r="I365" i="4" l="1"/>
  <c r="N365" i="4"/>
  <c r="F365" i="4"/>
  <c r="I353" i="4"/>
  <c r="N353" i="4"/>
  <c r="F353" i="4"/>
  <c r="I349" i="4"/>
  <c r="N349" i="4"/>
  <c r="F349" i="4"/>
  <c r="I345" i="4"/>
  <c r="N345" i="4"/>
  <c r="F345" i="4"/>
  <c r="I341" i="4"/>
  <c r="N341" i="4"/>
  <c r="F341" i="4"/>
  <c r="G331" i="4"/>
  <c r="H331" i="4"/>
  <c r="H123" i="13"/>
  <c r="H90" i="13"/>
  <c r="H87" i="13"/>
  <c r="H262" i="13"/>
  <c r="K123" i="13"/>
  <c r="O123" i="13"/>
  <c r="P123" i="13"/>
  <c r="K262" i="13"/>
  <c r="J261" i="13"/>
  <c r="I261" i="13"/>
  <c r="I122" i="13"/>
  <c r="J122" i="13"/>
  <c r="I388" i="4" l="1"/>
  <c r="J331" i="4"/>
  <c r="L261" i="13"/>
  <c r="Q261" i="13" s="1"/>
  <c r="R261" i="13" s="1"/>
  <c r="L122" i="13"/>
  <c r="P90" i="13"/>
  <c r="O90" i="13"/>
  <c r="K90" i="13"/>
  <c r="J89" i="13"/>
  <c r="J90" i="13" s="1"/>
  <c r="I89" i="13"/>
  <c r="I90" i="13" s="1"/>
  <c r="J159" i="13"/>
  <c r="I159" i="13"/>
  <c r="K114" i="16"/>
  <c r="H106" i="16"/>
  <c r="I106" i="16"/>
  <c r="J106" i="16"/>
  <c r="G106" i="16"/>
  <c r="K331" i="4" l="1"/>
  <c r="M261" i="13"/>
  <c r="M122" i="13"/>
  <c r="N122" i="13" s="1"/>
  <c r="L89" i="13"/>
  <c r="L159" i="13"/>
  <c r="L90" i="13" l="1"/>
  <c r="M89" i="13"/>
  <c r="M159" i="13"/>
  <c r="Q122" i="13" l="1"/>
  <c r="M90" i="13"/>
  <c r="N161" i="13"/>
  <c r="R122" i="13" l="1"/>
  <c r="N90" i="13"/>
  <c r="Q89" i="13"/>
  <c r="Q159" i="13"/>
  <c r="R159" i="13" l="1"/>
  <c r="R89" i="13"/>
  <c r="H98" i="16" l="1"/>
  <c r="I98" i="16"/>
  <c r="J98" i="16"/>
  <c r="G98" i="16"/>
  <c r="L97" i="16"/>
  <c r="O257" i="13"/>
  <c r="P257" i="13"/>
  <c r="H257" i="13"/>
  <c r="K253" i="13"/>
  <c r="O253" i="13"/>
  <c r="P253" i="13"/>
  <c r="H253" i="13"/>
  <c r="O248" i="13"/>
  <c r="P248" i="13"/>
  <c r="H248" i="13"/>
  <c r="K235" i="13"/>
  <c r="O235" i="13"/>
  <c r="P235" i="13"/>
  <c r="H235" i="13"/>
  <c r="K231" i="13"/>
  <c r="O231" i="13"/>
  <c r="P231" i="13"/>
  <c r="H231" i="13"/>
  <c r="K227" i="13"/>
  <c r="O227" i="13"/>
  <c r="P227" i="13"/>
  <c r="H227" i="13"/>
  <c r="K223" i="13"/>
  <c r="O223" i="13"/>
  <c r="P223" i="13"/>
  <c r="H223" i="13"/>
  <c r="K193" i="13"/>
  <c r="O193" i="13"/>
  <c r="P193" i="13"/>
  <c r="H193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51" i="13"/>
  <c r="O151" i="13"/>
  <c r="P151" i="13"/>
  <c r="K128" i="13"/>
  <c r="O128" i="13"/>
  <c r="P128" i="13"/>
  <c r="H128" i="13"/>
  <c r="K110" i="13"/>
  <c r="O110" i="13"/>
  <c r="P110" i="13"/>
  <c r="H110" i="13"/>
  <c r="K95" i="13"/>
  <c r="O95" i="13"/>
  <c r="H95" i="13"/>
  <c r="K87" i="13"/>
  <c r="O87" i="13"/>
  <c r="P87" i="13"/>
  <c r="K69" i="13"/>
  <c r="O69" i="13"/>
  <c r="P69" i="13"/>
  <c r="J160" i="13"/>
  <c r="J161" i="13" s="1"/>
  <c r="I160" i="13"/>
  <c r="I161" i="13" s="1"/>
  <c r="P24" i="13"/>
  <c r="H226" i="4"/>
  <c r="G226" i="4"/>
  <c r="H127" i="4"/>
  <c r="G127" i="4"/>
  <c r="J42" i="13"/>
  <c r="I42" i="13"/>
  <c r="P101" i="13" l="1"/>
  <c r="P25" i="13"/>
  <c r="J127" i="4"/>
  <c r="K127" i="4" s="1"/>
  <c r="L127" i="4" s="1"/>
  <c r="O127" i="4" s="1"/>
  <c r="L160" i="13"/>
  <c r="L42" i="13"/>
  <c r="M42" i="13" s="1"/>
  <c r="Q42" i="13" s="1"/>
  <c r="R42" i="13" s="1"/>
  <c r="J226" i="4"/>
  <c r="O226" i="4"/>
  <c r="P226" i="4" s="1"/>
  <c r="P127" i="4" l="1"/>
  <c r="Q160" i="13"/>
  <c r="L161" i="13"/>
  <c r="M160" i="13"/>
  <c r="M161" i="13" s="1"/>
  <c r="K109" i="16"/>
  <c r="R160" i="13" l="1"/>
  <c r="I199" i="13"/>
  <c r="J199" i="13"/>
  <c r="I196" i="13"/>
  <c r="J196" i="13"/>
  <c r="I131" i="13"/>
  <c r="J131" i="13"/>
  <c r="I127" i="13"/>
  <c r="J127" i="13"/>
  <c r="I41" i="13"/>
  <c r="J41" i="13"/>
  <c r="G340" i="4"/>
  <c r="H340" i="4"/>
  <c r="G329" i="4"/>
  <c r="H329" i="4"/>
  <c r="I24" i="16"/>
  <c r="I25" i="16" s="1"/>
  <c r="H24" i="16"/>
  <c r="H25" i="16" s="1"/>
  <c r="J25" i="16"/>
  <c r="G25" i="16"/>
  <c r="J340" i="4" l="1"/>
  <c r="K340" i="4" s="1"/>
  <c r="L340" i="4" s="1"/>
  <c r="O340" i="4" s="1"/>
  <c r="P340" i="4" s="1"/>
  <c r="L131" i="13"/>
  <c r="L199" i="13"/>
  <c r="M199" i="13" s="1"/>
  <c r="L196" i="13"/>
  <c r="L127" i="13"/>
  <c r="M127" i="13" s="1"/>
  <c r="Q127" i="13" s="1"/>
  <c r="R127" i="13" s="1"/>
  <c r="L41" i="13"/>
  <c r="M41" i="13" s="1"/>
  <c r="J329" i="4"/>
  <c r="K329" i="4" s="1"/>
  <c r="O329" i="4"/>
  <c r="P329" i="4" s="1"/>
  <c r="K24" i="16"/>
  <c r="N41" i="13" l="1"/>
  <c r="Q41" i="13" s="1"/>
  <c r="R41" i="13" s="1"/>
  <c r="Q199" i="13"/>
  <c r="R199" i="13" s="1"/>
  <c r="M131" i="13"/>
  <c r="M196" i="13"/>
  <c r="N196" i="13" s="1"/>
  <c r="L24" i="16"/>
  <c r="J58" i="13" l="1"/>
  <c r="J59" i="13" s="1"/>
  <c r="I58" i="13"/>
  <c r="I59" i="13" s="1"/>
  <c r="Q131" i="13" l="1"/>
  <c r="Q196" i="13"/>
  <c r="L58" i="13"/>
  <c r="L59" i="13" s="1"/>
  <c r="R131" i="13" l="1"/>
  <c r="R196" i="13"/>
  <c r="M58" i="13"/>
  <c r="M59" i="13" s="1"/>
  <c r="N58" i="13" l="1"/>
  <c r="N59" i="13" s="1"/>
  <c r="Q58" i="13" l="1"/>
  <c r="R58" i="13" l="1"/>
  <c r="G114" i="4"/>
  <c r="J114" i="4" l="1"/>
  <c r="K114" i="4" l="1"/>
  <c r="L114" i="4" l="1"/>
  <c r="O114" i="4" l="1"/>
  <c r="P114" i="4" l="1"/>
  <c r="L109" i="16"/>
  <c r="J110" i="16"/>
  <c r="I110" i="16"/>
  <c r="H110" i="16"/>
  <c r="G110" i="16"/>
  <c r="K72" i="16"/>
  <c r="J73" i="16"/>
  <c r="I73" i="16"/>
  <c r="H73" i="16"/>
  <c r="G73" i="16"/>
  <c r="J260" i="13"/>
  <c r="J262" i="13" s="1"/>
  <c r="I260" i="13"/>
  <c r="I262" i="13" s="1"/>
  <c r="J238" i="13"/>
  <c r="I238" i="13"/>
  <c r="I206" i="13"/>
  <c r="J206" i="13"/>
  <c r="I173" i="13"/>
  <c r="J173" i="13"/>
  <c r="J154" i="13"/>
  <c r="I154" i="13"/>
  <c r="J24" i="13"/>
  <c r="I24" i="13"/>
  <c r="L72" i="16" l="1"/>
  <c r="L260" i="13"/>
  <c r="L262" i="13" s="1"/>
  <c r="L238" i="13"/>
  <c r="L206" i="13"/>
  <c r="M206" i="13" s="1"/>
  <c r="L173" i="13"/>
  <c r="M173" i="13" s="1"/>
  <c r="L154" i="13"/>
  <c r="L24" i="13"/>
  <c r="G306" i="4"/>
  <c r="H306" i="4"/>
  <c r="H158" i="4"/>
  <c r="H159" i="4" s="1"/>
  <c r="G158" i="4"/>
  <c r="G159" i="4" s="1"/>
  <c r="H23" i="4"/>
  <c r="H24" i="4" s="1"/>
  <c r="G23" i="4"/>
  <c r="A23" i="4"/>
  <c r="A27" i="4" s="1"/>
  <c r="G18" i="4"/>
  <c r="H18" i="4"/>
  <c r="G13" i="4"/>
  <c r="H13" i="4"/>
  <c r="G11" i="4"/>
  <c r="H11" i="4"/>
  <c r="N206" i="13" l="1"/>
  <c r="Q206" i="13" s="1"/>
  <c r="M154" i="13"/>
  <c r="N154" i="13" s="1"/>
  <c r="J306" i="4"/>
  <c r="M260" i="13"/>
  <c r="M238" i="13"/>
  <c r="N238" i="13" s="1"/>
  <c r="Q173" i="13"/>
  <c r="R173" i="13" s="1"/>
  <c r="M24" i="13"/>
  <c r="J158" i="4"/>
  <c r="J159" i="4" s="1"/>
  <c r="J23" i="4"/>
  <c r="J18" i="4"/>
  <c r="K18" i="4" s="1"/>
  <c r="L18" i="4" s="1"/>
  <c r="O18" i="4" s="1"/>
  <c r="J13" i="4"/>
  <c r="K13" i="4" s="1"/>
  <c r="O13" i="4" s="1"/>
  <c r="J11" i="4"/>
  <c r="K11" i="4" s="1"/>
  <c r="L11" i="4" s="1"/>
  <c r="R206" i="13" l="1"/>
  <c r="M262" i="13"/>
  <c r="N260" i="13"/>
  <c r="N262" i="13" s="1"/>
  <c r="P13" i="4"/>
  <c r="K306" i="4"/>
  <c r="K23" i="4"/>
  <c r="P18" i="4"/>
  <c r="K158" i="4"/>
  <c r="K159" i="4" s="1"/>
  <c r="O11" i="4"/>
  <c r="P11" i="4" s="1"/>
  <c r="L306" i="4" l="1"/>
  <c r="Q154" i="13"/>
  <c r="L23" i="4"/>
  <c r="Q260" i="13"/>
  <c r="Q238" i="13"/>
  <c r="Q24" i="13"/>
  <c r="R24" i="13" s="1"/>
  <c r="O306" i="4"/>
  <c r="L158" i="4"/>
  <c r="L159" i="4" s="1"/>
  <c r="R154" i="13" l="1"/>
  <c r="O23" i="4"/>
  <c r="R260" i="13"/>
  <c r="R238" i="13"/>
  <c r="P306" i="4"/>
  <c r="O158" i="4"/>
  <c r="P23" i="4" l="1"/>
  <c r="P158" i="4"/>
  <c r="K60" i="16" l="1"/>
  <c r="K8" i="16"/>
  <c r="J226" i="13"/>
  <c r="J227" i="13" s="1"/>
  <c r="J177" i="13"/>
  <c r="J178" i="13" s="1"/>
  <c r="I252" i="13"/>
  <c r="J252" i="13"/>
  <c r="J214" i="13"/>
  <c r="J216" i="13" s="1"/>
  <c r="I214" i="13"/>
  <c r="I216" i="13" s="1"/>
  <c r="J155" i="13"/>
  <c r="J156" i="13" s="1"/>
  <c r="I155" i="13"/>
  <c r="I156" i="13" s="1"/>
  <c r="J144" i="13"/>
  <c r="J145" i="13"/>
  <c r="I144" i="13"/>
  <c r="I145" i="13"/>
  <c r="J115" i="13"/>
  <c r="J117" i="13" s="1"/>
  <c r="I115" i="13"/>
  <c r="I117" i="13" s="1"/>
  <c r="J22" i="13"/>
  <c r="J14" i="13"/>
  <c r="H27" i="4"/>
  <c r="H28" i="4" s="1"/>
  <c r="G385" i="4"/>
  <c r="H385" i="4"/>
  <c r="G328" i="4"/>
  <c r="H328" i="4"/>
  <c r="G294" i="4"/>
  <c r="H294" i="4"/>
  <c r="G295" i="4"/>
  <c r="H295" i="4"/>
  <c r="G296" i="4"/>
  <c r="H296" i="4"/>
  <c r="G297" i="4"/>
  <c r="H297" i="4"/>
  <c r="G293" i="4"/>
  <c r="H293" i="4"/>
  <c r="H262" i="4"/>
  <c r="H263" i="4" s="1"/>
  <c r="G262" i="4"/>
  <c r="G263" i="4" s="1"/>
  <c r="J146" i="13" l="1"/>
  <c r="J296" i="4"/>
  <c r="K296" i="4" s="1"/>
  <c r="L296" i="4" s="1"/>
  <c r="J328" i="4"/>
  <c r="K328" i="4" s="1"/>
  <c r="J385" i="4"/>
  <c r="K385" i="4" s="1"/>
  <c r="L385" i="4" s="1"/>
  <c r="L252" i="13"/>
  <c r="M252" i="13" s="1"/>
  <c r="L214" i="13"/>
  <c r="L216" i="13" s="1"/>
  <c r="L144" i="13"/>
  <c r="M144" i="13" s="1"/>
  <c r="Q144" i="13" s="1"/>
  <c r="R144" i="13" s="1"/>
  <c r="L155" i="13"/>
  <c r="L156" i="13" s="1"/>
  <c r="L145" i="13"/>
  <c r="M145" i="13" s="1"/>
  <c r="L115" i="13"/>
  <c r="L117" i="13" s="1"/>
  <c r="J295" i="4"/>
  <c r="K295" i="4" s="1"/>
  <c r="L295" i="4" s="1"/>
  <c r="O295" i="4" s="1"/>
  <c r="J294" i="4"/>
  <c r="K294" i="4" s="1"/>
  <c r="L294" i="4" s="1"/>
  <c r="O294" i="4" s="1"/>
  <c r="J297" i="4"/>
  <c r="K297" i="4" s="1"/>
  <c r="L297" i="4" s="1"/>
  <c r="J293" i="4"/>
  <c r="K293" i="4" s="1"/>
  <c r="J262" i="4"/>
  <c r="J263" i="4" s="1"/>
  <c r="H178" i="4"/>
  <c r="H103" i="4"/>
  <c r="G17" i="4"/>
  <c r="H17" i="4"/>
  <c r="N145" i="13" l="1"/>
  <c r="Q145" i="13" s="1"/>
  <c r="R145" i="13" s="1"/>
  <c r="M115" i="13"/>
  <c r="M117" i="13" s="1"/>
  <c r="O297" i="4"/>
  <c r="P297" i="4" s="1"/>
  <c r="P294" i="4"/>
  <c r="O296" i="4"/>
  <c r="P296" i="4" s="1"/>
  <c r="P295" i="4"/>
  <c r="M214" i="13"/>
  <c r="M216" i="13" s="1"/>
  <c r="M155" i="13"/>
  <c r="M156" i="13" s="1"/>
  <c r="O385" i="4"/>
  <c r="P385" i="4" s="1"/>
  <c r="L328" i="4"/>
  <c r="O328" i="4" s="1"/>
  <c r="L293" i="4"/>
  <c r="O293" i="4" s="1"/>
  <c r="K262" i="4"/>
  <c r="K263" i="4" s="1"/>
  <c r="J17" i="4"/>
  <c r="K17" i="4" s="1"/>
  <c r="O262" i="4" l="1"/>
  <c r="N115" i="13"/>
  <c r="N117" i="13" s="1"/>
  <c r="N214" i="13"/>
  <c r="N216" i="13" s="1"/>
  <c r="L17" i="4"/>
  <c r="O17" i="4" s="1"/>
  <c r="P17" i="4" s="1"/>
  <c r="Q252" i="13"/>
  <c r="R252" i="13" s="1"/>
  <c r="N156" i="13"/>
  <c r="P328" i="4"/>
  <c r="P293" i="4"/>
  <c r="Q115" i="13" l="1"/>
  <c r="Q214" i="13"/>
  <c r="Q155" i="13"/>
  <c r="R115" i="13" l="1"/>
  <c r="R214" i="13"/>
  <c r="R155" i="13"/>
  <c r="P262" i="4"/>
  <c r="K101" i="16" l="1"/>
  <c r="K20" i="16"/>
  <c r="P165" i="13"/>
  <c r="P167" i="13" s="1"/>
  <c r="L14" i="13"/>
  <c r="G380" i="4"/>
  <c r="H380" i="4"/>
  <c r="J43" i="4"/>
  <c r="J51" i="4"/>
  <c r="J52" i="4" s="1"/>
  <c r="J94" i="4"/>
  <c r="K94" i="4" s="1"/>
  <c r="J103" i="4"/>
  <c r="J128" i="4"/>
  <c r="K128" i="4" s="1"/>
  <c r="J146" i="4"/>
  <c r="J153" i="4"/>
  <c r="J178" i="4"/>
  <c r="K178" i="4" s="1"/>
  <c r="L178" i="4" s="1"/>
  <c r="O178" i="4" s="1"/>
  <c r="O1000231" i="4"/>
  <c r="L128" i="4" l="1"/>
  <c r="O128" i="4" s="1"/>
  <c r="P128" i="4" s="1"/>
  <c r="M14" i="13"/>
  <c r="K153" i="4"/>
  <c r="K146" i="4"/>
  <c r="L146" i="4" s="1"/>
  <c r="K103" i="4"/>
  <c r="L103" i="4" s="1"/>
  <c r="K43" i="4"/>
  <c r="L94" i="4"/>
  <c r="O94" i="4" s="1"/>
  <c r="J380" i="4"/>
  <c r="K380" i="4" s="1"/>
  <c r="K51" i="4"/>
  <c r="K52" i="4" s="1"/>
  <c r="O146" i="4" l="1"/>
  <c r="L153" i="4"/>
  <c r="N14" i="13"/>
  <c r="L43" i="4"/>
  <c r="O380" i="4"/>
  <c r="P380" i="4" s="1"/>
  <c r="L51" i="4"/>
  <c r="L52" i="4" s="1"/>
  <c r="O153" i="4" l="1"/>
  <c r="Q14" i="13"/>
  <c r="O43" i="4"/>
  <c r="O103" i="4"/>
  <c r="O51" i="4"/>
  <c r="I226" i="13" l="1"/>
  <c r="I227" i="13" s="1"/>
  <c r="L226" i="13" l="1"/>
  <c r="L227" i="13" s="1"/>
  <c r="H267" i="4"/>
  <c r="N196" i="4"/>
  <c r="M226" i="13" l="1"/>
  <c r="M227" i="13" l="1"/>
  <c r="N226" i="13"/>
  <c r="N227" i="13" s="1"/>
  <c r="R14" i="13"/>
  <c r="Q226" i="13" l="1"/>
  <c r="N208" i="4"/>
  <c r="N210" i="4" s="1"/>
  <c r="N97" i="4"/>
  <c r="N48" i="4"/>
  <c r="H80" i="4"/>
  <c r="G80" i="4"/>
  <c r="R226" i="13" l="1"/>
  <c r="J80" i="4"/>
  <c r="P94" i="13"/>
  <c r="K80" i="4" l="1"/>
  <c r="L80" i="4" s="1"/>
  <c r="P95" i="13"/>
  <c r="H115" i="4"/>
  <c r="G115" i="4"/>
  <c r="H154" i="4"/>
  <c r="H155" i="4" s="1"/>
  <c r="G154" i="4"/>
  <c r="G155" i="4" s="1"/>
  <c r="G272" i="4"/>
  <c r="H272" i="4"/>
  <c r="G12" i="4"/>
  <c r="H12" i="4"/>
  <c r="J115" i="4" l="1"/>
  <c r="J154" i="4"/>
  <c r="J155" i="4" s="1"/>
  <c r="J272" i="4"/>
  <c r="J12" i="4"/>
  <c r="K12" i="4" s="1"/>
  <c r="L12" i="4" s="1"/>
  <c r="O80" i="4" l="1"/>
  <c r="K115" i="4"/>
  <c r="K272" i="4"/>
  <c r="L272" i="4" s="1"/>
  <c r="O12" i="4"/>
  <c r="K154" i="4"/>
  <c r="K155" i="4" l="1"/>
  <c r="L154" i="4"/>
  <c r="L155" i="4" s="1"/>
  <c r="L115" i="4"/>
  <c r="P80" i="4"/>
  <c r="O272" i="4"/>
  <c r="P272" i="4" s="1"/>
  <c r="P12" i="4"/>
  <c r="G88" i="16"/>
  <c r="G83" i="16"/>
  <c r="G78" i="16"/>
  <c r="B8" i="16"/>
  <c r="H88" i="16"/>
  <c r="I88" i="16"/>
  <c r="J88" i="16"/>
  <c r="K87" i="16"/>
  <c r="H83" i="16"/>
  <c r="I83" i="16"/>
  <c r="J83" i="16"/>
  <c r="K82" i="16"/>
  <c r="J119" i="16"/>
  <c r="I119" i="16"/>
  <c r="H119" i="16"/>
  <c r="G119" i="16"/>
  <c r="K118" i="16"/>
  <c r="K57" i="16"/>
  <c r="O115" i="4" l="1"/>
  <c r="L87" i="16"/>
  <c r="L82" i="16"/>
  <c r="L118" i="16"/>
  <c r="L57" i="16"/>
  <c r="O154" i="4"/>
  <c r="P115" i="4" l="1"/>
  <c r="I22" i="13"/>
  <c r="J15" i="13"/>
  <c r="N248" i="4" l="1"/>
  <c r="N388" i="4" s="1"/>
  <c r="L22" i="13"/>
  <c r="L15" i="13"/>
  <c r="M15" i="13" l="1"/>
  <c r="M22" i="13"/>
  <c r="G195" i="4"/>
  <c r="H195" i="4"/>
  <c r="N15" i="13" l="1"/>
  <c r="N22" i="13"/>
  <c r="J195" i="4"/>
  <c r="K195" i="4" s="1"/>
  <c r="L195" i="4" s="1"/>
  <c r="Q15" i="13" l="1"/>
  <c r="Q22" i="13"/>
  <c r="O195" i="4"/>
  <c r="P195" i="4" s="1"/>
  <c r="J103" i="13"/>
  <c r="J105" i="13" s="1"/>
  <c r="I103" i="13"/>
  <c r="I105" i="13" s="1"/>
  <c r="I200" i="13"/>
  <c r="J200" i="13"/>
  <c r="I183" i="13"/>
  <c r="J183" i="13"/>
  <c r="I121" i="13"/>
  <c r="J121" i="13"/>
  <c r="R15" i="13" l="1"/>
  <c r="L121" i="13"/>
  <c r="L200" i="13"/>
  <c r="M200" i="13" s="1"/>
  <c r="N200" i="13" s="1"/>
  <c r="L183" i="13"/>
  <c r="M183" i="13" s="1"/>
  <c r="N183" i="13" s="1"/>
  <c r="L103" i="13"/>
  <c r="L105" i="13" s="1"/>
  <c r="M121" i="13" l="1"/>
  <c r="N121" i="13" s="1"/>
  <c r="Q121" i="13" s="1"/>
  <c r="R121" i="13" s="1"/>
  <c r="Q200" i="13"/>
  <c r="R200" i="13" s="1"/>
  <c r="Q183" i="13"/>
  <c r="M103" i="13"/>
  <c r="M105" i="13" s="1"/>
  <c r="R183" i="13" l="1"/>
  <c r="N103" i="13"/>
  <c r="N105" i="13" s="1"/>
  <c r="L105" i="16"/>
  <c r="Q103" i="13" l="1"/>
  <c r="J240" i="13"/>
  <c r="I240" i="13"/>
  <c r="J16" i="13"/>
  <c r="J19" i="13" s="1"/>
  <c r="I16" i="13"/>
  <c r="I19" i="13" s="1"/>
  <c r="I10" i="13"/>
  <c r="R103" i="13" l="1"/>
  <c r="L16" i="13"/>
  <c r="L240" i="13"/>
  <c r="M240" i="13" s="1"/>
  <c r="N240" i="13" s="1"/>
  <c r="Q240" i="13" s="1"/>
  <c r="R240" i="13" s="1"/>
  <c r="M16" i="13" l="1"/>
  <c r="L19" i="13"/>
  <c r="G327" i="4"/>
  <c r="H327" i="4"/>
  <c r="N16" i="13" l="1"/>
  <c r="M19" i="13"/>
  <c r="J327" i="4"/>
  <c r="K327" i="4" s="1"/>
  <c r="H109" i="4"/>
  <c r="G109" i="4"/>
  <c r="H82" i="4"/>
  <c r="G82" i="4"/>
  <c r="G61" i="4"/>
  <c r="H61" i="4"/>
  <c r="G62" i="4"/>
  <c r="H62" i="4"/>
  <c r="P43" i="4"/>
  <c r="P94" i="4"/>
  <c r="N19" i="13" l="1"/>
  <c r="Q16" i="13"/>
  <c r="L327" i="4"/>
  <c r="O327" i="4" s="1"/>
  <c r="P327" i="4" s="1"/>
  <c r="J82" i="4"/>
  <c r="K82" i="4" s="1"/>
  <c r="L82" i="4" s="1"/>
  <c r="J61" i="4"/>
  <c r="J62" i="4"/>
  <c r="K62" i="4" s="1"/>
  <c r="L62" i="4" s="1"/>
  <c r="J109" i="4"/>
  <c r="K109" i="4" s="1"/>
  <c r="L109" i="4" s="1"/>
  <c r="R16" i="13" l="1"/>
  <c r="K61" i="4"/>
  <c r="O109" i="4"/>
  <c r="O62" i="4"/>
  <c r="P62" i="4" s="1"/>
  <c r="O82" i="4"/>
  <c r="J80" i="13"/>
  <c r="I80" i="13"/>
  <c r="J32" i="13"/>
  <c r="I32" i="13"/>
  <c r="P109" i="4" l="1"/>
  <c r="P82" i="4"/>
  <c r="L61" i="4"/>
  <c r="L32" i="13"/>
  <c r="L80" i="13"/>
  <c r="K81" i="16"/>
  <c r="J61" i="16"/>
  <c r="I61" i="16"/>
  <c r="H61" i="16"/>
  <c r="G61" i="16"/>
  <c r="K64" i="16"/>
  <c r="G65" i="16"/>
  <c r="H65" i="16"/>
  <c r="I65" i="16"/>
  <c r="J65" i="16"/>
  <c r="K68" i="16"/>
  <c r="G69" i="16"/>
  <c r="H69" i="16"/>
  <c r="I69" i="16"/>
  <c r="J69" i="16"/>
  <c r="H185" i="4"/>
  <c r="G185" i="4"/>
  <c r="H183" i="4"/>
  <c r="G183" i="4"/>
  <c r="H132" i="4"/>
  <c r="G132" i="4"/>
  <c r="H88" i="4"/>
  <c r="G88" i="4"/>
  <c r="H40" i="4"/>
  <c r="G40" i="4"/>
  <c r="L64" i="16" l="1"/>
  <c r="O61" i="4"/>
  <c r="M80" i="13"/>
  <c r="J40" i="4"/>
  <c r="K40" i="4" s="1"/>
  <c r="L40" i="4" s="1"/>
  <c r="J185" i="4"/>
  <c r="K185" i="4" s="1"/>
  <c r="M32" i="13"/>
  <c r="J132" i="4"/>
  <c r="J88" i="4"/>
  <c r="K88" i="4" s="1"/>
  <c r="L88" i="4" s="1"/>
  <c r="J183" i="4"/>
  <c r="K183" i="4" s="1"/>
  <c r="L183" i="4" s="1"/>
  <c r="L68" i="16"/>
  <c r="L81" i="16"/>
  <c r="L60" i="16"/>
  <c r="P61" i="4" l="1"/>
  <c r="N32" i="13"/>
  <c r="K132" i="4"/>
  <c r="L132" i="4" s="1"/>
  <c r="N80" i="13"/>
  <c r="O40" i="4"/>
  <c r="L185" i="4"/>
  <c r="O185" i="4" s="1"/>
  <c r="P185" i="4" s="1"/>
  <c r="O88" i="4"/>
  <c r="P88" i="4" l="1"/>
  <c r="P40" i="4"/>
  <c r="O132" i="4"/>
  <c r="Q80" i="13"/>
  <c r="Q32" i="13"/>
  <c r="J150" i="13"/>
  <c r="J151" i="13" s="1"/>
  <c r="I150" i="13"/>
  <c r="I149" i="13"/>
  <c r="R32" i="13" l="1"/>
  <c r="I151" i="13"/>
  <c r="L149" i="13"/>
  <c r="R80" i="13"/>
  <c r="L150" i="13"/>
  <c r="M150" i="13" s="1"/>
  <c r="N150" i="13" s="1"/>
  <c r="O183" i="4"/>
  <c r="P132" i="4"/>
  <c r="L151" i="13" l="1"/>
  <c r="Q150" i="13"/>
  <c r="R150" i="13" s="1"/>
  <c r="M149" i="13"/>
  <c r="P183" i="4"/>
  <c r="G310" i="4"/>
  <c r="H310" i="4"/>
  <c r="N149" i="13" l="1"/>
  <c r="N151" i="13" s="1"/>
  <c r="M151" i="13"/>
  <c r="J310" i="4"/>
  <c r="K310" i="4" s="1"/>
  <c r="L310" i="4" s="1"/>
  <c r="O310" i="4" s="1"/>
  <c r="P310" i="4" s="1"/>
  <c r="K77" i="16"/>
  <c r="Q149" i="13" l="1"/>
  <c r="J17" i="16"/>
  <c r="G17" i="16"/>
  <c r="I16" i="16"/>
  <c r="I17" i="16" s="1"/>
  <c r="H16" i="16"/>
  <c r="H17" i="16" s="1"/>
  <c r="K16" i="16" l="1"/>
  <c r="L16" i="16" l="1"/>
  <c r="J165" i="13" l="1"/>
  <c r="I165" i="13"/>
  <c r="J222" i="13"/>
  <c r="I222" i="13"/>
  <c r="L165" i="13" l="1"/>
  <c r="L222" i="13"/>
  <c r="K52" i="16"/>
  <c r="H78" i="16"/>
  <c r="I78" i="16"/>
  <c r="J78" i="16"/>
  <c r="K56" i="16"/>
  <c r="L56" i="16" l="1"/>
  <c r="M165" i="13"/>
  <c r="N165" i="13" s="1"/>
  <c r="M222" i="13"/>
  <c r="N222" i="13" s="1"/>
  <c r="J126" i="13"/>
  <c r="J128" i="13" s="1"/>
  <c r="I126" i="13"/>
  <c r="I128" i="13" s="1"/>
  <c r="I132" i="13"/>
  <c r="I133" i="13" s="1"/>
  <c r="J132" i="13"/>
  <c r="J133" i="13" s="1"/>
  <c r="I207" i="13"/>
  <c r="J207" i="13"/>
  <c r="G234" i="4"/>
  <c r="H234" i="4"/>
  <c r="Q165" i="13" l="1"/>
  <c r="L207" i="13"/>
  <c r="M207" i="13" s="1"/>
  <c r="L126" i="13"/>
  <c r="L128" i="13" s="1"/>
  <c r="L132" i="13"/>
  <c r="L133" i="13" s="1"/>
  <c r="J234" i="4"/>
  <c r="K234" i="4" l="1"/>
  <c r="L234" i="4" s="1"/>
  <c r="R165" i="13"/>
  <c r="Q222" i="13"/>
  <c r="N207" i="13"/>
  <c r="Q207" i="13" s="1"/>
  <c r="M132" i="13"/>
  <c r="M126" i="13"/>
  <c r="J53" i="13"/>
  <c r="I53" i="13"/>
  <c r="J86" i="13"/>
  <c r="J87" i="13" s="1"/>
  <c r="I86" i="13"/>
  <c r="I87" i="13" s="1"/>
  <c r="J75" i="13"/>
  <c r="I75" i="13"/>
  <c r="J251" i="13"/>
  <c r="J253" i="13" s="1"/>
  <c r="I251" i="13"/>
  <c r="I253" i="13" s="1"/>
  <c r="I247" i="13"/>
  <c r="I248" i="13" s="1"/>
  <c r="J234" i="13"/>
  <c r="J235" i="13" s="1"/>
  <c r="I234" i="13"/>
  <c r="I235" i="13" s="1"/>
  <c r="H369" i="4"/>
  <c r="H370" i="4"/>
  <c r="H371" i="4"/>
  <c r="H372" i="4"/>
  <c r="H373" i="4"/>
  <c r="H374" i="4"/>
  <c r="H375" i="4"/>
  <c r="H376" i="4"/>
  <c r="H377" i="4"/>
  <c r="H378" i="4"/>
  <c r="H381" i="4"/>
  <c r="H379" i="4"/>
  <c r="H383" i="4"/>
  <c r="H384" i="4"/>
  <c r="H382" i="4"/>
  <c r="H368" i="4"/>
  <c r="G356" i="4"/>
  <c r="H356" i="4"/>
  <c r="G357" i="4"/>
  <c r="H357" i="4"/>
  <c r="I197" i="13"/>
  <c r="J197" i="13"/>
  <c r="J40" i="13"/>
  <c r="I40" i="13"/>
  <c r="I82" i="13"/>
  <c r="J82" i="13"/>
  <c r="J68" i="13"/>
  <c r="J69" i="13" s="1"/>
  <c r="I68" i="13"/>
  <c r="I69" i="13" s="1"/>
  <c r="J28" i="13"/>
  <c r="J29" i="13" s="1"/>
  <c r="I28" i="13"/>
  <c r="I29" i="13" s="1"/>
  <c r="J10" i="13"/>
  <c r="J11" i="13" s="1"/>
  <c r="J92" i="16"/>
  <c r="I92" i="16"/>
  <c r="H92" i="16"/>
  <c r="G92" i="16"/>
  <c r="G125" i="16" s="1"/>
  <c r="J28" i="16"/>
  <c r="I28" i="16"/>
  <c r="H28" i="16"/>
  <c r="G28" i="16"/>
  <c r="G9" i="16"/>
  <c r="J9" i="16"/>
  <c r="I9" i="16"/>
  <c r="G276" i="4"/>
  <c r="H276" i="4"/>
  <c r="G277" i="4"/>
  <c r="H277" i="4"/>
  <c r="G278" i="4"/>
  <c r="H278" i="4"/>
  <c r="G279" i="4"/>
  <c r="H279" i="4"/>
  <c r="G280" i="4"/>
  <c r="H280" i="4"/>
  <c r="G281" i="4"/>
  <c r="H281" i="4"/>
  <c r="G282" i="4"/>
  <c r="H282" i="4"/>
  <c r="G285" i="4"/>
  <c r="H285" i="4"/>
  <c r="G286" i="4"/>
  <c r="H286" i="4"/>
  <c r="G287" i="4"/>
  <c r="H287" i="4"/>
  <c r="G288" i="4"/>
  <c r="H288" i="4"/>
  <c r="G284" i="4"/>
  <c r="H284" i="4"/>
  <c r="G283" i="4"/>
  <c r="H283" i="4"/>
  <c r="H298" i="4"/>
  <c r="G289" i="4"/>
  <c r="H289" i="4"/>
  <c r="G290" i="4"/>
  <c r="H290" i="4"/>
  <c r="G291" i="4"/>
  <c r="H291" i="4"/>
  <c r="G292" i="4"/>
  <c r="H292" i="4"/>
  <c r="G275" i="4"/>
  <c r="G270" i="4"/>
  <c r="H270" i="4"/>
  <c r="G273" i="4"/>
  <c r="H273" i="4"/>
  <c r="G274" i="4"/>
  <c r="H274" i="4"/>
  <c r="H275" i="4"/>
  <c r="H116" i="4"/>
  <c r="H117" i="4" s="1"/>
  <c r="H110" i="4"/>
  <c r="G108" i="4"/>
  <c r="L197" i="13" l="1"/>
  <c r="G303" i="4"/>
  <c r="R207" i="13"/>
  <c r="H303" i="4"/>
  <c r="M128" i="13"/>
  <c r="N126" i="13"/>
  <c r="N128" i="13" s="1"/>
  <c r="M133" i="13"/>
  <c r="N132" i="13"/>
  <c r="N133" i="13" s="1"/>
  <c r="O234" i="4"/>
  <c r="H386" i="4"/>
  <c r="J273" i="4"/>
  <c r="L75" i="13"/>
  <c r="R222" i="13"/>
  <c r="L86" i="13"/>
  <c r="L234" i="13"/>
  <c r="L235" i="13" s="1"/>
  <c r="L28" i="13"/>
  <c r="L29" i="13" s="1"/>
  <c r="L53" i="13"/>
  <c r="L40" i="13"/>
  <c r="L68" i="13"/>
  <c r="L69" i="13" s="1"/>
  <c r="L251" i="13"/>
  <c r="L253" i="13" s="1"/>
  <c r="L10" i="13"/>
  <c r="J278" i="4"/>
  <c r="J282" i="4"/>
  <c r="J292" i="4"/>
  <c r="J289" i="4"/>
  <c r="J288" i="4"/>
  <c r="J270" i="4"/>
  <c r="J291" i="4"/>
  <c r="J298" i="4"/>
  <c r="J287" i="4"/>
  <c r="J281" i="4"/>
  <c r="J277" i="4"/>
  <c r="J283" i="4"/>
  <c r="J286" i="4"/>
  <c r="J280" i="4"/>
  <c r="J276" i="4"/>
  <c r="J290" i="4"/>
  <c r="J284" i="4"/>
  <c r="J285" i="4"/>
  <c r="J279" i="4"/>
  <c r="J275" i="4"/>
  <c r="K275" i="4" s="1"/>
  <c r="J274" i="4"/>
  <c r="J357" i="4"/>
  <c r="K357" i="4" s="1"/>
  <c r="O357" i="4" s="1"/>
  <c r="P357" i="4" s="1"/>
  <c r="J356" i="4"/>
  <c r="K356" i="4" s="1"/>
  <c r="L356" i="4" s="1"/>
  <c r="O356" i="4" s="1"/>
  <c r="R149" i="13"/>
  <c r="L91" i="16"/>
  <c r="L125" i="16" s="1"/>
  <c r="K12" i="16"/>
  <c r="L27" i="16"/>
  <c r="L8" i="16"/>
  <c r="H9" i="16"/>
  <c r="G8" i="4"/>
  <c r="G9" i="4"/>
  <c r="H9" i="4"/>
  <c r="H15" i="4"/>
  <c r="G15" i="4"/>
  <c r="G16" i="4"/>
  <c r="H16" i="4"/>
  <c r="G14" i="4"/>
  <c r="J303" i="4" l="1"/>
  <c r="P356" i="4"/>
  <c r="L82" i="13"/>
  <c r="P234" i="4"/>
  <c r="M75" i="13"/>
  <c r="N75" i="13" s="1"/>
  <c r="M10" i="13"/>
  <c r="M86" i="13"/>
  <c r="L87" i="13"/>
  <c r="K274" i="4"/>
  <c r="L274" i="4" s="1"/>
  <c r="O274" i="4" s="1"/>
  <c r="K279" i="4"/>
  <c r="L279" i="4" s="1"/>
  <c r="O279" i="4" s="1"/>
  <c r="K288" i="4"/>
  <c r="L288" i="4" s="1"/>
  <c r="O288" i="4" s="1"/>
  <c r="K289" i="4"/>
  <c r="L289" i="4" s="1"/>
  <c r="O289" i="4" s="1"/>
  <c r="K280" i="4"/>
  <c r="L280" i="4" s="1"/>
  <c r="O280" i="4" s="1"/>
  <c r="K286" i="4"/>
  <c r="L286" i="4" s="1"/>
  <c r="O286" i="4" s="1"/>
  <c r="K284" i="4"/>
  <c r="L284" i="4" s="1"/>
  <c r="O284" i="4" s="1"/>
  <c r="K292" i="4"/>
  <c r="L292" i="4" s="1"/>
  <c r="O292" i="4" s="1"/>
  <c r="K273" i="4"/>
  <c r="L273" i="4" s="1"/>
  <c r="O273" i="4" s="1"/>
  <c r="K290" i="4"/>
  <c r="L290" i="4" s="1"/>
  <c r="O290" i="4" s="1"/>
  <c r="K282" i="4"/>
  <c r="L282" i="4" s="1"/>
  <c r="O282" i="4" s="1"/>
  <c r="K291" i="4"/>
  <c r="L291" i="4" s="1"/>
  <c r="O291" i="4" s="1"/>
  <c r="K277" i="4"/>
  <c r="L277" i="4" s="1"/>
  <c r="O277" i="4" s="1"/>
  <c r="K287" i="4"/>
  <c r="L287" i="4" s="1"/>
  <c r="O287" i="4" s="1"/>
  <c r="K283" i="4"/>
  <c r="L283" i="4" s="1"/>
  <c r="O283" i="4" s="1"/>
  <c r="K285" i="4"/>
  <c r="L285" i="4" s="1"/>
  <c r="O285" i="4" s="1"/>
  <c r="K281" i="4"/>
  <c r="L281" i="4" s="1"/>
  <c r="O281" i="4" s="1"/>
  <c r="K278" i="4"/>
  <c r="L278" i="4" s="1"/>
  <c r="O278" i="4" s="1"/>
  <c r="K276" i="4"/>
  <c r="L276" i="4" s="1"/>
  <c r="O276" i="4" s="1"/>
  <c r="K298" i="4"/>
  <c r="L298" i="4" s="1"/>
  <c r="O298" i="4" s="1"/>
  <c r="M40" i="13"/>
  <c r="N40" i="13" s="1"/>
  <c r="Q126" i="13"/>
  <c r="M68" i="13"/>
  <c r="N68" i="13" s="1"/>
  <c r="N69" i="13" s="1"/>
  <c r="M53" i="13"/>
  <c r="N53" i="13" s="1"/>
  <c r="Q132" i="13"/>
  <c r="M234" i="13"/>
  <c r="N234" i="13" s="1"/>
  <c r="K270" i="4"/>
  <c r="M251" i="13"/>
  <c r="M197" i="13"/>
  <c r="M28" i="13"/>
  <c r="M29" i="13" s="1"/>
  <c r="L275" i="4"/>
  <c r="O275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K303" i="4" l="1"/>
  <c r="N197" i="13"/>
  <c r="Q197" i="13" s="1"/>
  <c r="M253" i="13"/>
  <c r="N251" i="13"/>
  <c r="N253" i="13" s="1"/>
  <c r="M87" i="13"/>
  <c r="N86" i="13"/>
  <c r="N87" i="13" s="1"/>
  <c r="M82" i="13"/>
  <c r="N10" i="13"/>
  <c r="M69" i="13"/>
  <c r="N235" i="13"/>
  <c r="M235" i="13"/>
  <c r="L270" i="4"/>
  <c r="L303" i="4" s="1"/>
  <c r="R132" i="13"/>
  <c r="R126" i="13"/>
  <c r="O15" i="4"/>
  <c r="O16" i="4"/>
  <c r="O9" i="4"/>
  <c r="P9" i="4" s="1"/>
  <c r="N28" i="13"/>
  <c r="N29" i="13" s="1"/>
  <c r="K8" i="4"/>
  <c r="J181" i="13"/>
  <c r="I181" i="13"/>
  <c r="I120" i="13"/>
  <c r="L120" i="13" s="1"/>
  <c r="M120" i="13" s="1"/>
  <c r="N120" i="13" s="1"/>
  <c r="P15" i="4" l="1"/>
  <c r="Q75" i="13"/>
  <c r="N82" i="13"/>
  <c r="Q86" i="13"/>
  <c r="O270" i="4"/>
  <c r="L8" i="4"/>
  <c r="Q68" i="13"/>
  <c r="Q40" i="13"/>
  <c r="Q53" i="13"/>
  <c r="Q234" i="13"/>
  <c r="P16" i="4"/>
  <c r="Q251" i="13"/>
  <c r="L181" i="13"/>
  <c r="Q10" i="13"/>
  <c r="Q28" i="13"/>
  <c r="H115" i="16"/>
  <c r="I115" i="16"/>
  <c r="R197" i="13" l="1"/>
  <c r="R53" i="13"/>
  <c r="R68" i="13"/>
  <c r="R40" i="13"/>
  <c r="M181" i="13"/>
  <c r="R234" i="13"/>
  <c r="R10" i="13"/>
  <c r="O8" i="4"/>
  <c r="K76" i="16"/>
  <c r="J239" i="13"/>
  <c r="J241" i="13" s="1"/>
  <c r="J123" i="13"/>
  <c r="K86" i="16"/>
  <c r="J102" i="16"/>
  <c r="I102" i="16"/>
  <c r="H102" i="16"/>
  <c r="G102" i="16"/>
  <c r="J53" i="16"/>
  <c r="I53" i="16"/>
  <c r="H53" i="16"/>
  <c r="G53" i="16"/>
  <c r="N181" i="13" l="1"/>
  <c r="P8" i="4"/>
  <c r="L76" i="16"/>
  <c r="L86" i="16"/>
  <c r="L77" i="16"/>
  <c r="L101" i="16"/>
  <c r="L52" i="16"/>
  <c r="Q120" i="13" l="1"/>
  <c r="Q181" i="13"/>
  <c r="G364" i="4"/>
  <c r="H364" i="4"/>
  <c r="G326" i="4"/>
  <c r="H326" i="4"/>
  <c r="J136" i="13"/>
  <c r="J138" i="13" s="1"/>
  <c r="I136" i="13"/>
  <c r="I138" i="13" s="1"/>
  <c r="H339" i="4"/>
  <c r="H341" i="4" s="1"/>
  <c r="G339" i="4"/>
  <c r="G341" i="4" s="1"/>
  <c r="H193" i="4"/>
  <c r="G193" i="4"/>
  <c r="I177" i="13"/>
  <c r="I178" i="13" s="1"/>
  <c r="R120" i="13" l="1"/>
  <c r="R181" i="13"/>
  <c r="L136" i="13"/>
  <c r="L138" i="13" s="1"/>
  <c r="L177" i="13"/>
  <c r="L178" i="13" s="1"/>
  <c r="J339" i="4"/>
  <c r="J341" i="4" s="1"/>
  <c r="J326" i="4"/>
  <c r="K326" i="4" s="1"/>
  <c r="J364" i="4"/>
  <c r="K364" i="4" s="1"/>
  <c r="L364" i="4" s="1"/>
  <c r="O364" i="4" s="1"/>
  <c r="P364" i="4" s="1"/>
  <c r="J193" i="4"/>
  <c r="K193" i="4" s="1"/>
  <c r="P291" i="4"/>
  <c r="P292" i="4"/>
  <c r="M177" i="13" l="1"/>
  <c r="M178" i="13" s="1"/>
  <c r="L326" i="4"/>
  <c r="O326" i="4" s="1"/>
  <c r="P326" i="4" s="1"/>
  <c r="L193" i="4"/>
  <c r="O193" i="4" s="1"/>
  <c r="P193" i="4" s="1"/>
  <c r="M136" i="13"/>
  <c r="M138" i="13" s="1"/>
  <c r="K339" i="4"/>
  <c r="N136" i="13" l="1"/>
  <c r="N138" i="13" s="1"/>
  <c r="K341" i="4"/>
  <c r="L339" i="4"/>
  <c r="L341" i="4" s="1"/>
  <c r="N177" i="13"/>
  <c r="N178" i="13" s="1"/>
  <c r="K39" i="16"/>
  <c r="J63" i="13"/>
  <c r="J65" i="13" s="1"/>
  <c r="I63" i="13"/>
  <c r="I65" i="13" s="1"/>
  <c r="G149" i="4"/>
  <c r="L39" i="16" l="1"/>
  <c r="O339" i="4"/>
  <c r="Q177" i="13"/>
  <c r="Q136" i="13"/>
  <c r="L63" i="13"/>
  <c r="L65" i="13" s="1"/>
  <c r="B12" i="16"/>
  <c r="P154" i="4"/>
  <c r="P339" i="4" l="1"/>
  <c r="M63" i="13"/>
  <c r="R177" i="13"/>
  <c r="R136" i="13"/>
  <c r="B16" i="16"/>
  <c r="B20" i="16" s="1"/>
  <c r="M65" i="13" l="1"/>
  <c r="N64" i="13" s="1"/>
  <c r="Q64" i="13" s="1"/>
  <c r="R64" i="13" s="1"/>
  <c r="N63" i="13"/>
  <c r="B24" i="16"/>
  <c r="B27" i="16" s="1"/>
  <c r="B31" i="16" s="1"/>
  <c r="I219" i="13"/>
  <c r="I205" i="13"/>
  <c r="J205" i="13"/>
  <c r="G70" i="4"/>
  <c r="H70" i="4"/>
  <c r="H10" i="14"/>
  <c r="G10" i="14"/>
  <c r="H9" i="14"/>
  <c r="G9" i="14"/>
  <c r="J219" i="13"/>
  <c r="J94" i="13"/>
  <c r="J95" i="13" s="1"/>
  <c r="I94" i="13"/>
  <c r="I95" i="13" s="1"/>
  <c r="I99" i="13"/>
  <c r="J99" i="13"/>
  <c r="I98" i="13"/>
  <c r="G309" i="4"/>
  <c r="H309" i="4"/>
  <c r="I101" i="13" l="1"/>
  <c r="N65" i="13"/>
  <c r="J9" i="14"/>
  <c r="K9" i="14" s="1"/>
  <c r="L9" i="14" s="1"/>
  <c r="N9" i="14" s="1"/>
  <c r="O9" i="14" s="1"/>
  <c r="J10" i="14"/>
  <c r="K10" i="14" s="1"/>
  <c r="L10" i="14" s="1"/>
  <c r="N10" i="14" s="1"/>
  <c r="L99" i="13"/>
  <c r="M99" i="13" s="1"/>
  <c r="N99" i="13" s="1"/>
  <c r="L219" i="13"/>
  <c r="L205" i="13"/>
  <c r="Q63" i="13"/>
  <c r="L94" i="13"/>
  <c r="L95" i="13" s="1"/>
  <c r="J70" i="4"/>
  <c r="K70" i="4" s="1"/>
  <c r="L70" i="4" s="1"/>
  <c r="J309" i="4"/>
  <c r="K309" i="4" s="1"/>
  <c r="L309" i="4" s="1"/>
  <c r="O309" i="4" s="1"/>
  <c r="P309" i="4" s="1"/>
  <c r="O10" i="14" l="1"/>
  <c r="Q99" i="13"/>
  <c r="R99" i="13" s="1"/>
  <c r="M219" i="13"/>
  <c r="N219" i="13" s="1"/>
  <c r="M205" i="13"/>
  <c r="N205" i="13" s="1"/>
  <c r="M94" i="13"/>
  <c r="M95" i="13" s="1"/>
  <c r="R63" i="13"/>
  <c r="O70" i="4"/>
  <c r="A31" i="4"/>
  <c r="A32" i="4" s="1"/>
  <c r="A33" i="4" s="1"/>
  <c r="A37" i="4" s="1"/>
  <c r="P270" i="4"/>
  <c r="N94" i="13" l="1"/>
  <c r="N95" i="13" s="1"/>
  <c r="J220" i="13"/>
  <c r="J223" i="13" s="1"/>
  <c r="I220" i="13"/>
  <c r="I223" i="13" s="1"/>
  <c r="I201" i="13"/>
  <c r="I208" i="13"/>
  <c r="I211" i="13" s="1"/>
  <c r="J208" i="13"/>
  <c r="J211" i="13" s="1"/>
  <c r="J201" i="13"/>
  <c r="J198" i="13"/>
  <c r="I198" i="13"/>
  <c r="I192" i="13"/>
  <c r="J187" i="13"/>
  <c r="I187" i="13"/>
  <c r="I52" i="13"/>
  <c r="I54" i="13" s="1"/>
  <c r="J52" i="13"/>
  <c r="J54" i="13" s="1"/>
  <c r="J39" i="13"/>
  <c r="I39" i="13"/>
  <c r="H315" i="4"/>
  <c r="H316" i="4"/>
  <c r="H317" i="4"/>
  <c r="H318" i="4"/>
  <c r="H319" i="4"/>
  <c r="H324" i="4"/>
  <c r="H320" i="4"/>
  <c r="H323" i="4"/>
  <c r="H325" i="4"/>
  <c r="H321" i="4"/>
  <c r="H322" i="4"/>
  <c r="H330" i="4"/>
  <c r="G315" i="4"/>
  <c r="G316" i="4"/>
  <c r="G317" i="4"/>
  <c r="G318" i="4"/>
  <c r="G319" i="4"/>
  <c r="G324" i="4"/>
  <c r="G320" i="4"/>
  <c r="G323" i="4"/>
  <c r="G325" i="4"/>
  <c r="G321" i="4"/>
  <c r="G322" i="4"/>
  <c r="G330" i="4"/>
  <c r="G314" i="4"/>
  <c r="H314" i="4"/>
  <c r="G75" i="4"/>
  <c r="H75" i="4"/>
  <c r="H67" i="4"/>
  <c r="G67" i="4"/>
  <c r="B35" i="16"/>
  <c r="B39" i="16" s="1"/>
  <c r="B40" i="16" s="1"/>
  <c r="B44" i="16" s="1"/>
  <c r="K999974" i="16"/>
  <c r="C16649" i="16"/>
  <c r="C16651" i="16" s="1"/>
  <c r="J45" i="16"/>
  <c r="G45" i="16"/>
  <c r="K44" i="16"/>
  <c r="J36" i="16"/>
  <c r="G36" i="16"/>
  <c r="I36" i="16"/>
  <c r="K35" i="16"/>
  <c r="J32" i="16"/>
  <c r="G32" i="16"/>
  <c r="K31" i="16"/>
  <c r="J21" i="16"/>
  <c r="G21" i="16"/>
  <c r="I21" i="16"/>
  <c r="H21" i="16"/>
  <c r="L20" i="16"/>
  <c r="H336" i="4" l="1"/>
  <c r="G336" i="4"/>
  <c r="J202" i="13"/>
  <c r="L48" i="16"/>
  <c r="L31" i="16"/>
  <c r="L44" i="16"/>
  <c r="I202" i="13"/>
  <c r="Q205" i="13"/>
  <c r="L192" i="13"/>
  <c r="L193" i="13" s="1"/>
  <c r="I193" i="13"/>
  <c r="Q219" i="13"/>
  <c r="L52" i="13"/>
  <c r="L220" i="13"/>
  <c r="L223" i="13" s="1"/>
  <c r="Q94" i="13"/>
  <c r="L39" i="13"/>
  <c r="M39" i="13" s="1"/>
  <c r="N39" i="13" s="1"/>
  <c r="L201" i="13"/>
  <c r="L198" i="13"/>
  <c r="L187" i="13"/>
  <c r="L208" i="13"/>
  <c r="L211" i="13" s="1"/>
  <c r="J322" i="4"/>
  <c r="K322" i="4" s="1"/>
  <c r="J325" i="4"/>
  <c r="K325" i="4" s="1"/>
  <c r="J320" i="4"/>
  <c r="K320" i="4" s="1"/>
  <c r="J315" i="4"/>
  <c r="K315" i="4" s="1"/>
  <c r="L315" i="4" s="1"/>
  <c r="J318" i="4"/>
  <c r="K318" i="4" s="1"/>
  <c r="J330" i="4"/>
  <c r="K330" i="4" s="1"/>
  <c r="J75" i="4"/>
  <c r="J321" i="4"/>
  <c r="K321" i="4" s="1"/>
  <c r="J319" i="4"/>
  <c r="K319" i="4" s="1"/>
  <c r="J317" i="4"/>
  <c r="K317" i="4" s="1"/>
  <c r="J67" i="4"/>
  <c r="J323" i="4"/>
  <c r="K323" i="4" s="1"/>
  <c r="J316" i="4"/>
  <c r="K316" i="4" s="1"/>
  <c r="J314" i="4"/>
  <c r="J324" i="4"/>
  <c r="K324" i="4" s="1"/>
  <c r="R28" i="13"/>
  <c r="I45" i="16"/>
  <c r="H45" i="16"/>
  <c r="I32" i="16"/>
  <c r="H36" i="16"/>
  <c r="L35" i="16"/>
  <c r="H32" i="16"/>
  <c r="L114" i="16"/>
  <c r="J336" i="4" l="1"/>
  <c r="M52" i="13"/>
  <c r="L54" i="13"/>
  <c r="R205" i="13"/>
  <c r="L202" i="13"/>
  <c r="K75" i="4"/>
  <c r="M192" i="13"/>
  <c r="R219" i="13"/>
  <c r="M220" i="13"/>
  <c r="M223" i="13" s="1"/>
  <c r="M208" i="13"/>
  <c r="M211" i="13" s="1"/>
  <c r="R94" i="13"/>
  <c r="M187" i="13"/>
  <c r="N187" i="13" s="1"/>
  <c r="M198" i="13"/>
  <c r="N198" i="13" s="1"/>
  <c r="L323" i="4"/>
  <c r="O323" i="4" s="1"/>
  <c r="P323" i="4" s="1"/>
  <c r="L330" i="4"/>
  <c r="O330" i="4" s="1"/>
  <c r="P330" i="4" s="1"/>
  <c r="L317" i="4"/>
  <c r="O317" i="4" s="1"/>
  <c r="P317" i="4" s="1"/>
  <c r="L321" i="4"/>
  <c r="O321" i="4" s="1"/>
  <c r="P321" i="4" s="1"/>
  <c r="O315" i="4"/>
  <c r="P315" i="4" s="1"/>
  <c r="L319" i="4"/>
  <c r="O319" i="4" s="1"/>
  <c r="P319" i="4" s="1"/>
  <c r="L320" i="4"/>
  <c r="O320" i="4" s="1"/>
  <c r="L325" i="4"/>
  <c r="O325" i="4" s="1"/>
  <c r="P325" i="4" s="1"/>
  <c r="L322" i="4"/>
  <c r="O322" i="4" s="1"/>
  <c r="P322" i="4" s="1"/>
  <c r="L318" i="4"/>
  <c r="O318" i="4" s="1"/>
  <c r="P318" i="4" s="1"/>
  <c r="L324" i="4"/>
  <c r="O324" i="4" s="1"/>
  <c r="P324" i="4" s="1"/>
  <c r="K314" i="4"/>
  <c r="L316" i="4"/>
  <c r="O316" i="4" s="1"/>
  <c r="P316" i="4" s="1"/>
  <c r="M201" i="13"/>
  <c r="N201" i="13" s="1"/>
  <c r="K67" i="4"/>
  <c r="L67" i="4" s="1"/>
  <c r="M193" i="13" l="1"/>
  <c r="N192" i="13"/>
  <c r="N193" i="13" s="1"/>
  <c r="L314" i="4"/>
  <c r="K336" i="4"/>
  <c r="M54" i="13"/>
  <c r="N52" i="13"/>
  <c r="Q52" i="13" s="1"/>
  <c r="M202" i="13"/>
  <c r="L75" i="4"/>
  <c r="O75" i="4" s="1"/>
  <c r="N211" i="13"/>
  <c r="N220" i="13"/>
  <c r="N223" i="13" s="1"/>
  <c r="Q39" i="13"/>
  <c r="P320" i="4"/>
  <c r="G86" i="4"/>
  <c r="H86" i="4"/>
  <c r="G358" i="4"/>
  <c r="G360" i="4" s="1"/>
  <c r="H358" i="4"/>
  <c r="H360" i="4" s="1"/>
  <c r="N54" i="13" l="1"/>
  <c r="R52" i="13"/>
  <c r="N202" i="13"/>
  <c r="Q192" i="13"/>
  <c r="Q208" i="13"/>
  <c r="Q220" i="13"/>
  <c r="R39" i="13"/>
  <c r="Q198" i="13"/>
  <c r="Q187" i="13"/>
  <c r="O314" i="4"/>
  <c r="Q201" i="13"/>
  <c r="J86" i="4"/>
  <c r="O67" i="4"/>
  <c r="J358" i="4"/>
  <c r="J360" i="4" s="1"/>
  <c r="J247" i="13"/>
  <c r="J248" i="13" s="1"/>
  <c r="I182" i="13"/>
  <c r="I184" i="13" s="1"/>
  <c r="J182" i="13"/>
  <c r="J184" i="13" s="1"/>
  <c r="H258" i="4"/>
  <c r="G258" i="4"/>
  <c r="H257" i="4"/>
  <c r="G257" i="4"/>
  <c r="H256" i="4"/>
  <c r="G256" i="4"/>
  <c r="G240" i="4"/>
  <c r="H240" i="4"/>
  <c r="J164" i="13"/>
  <c r="I164" i="13"/>
  <c r="H259" i="4" l="1"/>
  <c r="G259" i="4"/>
  <c r="R220" i="13"/>
  <c r="R187" i="13"/>
  <c r="P314" i="4"/>
  <c r="J257" i="4"/>
  <c r="K257" i="4" s="1"/>
  <c r="R201" i="13"/>
  <c r="L182" i="13"/>
  <c r="L184" i="13" s="1"/>
  <c r="L247" i="13"/>
  <c r="L248" i="13" s="1"/>
  <c r="L164" i="13"/>
  <c r="K358" i="4"/>
  <c r="K360" i="4" s="1"/>
  <c r="J256" i="4"/>
  <c r="J258" i="4"/>
  <c r="K258" i="4" s="1"/>
  <c r="K86" i="4"/>
  <c r="J240" i="4"/>
  <c r="K240" i="4" s="1"/>
  <c r="P283" i="4"/>
  <c r="R75" i="13"/>
  <c r="I239" i="13"/>
  <c r="I241" i="13" s="1"/>
  <c r="R208" i="13"/>
  <c r="L257" i="4" l="1"/>
  <c r="O257" i="4" s="1"/>
  <c r="P257" i="4" s="1"/>
  <c r="M164" i="13"/>
  <c r="N164" i="13" s="1"/>
  <c r="J259" i="4"/>
  <c r="L86" i="4"/>
  <c r="M182" i="13"/>
  <c r="N182" i="13" s="1"/>
  <c r="M247" i="13"/>
  <c r="M248" i="13" s="1"/>
  <c r="O258" i="4"/>
  <c r="P258" i="4" s="1"/>
  <c r="L240" i="4"/>
  <c r="O240" i="4" s="1"/>
  <c r="P240" i="4" s="1"/>
  <c r="L239" i="13"/>
  <c r="L241" i="13" s="1"/>
  <c r="L358" i="4"/>
  <c r="L360" i="4" s="1"/>
  <c r="K256" i="4"/>
  <c r="R86" i="13"/>
  <c r="K259" i="4" l="1"/>
  <c r="L256" i="4"/>
  <c r="L259" i="4" s="1"/>
  <c r="Q164" i="13"/>
  <c r="M184" i="13"/>
  <c r="N247" i="13"/>
  <c r="N248" i="13" s="1"/>
  <c r="M239" i="13"/>
  <c r="M241" i="13" s="1"/>
  <c r="O358" i="4"/>
  <c r="O86" i="4"/>
  <c r="Q182" i="13" l="1"/>
  <c r="N184" i="13"/>
  <c r="Q247" i="13"/>
  <c r="N239" i="13"/>
  <c r="N241" i="13" s="1"/>
  <c r="P358" i="4"/>
  <c r="O256" i="4"/>
  <c r="P86" i="4"/>
  <c r="J188" i="13"/>
  <c r="J189" i="13" s="1"/>
  <c r="I188" i="13"/>
  <c r="I189" i="13" s="1"/>
  <c r="J170" i="13"/>
  <c r="I170" i="13"/>
  <c r="I109" i="13"/>
  <c r="J109" i="13"/>
  <c r="J98" i="13"/>
  <c r="J101" i="13" s="1"/>
  <c r="J47" i="13"/>
  <c r="I47" i="13"/>
  <c r="I23" i="13"/>
  <c r="I25" i="13" s="1"/>
  <c r="J23" i="13"/>
  <c r="J25" i="13" s="1"/>
  <c r="L109" i="13" l="1"/>
  <c r="M109" i="13" s="1"/>
  <c r="N109" i="13" s="1"/>
  <c r="R182" i="13"/>
  <c r="L47" i="13"/>
  <c r="Q239" i="13"/>
  <c r="R247" i="13"/>
  <c r="L23" i="13"/>
  <c r="L25" i="13" s="1"/>
  <c r="L170" i="13"/>
  <c r="L98" i="13"/>
  <c r="L101" i="13" s="1"/>
  <c r="L188" i="13"/>
  <c r="L189" i="13" s="1"/>
  <c r="P256" i="4"/>
  <c r="M47" i="13" l="1"/>
  <c r="N47" i="13" s="1"/>
  <c r="M170" i="13"/>
  <c r="Q109" i="13"/>
  <c r="R109" i="13" s="1"/>
  <c r="R239" i="13"/>
  <c r="M188" i="13"/>
  <c r="N188" i="13" s="1"/>
  <c r="M98" i="13"/>
  <c r="M23" i="13"/>
  <c r="M25" i="13" s="1"/>
  <c r="R164" i="13"/>
  <c r="M101" i="13" l="1"/>
  <c r="N98" i="13"/>
  <c r="N101" i="13" s="1"/>
  <c r="N23" i="13"/>
  <c r="N25" i="13" s="1"/>
  <c r="N189" i="13"/>
  <c r="M189" i="13"/>
  <c r="N170" i="13"/>
  <c r="H8" i="14"/>
  <c r="G382" i="4"/>
  <c r="G384" i="4"/>
  <c r="J384" i="4" s="1"/>
  <c r="K384" i="4" s="1"/>
  <c r="L384" i="4" s="1"/>
  <c r="G383" i="4"/>
  <c r="G378" i="4"/>
  <c r="G377" i="4"/>
  <c r="G373" i="4"/>
  <c r="J373" i="4" s="1"/>
  <c r="K373" i="4" s="1"/>
  <c r="G379" i="4"/>
  <c r="G376" i="4"/>
  <c r="G375" i="4"/>
  <c r="G372" i="4"/>
  <c r="G381" i="4"/>
  <c r="G374" i="4"/>
  <c r="J374" i="4" s="1"/>
  <c r="K374" i="4" s="1"/>
  <c r="G371" i="4"/>
  <c r="G370" i="4"/>
  <c r="G209" i="4"/>
  <c r="G369" i="4"/>
  <c r="J369" i="4" s="1"/>
  <c r="G368" i="4"/>
  <c r="G10" i="4"/>
  <c r="G19" i="4" s="1"/>
  <c r="Q47" i="13" l="1"/>
  <c r="Q170" i="13"/>
  <c r="G386" i="4"/>
  <c r="Q188" i="13"/>
  <c r="Q98" i="13"/>
  <c r="O384" i="4"/>
  <c r="P384" i="4" s="1"/>
  <c r="O374" i="4"/>
  <c r="P374" i="4" s="1"/>
  <c r="Q23" i="13"/>
  <c r="K369" i="4"/>
  <c r="L369" i="4" s="1"/>
  <c r="J372" i="4"/>
  <c r="J383" i="4"/>
  <c r="K383" i="4" s="1"/>
  <c r="L383" i="4" s="1"/>
  <c r="J377" i="4"/>
  <c r="K377" i="4" s="1"/>
  <c r="J381" i="4"/>
  <c r="K381" i="4" s="1"/>
  <c r="L381" i="4" s="1"/>
  <c r="J368" i="4"/>
  <c r="J376" i="4"/>
  <c r="K376" i="4" s="1"/>
  <c r="J375" i="4"/>
  <c r="K375" i="4" s="1"/>
  <c r="J378" i="4"/>
  <c r="K378" i="4" s="1"/>
  <c r="J382" i="4"/>
  <c r="K382" i="4" s="1"/>
  <c r="L382" i="4" s="1"/>
  <c r="J370" i="4"/>
  <c r="J379" i="4"/>
  <c r="K379" i="4" s="1"/>
  <c r="J371" i="4"/>
  <c r="P273" i="4"/>
  <c r="P289" i="4"/>
  <c r="P284" i="4"/>
  <c r="P290" i="4"/>
  <c r="R170" i="13" l="1"/>
  <c r="R47" i="13"/>
  <c r="J386" i="4"/>
  <c r="R98" i="13"/>
  <c r="R188" i="13"/>
  <c r="O382" i="4"/>
  <c r="P382" i="4" s="1"/>
  <c r="O378" i="4"/>
  <c r="P378" i="4" s="1"/>
  <c r="O376" i="4"/>
  <c r="P376" i="4" s="1"/>
  <c r="O373" i="4"/>
  <c r="P373" i="4" s="1"/>
  <c r="O383" i="4"/>
  <c r="P383" i="4" s="1"/>
  <c r="O381" i="4"/>
  <c r="P381" i="4" s="1"/>
  <c r="O369" i="4"/>
  <c r="O375" i="4"/>
  <c r="P375" i="4" s="1"/>
  <c r="O377" i="4"/>
  <c r="R23" i="13"/>
  <c r="K368" i="4"/>
  <c r="K372" i="4"/>
  <c r="K371" i="4"/>
  <c r="L371" i="4" s="1"/>
  <c r="K370" i="4"/>
  <c r="L370" i="4" s="1"/>
  <c r="G220" i="4"/>
  <c r="G221" i="4" s="1"/>
  <c r="H363" i="4"/>
  <c r="H365" i="4" s="1"/>
  <c r="G363" i="4"/>
  <c r="G365" i="4" s="1"/>
  <c r="H352" i="4"/>
  <c r="H353" i="4" s="1"/>
  <c r="G352" i="4"/>
  <c r="G353" i="4" s="1"/>
  <c r="H348" i="4"/>
  <c r="H349" i="4" s="1"/>
  <c r="G348" i="4"/>
  <c r="G349" i="4" s="1"/>
  <c r="H308" i="4"/>
  <c r="G308" i="4"/>
  <c r="H307" i="4"/>
  <c r="G307" i="4"/>
  <c r="H225" i="4"/>
  <c r="H227" i="4" s="1"/>
  <c r="G225" i="4"/>
  <c r="G227" i="4" s="1"/>
  <c r="G312" i="4" l="1"/>
  <c r="H312" i="4"/>
  <c r="P377" i="4"/>
  <c r="K386" i="4"/>
  <c r="O372" i="4"/>
  <c r="L368" i="4"/>
  <c r="L386" i="4" s="1"/>
  <c r="O370" i="4"/>
  <c r="O371" i="4"/>
  <c r="O379" i="4"/>
  <c r="P379" i="4" s="1"/>
  <c r="J225" i="4"/>
  <c r="J227" i="4" s="1"/>
  <c r="J307" i="4"/>
  <c r="J352" i="4"/>
  <c r="J348" i="4"/>
  <c r="J349" i="4" s="1"/>
  <c r="J363" i="4"/>
  <c r="J365" i="4" s="1"/>
  <c r="J308" i="4"/>
  <c r="J312" i="4" l="1"/>
  <c r="K352" i="4"/>
  <c r="J353" i="4"/>
  <c r="K307" i="4"/>
  <c r="K312" i="4" s="1"/>
  <c r="K225" i="4"/>
  <c r="K227" i="4" s="1"/>
  <c r="O368" i="4"/>
  <c r="K363" i="4"/>
  <c r="K365" i="4" s="1"/>
  <c r="K348" i="4"/>
  <c r="K308" i="4"/>
  <c r="L349" i="4" l="1"/>
  <c r="K349" i="4"/>
  <c r="L352" i="4"/>
  <c r="L353" i="4" s="1"/>
  <c r="K353" i="4"/>
  <c r="L225" i="4"/>
  <c r="L227" i="4" s="1"/>
  <c r="L307" i="4"/>
  <c r="L363" i="4"/>
  <c r="L365" i="4" s="1"/>
  <c r="L308" i="4"/>
  <c r="H37" i="4"/>
  <c r="H104" i="4"/>
  <c r="G104" i="4"/>
  <c r="H134" i="4"/>
  <c r="G134" i="4"/>
  <c r="L312" i="4" l="1"/>
  <c r="O352" i="4"/>
  <c r="O225" i="4"/>
  <c r="O307" i="4"/>
  <c r="J104" i="4"/>
  <c r="O363" i="4"/>
  <c r="O348" i="4"/>
  <c r="O308" i="4"/>
  <c r="J134" i="4"/>
  <c r="K134" i="4" s="1"/>
  <c r="P225" i="4" l="1"/>
  <c r="P352" i="4"/>
  <c r="P307" i="4"/>
  <c r="L134" i="4"/>
  <c r="O134" i="4" s="1"/>
  <c r="P134" i="4" s="1"/>
  <c r="P363" i="4"/>
  <c r="P348" i="4"/>
  <c r="P308" i="4"/>
  <c r="J108" i="13"/>
  <c r="J110" i="13" s="1"/>
  <c r="I108" i="13"/>
  <c r="I110" i="13" s="1"/>
  <c r="I73" i="13"/>
  <c r="I77" i="13" s="1"/>
  <c r="J73" i="13"/>
  <c r="J77" i="13" s="1"/>
  <c r="P51" i="4"/>
  <c r="K104" i="4" l="1"/>
  <c r="L104" i="4"/>
  <c r="L73" i="13"/>
  <c r="L77" i="13" s="1"/>
  <c r="L108" i="13"/>
  <c r="L110" i="13" s="1"/>
  <c r="M73" i="13" l="1"/>
  <c r="M77" i="13" s="1"/>
  <c r="M108" i="13"/>
  <c r="M110" i="13" s="1"/>
  <c r="N73" i="13" l="1"/>
  <c r="N77" i="13" s="1"/>
  <c r="N108" i="13"/>
  <c r="N110" i="13" s="1"/>
  <c r="Q73" i="13" l="1"/>
  <c r="Q108" i="13"/>
  <c r="G194" i="4"/>
  <c r="H194" i="4"/>
  <c r="G184" i="4"/>
  <c r="H184" i="4"/>
  <c r="R73" i="13" l="1"/>
  <c r="R108" i="13"/>
  <c r="J184" i="4"/>
  <c r="J194" i="4"/>
  <c r="K194" i="4" s="1"/>
  <c r="L194" i="4" s="1"/>
  <c r="P286" i="4"/>
  <c r="G123" i="4"/>
  <c r="H123" i="4"/>
  <c r="K184" i="4" l="1"/>
  <c r="O194" i="4"/>
  <c r="J123" i="4"/>
  <c r="K123" i="4" s="1"/>
  <c r="L123" i="4" s="1"/>
  <c r="G57" i="4"/>
  <c r="P194" i="4" l="1"/>
  <c r="L184" i="4"/>
  <c r="O123" i="4"/>
  <c r="P123" i="4" s="1"/>
  <c r="I171" i="13"/>
  <c r="J171" i="13"/>
  <c r="O184" i="4" l="1"/>
  <c r="L171" i="13"/>
  <c r="M171" i="13" s="1"/>
  <c r="N171" i="13" s="1"/>
  <c r="R192" i="13"/>
  <c r="H163" i="4"/>
  <c r="P184" i="4" l="1"/>
  <c r="Q171" i="13"/>
  <c r="G126" i="4"/>
  <c r="G129" i="4" s="1"/>
  <c r="H126" i="4"/>
  <c r="G122" i="4"/>
  <c r="H122" i="4"/>
  <c r="J122" i="4" l="1"/>
  <c r="K122" i="4" s="1"/>
  <c r="L122" i="4" s="1"/>
  <c r="J126" i="4"/>
  <c r="K126" i="4" l="1"/>
  <c r="O122" i="4"/>
  <c r="P122" i="4" s="1"/>
  <c r="J172" i="13"/>
  <c r="I172" i="13"/>
  <c r="H108" i="4"/>
  <c r="J108" i="4" s="1"/>
  <c r="K108" i="4" s="1"/>
  <c r="H107" i="4"/>
  <c r="G107" i="4"/>
  <c r="G89" i="4"/>
  <c r="H133" i="4"/>
  <c r="G164" i="4"/>
  <c r="G133" i="4"/>
  <c r="G69" i="4"/>
  <c r="H69" i="4"/>
  <c r="G165" i="4"/>
  <c r="G38" i="4"/>
  <c r="H38" i="4"/>
  <c r="G37" i="4"/>
  <c r="G199" i="4"/>
  <c r="G200" i="4" s="1"/>
  <c r="H199" i="4"/>
  <c r="H200" i="4" s="1"/>
  <c r="H57" i="4"/>
  <c r="J57" i="4" s="1"/>
  <c r="H165" i="4"/>
  <c r="G32" i="4"/>
  <c r="H32" i="4"/>
  <c r="G33" i="4"/>
  <c r="H33" i="4"/>
  <c r="G46" i="4"/>
  <c r="H46" i="4"/>
  <c r="G96" i="4"/>
  <c r="H96" i="4"/>
  <c r="L126" i="4" l="1"/>
  <c r="L172" i="13"/>
  <c r="M172" i="13" s="1"/>
  <c r="N172" i="13" s="1"/>
  <c r="L108" i="4"/>
  <c r="O108" i="4" s="1"/>
  <c r="P108" i="4" s="1"/>
  <c r="J107" i="4"/>
  <c r="J133" i="4"/>
  <c r="J69" i="4"/>
  <c r="K69" i="4" s="1"/>
  <c r="L69" i="4" s="1"/>
  <c r="J164" i="4"/>
  <c r="K164" i="4" s="1"/>
  <c r="J32" i="4"/>
  <c r="K32" i="4" s="1"/>
  <c r="L32" i="4" s="1"/>
  <c r="J33" i="4"/>
  <c r="J37" i="4"/>
  <c r="J96" i="4"/>
  <c r="K96" i="4" s="1"/>
  <c r="J38" i="4"/>
  <c r="K57" i="4"/>
  <c r="L57" i="4" s="1"/>
  <c r="J165" i="4"/>
  <c r="K165" i="4" s="1"/>
  <c r="J46" i="4"/>
  <c r="K46" i="4" s="1"/>
  <c r="L46" i="4" s="1"/>
  <c r="J199" i="4"/>
  <c r="J200" i="4" s="1"/>
  <c r="R251" i="13"/>
  <c r="L129" i="4" l="1"/>
  <c r="O126" i="4"/>
  <c r="K107" i="4"/>
  <c r="L107" i="4" s="1"/>
  <c r="K133" i="4"/>
  <c r="L133" i="4" s="1"/>
  <c r="K38" i="4"/>
  <c r="Q172" i="13"/>
  <c r="L165" i="4"/>
  <c r="O165" i="4" s="1"/>
  <c r="L164" i="4"/>
  <c r="O164" i="4" s="1"/>
  <c r="L96" i="4"/>
  <c r="O96" i="4" s="1"/>
  <c r="O69" i="4"/>
  <c r="O46" i="4"/>
  <c r="P46" i="4" s="1"/>
  <c r="O32" i="4"/>
  <c r="K199" i="4"/>
  <c r="K200" i="4" s="1"/>
  <c r="K33" i="4"/>
  <c r="L33" i="4" s="1"/>
  <c r="K37" i="4"/>
  <c r="P126" i="4" l="1"/>
  <c r="L38" i="4"/>
  <c r="O38" i="4" s="1"/>
  <c r="R172" i="13"/>
  <c r="O133" i="4"/>
  <c r="O107" i="4"/>
  <c r="L37" i="4"/>
  <c r="L199" i="4"/>
  <c r="L200" i="4" s="1"/>
  <c r="O57" i="4"/>
  <c r="P107" i="4" l="1"/>
  <c r="O199" i="4"/>
  <c r="O37" i="4"/>
  <c r="O33" i="4"/>
  <c r="P199" i="4" l="1"/>
  <c r="P178" i="4"/>
  <c r="R198" i="13" l="1"/>
  <c r="P69" i="4" l="1"/>
  <c r="P70" i="4"/>
  <c r="P38" i="4"/>
  <c r="P37" i="4" l="1"/>
  <c r="I33" i="13"/>
  <c r="I35" i="13" s="1"/>
  <c r="J33" i="13"/>
  <c r="J35" i="13" s="1"/>
  <c r="I166" i="13"/>
  <c r="I167" i="13" s="1"/>
  <c r="J166" i="13"/>
  <c r="J167" i="13" s="1"/>
  <c r="L166" i="13" l="1"/>
  <c r="L167" i="13" s="1"/>
  <c r="L33" i="13"/>
  <c r="L35" i="13" s="1"/>
  <c r="J256" i="13"/>
  <c r="J257" i="13" s="1"/>
  <c r="I256" i="13"/>
  <c r="I257" i="13" s="1"/>
  <c r="M166" i="13" l="1"/>
  <c r="L256" i="13"/>
  <c r="L257" i="13" s="1"/>
  <c r="M33" i="13"/>
  <c r="R22" i="13"/>
  <c r="H63" i="4"/>
  <c r="H64" i="4" s="1"/>
  <c r="H190" i="4"/>
  <c r="H192" i="4"/>
  <c r="H191" i="4"/>
  <c r="G63" i="4"/>
  <c r="G64" i="4" s="1"/>
  <c r="G190" i="4"/>
  <c r="G192" i="4"/>
  <c r="G191" i="4"/>
  <c r="M167" i="13" l="1"/>
  <c r="N166" i="13"/>
  <c r="N167" i="13" s="1"/>
  <c r="M35" i="13"/>
  <c r="N33" i="13"/>
  <c r="N35" i="13" s="1"/>
  <c r="G196" i="4"/>
  <c r="H196" i="4"/>
  <c r="J63" i="4"/>
  <c r="J64" i="4" s="1"/>
  <c r="M256" i="13"/>
  <c r="N256" i="13" s="1"/>
  <c r="J191" i="4"/>
  <c r="K191" i="4" s="1"/>
  <c r="J192" i="4"/>
  <c r="J190" i="4"/>
  <c r="H175" i="4"/>
  <c r="H176" i="4" s="1"/>
  <c r="G175" i="4"/>
  <c r="G176" i="4" s="1"/>
  <c r="J196" i="4" l="1"/>
  <c r="K190" i="4"/>
  <c r="K63" i="4"/>
  <c r="K64" i="4" s="1"/>
  <c r="N257" i="13"/>
  <c r="M257" i="13"/>
  <c r="L191" i="4"/>
  <c r="O191" i="4" s="1"/>
  <c r="Q166" i="13"/>
  <c r="Q33" i="13"/>
  <c r="K192" i="4"/>
  <c r="L192" i="4" s="1"/>
  <c r="J175" i="4"/>
  <c r="J176" i="4" s="1"/>
  <c r="P96" i="4"/>
  <c r="P191" i="4" l="1"/>
  <c r="K196" i="4"/>
  <c r="L190" i="4"/>
  <c r="L196" i="4" s="1"/>
  <c r="L63" i="4"/>
  <c r="L64" i="4" s="1"/>
  <c r="Q256" i="13"/>
  <c r="R166" i="13"/>
  <c r="R33" i="13"/>
  <c r="K175" i="4"/>
  <c r="K176" i="4" s="1"/>
  <c r="O190" i="4" l="1"/>
  <c r="O63" i="4"/>
  <c r="L175" i="4"/>
  <c r="L176" i="4" s="1"/>
  <c r="R256" i="13"/>
  <c r="O192" i="4"/>
  <c r="J230" i="13"/>
  <c r="J231" i="13" s="1"/>
  <c r="I230" i="13"/>
  <c r="I231" i="13" s="1"/>
  <c r="J265" i="13"/>
  <c r="I265" i="13"/>
  <c r="I141" i="13"/>
  <c r="I146" i="13" s="1"/>
  <c r="J46" i="13"/>
  <c r="J48" i="13" s="1"/>
  <c r="I46" i="13"/>
  <c r="I48" i="13" s="1"/>
  <c r="J38" i="13"/>
  <c r="J43" i="13" s="1"/>
  <c r="I38" i="13"/>
  <c r="I43" i="13" s="1"/>
  <c r="H10" i="4"/>
  <c r="H344" i="4"/>
  <c r="H345" i="4" s="1"/>
  <c r="G344" i="4"/>
  <c r="G345" i="4" s="1"/>
  <c r="J174" i="13" l="1"/>
  <c r="J266" i="13"/>
  <c r="I174" i="13"/>
  <c r="I266" i="13"/>
  <c r="P63" i="4"/>
  <c r="J10" i="4"/>
  <c r="P190" i="4"/>
  <c r="L141" i="13"/>
  <c r="L146" i="13" s="1"/>
  <c r="L230" i="13"/>
  <c r="L231" i="13" s="1"/>
  <c r="L46" i="13"/>
  <c r="L48" i="13" s="1"/>
  <c r="L265" i="13"/>
  <c r="L38" i="13"/>
  <c r="L43" i="13" s="1"/>
  <c r="J344" i="4"/>
  <c r="J345" i="4" s="1"/>
  <c r="O175" i="4"/>
  <c r="P192" i="4"/>
  <c r="P370" i="4"/>
  <c r="P369" i="4"/>
  <c r="P368" i="4"/>
  <c r="G266" i="4"/>
  <c r="H266" i="4"/>
  <c r="H268" i="4" s="1"/>
  <c r="G267" i="4"/>
  <c r="H204" i="4"/>
  <c r="H205" i="4" s="1"/>
  <c r="G204" i="4"/>
  <c r="G246" i="4"/>
  <c r="H246" i="4"/>
  <c r="G251" i="4"/>
  <c r="H251" i="4"/>
  <c r="G252" i="4"/>
  <c r="H252" i="4"/>
  <c r="G247" i="4"/>
  <c r="H247" i="4"/>
  <c r="H14" i="4"/>
  <c r="H19" i="4" s="1"/>
  <c r="G239" i="4"/>
  <c r="G242" i="4" s="1"/>
  <c r="H239" i="4"/>
  <c r="H242" i="4" s="1"/>
  <c r="H235" i="4"/>
  <c r="G235" i="4"/>
  <c r="H220" i="4"/>
  <c r="H221" i="4" s="1"/>
  <c r="H216" i="4"/>
  <c r="G216" i="4"/>
  <c r="H215" i="4"/>
  <c r="G215" i="4"/>
  <c r="H179" i="4"/>
  <c r="G179" i="4"/>
  <c r="G180" i="4" s="1"/>
  <c r="H208" i="4"/>
  <c r="G208" i="4"/>
  <c r="G210" i="4" s="1"/>
  <c r="H207" i="4"/>
  <c r="H209" i="4"/>
  <c r="G203" i="4"/>
  <c r="H186" i="4"/>
  <c r="H187" i="4" s="1"/>
  <c r="G186" i="4"/>
  <c r="G187" i="4" s="1"/>
  <c r="H170" i="4"/>
  <c r="H172" i="4" s="1"/>
  <c r="G170" i="4"/>
  <c r="G172" i="4" s="1"/>
  <c r="H136" i="4"/>
  <c r="G136" i="4"/>
  <c r="H147" i="4"/>
  <c r="G147" i="4"/>
  <c r="H137" i="4"/>
  <c r="G137" i="4"/>
  <c r="H149" i="4"/>
  <c r="H135" i="4"/>
  <c r="G135" i="4"/>
  <c r="H120" i="4"/>
  <c r="G120" i="4"/>
  <c r="H129" i="4"/>
  <c r="H141" i="4"/>
  <c r="H143" i="4" s="1"/>
  <c r="G141" i="4"/>
  <c r="G143" i="4" s="1"/>
  <c r="G110" i="4"/>
  <c r="G111" i="4" s="1"/>
  <c r="H93" i="4"/>
  <c r="G93" i="4"/>
  <c r="H45" i="4"/>
  <c r="G45" i="4"/>
  <c r="H89" i="4"/>
  <c r="H111" i="4" s="1"/>
  <c r="H71" i="4"/>
  <c r="G71" i="4"/>
  <c r="H148" i="4"/>
  <c r="G148" i="4"/>
  <c r="H162" i="4"/>
  <c r="H166" i="4" s="1"/>
  <c r="G162" i="4"/>
  <c r="G116" i="4"/>
  <c r="G117" i="4" s="1"/>
  <c r="G31" i="4"/>
  <c r="G34" i="4" s="1"/>
  <c r="H31" i="4"/>
  <c r="H34" i="4" s="1"/>
  <c r="G55" i="4"/>
  <c r="H55" i="4"/>
  <c r="G87" i="4"/>
  <c r="G90" i="4" s="1"/>
  <c r="H87" i="4"/>
  <c r="G44" i="4"/>
  <c r="H44" i="4"/>
  <c r="G22" i="4"/>
  <c r="G24" i="4" s="1"/>
  <c r="G27" i="4"/>
  <c r="G28" i="4" s="1"/>
  <c r="G81" i="4"/>
  <c r="G83" i="4" s="1"/>
  <c r="H81" i="4"/>
  <c r="H83" i="4" s="1"/>
  <c r="G76" i="4"/>
  <c r="G77" i="4" s="1"/>
  <c r="H76" i="4"/>
  <c r="H77" i="4" s="1"/>
  <c r="G47" i="4"/>
  <c r="H47" i="4"/>
  <c r="G39" i="4"/>
  <c r="G41" i="4" s="1"/>
  <c r="H39" i="4"/>
  <c r="H41" i="4" s="1"/>
  <c r="G68" i="4"/>
  <c r="H68" i="4"/>
  <c r="G100" i="4"/>
  <c r="G101" i="4" s="1"/>
  <c r="H100" i="4"/>
  <c r="H101" i="4" s="1"/>
  <c r="G163" i="4"/>
  <c r="H95" i="4"/>
  <c r="G95" i="4"/>
  <c r="H72" i="4"/>
  <c r="G72" i="4"/>
  <c r="H56" i="4"/>
  <c r="G56" i="4"/>
  <c r="H90" i="4" l="1"/>
  <c r="H180" i="4"/>
  <c r="L174" i="13"/>
  <c r="L266" i="13"/>
  <c r="H138" i="4"/>
  <c r="G205" i="4"/>
  <c r="H124" i="4"/>
  <c r="G217" i="4"/>
  <c r="G124" i="4"/>
  <c r="G150" i="4"/>
  <c r="G248" i="4"/>
  <c r="G268" i="4"/>
  <c r="G166" i="4"/>
  <c r="G97" i="4"/>
  <c r="G138" i="4"/>
  <c r="H150" i="4"/>
  <c r="H253" i="4"/>
  <c r="G73" i="4"/>
  <c r="G48" i="4"/>
  <c r="H97" i="4"/>
  <c r="H210" i="4"/>
  <c r="H217" i="4"/>
  <c r="G253" i="4"/>
  <c r="G58" i="4"/>
  <c r="H73" i="4"/>
  <c r="H48" i="4"/>
  <c r="H58" i="4"/>
  <c r="H248" i="4"/>
  <c r="K10" i="4"/>
  <c r="G236" i="4"/>
  <c r="H236" i="4"/>
  <c r="J89" i="4"/>
  <c r="J110" i="4"/>
  <c r="K110" i="4" s="1"/>
  <c r="L110" i="4" s="1"/>
  <c r="O110" i="4" s="1"/>
  <c r="J129" i="4"/>
  <c r="J116" i="4"/>
  <c r="J117" i="4" s="1"/>
  <c r="J27" i="4"/>
  <c r="J28" i="4" s="1"/>
  <c r="M230" i="13"/>
  <c r="M231" i="13" s="1"/>
  <c r="M141" i="13"/>
  <c r="M146" i="13" s="1"/>
  <c r="M265" i="13"/>
  <c r="N265" i="13" s="1"/>
  <c r="M46" i="13"/>
  <c r="M48" i="13" s="1"/>
  <c r="M38" i="13"/>
  <c r="M43" i="13" s="1"/>
  <c r="K344" i="4"/>
  <c r="L344" i="4" s="1"/>
  <c r="J45" i="4"/>
  <c r="K45" i="4" s="1"/>
  <c r="L45" i="4" s="1"/>
  <c r="J235" i="4"/>
  <c r="K235" i="4" s="1"/>
  <c r="J247" i="4"/>
  <c r="K247" i="4" s="1"/>
  <c r="L247" i="4" s="1"/>
  <c r="J93" i="4"/>
  <c r="J135" i="4"/>
  <c r="J252" i="4"/>
  <c r="K252" i="4" s="1"/>
  <c r="L252" i="4" s="1"/>
  <c r="J72" i="4"/>
  <c r="K72" i="4" s="1"/>
  <c r="L72" i="4" s="1"/>
  <c r="P175" i="4"/>
  <c r="J148" i="4"/>
  <c r="K148" i="4" s="1"/>
  <c r="J147" i="4"/>
  <c r="J120" i="4"/>
  <c r="J100" i="4"/>
  <c r="J101" i="4" s="1"/>
  <c r="J47" i="4"/>
  <c r="K47" i="4" s="1"/>
  <c r="L47" i="4" s="1"/>
  <c r="J44" i="4"/>
  <c r="J162" i="4"/>
  <c r="J186" i="4"/>
  <c r="J187" i="4" s="1"/>
  <c r="J179" i="4"/>
  <c r="J180" i="4" s="1"/>
  <c r="J216" i="4"/>
  <c r="K216" i="4" s="1"/>
  <c r="L216" i="4" s="1"/>
  <c r="J267" i="4"/>
  <c r="J203" i="4"/>
  <c r="J220" i="4"/>
  <c r="J221" i="4" s="1"/>
  <c r="J239" i="4"/>
  <c r="J242" i="4" s="1"/>
  <c r="J266" i="4"/>
  <c r="J68" i="4"/>
  <c r="J87" i="4"/>
  <c r="J90" i="4" s="1"/>
  <c r="J209" i="4"/>
  <c r="K209" i="4" s="1"/>
  <c r="L209" i="4" s="1"/>
  <c r="J251" i="4"/>
  <c r="J76" i="4"/>
  <c r="J77" i="4" s="1"/>
  <c r="J95" i="4"/>
  <c r="K95" i="4" s="1"/>
  <c r="J81" i="4"/>
  <c r="J83" i="4" s="1"/>
  <c r="J55" i="4"/>
  <c r="J71" i="4"/>
  <c r="K71" i="4" s="1"/>
  <c r="J136" i="4"/>
  <c r="K136" i="4" s="1"/>
  <c r="L136" i="4" s="1"/>
  <c r="J207" i="4"/>
  <c r="J149" i="4"/>
  <c r="J246" i="4"/>
  <c r="J56" i="4"/>
  <c r="K56" i="4" s="1"/>
  <c r="L56" i="4" s="1"/>
  <c r="J163" i="4"/>
  <c r="K163" i="4" s="1"/>
  <c r="J39" i="4"/>
  <c r="J41" i="4" s="1"/>
  <c r="J22" i="4"/>
  <c r="J24" i="4" s="1"/>
  <c r="J31" i="4"/>
  <c r="J34" i="4" s="1"/>
  <c r="J141" i="4"/>
  <c r="J143" i="4" s="1"/>
  <c r="J137" i="4"/>
  <c r="K137" i="4" s="1"/>
  <c r="L137" i="4" s="1"/>
  <c r="J170" i="4"/>
  <c r="J172" i="4" s="1"/>
  <c r="J208" i="4"/>
  <c r="K208" i="4" s="1"/>
  <c r="L208" i="4" s="1"/>
  <c r="J215" i="4"/>
  <c r="J204" i="4"/>
  <c r="J14" i="4"/>
  <c r="J19" i="4" s="1"/>
  <c r="P275" i="4"/>
  <c r="P287" i="4"/>
  <c r="P288" i="4"/>
  <c r="P282" i="4"/>
  <c r="P276" i="4"/>
  <c r="P285" i="4"/>
  <c r="P281" i="4"/>
  <c r="P279" i="4"/>
  <c r="P280" i="4"/>
  <c r="P278" i="4"/>
  <c r="P277" i="4"/>
  <c r="P164" i="4"/>
  <c r="P165" i="4"/>
  <c r="P103" i="4"/>
  <c r="P371" i="4"/>
  <c r="P372" i="4"/>
  <c r="G11" i="14"/>
  <c r="H11" i="14"/>
  <c r="G8" i="14"/>
  <c r="P110" i="4" l="1"/>
  <c r="J248" i="4"/>
  <c r="J217" i="4"/>
  <c r="J11" i="14"/>
  <c r="K11" i="14" s="1"/>
  <c r="L11" i="14" s="1"/>
  <c r="N11" i="14" s="1"/>
  <c r="O11" i="14" s="1"/>
  <c r="J8" i="14"/>
  <c r="M174" i="13"/>
  <c r="M266" i="13"/>
  <c r="J268" i="4"/>
  <c r="J58" i="4"/>
  <c r="J253" i="4"/>
  <c r="J210" i="4"/>
  <c r="J138" i="4"/>
  <c r="J166" i="4"/>
  <c r="J124" i="4"/>
  <c r="J97" i="4"/>
  <c r="J48" i="4"/>
  <c r="K89" i="4"/>
  <c r="J111" i="4"/>
  <c r="L10" i="4"/>
  <c r="J73" i="4"/>
  <c r="J205" i="4"/>
  <c r="J150" i="4"/>
  <c r="J236" i="4"/>
  <c r="K266" i="4"/>
  <c r="K147" i="4"/>
  <c r="L147" i="4" s="1"/>
  <c r="L345" i="4"/>
  <c r="K345" i="4"/>
  <c r="K236" i="4"/>
  <c r="K162" i="4"/>
  <c r="K166" i="4" s="1"/>
  <c r="K135" i="4"/>
  <c r="L135" i="4" s="1"/>
  <c r="L138" i="4" s="1"/>
  <c r="K220" i="4"/>
  <c r="K93" i="4"/>
  <c r="N46" i="13"/>
  <c r="N48" i="13" s="1"/>
  <c r="K129" i="4"/>
  <c r="K116" i="4"/>
  <c r="K27" i="4"/>
  <c r="K28" i="4" s="1"/>
  <c r="N38" i="13"/>
  <c r="N43" i="13" s="1"/>
  <c r="K22" i="4"/>
  <c r="K24" i="4" s="1"/>
  <c r="N141" i="13"/>
  <c r="N146" i="13" s="1"/>
  <c r="N230" i="13"/>
  <c r="N231" i="13" s="1"/>
  <c r="O252" i="4"/>
  <c r="P252" i="4" s="1"/>
  <c r="O235" i="4"/>
  <c r="L163" i="4"/>
  <c r="O209" i="4"/>
  <c r="O208" i="4"/>
  <c r="P208" i="4" s="1"/>
  <c r="O216" i="4"/>
  <c r="P216" i="4" s="1"/>
  <c r="O247" i="4"/>
  <c r="P247" i="4" s="1"/>
  <c r="L148" i="4"/>
  <c r="O148" i="4" s="1"/>
  <c r="P148" i="4" s="1"/>
  <c r="O137" i="4"/>
  <c r="L71" i="4"/>
  <c r="O71" i="4" s="1"/>
  <c r="P71" i="4" s="1"/>
  <c r="L95" i="4"/>
  <c r="O95" i="4" s="1"/>
  <c r="O72" i="4"/>
  <c r="O56" i="4"/>
  <c r="O45" i="4"/>
  <c r="P45" i="4" s="1"/>
  <c r="O47" i="4"/>
  <c r="P47" i="4" s="1"/>
  <c r="K204" i="4"/>
  <c r="L204" i="4" s="1"/>
  <c r="K267" i="4"/>
  <c r="L267" i="4" s="1"/>
  <c r="K246" i="4"/>
  <c r="K248" i="4" s="1"/>
  <c r="K239" i="4"/>
  <c r="K251" i="4"/>
  <c r="K170" i="4"/>
  <c r="K172" i="4" s="1"/>
  <c r="K179" i="4"/>
  <c r="K180" i="4" s="1"/>
  <c r="K215" i="4"/>
  <c r="K217" i="4" s="1"/>
  <c r="K207" i="4"/>
  <c r="K203" i="4"/>
  <c r="K186" i="4"/>
  <c r="K149" i="4"/>
  <c r="L149" i="4" s="1"/>
  <c r="K141" i="4"/>
  <c r="K120" i="4"/>
  <c r="K68" i="4"/>
  <c r="K73" i="4" s="1"/>
  <c r="K31" i="4"/>
  <c r="K34" i="4" s="1"/>
  <c r="K39" i="4"/>
  <c r="K55" i="4"/>
  <c r="K81" i="4"/>
  <c r="K83" i="4" s="1"/>
  <c r="K44" i="4"/>
  <c r="K76" i="4"/>
  <c r="K87" i="4"/>
  <c r="K90" i="4" s="1"/>
  <c r="K14" i="4"/>
  <c r="K19" i="4" s="1"/>
  <c r="K100" i="4"/>
  <c r="P75" i="4"/>
  <c r="P153" i="4"/>
  <c r="P298" i="4"/>
  <c r="P274" i="4"/>
  <c r="P57" i="4"/>
  <c r="P32" i="4"/>
  <c r="P133" i="4"/>
  <c r="P33" i="4"/>
  <c r="P146" i="4"/>
  <c r="P67" i="4"/>
  <c r="P209" i="4" l="1"/>
  <c r="P235" i="4"/>
  <c r="K253" i="4"/>
  <c r="L251" i="4"/>
  <c r="L253" i="4" s="1"/>
  <c r="K242" i="4"/>
  <c r="L239" i="4"/>
  <c r="L242" i="4" s="1"/>
  <c r="K143" i="4"/>
  <c r="L141" i="4"/>
  <c r="L143" i="4" s="1"/>
  <c r="K210" i="4"/>
  <c r="L207" i="4"/>
  <c r="L210" i="4" s="1"/>
  <c r="K187" i="4"/>
  <c r="L186" i="4"/>
  <c r="L187" i="4" s="1"/>
  <c r="K221" i="4"/>
  <c r="L220" i="4"/>
  <c r="L221" i="4" s="1"/>
  <c r="K124" i="4"/>
  <c r="L120" i="4"/>
  <c r="L124" i="4" s="1"/>
  <c r="K8" i="14"/>
  <c r="K101" i="4"/>
  <c r="L100" i="4"/>
  <c r="L101" i="4" s="1"/>
  <c r="K97" i="4"/>
  <c r="L93" i="4"/>
  <c r="L97" i="4" s="1"/>
  <c r="K111" i="4"/>
  <c r="L89" i="4"/>
  <c r="L111" i="4" s="1"/>
  <c r="K77" i="4"/>
  <c r="L76" i="4"/>
  <c r="L77" i="4" s="1"/>
  <c r="K48" i="4"/>
  <c r="L44" i="4"/>
  <c r="L48" i="4" s="1"/>
  <c r="K58" i="4"/>
  <c r="L55" i="4"/>
  <c r="L58" i="4" s="1"/>
  <c r="K117" i="4"/>
  <c r="L116" i="4"/>
  <c r="L117" i="4" s="1"/>
  <c r="K41" i="4"/>
  <c r="L39" i="4"/>
  <c r="L41" i="4" s="1"/>
  <c r="P72" i="4"/>
  <c r="N174" i="13"/>
  <c r="N266" i="13"/>
  <c r="P137" i="4"/>
  <c r="P95" i="4"/>
  <c r="P56" i="4"/>
  <c r="K205" i="4"/>
  <c r="K138" i="4"/>
  <c r="L150" i="4"/>
  <c r="K150" i="4"/>
  <c r="L266" i="4"/>
  <c r="L268" i="4" s="1"/>
  <c r="K268" i="4"/>
  <c r="O10" i="4"/>
  <c r="L81" i="4"/>
  <c r="L83" i="4" s="1"/>
  <c r="L68" i="4"/>
  <c r="L73" i="4" s="1"/>
  <c r="L162" i="4"/>
  <c r="L166" i="4" s="1"/>
  <c r="L27" i="4"/>
  <c r="L28" i="4" s="1"/>
  <c r="L87" i="4"/>
  <c r="L90" i="4" s="1"/>
  <c r="L215" i="4"/>
  <c r="L217" i="4" s="1"/>
  <c r="L246" i="4"/>
  <c r="L248" i="4" s="1"/>
  <c r="O147" i="4"/>
  <c r="O163" i="4"/>
  <c r="O136" i="4"/>
  <c r="L31" i="4"/>
  <c r="L34" i="4" s="1"/>
  <c r="L170" i="4"/>
  <c r="L172" i="4" s="1"/>
  <c r="L179" i="4"/>
  <c r="L22" i="4"/>
  <c r="L24" i="4" s="1"/>
  <c r="L14" i="4"/>
  <c r="L19" i="4" s="1"/>
  <c r="Q141" i="13"/>
  <c r="Q265" i="13"/>
  <c r="Q230" i="13"/>
  <c r="Q46" i="13"/>
  <c r="Q38" i="13"/>
  <c r="O344" i="4"/>
  <c r="L203" i="4"/>
  <c r="L205" i="4" s="1"/>
  <c r="L180" i="4" l="1"/>
  <c r="O179" i="4"/>
  <c r="O89" i="4"/>
  <c r="L8" i="14"/>
  <c r="O266" i="4"/>
  <c r="O135" i="4"/>
  <c r="O87" i="4"/>
  <c r="P10" i="4"/>
  <c r="L236" i="4"/>
  <c r="O93" i="4"/>
  <c r="O27" i="4"/>
  <c r="O116" i="4"/>
  <c r="P163" i="4"/>
  <c r="P136" i="4"/>
  <c r="P147" i="4"/>
  <c r="R265" i="13"/>
  <c r="R230" i="13"/>
  <c r="R141" i="13"/>
  <c r="R38" i="13"/>
  <c r="R46" i="13"/>
  <c r="P344" i="4"/>
  <c r="O204" i="4"/>
  <c r="O267" i="4"/>
  <c r="O246" i="4"/>
  <c r="O239" i="4"/>
  <c r="O251" i="4"/>
  <c r="O170" i="4"/>
  <c r="O203" i="4"/>
  <c r="O207" i="4"/>
  <c r="O215" i="4"/>
  <c r="O220" i="4"/>
  <c r="O186" i="4"/>
  <c r="O162" i="4"/>
  <c r="O149" i="4"/>
  <c r="O141" i="4"/>
  <c r="O120" i="4"/>
  <c r="O55" i="4"/>
  <c r="O100" i="4"/>
  <c r="O44" i="4"/>
  <c r="O31" i="4"/>
  <c r="O76" i="4"/>
  <c r="O14" i="4"/>
  <c r="O81" i="4"/>
  <c r="O68" i="4"/>
  <c r="O39" i="4"/>
  <c r="O22" i="4"/>
  <c r="I9" i="13"/>
  <c r="I11" i="13" s="1"/>
  <c r="P266" i="4" l="1"/>
  <c r="P89" i="4"/>
  <c r="P135" i="4"/>
  <c r="N8" i="14"/>
  <c r="P87" i="4"/>
  <c r="P93" i="4"/>
  <c r="I123" i="13"/>
  <c r="P116" i="4"/>
  <c r="P27" i="4"/>
  <c r="L9" i="13"/>
  <c r="L11" i="13" s="1"/>
  <c r="P204" i="4"/>
  <c r="P267" i="4"/>
  <c r="P239" i="4"/>
  <c r="P246" i="4"/>
  <c r="P251" i="4"/>
  <c r="P179" i="4"/>
  <c r="P170" i="4"/>
  <c r="P215" i="4"/>
  <c r="P207" i="4"/>
  <c r="P220" i="4"/>
  <c r="P203" i="4"/>
  <c r="P186" i="4"/>
  <c r="P162" i="4"/>
  <c r="P149" i="4"/>
  <c r="P141" i="4"/>
  <c r="P120" i="4"/>
  <c r="P31" i="4"/>
  <c r="P39" i="4"/>
  <c r="P76" i="4"/>
  <c r="P81" i="4"/>
  <c r="P14" i="4"/>
  <c r="P22" i="4"/>
  <c r="P44" i="4"/>
  <c r="P100" i="4"/>
  <c r="P68" i="4"/>
  <c r="P55" i="4"/>
  <c r="O8" i="14" l="1"/>
  <c r="L123" i="13"/>
  <c r="M9" i="13"/>
  <c r="M11" i="13" s="1"/>
  <c r="M123" i="13" l="1"/>
  <c r="N9" i="13"/>
  <c r="N11" i="13" s="1"/>
  <c r="Q1048209" i="13"/>
  <c r="B64881" i="13"/>
  <c r="B64883" i="13" s="1"/>
  <c r="N123" i="13" l="1"/>
  <c r="Q9" i="13"/>
  <c r="R9" i="13" l="1"/>
  <c r="R171" i="13"/>
  <c r="B16906" i="4"/>
  <c r="B16908" i="4" s="1"/>
  <c r="H230" i="4"/>
  <c r="G230" i="4"/>
  <c r="G231" i="4" l="1"/>
  <c r="G388" i="4" s="1"/>
  <c r="H231" i="4"/>
  <c r="H388" i="4" s="1"/>
  <c r="J230" i="4"/>
  <c r="J231" i="4" s="1"/>
  <c r="J388" i="4" s="1"/>
  <c r="K230" i="4" l="1"/>
  <c r="K231" i="4" l="1"/>
  <c r="K388" i="4" s="1"/>
  <c r="L230" i="4"/>
  <c r="L231" i="4" s="1"/>
  <c r="M877144" i="14"/>
  <c r="O230" i="4" l="1"/>
  <c r="P230" i="4" l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97" i="16" s="1"/>
  <c r="B101" i="16" s="1"/>
  <c r="B105" i="16" s="1"/>
  <c r="B109" i="16" l="1"/>
  <c r="B113" i="16" l="1"/>
  <c r="B114" i="16" s="1"/>
  <c r="B118" i="16" s="1"/>
  <c r="B122" i="16" s="1"/>
  <c r="A38" i="4"/>
  <c r="A39" i="4" s="1"/>
  <c r="A40" i="4" s="1"/>
  <c r="A43" i="4" s="1"/>
  <c r="A44" i="4" l="1"/>
  <c r="A45" i="4" s="1"/>
  <c r="A46" i="4" s="1"/>
  <c r="A47" i="4" s="1"/>
  <c r="A51" i="4" s="1"/>
  <c r="A55" i="4" s="1"/>
  <c r="A56" i="4" s="1"/>
  <c r="A57" i="4" s="1"/>
  <c r="A61" i="4" l="1"/>
  <c r="A62" i="4" s="1"/>
  <c r="A63" i="4" s="1"/>
  <c r="A67" i="4" s="1"/>
  <c r="A68" i="4" s="1"/>
  <c r="A69" i="4" s="1"/>
  <c r="A70" i="4" s="1"/>
  <c r="A71" i="4" s="1"/>
  <c r="A72" i="4" s="1"/>
  <c r="A75" i="4" s="1"/>
  <c r="A76" i="4" s="1"/>
  <c r="A80" i="4" l="1"/>
  <c r="A81" i="4" s="1"/>
  <c r="A82" i="4" s="1"/>
  <c r="A86" i="4" s="1"/>
  <c r="A87" i="4" s="1"/>
  <c r="A88" i="4" s="1"/>
  <c r="A89" i="4" l="1"/>
  <c r="A93" i="4" s="1"/>
  <c r="A94" i="4" s="1"/>
  <c r="A95" i="4" s="1"/>
  <c r="A96" i="4" s="1"/>
  <c r="A100" i="4" s="1"/>
  <c r="A103" i="4" s="1"/>
  <c r="A107" i="4" l="1"/>
  <c r="A108" i="4" s="1"/>
  <c r="A109" i="4" s="1"/>
  <c r="A110" i="4" s="1"/>
  <c r="A114" i="4" s="1"/>
  <c r="A115" i="4" s="1"/>
  <c r="A116" i="4" s="1"/>
  <c r="A120" i="4" s="1"/>
  <c r="A126" i="4" s="1"/>
  <c r="A127" i="4" s="1"/>
  <c r="A128" i="4" l="1"/>
  <c r="A132" i="4" s="1"/>
  <c r="A133" i="4" s="1"/>
  <c r="A134" i="4" s="1"/>
  <c r="A135" i="4" s="1"/>
  <c r="A136" i="4" s="1"/>
  <c r="A137" i="4" s="1"/>
  <c r="A141" i="4" s="1"/>
  <c r="A142" i="4" s="1"/>
  <c r="A146" i="4" s="1"/>
  <c r="A147" i="4" s="1"/>
  <c r="A148" i="4" s="1"/>
  <c r="A149" i="4" l="1"/>
  <c r="A153" i="4" s="1"/>
  <c r="A154" i="4" s="1"/>
  <c r="A158" i="4" s="1"/>
  <c r="A162" i="4" s="1"/>
  <c r="A163" i="4" s="1"/>
  <c r="A164" i="4" s="1"/>
  <c r="A165" i="4" s="1"/>
  <c r="A170" i="4" s="1"/>
  <c r="A171" i="4" l="1"/>
  <c r="A175" i="4" s="1"/>
  <c r="A178" i="4" s="1"/>
  <c r="A179" i="4" s="1"/>
  <c r="O261" i="13"/>
  <c r="A183" i="4" l="1"/>
  <c r="A184" i="4" s="1"/>
  <c r="A185" i="4" s="1"/>
  <c r="A186" i="4" s="1"/>
  <c r="A190" i="4" s="1"/>
  <c r="A191" i="4" s="1"/>
  <c r="A192" i="4" s="1"/>
  <c r="A193" i="4" s="1"/>
  <c r="A194" i="4" s="1"/>
  <c r="A195" i="4" s="1"/>
  <c r="A199" i="4" s="1"/>
  <c r="A203" i="4" s="1"/>
  <c r="A204" i="4" s="1"/>
  <c r="A207" i="4" s="1"/>
  <c r="A208" i="4" s="1"/>
  <c r="A209" i="4" s="1"/>
  <c r="A215" i="4" s="1"/>
  <c r="A216" i="4" s="1"/>
  <c r="A220" i="4" s="1"/>
  <c r="A224" i="4" s="1"/>
  <c r="A225" i="4" s="1"/>
  <c r="A226" i="4" s="1"/>
  <c r="A230" i="4" s="1"/>
  <c r="A234" i="4" s="1"/>
  <c r="A235" i="4" s="1"/>
  <c r="A239" i="4" s="1"/>
  <c r="A240" i="4" s="1"/>
  <c r="A241" i="4" s="1"/>
  <c r="O262" i="13"/>
  <c r="A246" i="4" l="1"/>
  <c r="A247" i="4" s="1"/>
  <c r="A251" i="4" s="1"/>
  <c r="A252" i="4" s="1"/>
  <c r="A256" i="4" s="1"/>
  <c r="A257" i="4" s="1"/>
  <c r="A258" i="4" s="1"/>
  <c r="A262" i="4" s="1"/>
  <c r="A266" i="4" s="1"/>
  <c r="A267" i="4" s="1"/>
  <c r="A270" i="4" s="1"/>
  <c r="P262" i="13"/>
  <c r="L331" i="4" l="1"/>
  <c r="L336" i="4" s="1"/>
  <c r="A307" i="4" l="1"/>
  <c r="A308" i="4" s="1"/>
  <c r="A309" i="4" s="1"/>
  <c r="A310" i="4" s="1"/>
  <c r="L388" i="4"/>
  <c r="O331" i="4"/>
  <c r="O388" i="4" l="1"/>
  <c r="A311" i="4"/>
  <c r="A314" i="4" s="1"/>
  <c r="A315" i="4" s="1"/>
  <c r="A316" i="4" s="1"/>
  <c r="A317" i="4" s="1"/>
  <c r="A318" i="4" s="1"/>
  <c r="A319" i="4" s="1"/>
  <c r="P331" i="4"/>
  <c r="A320" i="4" l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9" i="4" s="1"/>
  <c r="A340" i="4" s="1"/>
  <c r="A344" i="4" s="1"/>
  <c r="A348" i="4" s="1"/>
  <c r="A352" i="4" s="1"/>
  <c r="A356" i="4" s="1"/>
  <c r="A357" i="4" s="1"/>
  <c r="A358" i="4" s="1"/>
  <c r="A359" i="4" s="1"/>
  <c r="A363" i="4" s="1"/>
  <c r="A364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P388" i="4"/>
  <c r="A23" i="13"/>
  <c r="A24" i="13" s="1"/>
  <c r="A28" i="13" s="1"/>
  <c r="A32" i="13" l="1"/>
  <c r="A33" i="13" s="1"/>
  <c r="A34" i="13" l="1"/>
  <c r="A38" i="13" s="1"/>
  <c r="A39" i="13" s="1"/>
  <c r="A40" i="13" s="1"/>
  <c r="A41" i="13" s="1"/>
  <c r="A42" i="13" s="1"/>
  <c r="A46" i="13" s="1"/>
  <c r="A47" i="13" s="1"/>
  <c r="A51" i="13" l="1"/>
  <c r="A52" i="13" s="1"/>
  <c r="A53" i="13" s="1"/>
  <c r="A58" i="13" s="1"/>
  <c r="A63" i="13" s="1"/>
  <c r="A64" i="13" s="1"/>
  <c r="A68" i="13" s="1"/>
  <c r="A73" i="13" l="1"/>
  <c r="A74" i="13" s="1"/>
  <c r="A75" i="13" l="1"/>
  <c r="A76" i="13" s="1"/>
  <c r="A80" i="13" s="1"/>
  <c r="A81" i="13" s="1"/>
  <c r="A86" i="13" l="1"/>
  <c r="A89" i="13" s="1"/>
  <c r="A94" i="13" s="1"/>
  <c r="A98" i="13" s="1"/>
  <c r="A99" i="13" s="1"/>
  <c r="A100" i="13" s="1"/>
  <c r="A103" i="13" l="1"/>
  <c r="A104" i="13" l="1"/>
  <c r="A108" i="13" s="1"/>
  <c r="A109" i="13" s="1"/>
  <c r="A112" i="13" l="1"/>
  <c r="A115" i="13" s="1"/>
  <c r="A116" i="13" s="1"/>
  <c r="A120" i="13" l="1"/>
  <c r="A121" i="13" s="1"/>
  <c r="A122" i="13" s="1"/>
  <c r="A126" i="13" s="1"/>
  <c r="A127" i="13" s="1"/>
  <c r="A131" i="13" l="1"/>
  <c r="A132" i="13" s="1"/>
  <c r="A136" i="13" s="1"/>
  <c r="A137" i="13" s="1"/>
  <c r="A141" i="13" s="1"/>
  <c r="A142" i="13" s="1"/>
  <c r="A143" i="13" s="1"/>
  <c r="A144" i="13" s="1"/>
  <c r="A145" i="13" s="1"/>
  <c r="A149" i="13" s="1"/>
  <c r="A150" i="13" s="1"/>
  <c r="A154" i="13" s="1"/>
  <c r="A155" i="13" s="1"/>
  <c r="A159" i="13" s="1"/>
  <c r="A160" i="13" s="1"/>
  <c r="A164" i="13" s="1"/>
  <c r="A165" i="13" s="1"/>
  <c r="A166" i="13" s="1"/>
  <c r="A170" i="13" s="1"/>
  <c r="A171" i="13" s="1"/>
  <c r="A172" i="13" s="1"/>
  <c r="A173" i="13" s="1"/>
  <c r="A177" i="13" s="1"/>
  <c r="A181" i="13" s="1"/>
  <c r="A182" i="13" s="1"/>
  <c r="A183" i="13" s="1"/>
  <c r="A187" i="13" s="1"/>
  <c r="A188" i="13" s="1"/>
  <c r="A192" i="13" s="1"/>
  <c r="A196" i="13" s="1"/>
  <c r="A197" i="13" s="1"/>
  <c r="A198" i="13" s="1"/>
  <c r="A199" i="13" s="1"/>
  <c r="A200" i="13" s="1"/>
  <c r="A201" i="13" s="1"/>
  <c r="A205" i="13" s="1"/>
  <c r="A206" i="13" s="1"/>
  <c r="A207" i="13" s="1"/>
  <c r="A208" i="13" s="1"/>
  <c r="A209" i="13" s="1"/>
  <c r="A210" i="13" s="1"/>
  <c r="A214" i="13" s="1"/>
  <c r="A215" i="13" s="1"/>
  <c r="A219" i="13" s="1"/>
  <c r="A220" i="13" s="1"/>
  <c r="A221" i="13" s="1"/>
  <c r="A222" i="13" s="1"/>
  <c r="A226" i="13" s="1"/>
  <c r="A230" i="13" s="1"/>
  <c r="A234" i="13" s="1"/>
  <c r="A238" i="13" s="1"/>
  <c r="A239" i="13" s="1"/>
  <c r="A240" i="13" s="1"/>
  <c r="A252" i="13" l="1"/>
  <c r="A256" i="13" s="1"/>
  <c r="A260" i="13" s="1"/>
  <c r="A261" i="13" s="1"/>
  <c r="A265" i="13" s="1"/>
  <c r="A243" i="13"/>
  <c r="A247" i="13" s="1"/>
</calcChain>
</file>

<file path=xl/sharedStrings.xml><?xml version="1.0" encoding="utf-8"?>
<sst xmlns="http://schemas.openxmlformats.org/spreadsheetml/2006/main" count="2104" uniqueCount="727">
  <si>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</si>
  <si>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</si>
  <si>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</si>
  <si>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</si>
  <si>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</si>
  <si>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</si>
  <si>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</si>
  <si>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</si>
  <si>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</si>
  <si>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</si>
  <si>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</si>
  <si>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</si>
  <si>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</si>
  <si>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</si>
  <si>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</si>
  <si>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</si>
  <si>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</si>
  <si>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</si>
  <si>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</si>
  <si>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</si>
  <si>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</si>
  <si>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</si>
  <si>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</si>
  <si>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</si>
  <si>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</si>
  <si>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</si>
  <si>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</si>
  <si>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</si>
  <si>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</si>
  <si>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</si>
  <si>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</si>
  <si>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</si>
  <si>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</si>
  <si>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</si>
  <si>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</si>
  <si>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</si>
  <si>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</si>
  <si>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</si>
  <si>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</si>
  <si>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</si>
  <si>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</si>
  <si>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</si>
  <si>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</si>
  <si>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</si>
  <si>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</si>
  <si>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</si>
  <si>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</si>
  <si>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</si>
  <si>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</si>
  <si>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</si>
  <si>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</si>
  <si>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</si>
  <si>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</si>
  <si>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</si>
  <si>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</si>
  <si>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</si>
  <si>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</si>
  <si>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</si>
  <si>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</si>
  <si>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</si>
  <si>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</si>
  <si>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</si>
  <si>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</si>
  <si>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</si>
  <si>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</si>
  <si>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</si>
  <si>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</si>
  <si>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</si>
  <si>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</si>
  <si>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</si>
  <si>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</si>
  <si>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</si>
  <si>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</si>
  <si>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</si>
  <si>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</si>
  <si>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</si>
  <si>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</si>
  <si>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</si>
  <si>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</si>
  <si>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</si>
  <si>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</si>
  <si>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</si>
  <si>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</si>
  <si>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</si>
  <si>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</si>
  <si>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</si>
  <si>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</si>
  <si>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</si>
  <si>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</si>
  <si>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</si>
  <si>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</si>
  <si>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</si>
  <si>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</si>
  <si>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</si>
  <si>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</si>
  <si>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</si>
  <si>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</si>
  <si>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</si>
  <si>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</si>
  <si>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</si>
  <si>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</si>
  <si>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</si>
  <si>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</si>
  <si>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</si>
  <si>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</si>
  <si>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</si>
  <si>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</si>
  <si>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</si>
  <si>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</si>
  <si>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</si>
  <si>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</si>
  <si>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</si>
  <si>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</si>
  <si>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</si>
  <si>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</si>
  <si>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</si>
  <si>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</si>
  <si>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</si>
  <si>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</si>
  <si>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</si>
  <si>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</si>
  <si>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</si>
  <si>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</si>
  <si>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</si>
  <si>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</si>
  <si>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</si>
  <si>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</si>
  <si>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</si>
  <si>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</si>
  <si>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</si>
  <si>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</si>
  <si>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</si>
  <si>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</si>
  <si>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</si>
  <si>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</si>
  <si>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</si>
  <si>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</si>
  <si>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</si>
  <si>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</si>
  <si>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</si>
  <si>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</si>
  <si>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</si>
  <si>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</si>
  <si>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</si>
  <si>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</si>
  <si>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</si>
  <si>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</si>
  <si>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</si>
  <si>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</si>
  <si>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</si>
  <si>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</si>
  <si>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</si>
  <si>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</si>
  <si>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</si>
  <si>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</si>
  <si>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</si>
  <si>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</si>
  <si>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</si>
  <si>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</si>
  <si>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</si>
  <si>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</si>
  <si>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</si>
  <si>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</si>
  <si>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</si>
  <si>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</si>
  <si>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</si>
  <si>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</si>
  <si>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</si>
  <si>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</si>
  <si>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</si>
  <si>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</si>
  <si>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</si>
  <si>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</si>
  <si>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</si>
  <si>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</si>
  <si>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</si>
  <si>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</si>
  <si>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</si>
  <si>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</si>
  <si>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</si>
  <si>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</si>
  <si>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</si>
  <si>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</si>
  <si>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</si>
  <si>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</si>
  <si>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</si>
  <si>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</si>
  <si>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</si>
  <si>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</si>
  <si>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</si>
  <si>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</si>
  <si>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</si>
  <si>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</si>
  <si>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</si>
  <si>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</si>
  <si>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</si>
  <si>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</si>
  <si>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</si>
  <si>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</si>
  <si>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</si>
  <si>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</si>
  <si>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</si>
  <si>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</si>
  <si>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</si>
  <si>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</si>
  <si>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</si>
  <si>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</si>
  <si>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</si>
  <si>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</si>
  <si>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</si>
  <si>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</si>
  <si>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</si>
  <si>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</si>
  <si>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</si>
  <si>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</si>
  <si>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</si>
  <si>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</si>
  <si>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</si>
  <si>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</si>
  <si>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</si>
  <si>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</si>
  <si>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</si>
  <si>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</si>
  <si>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</si>
  <si>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</si>
  <si>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</si>
  <si>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</si>
  <si>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</si>
  <si>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</si>
  <si>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</si>
  <si>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</si>
  <si>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</si>
  <si>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</si>
  <si>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</si>
  <si>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</si>
  <si>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</si>
  <si>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</si>
  <si>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</si>
  <si>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</si>
  <si>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</si>
  <si>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</si>
  <si>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</si>
  <si>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</si>
  <si>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</si>
  <si>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</si>
  <si>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</si>
  <si>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</si>
  <si>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</si>
  <si>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</si>
  <si>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</si>
  <si>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</si>
  <si>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</si>
  <si>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</si>
  <si>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</si>
  <si>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</si>
  <si>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</si>
  <si>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</si>
  <si>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</si>
  <si>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</si>
  <si>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</si>
  <si>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</si>
  <si>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</si>
  <si>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</si>
  <si>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</si>
  <si>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</si>
  <si>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</si>
  <si>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</si>
  <si>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</si>
  <si>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</si>
  <si>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</si>
  <si>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</si>
  <si>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</si>
  <si>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</si>
  <si>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</si>
  <si>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</si>
  <si>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</si>
  <si>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</si>
  <si>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</si>
  <si>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</si>
  <si>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</si>
  <si>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</si>
  <si>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</si>
  <si>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</si>
  <si>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</si>
  <si>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</si>
  <si>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</si>
  <si>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</si>
  <si>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</si>
  <si>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</si>
  <si>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</si>
  <si>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</si>
  <si>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</si>
  <si>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</si>
  <si>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</si>
  <si>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</si>
  <si>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</si>
  <si>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</si>
  <si>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</si>
  <si>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</si>
  <si>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</si>
  <si>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</si>
  <si>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</si>
  <si>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</si>
  <si>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</si>
  <si>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</si>
  <si>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</si>
  <si>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</si>
  <si>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</si>
  <si>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</si>
  <si>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</si>
  <si>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</si>
  <si>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</si>
  <si>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</si>
  <si>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</si>
  <si>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</si>
  <si>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</si>
  <si>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</si>
  <si>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</si>
  <si>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</si>
  <si>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</si>
  <si>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</si>
  <si>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</si>
  <si>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</si>
  <si>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</si>
  <si>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</si>
  <si>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</si>
  <si>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</si>
  <si>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</si>
  <si>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</si>
  <si>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</si>
  <si>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</si>
  <si>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</si>
  <si>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</si>
  <si>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</si>
  <si>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</si>
  <si>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</si>
  <si>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</si>
  <si>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</si>
  <si>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</si>
  <si>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</si>
  <si>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</si>
  <si>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</si>
  <si>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</si>
  <si>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</si>
  <si>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</si>
  <si>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</si>
  <si>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</si>
  <si>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</si>
  <si>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</si>
  <si>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</si>
  <si>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</si>
  <si>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</si>
  <si>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</si>
  <si>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</si>
  <si>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</si>
  <si>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</si>
  <si>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</si>
  <si>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</si>
  <si>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</si>
  <si>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</si>
  <si>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</si>
  <si>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</si>
  <si>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</si>
  <si>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</si>
  <si>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</si>
  <si>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</si>
  <si>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</si>
  <si>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</si>
  <si>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</si>
  <si>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</si>
  <si>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</si>
  <si>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</si>
  <si>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</si>
  <si>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</si>
  <si>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</si>
  <si>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</si>
  <si>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</si>
  <si>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</si>
  <si>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</si>
  <si>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</si>
  <si>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</si>
  <si>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</si>
  <si>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</si>
  <si>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</si>
  <si>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</si>
  <si>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</si>
  <si>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</si>
  <si>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</si>
  <si>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</si>
  <si>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</si>
  <si>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</si>
  <si>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</si>
  <si>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</si>
  <si>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</si>
  <si>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</si>
  <si>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</si>
  <si>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</si>
  <si>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</si>
  <si>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</si>
  <si>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</si>
  <si>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</si>
  <si>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</si>
  <si>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</si>
  <si>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</si>
  <si>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</si>
  <si>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</si>
  <si>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</si>
  <si>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</si>
  <si>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</si>
  <si>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</si>
  <si>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</si>
  <si>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</si>
  <si>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</si>
  <si>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</si>
  <si>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</si>
  <si>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</si>
  <si>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</si>
  <si>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</si>
  <si>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</si>
  <si>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</si>
  <si>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</si>
  <si>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</si>
  <si>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</si>
  <si>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</si>
  <si>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</si>
  <si>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</si>
  <si>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</si>
  <si>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</si>
  <si>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</si>
  <si>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</si>
  <si>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</si>
  <si>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</si>
  <si>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</si>
  <si>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</si>
  <si>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</si>
  <si>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</si>
  <si>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</si>
  <si>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</si>
  <si>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</si>
  <si>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</si>
  <si>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</si>
  <si>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</si>
  <si>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</si>
  <si>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</si>
  <si>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</si>
  <si>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</si>
  <si>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</si>
  <si>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</si>
  <si>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</si>
  <si>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</si>
  <si>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</si>
  <si>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</si>
  <si>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</si>
  <si>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</si>
  <si>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</si>
  <si>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</si>
  <si>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</si>
  <si>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</si>
  <si>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</si>
  <si>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</si>
  <si>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</si>
  <si>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</si>
  <si>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</si>
  <si>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</si>
  <si>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</si>
  <si>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</si>
  <si>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</si>
  <si>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</si>
  <si>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</si>
  <si>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</si>
  <si>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</si>
  <si>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</si>
  <si>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</si>
  <si>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</si>
  <si>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</si>
  <si>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</si>
  <si>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</si>
  <si>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</si>
  <si>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</si>
  <si>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</si>
  <si>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</si>
  <si>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</si>
  <si>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</si>
  <si>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</si>
  <si>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</si>
  <si>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</si>
  <si>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</si>
  <si>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</si>
  <si>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</si>
  <si>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</si>
  <si>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</si>
  <si>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</si>
  <si>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</si>
  <si>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</si>
  <si>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</si>
  <si>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</si>
  <si>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</si>
  <si>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</si>
  <si>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</si>
  <si>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</si>
  <si>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</si>
  <si>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</si>
  <si>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</si>
  <si>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</si>
  <si>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</si>
  <si>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</si>
  <si>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</si>
  <si>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</si>
  <si>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</si>
  <si>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</si>
  <si>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</si>
  <si>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</si>
  <si>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</si>
  <si>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</si>
  <si>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</si>
  <si>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</si>
  <si>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</si>
  <si>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</si>
  <si>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</si>
  <si>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</si>
  <si>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</si>
  <si>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</si>
  <si>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</si>
  <si>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</si>
  <si>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</si>
  <si>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</si>
  <si>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</si>
  <si>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</si>
  <si>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</si>
  <si>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</si>
  <si>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</si>
  <si>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</si>
  <si>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</si>
  <si>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</si>
  <si>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</si>
  <si>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</si>
  <si>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</si>
  <si>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</si>
  <si>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</si>
  <si>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</si>
  <si>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</si>
  <si>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</si>
  <si>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</si>
  <si>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</si>
  <si>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</si>
  <si>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</si>
  <si>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</si>
  <si>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 xml:space="preserve">ANGELLI FRANCHESKA ECHAVARRIA ZABALA 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</si>
  <si>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</si>
  <si>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</si>
  <si>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</si>
  <si>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</si>
  <si>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</si>
  <si>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</si>
  <si>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</si>
  <si>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</si>
  <si>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</si>
  <si>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</si>
  <si>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</si>
  <si>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</si>
  <si>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</si>
  <si>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</si>
  <si>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</si>
  <si>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</si>
  <si>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</si>
  <si>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</si>
  <si>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</si>
  <si>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</si>
  <si>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</si>
  <si>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</si>
  <si>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</si>
  <si>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</si>
  <si>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</si>
  <si>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</si>
  <si>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</si>
  <si>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</si>
  <si>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</si>
  <si>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</si>
  <si>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</si>
  <si>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</si>
  <si>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</si>
  <si>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</si>
  <si>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</si>
  <si>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</si>
  <si>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</si>
  <si>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</si>
  <si>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</si>
  <si>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</si>
  <si>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</si>
  <si>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</si>
  <si>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</si>
  <si>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</si>
  <si>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</si>
  <si>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</si>
  <si>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</si>
  <si>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</si>
  <si>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</si>
  <si>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 xml:space="preserve">GLENNY CONCEPCION CRUZ  </t>
  </si>
  <si>
    <t xml:space="preserve">ANALISTA DE NORMAS Y METODOLOGÍAS </t>
  </si>
  <si>
    <t xml:space="preserve">ENCARGADA DE DOCUMENTACIÓN </t>
  </si>
  <si>
    <t xml:space="preserve">TÉCNICO EN PRESUPUESTO Y TESORERIA </t>
  </si>
  <si>
    <t>DESARROLLADOR DE SISTEMA</t>
  </si>
  <si>
    <t xml:space="preserve">ANALISTA DE CLASIFICACIÓN, VALORACIÓN Y REMUNERACIÓN DE CARGOS </t>
  </si>
  <si>
    <t>SANDRA CAROLINA REYES CRUZ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</si>
  <si>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</si>
  <si>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</si>
  <si>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</si>
  <si>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</si>
  <si>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</si>
  <si>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</si>
  <si>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</si>
  <si>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</si>
  <si>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</si>
  <si>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</si>
  <si>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</si>
  <si>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</si>
  <si>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</si>
  <si>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MARZO DEL 2024</t>
  </si>
  <si>
    <t>15 DE ABRIL DEL 2024</t>
  </si>
  <si>
    <t>18 DE ABRIL DEL 2024</t>
  </si>
  <si>
    <t>01 DE ABRIL DEL 2024</t>
  </si>
  <si>
    <t>05 DE ABRIL DEL 2024</t>
  </si>
  <si>
    <t>01 DE MAYO DEL 2024</t>
  </si>
  <si>
    <t>ENCARGADO DIVISIÓN DE REGISTRO, CONTROL Y NÓMINA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</si>
  <si>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</si>
  <si>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</si>
  <si>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</si>
  <si>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</si>
  <si>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</si>
  <si>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</si>
  <si>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</si>
  <si>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</si>
  <si>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</si>
  <si>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02 DE JULIO DEL 2024</t>
  </si>
  <si>
    <t>03 DE JULIO DEL 2024</t>
  </si>
  <si>
    <t>26 DE JULIO DEL 2024</t>
  </si>
  <si>
    <t>01 DE JULIO DEL 2024</t>
  </si>
  <si>
    <t>JOSÉ ALEJANDRO GUTIÉRREZ LORENZO</t>
  </si>
  <si>
    <t>ANALISTA DE NORMAS Y METODOLOGÍAS PRESUPUESTARIAS</t>
  </si>
  <si>
    <t>01 DE AGOSTO DEL 2024</t>
  </si>
  <si>
    <t xml:space="preserve">RESPONSABLE DE OFICINA DE LIBRE ACCESO </t>
  </si>
  <si>
    <t>21 DE AGOSTO DEL 2024</t>
  </si>
  <si>
    <t xml:space="preserve">01 DE AGOSTO DEL 2024 </t>
  </si>
  <si>
    <t>25 DE AGOSTO DEL 2024</t>
  </si>
  <si>
    <t xml:space="preserve">10 DE AGOSTO DEL 2024 </t>
  </si>
  <si>
    <t>22 DE AGOSTO DEL 2024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</si>
  <si>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</si>
  <si>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</si>
  <si>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</si>
  <si>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</si>
  <si>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</si>
  <si>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</si>
  <si>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</si>
  <si>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</si>
  <si>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</si>
  <si>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</si>
  <si>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</si>
  <si>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</si>
  <si>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</si>
  <si>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>15 DE OCTUBRE DEL 2024</t>
  </si>
  <si>
    <t xml:space="preserve">ESPECIALISTA DE PROYECTOS ESPECIALES 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</si>
  <si>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</si>
  <si>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</si>
  <si>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</si>
  <si>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</si>
  <si>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</si>
  <si>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</si>
  <si>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</si>
  <si>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</si>
  <si>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</si>
  <si>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</si>
  <si>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</si>
  <si>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</si>
  <si>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</si>
  <si>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>01 DE NOVIEMBRE  DEL 2024</t>
  </si>
  <si>
    <t>01 DE NOVIEMBRE DEL 2024</t>
  </si>
  <si>
    <t xml:space="preserve"> 01 DE MAYO DEL 2024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</si>
  <si>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</si>
  <si>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</si>
  <si>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</si>
  <si>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</si>
  <si>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</si>
  <si>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</si>
  <si>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</si>
  <si>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</si>
  <si>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AMADO ALBERTI JIMENEZ RODRIGUEZ </t>
  </si>
  <si>
    <t xml:space="preserve">JAIRO MANUEL FELIZ LOPEZ </t>
  </si>
  <si>
    <t>ELADIO TOBIAS PEREZ</t>
  </si>
  <si>
    <t>FERNANDO REYES FLORIAN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</si>
  <si>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</si>
  <si>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</si>
  <si>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</si>
  <si>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</si>
  <si>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</si>
  <si>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</si>
  <si>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</si>
  <si>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02 DE ENERO DEL 2025</t>
  </si>
  <si>
    <t>26 DE ENERO DEL 2025</t>
  </si>
  <si>
    <t>03 DE ENERO DEL 2025</t>
  </si>
  <si>
    <t xml:space="preserve">01 DE ENERO DEL 2025 </t>
  </si>
  <si>
    <t>ANALISTA DE CALIDAD EN LA GESTIÓN II</t>
  </si>
  <si>
    <t>ANALISTA REGISTRO, CONTROL Y NÓMINA</t>
  </si>
  <si>
    <t>ANALISTA  DE PLAINIFICACION II</t>
  </si>
  <si>
    <t>Correspondiente al mes de agosto del año 2024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</si>
  <si>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</si>
  <si>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</si>
  <si>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</si>
  <si>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</si>
  <si>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</si>
  <si>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</si>
  <si>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</si>
  <si>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 xml:space="preserve"> 25 DE AGOSTO DEL 2024 </t>
  </si>
  <si>
    <t>25 DE FEBRERO DEL 2025</t>
  </si>
  <si>
    <t>02 DE AGOSTO DEL 2024</t>
  </si>
  <si>
    <t xml:space="preserve"> 02 DE FEBRERO DEL 2025</t>
  </si>
  <si>
    <t xml:space="preserve"> 01  DE FEBRERO DEL 2025</t>
  </si>
  <si>
    <t>21 DE FEBRERO DEL 2025</t>
  </si>
  <si>
    <t xml:space="preserve"> 25 DE FEBRERO DEL 2025</t>
  </si>
  <si>
    <t xml:space="preserve">14 DE AGOSTO DEL 2024 </t>
  </si>
  <si>
    <t>14 DE FEBRERO DEL 2025</t>
  </si>
  <si>
    <t xml:space="preserve"> 10 DE FEBRERO DEL 2025</t>
  </si>
  <si>
    <t>22 DE FEBRERO DEL 2025</t>
  </si>
  <si>
    <t>J. DAVID CANAÁN</t>
  </si>
  <si>
    <t xml:space="preserve">ENCARGADO DEPARTAMENTO DE </t>
  </si>
  <si>
    <t xml:space="preserve">RECURSOS HUMANOS </t>
  </si>
  <si>
    <t>NÓMINA</t>
  </si>
  <si>
    <t xml:space="preserve">ENCARGADA DIVISION DE REGISTRO, CONTROL 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</si>
</sst>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03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8" fillId="3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43" fontId="4" fillId="2" borderId="1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32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/>
    </xf>
    <xf numFmtId="0" fontId="4" fillId="0" borderId="31" xfId="0" applyFont="1" applyBorder="1" applyAlignment="1">
      <alignment horizontal="left" vertical="center" wrapText="1"/>
    </xf>
    <xf numFmtId="0" fontId="4" fillId="2" borderId="31" xfId="0" applyFont="1" applyFill="1" applyBorder="1" applyAlignment="1">
      <alignment horizontal="center" vertical="center"/>
    </xf>
    <xf numFmtId="165" fontId="9" fillId="2" borderId="31" xfId="0" applyNumberFormat="1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165" fontId="9" fillId="2" borderId="1" xfId="0" applyNumberFormat="1" applyFont="1" applyFill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43" fontId="4" fillId="2" borderId="1" xfId="0" applyNumberFormat="1" applyFont="1" applyFill="1" applyBorder="1" applyAlignment="1">
      <alignment horizontal="center" vertical="center"/>
    </xf>
    <xf numFmtId="43" fontId="4" fillId="0" borderId="3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4" fillId="0" borderId="30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43" fontId="4" fillId="2" borderId="14" xfId="1" applyFont="1" applyFill="1" applyBorder="1" applyAlignment="1">
      <alignment horizontal="center" vertical="center"/>
    </xf>
    <xf numFmtId="43" fontId="4" fillId="2" borderId="38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4" fillId="2" borderId="11" xfId="1" applyFont="1" applyFill="1" applyBorder="1" applyAlignment="1">
      <alignment horizontal="center" vertical="center"/>
    </xf>
    <xf numFmtId="43" fontId="4" fillId="2" borderId="30" xfId="1" applyFont="1" applyFill="1" applyBorder="1" applyAlignment="1">
      <alignment horizontal="center" vertical="center"/>
    </xf>
    <xf numFmtId="43" fontId="4" fillId="2" borderId="37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43" fontId="6" fillId="3" borderId="15" xfId="0" applyNumberFormat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0" borderId="39" xfId="0" applyFont="1" applyBorder="1" applyAlignment="1">
      <alignment horizontal="center" vertical="center"/>
    </xf>
    <xf numFmtId="43" fontId="4" fillId="0" borderId="31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31" xfId="0" applyNumberFormat="1" applyFont="1" applyFill="1" applyBorder="1" applyAlignment="1">
      <alignment horizontal="center" vertical="center"/>
    </xf>
    <xf numFmtId="43" fontId="4" fillId="0" borderId="40" xfId="0" applyNumberFormat="1" applyFont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43" fontId="4" fillId="0" borderId="24" xfId="1" applyFont="1" applyFill="1" applyBorder="1" applyAlignment="1">
      <alignment horizontal="center" vertical="center"/>
    </xf>
    <xf numFmtId="43" fontId="4" fillId="2" borderId="26" xfId="1" applyFont="1" applyFill="1" applyBorder="1" applyAlignment="1">
      <alignment horizontal="center" vertical="center"/>
    </xf>
    <xf numFmtId="43" fontId="4" fillId="2" borderId="24" xfId="1" applyFont="1" applyFill="1" applyBorder="1" applyAlignment="1">
      <alignment horizontal="center" vertical="center"/>
    </xf>
    <xf numFmtId="43" fontId="4" fillId="2" borderId="41" xfId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1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36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4" fillId="2" borderId="11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2" borderId="33" xfId="0" applyFont="1" applyFill="1" applyBorder="1" applyAlignment="1">
      <alignment vertical="center"/>
    </xf>
    <xf numFmtId="0" fontId="4" fillId="2" borderId="3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6" xfId="0" applyFont="1" applyFill="1" applyBorder="1" applyAlignment="1">
      <alignment vertical="center"/>
    </xf>
    <xf numFmtId="0" fontId="7" fillId="2" borderId="21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20" xfId="0" applyFont="1" applyFill="1" applyBorder="1" applyAlignment="1">
      <alignment vertical="center" wrapText="1"/>
    </xf>
    <xf numFmtId="43" fontId="7" fillId="4" borderId="15" xfId="1" applyFon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2" borderId="12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43" fontId="10" fillId="2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9" xfId="1" applyFont="1" applyFill="1" applyBorder="1" applyAlignment="1">
      <alignment vertical="center"/>
    </xf>
    <xf numFmtId="0" fontId="7" fillId="2" borderId="10" xfId="0" applyFont="1" applyFill="1" applyBorder="1" applyAlignment="1">
      <alignment vertical="center" wrapText="1"/>
    </xf>
    <xf numFmtId="43" fontId="7" fillId="2" borderId="19" xfId="1" applyFont="1" applyFill="1" applyBorder="1" applyAlignment="1">
      <alignment vertical="center"/>
    </xf>
    <xf numFmtId="0" fontId="7" fillId="2" borderId="22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43" fontId="7" fillId="2" borderId="0" xfId="0" applyNumberFormat="1" applyFont="1" applyFill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9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0" fontId="17" fillId="2" borderId="12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1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1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left" vertical="center"/>
    </xf>
    <xf numFmtId="0" fontId="16" fillId="2" borderId="12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left" vertical="center" wrapText="1"/>
    </xf>
    <xf numFmtId="0" fontId="13" fillId="2" borderId="12" xfId="0" applyFont="1" applyFill="1" applyBorder="1" applyAlignment="1">
      <alignment horizontal="left" vertical="center"/>
    </xf>
    <xf numFmtId="0" fontId="13" fillId="2" borderId="12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center" vertical="center"/>
    </xf>
    <xf numFmtId="43" fontId="16" fillId="2" borderId="14" xfId="1" applyFont="1" applyFill="1" applyBorder="1" applyAlignment="1">
      <alignment vertical="center"/>
    </xf>
    <xf numFmtId="43" fontId="16" fillId="0" borderId="14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7" xfId="0" applyFont="1" applyFill="1" applyBorder="1" applyAlignment="1">
      <alignment vertical="center"/>
    </xf>
    <xf numFmtId="0" fontId="15" fillId="2" borderId="18" xfId="0" applyFont="1" applyFill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20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16" fillId="0" borderId="12" xfId="0" applyFont="1" applyBorder="1" applyAlignment="1">
      <alignment horizontal="center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43" fontId="16" fillId="2" borderId="7" xfId="1" applyFont="1" applyFill="1" applyBorder="1" applyAlignment="1">
      <alignment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7" fillId="2" borderId="0" xfId="0" applyNumberFormat="1" applyFont="1" applyFill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196698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37245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46606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1"/>
  <sheetViews>
    <sheetView showGridLines="0" view="pageBreakPreview" zoomScale="40" zoomScaleNormal="74" zoomScaleSheetLayoutView="40" workbookViewId="0">
      <pane xSplit="2" ySplit="7" topLeftCell="C332" activePane="bottomRight" state="frozen"/>
      <selection pane="topRight" activeCell="C1" sqref="C1"/>
      <selection pane="bottomLeft" activeCell="A9" sqref="A9"/>
      <selection pane="bottomRight" activeCell="I347" sqref="I347"/>
    </sheetView>
  </sheetViews>
  <sheetFormatPr baseColWidth="10" defaultColWidth="11.42578125" defaultRowHeight="35.1" customHeight="1" x14ac:dyDescent="0.2"/>
  <cols>
    <col min="1" max="1" width="6.85546875" style="126" customWidth="1"/>
    <col min="2" max="2" width="41.140625" style="188" customWidth="1"/>
    <col min="3" max="3" width="9.140625" style="126" customWidth="1"/>
    <col min="4" max="4" width="37.7109375" style="188" customWidth="1"/>
    <col min="5" max="5" width="29.28515625" style="188" customWidth="1"/>
    <col min="6" max="6" width="22.7109375" style="124" bestFit="1" customWidth="1"/>
    <col min="7" max="7" width="20.28515625" style="123" customWidth="1"/>
    <col min="8" max="8" width="24" style="123" customWidth="1"/>
    <col min="9" max="9" width="29.85546875" style="123" bestFit="1" customWidth="1"/>
    <col min="10" max="10" width="21.5703125" style="123" bestFit="1" customWidth="1"/>
    <col min="11" max="11" width="24" style="123" customWidth="1"/>
    <col min="12" max="12" width="22.28515625" style="123" customWidth="1"/>
    <col min="13" max="13" width="22.28515625" style="123" hidden="1" customWidth="1"/>
    <col min="14" max="14" width="19" style="123" customWidth="1"/>
    <col min="15" max="16" width="22.85546875" style="123" customWidth="1"/>
    <col min="17" max="17" width="17" style="123" customWidth="1"/>
    <col min="18" max="16384" width="11.42578125" style="123"/>
  </cols>
  <sheetData>
    <row r="1" spans="1:60" ht="35.1" customHeight="1" x14ac:dyDescent="0.2">
      <c r="A1" s="364" t="s">
        <v>388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</row>
    <row r="2" spans="1:60" ht="35.1" customHeight="1" x14ac:dyDescent="0.2">
      <c r="A2" s="365" t="s">
        <v>392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</row>
    <row r="3" spans="1:60" ht="35.1" customHeight="1" x14ac:dyDescent="0.2">
      <c r="A3" s="366" t="s">
        <v>703</v>
      </c>
      <c r="B3" s="366"/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</row>
    <row r="4" spans="1:60" ht="35.1" customHeight="1" thickBot="1" x14ac:dyDescent="0.25">
      <c r="A4" s="171"/>
      <c r="B4" s="171"/>
      <c r="C4" s="117"/>
      <c r="D4" s="187"/>
      <c r="E4" s="187"/>
      <c r="F4" s="117"/>
    </row>
    <row r="5" spans="1:60" ht="35.1" customHeight="1" thickBot="1" x14ac:dyDescent="0.25">
      <c r="A5" s="266" t="s">
        <v>525</v>
      </c>
      <c r="B5" s="267"/>
      <c r="C5" s="266"/>
      <c r="D5" s="267"/>
      <c r="E5" s="267"/>
      <c r="F5" s="268"/>
      <c r="G5" s="367" t="s">
        <v>117</v>
      </c>
      <c r="H5" s="368"/>
      <c r="I5" s="368"/>
      <c r="J5" s="369"/>
      <c r="K5" s="101"/>
      <c r="L5" s="193"/>
      <c r="M5" s="193"/>
      <c r="N5" s="193"/>
      <c r="O5" s="193"/>
      <c r="P5" s="193"/>
    </row>
    <row r="6" spans="1:60" s="269" customFormat="1" ht="35.1" customHeight="1" thickBot="1" x14ac:dyDescent="0.25">
      <c r="A6" s="19" t="s">
        <v>0</v>
      </c>
      <c r="B6" s="19" t="s">
        <v>345</v>
      </c>
      <c r="C6" s="19" t="s">
        <v>401</v>
      </c>
      <c r="D6" s="19" t="s">
        <v>420</v>
      </c>
      <c r="E6" s="19" t="s">
        <v>111</v>
      </c>
      <c r="F6" s="82" t="s">
        <v>121</v>
      </c>
      <c r="G6" s="83" t="s">
        <v>1</v>
      </c>
      <c r="H6" s="84" t="s">
        <v>2</v>
      </c>
      <c r="I6" s="87" t="s">
        <v>531</v>
      </c>
      <c r="J6" s="88" t="s">
        <v>532</v>
      </c>
      <c r="K6" s="85" t="s">
        <v>533</v>
      </c>
      <c r="L6" s="21" t="s">
        <v>112</v>
      </c>
      <c r="M6" s="21"/>
      <c r="N6" s="21" t="s">
        <v>114</v>
      </c>
      <c r="O6" s="21" t="s">
        <v>3</v>
      </c>
      <c r="P6" s="21" t="s">
        <v>113</v>
      </c>
    </row>
    <row r="7" spans="1:60" s="267" customFormat="1" ht="35.1" customHeight="1" thickBot="1" x14ac:dyDescent="0.25">
      <c r="A7" s="270" t="s">
        <v>228</v>
      </c>
      <c r="B7" s="271"/>
      <c r="C7" s="271"/>
      <c r="D7" s="271"/>
      <c r="E7" s="271"/>
      <c r="F7" s="271"/>
      <c r="G7" s="272"/>
      <c r="H7" s="272"/>
      <c r="I7" s="272"/>
      <c r="J7" s="272"/>
      <c r="K7" s="271"/>
      <c r="L7" s="271"/>
      <c r="M7" s="271"/>
      <c r="N7" s="271"/>
      <c r="O7" s="271"/>
      <c r="P7" s="273"/>
      <c r="Q7" s="191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4"/>
      <c r="BC7" s="274"/>
      <c r="BD7" s="274"/>
      <c r="BE7" s="274"/>
      <c r="BF7" s="274"/>
      <c r="BG7" s="274"/>
      <c r="BH7" s="274"/>
    </row>
    <row r="8" spans="1:60" s="280" customFormat="1" ht="35.1" customHeight="1" x14ac:dyDescent="0.2">
      <c r="A8" s="275">
        <v>1</v>
      </c>
      <c r="B8" s="276" t="s">
        <v>227</v>
      </c>
      <c r="C8" s="275" t="s">
        <v>399</v>
      </c>
      <c r="D8" s="276" t="s">
        <v>223</v>
      </c>
      <c r="E8" s="94" t="s">
        <v>421</v>
      </c>
      <c r="F8" s="277">
        <v>245000</v>
      </c>
      <c r="G8" s="277">
        <f t="shared" ref="G8:G18" si="0">F8*2.87%</f>
        <v>7031.5</v>
      </c>
      <c r="H8" s="278">
        <v>5883.16</v>
      </c>
      <c r="I8" s="277"/>
      <c r="J8" s="277">
        <f t="shared" ref="J8:J18" si="1">+G8+H8+I8</f>
        <v>12914.66</v>
      </c>
      <c r="K8" s="277">
        <f t="shared" ref="K8:K18" si="2">+F8-J8</f>
        <v>232085.34</v>
      </c>
      <c r="L8" s="277">
        <f t="shared" ref="L8:L18" si="3">+IF(K8*12&lt;=416220.01,0,IF(K8*12&lt;=624329.01,(((K8*12-416220.01)*0.15)/12),IF((K8*12&lt;=867123.01),(31216+0.2*(K8*12-624329.01))/12,((79776+0.25*(K8*12-867123.01))/12))))</f>
        <v>46604.272291666675</v>
      </c>
      <c r="M8" s="277"/>
      <c r="N8" s="279">
        <v>25</v>
      </c>
      <c r="O8" s="277">
        <f t="shared" ref="O8:O18" si="4">+N8+I8+H8+G8+L8</f>
        <v>59543.932291666672</v>
      </c>
      <c r="P8" s="279">
        <f t="shared" ref="P8:P18" si="5">+F8-O8</f>
        <v>185456.06770833331</v>
      </c>
    </row>
    <row r="9" spans="1:60" s="281" customFormat="1" ht="35.1" customHeight="1" x14ac:dyDescent="0.2">
      <c r="A9" s="76">
        <v>2</v>
      </c>
      <c r="B9" s="75" t="s">
        <v>224</v>
      </c>
      <c r="C9" s="76" t="s">
        <v>400</v>
      </c>
      <c r="D9" s="75" t="s">
        <v>101</v>
      </c>
      <c r="E9" s="94" t="s">
        <v>677</v>
      </c>
      <c r="F9" s="278">
        <v>140000</v>
      </c>
      <c r="G9" s="278">
        <f t="shared" si="0"/>
        <v>4018</v>
      </c>
      <c r="H9" s="278">
        <f t="shared" ref="H9:H18" si="6">+F9*3.04%</f>
        <v>4256</v>
      </c>
      <c r="I9" s="278"/>
      <c r="J9" s="277">
        <f t="shared" si="1"/>
        <v>8274</v>
      </c>
      <c r="K9" s="277">
        <f t="shared" si="2"/>
        <v>131726</v>
      </c>
      <c r="L9" s="277">
        <f t="shared" si="3"/>
        <v>21514.437291666665</v>
      </c>
      <c r="M9" s="277"/>
      <c r="N9" s="279">
        <v>25</v>
      </c>
      <c r="O9" s="277">
        <f t="shared" si="4"/>
        <v>29813.437291666665</v>
      </c>
      <c r="P9" s="279">
        <f t="shared" si="5"/>
        <v>110186.56270833334</v>
      </c>
    </row>
    <row r="10" spans="1:60" s="281" customFormat="1" ht="35.1" customHeight="1" x14ac:dyDescent="0.2">
      <c r="A10" s="275">
        <v>3</v>
      </c>
      <c r="B10" s="276" t="s">
        <v>38</v>
      </c>
      <c r="C10" s="275" t="s">
        <v>400</v>
      </c>
      <c r="D10" s="282" t="s">
        <v>660</v>
      </c>
      <c r="E10" s="276" t="s">
        <v>118</v>
      </c>
      <c r="F10" s="277">
        <v>40500</v>
      </c>
      <c r="G10" s="277">
        <f>F10*2.87%</f>
        <v>1162.3499999999999</v>
      </c>
      <c r="H10" s="277">
        <f>+F10*3.04%</f>
        <v>1231.2</v>
      </c>
      <c r="I10" s="277"/>
      <c r="J10" s="277">
        <f>+G10+H10+I10</f>
        <v>2393.5500000000002</v>
      </c>
      <c r="K10" s="277">
        <f>+F10-J10</f>
        <v>38106.449999999997</v>
      </c>
      <c r="L10" s="277">
        <f>+IF(K10*12&lt;=416220.01,0,IF(K10*12&lt;=624329.01,(((K10*12-416220.01)*0.15)/12),IF((K10*12&lt;=867123.01),(31216+0.2*(K10*12-624329.01))/12,((79776+0.25*(K10*12-867123.01))/12))))</f>
        <v>513.21737499999938</v>
      </c>
      <c r="M10" s="277"/>
      <c r="N10" s="283">
        <v>125</v>
      </c>
      <c r="O10" s="277">
        <f t="shared" si="4"/>
        <v>3031.7673749999994</v>
      </c>
      <c r="P10" s="283">
        <f t="shared" si="5"/>
        <v>37468.232625000004</v>
      </c>
    </row>
    <row r="11" spans="1:60" s="281" customFormat="1" ht="35.1" customHeight="1" x14ac:dyDescent="0.2">
      <c r="A11" s="76">
        <v>4</v>
      </c>
      <c r="B11" s="276" t="s">
        <v>73</v>
      </c>
      <c r="C11" s="275" t="s">
        <v>400</v>
      </c>
      <c r="D11" s="282" t="s">
        <v>349</v>
      </c>
      <c r="E11" s="276" t="s">
        <v>118</v>
      </c>
      <c r="F11" s="277">
        <v>100000</v>
      </c>
      <c r="G11" s="277">
        <f>F11*2.87%</f>
        <v>2870</v>
      </c>
      <c r="H11" s="277">
        <f>+F11*3.04%</f>
        <v>3040</v>
      </c>
      <c r="I11" s="277"/>
      <c r="J11" s="277">
        <f>+G11+H11+I11</f>
        <v>5910</v>
      </c>
      <c r="K11" s="277">
        <f>+F11-J11</f>
        <v>94090</v>
      </c>
      <c r="L11" s="277">
        <f>+IF(K11*12&lt;=416220.01,0,IF(K11*12&lt;=624329.01,(((K11*12-416220.01)*0.15)/12),IF((K11*12&lt;=867123.01),(31216+0.2*(K11*12-624329.01))/12,((79776+0.25*(K11*12-867123.01))/12))))</f>
        <v>12105.437291666667</v>
      </c>
      <c r="M11" s="277"/>
      <c r="N11" s="283">
        <v>25</v>
      </c>
      <c r="O11" s="277">
        <f t="shared" si="4"/>
        <v>18040.437291666669</v>
      </c>
      <c r="P11" s="283">
        <f t="shared" si="5"/>
        <v>81959.562708333338</v>
      </c>
    </row>
    <row r="12" spans="1:60" s="281" customFormat="1" ht="35.1" customHeight="1" x14ac:dyDescent="0.2">
      <c r="A12" s="275">
        <v>5</v>
      </c>
      <c r="B12" s="276" t="s">
        <v>519</v>
      </c>
      <c r="C12" s="275" t="s">
        <v>400</v>
      </c>
      <c r="D12" s="284" t="s">
        <v>101</v>
      </c>
      <c r="E12" s="75" t="s">
        <v>677</v>
      </c>
      <c r="F12" s="277">
        <v>80000</v>
      </c>
      <c r="G12" s="277">
        <f>F12*2.87%</f>
        <v>2296</v>
      </c>
      <c r="H12" s="277">
        <f>+F12*3.04%</f>
        <v>2432</v>
      </c>
      <c r="I12" s="277"/>
      <c r="J12" s="277">
        <f>+G12+H12+I12</f>
        <v>4728</v>
      </c>
      <c r="K12" s="277">
        <f>+F12-J12</f>
        <v>75272</v>
      </c>
      <c r="L12" s="277">
        <f>+IF(K12*12&lt;=416220.01,0,IF(K12*12&lt;=624329.01,(((K12*12-416220.01)*0.15)/12),IF((K12*12&lt;=867123.01),(31216+0.2*(K12*12-624329.01))/12,((79776+0.25*(K12*12-867123.01))/12))))</f>
        <v>7400.9372916666662</v>
      </c>
      <c r="M12" s="277"/>
      <c r="N12" s="283">
        <v>25</v>
      </c>
      <c r="O12" s="277">
        <f t="shared" si="4"/>
        <v>12153.937291666665</v>
      </c>
      <c r="P12" s="279">
        <f t="shared" si="5"/>
        <v>67846.062708333338</v>
      </c>
    </row>
    <row r="13" spans="1:60" s="281" customFormat="1" ht="35.1" customHeight="1" x14ac:dyDescent="0.2">
      <c r="A13" s="76">
        <v>6</v>
      </c>
      <c r="B13" s="276" t="s">
        <v>557</v>
      </c>
      <c r="C13" s="275" t="s">
        <v>400</v>
      </c>
      <c r="D13" s="282" t="s">
        <v>647</v>
      </c>
      <c r="E13" s="75" t="s">
        <v>677</v>
      </c>
      <c r="F13" s="277">
        <v>40000</v>
      </c>
      <c r="G13" s="277">
        <f>F13*2.87%</f>
        <v>1148</v>
      </c>
      <c r="H13" s="277">
        <f>+F13*3.04%</f>
        <v>1216</v>
      </c>
      <c r="I13" s="277"/>
      <c r="J13" s="277">
        <f>+G13+H13+I13</f>
        <v>2364</v>
      </c>
      <c r="K13" s="277">
        <f>+F13-J13</f>
        <v>37636</v>
      </c>
      <c r="L13" s="277">
        <v>0</v>
      </c>
      <c r="M13" s="277"/>
      <c r="N13" s="283">
        <v>25</v>
      </c>
      <c r="O13" s="277">
        <f t="shared" si="4"/>
        <v>2389</v>
      </c>
      <c r="P13" s="283">
        <f t="shared" si="5"/>
        <v>37611</v>
      </c>
    </row>
    <row r="14" spans="1:60" s="281" customFormat="1" ht="35.1" customHeight="1" x14ac:dyDescent="0.2">
      <c r="A14" s="275">
        <v>7</v>
      </c>
      <c r="B14" s="75" t="s">
        <v>21</v>
      </c>
      <c r="C14" s="76" t="s">
        <v>400</v>
      </c>
      <c r="D14" s="75" t="s">
        <v>85</v>
      </c>
      <c r="E14" s="94" t="s">
        <v>119</v>
      </c>
      <c r="F14" s="278">
        <v>35000</v>
      </c>
      <c r="G14" s="278">
        <f t="shared" si="0"/>
        <v>1004.5</v>
      </c>
      <c r="H14" s="278">
        <f t="shared" si="6"/>
        <v>1064</v>
      </c>
      <c r="I14" s="278"/>
      <c r="J14" s="277">
        <f t="shared" si="1"/>
        <v>2068.5</v>
      </c>
      <c r="K14" s="277">
        <f t="shared" si="2"/>
        <v>32931.5</v>
      </c>
      <c r="L14" s="277">
        <f t="shared" si="3"/>
        <v>0</v>
      </c>
      <c r="M14" s="277"/>
      <c r="N14" s="279">
        <v>11533.65</v>
      </c>
      <c r="O14" s="277">
        <f t="shared" si="4"/>
        <v>13602.15</v>
      </c>
      <c r="P14" s="279">
        <f t="shared" si="5"/>
        <v>21397.85</v>
      </c>
    </row>
    <row r="15" spans="1:60" s="281" customFormat="1" ht="35.1" customHeight="1" x14ac:dyDescent="0.2">
      <c r="A15" s="76">
        <v>8</v>
      </c>
      <c r="B15" s="75" t="s">
        <v>225</v>
      </c>
      <c r="C15" s="76" t="s">
        <v>400</v>
      </c>
      <c r="D15" s="75" t="s">
        <v>85</v>
      </c>
      <c r="E15" s="94" t="s">
        <v>119</v>
      </c>
      <c r="F15" s="278">
        <v>35000</v>
      </c>
      <c r="G15" s="278">
        <f t="shared" si="0"/>
        <v>1004.5</v>
      </c>
      <c r="H15" s="278">
        <f t="shared" si="6"/>
        <v>1064</v>
      </c>
      <c r="I15" s="278"/>
      <c r="J15" s="277">
        <f t="shared" si="1"/>
        <v>2068.5</v>
      </c>
      <c r="K15" s="277">
        <f t="shared" si="2"/>
        <v>32931.5</v>
      </c>
      <c r="L15" s="277">
        <f t="shared" si="3"/>
        <v>0</v>
      </c>
      <c r="M15" s="277"/>
      <c r="N15" s="279">
        <v>5186.6099999999997</v>
      </c>
      <c r="O15" s="277">
        <f t="shared" si="4"/>
        <v>7255.11</v>
      </c>
      <c r="P15" s="279">
        <f t="shared" si="5"/>
        <v>27744.89</v>
      </c>
    </row>
    <row r="16" spans="1:60" s="281" customFormat="1" ht="35.1" customHeight="1" x14ac:dyDescent="0.2">
      <c r="A16" s="275">
        <v>9</v>
      </c>
      <c r="B16" s="75" t="s">
        <v>226</v>
      </c>
      <c r="C16" s="76" t="s">
        <v>400</v>
      </c>
      <c r="D16" s="75" t="s">
        <v>85</v>
      </c>
      <c r="E16" s="94" t="s">
        <v>119</v>
      </c>
      <c r="F16" s="278">
        <v>35000</v>
      </c>
      <c r="G16" s="278">
        <f t="shared" si="0"/>
        <v>1004.5</v>
      </c>
      <c r="H16" s="278">
        <f t="shared" si="6"/>
        <v>1064</v>
      </c>
      <c r="I16" s="278"/>
      <c r="J16" s="277">
        <f t="shared" si="1"/>
        <v>2068.5</v>
      </c>
      <c r="K16" s="277">
        <f t="shared" si="2"/>
        <v>32931.5</v>
      </c>
      <c r="L16" s="277">
        <f t="shared" si="3"/>
        <v>0</v>
      </c>
      <c r="M16" s="277"/>
      <c r="N16" s="279">
        <v>10945.22</v>
      </c>
      <c r="O16" s="277">
        <f t="shared" si="4"/>
        <v>13013.72</v>
      </c>
      <c r="P16" s="279">
        <f t="shared" si="5"/>
        <v>21986.28</v>
      </c>
    </row>
    <row r="17" spans="1:60" s="281" customFormat="1" ht="35.1" customHeight="1" x14ac:dyDescent="0.2">
      <c r="A17" s="76">
        <v>10</v>
      </c>
      <c r="B17" s="276" t="s">
        <v>536</v>
      </c>
      <c r="C17" s="275" t="s">
        <v>400</v>
      </c>
      <c r="D17" s="282" t="s">
        <v>85</v>
      </c>
      <c r="E17" s="276" t="s">
        <v>118</v>
      </c>
      <c r="F17" s="277">
        <v>35000</v>
      </c>
      <c r="G17" s="277">
        <f t="shared" si="0"/>
        <v>1004.5</v>
      </c>
      <c r="H17" s="277">
        <f t="shared" si="6"/>
        <v>1064</v>
      </c>
      <c r="I17" s="277"/>
      <c r="J17" s="277">
        <f t="shared" si="1"/>
        <v>2068.5</v>
      </c>
      <c r="K17" s="277">
        <f t="shared" si="2"/>
        <v>32931.5</v>
      </c>
      <c r="L17" s="277">
        <f t="shared" si="3"/>
        <v>0</v>
      </c>
      <c r="M17" s="277"/>
      <c r="N17" s="283">
        <v>3125</v>
      </c>
      <c r="O17" s="277">
        <f t="shared" si="4"/>
        <v>5193.5</v>
      </c>
      <c r="P17" s="283">
        <f t="shared" si="5"/>
        <v>29806.5</v>
      </c>
    </row>
    <row r="18" spans="1:60" s="281" customFormat="1" ht="35.1" customHeight="1" x14ac:dyDescent="0.2">
      <c r="A18" s="275">
        <v>11</v>
      </c>
      <c r="B18" s="276" t="s">
        <v>592</v>
      </c>
      <c r="C18" s="275" t="s">
        <v>400</v>
      </c>
      <c r="D18" s="282" t="s">
        <v>85</v>
      </c>
      <c r="E18" s="276" t="s">
        <v>118</v>
      </c>
      <c r="F18" s="277">
        <v>35000</v>
      </c>
      <c r="G18" s="277">
        <f t="shared" si="0"/>
        <v>1004.5</v>
      </c>
      <c r="H18" s="277">
        <f t="shared" si="6"/>
        <v>1064</v>
      </c>
      <c r="I18" s="277"/>
      <c r="J18" s="277">
        <f t="shared" si="1"/>
        <v>2068.5</v>
      </c>
      <c r="K18" s="277">
        <f t="shared" si="2"/>
        <v>32931.5</v>
      </c>
      <c r="L18" s="277">
        <f t="shared" si="3"/>
        <v>0</v>
      </c>
      <c r="M18" s="277"/>
      <c r="N18" s="283">
        <v>25</v>
      </c>
      <c r="O18" s="277">
        <f t="shared" si="4"/>
        <v>2093.5</v>
      </c>
      <c r="P18" s="283">
        <f t="shared" si="5"/>
        <v>32906.5</v>
      </c>
    </row>
    <row r="19" spans="1:60" s="288" customFormat="1" ht="35.1" customHeight="1" x14ac:dyDescent="0.2">
      <c r="A19" s="285" t="s">
        <v>122</v>
      </c>
      <c r="B19" s="286"/>
      <c r="C19" s="286"/>
      <c r="D19" s="286"/>
      <c r="E19" s="286"/>
      <c r="F19" s="287">
        <f>SUM(F8:F18)</f>
        <v>820500</v>
      </c>
      <c r="G19" s="287">
        <f t="shared" ref="G19:L19" si="7">SUM(G8:G18)</f>
        <v>23548.35</v>
      </c>
      <c r="H19" s="287">
        <f t="shared" si="7"/>
        <v>23378.36</v>
      </c>
      <c r="I19" s="287">
        <f t="shared" si="7"/>
        <v>0</v>
      </c>
      <c r="J19" s="287">
        <f t="shared" si="7"/>
        <v>46926.71</v>
      </c>
      <c r="K19" s="287">
        <f t="shared" si="7"/>
        <v>773573.29</v>
      </c>
      <c r="L19" s="287">
        <f t="shared" si="7"/>
        <v>88138.30154166666</v>
      </c>
      <c r="M19" s="287"/>
      <c r="N19" s="287">
        <f>SUM(N8:N18)</f>
        <v>31065.479999999996</v>
      </c>
      <c r="O19" s="287">
        <f t="shared" ref="O19:P19" si="8">SUM(O8:O18)</f>
        <v>166130.49154166665</v>
      </c>
      <c r="P19" s="287">
        <f t="shared" si="8"/>
        <v>654369.50845833332</v>
      </c>
      <c r="Q19" s="192"/>
    </row>
    <row r="20" spans="1:60" s="268" customFormat="1" ht="35.1" customHeight="1" thickBot="1" x14ac:dyDescent="0.25">
      <c r="A20" s="289"/>
      <c r="B20" s="191"/>
      <c r="C20" s="263"/>
      <c r="D20" s="290"/>
      <c r="E20" s="290"/>
      <c r="F20" s="192"/>
      <c r="G20" s="192"/>
      <c r="H20" s="192"/>
      <c r="I20" s="192"/>
      <c r="J20" s="192"/>
      <c r="K20" s="192"/>
      <c r="L20" s="192"/>
      <c r="M20" s="192"/>
      <c r="N20" s="192"/>
      <c r="O20" s="192"/>
      <c r="P20" s="192"/>
      <c r="Q20" s="193"/>
      <c r="R20" s="280"/>
      <c r="S20" s="280"/>
      <c r="T20" s="280"/>
      <c r="U20" s="280"/>
      <c r="V20" s="280"/>
      <c r="W20" s="280"/>
      <c r="X20" s="280"/>
      <c r="Y20" s="280"/>
      <c r="Z20" s="280"/>
      <c r="AA20" s="280"/>
      <c r="AB20" s="280"/>
      <c r="AC20" s="280"/>
      <c r="AD20" s="280"/>
      <c r="AE20" s="280"/>
      <c r="AF20" s="280"/>
      <c r="AG20" s="280"/>
      <c r="AH20" s="280"/>
      <c r="AI20" s="280"/>
      <c r="AJ20" s="280"/>
      <c r="AK20" s="280"/>
      <c r="AL20" s="280"/>
      <c r="AM20" s="280"/>
      <c r="AN20" s="280"/>
      <c r="AO20" s="280"/>
      <c r="AP20" s="280"/>
      <c r="AQ20" s="280"/>
      <c r="AR20" s="280"/>
      <c r="AS20" s="280"/>
      <c r="AT20" s="280"/>
      <c r="AU20" s="280"/>
      <c r="AV20" s="280"/>
      <c r="AW20" s="280"/>
      <c r="AX20" s="280"/>
      <c r="AY20" s="280"/>
      <c r="AZ20" s="280"/>
      <c r="BA20" s="280"/>
      <c r="BB20" s="280"/>
      <c r="BC20" s="280"/>
      <c r="BD20" s="280"/>
      <c r="BE20" s="280"/>
      <c r="BF20" s="280"/>
      <c r="BG20" s="280"/>
      <c r="BH20" s="280"/>
    </row>
    <row r="21" spans="1:60" s="294" customFormat="1" ht="35.1" customHeight="1" thickBot="1" x14ac:dyDescent="0.25">
      <c r="A21" s="291" t="s">
        <v>146</v>
      </c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3"/>
      <c r="Q21" s="191"/>
      <c r="R21" s="191"/>
      <c r="S21" s="191"/>
      <c r="T21" s="191"/>
      <c r="U21" s="191"/>
      <c r="V21" s="191"/>
      <c r="W21" s="191"/>
      <c r="X21" s="191"/>
      <c r="Y21" s="191"/>
      <c r="Z21" s="191"/>
      <c r="AA21" s="191"/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1"/>
      <c r="BC21" s="191"/>
      <c r="BD21" s="191"/>
      <c r="BE21" s="191"/>
      <c r="BF21" s="191"/>
      <c r="BG21" s="191"/>
      <c r="BH21" s="191"/>
    </row>
    <row r="22" spans="1:60" s="192" customFormat="1" ht="35.1" customHeight="1" x14ac:dyDescent="0.2">
      <c r="A22" s="275">
        <f>+A18+1</f>
        <v>12</v>
      </c>
      <c r="B22" s="276" t="s">
        <v>176</v>
      </c>
      <c r="C22" s="275" t="s">
        <v>400</v>
      </c>
      <c r="D22" s="284" t="s">
        <v>103</v>
      </c>
      <c r="E22" s="75" t="s">
        <v>119</v>
      </c>
      <c r="F22" s="277">
        <v>200000</v>
      </c>
      <c r="G22" s="277">
        <f>F22*2.87%</f>
        <v>5740</v>
      </c>
      <c r="H22" s="70">
        <v>5883.16</v>
      </c>
      <c r="I22" s="70">
        <v>1715.46</v>
      </c>
      <c r="J22" s="70">
        <f>+G22+H22+I22</f>
        <v>13338.619999999999</v>
      </c>
      <c r="K22" s="70">
        <f>+F22-J22</f>
        <v>186661.38</v>
      </c>
      <c r="L22" s="70">
        <f>+IF(K22*12&lt;=416220.01,0,IF(K22*12&lt;=624329.01,(((K22*12-416220.01)*0.15)/12),IF((K22*12&lt;=867123.01),(31216+0.2*(K22*12-624329.01))/12,((79776+0.25*(K22*12-867123.01))/12))))</f>
        <v>35248.28229166667</v>
      </c>
      <c r="M22" s="70"/>
      <c r="N22" s="283">
        <v>25</v>
      </c>
      <c r="O22" s="277">
        <f>+N22+I22+H22+G22+L22</f>
        <v>48611.902291666673</v>
      </c>
      <c r="P22" s="279">
        <f>+F22-O22</f>
        <v>151388.09770833334</v>
      </c>
    </row>
    <row r="23" spans="1:60" s="192" customFormat="1" ht="35.1" customHeight="1" x14ac:dyDescent="0.2">
      <c r="A23" s="275">
        <f>+A22+1</f>
        <v>13</v>
      </c>
      <c r="B23" s="276" t="s">
        <v>494</v>
      </c>
      <c r="C23" s="275" t="s">
        <v>400</v>
      </c>
      <c r="D23" s="284" t="s">
        <v>120</v>
      </c>
      <c r="E23" s="75" t="s">
        <v>119</v>
      </c>
      <c r="F23" s="277">
        <v>90000</v>
      </c>
      <c r="G23" s="277">
        <f>F23*2.87%</f>
        <v>2583</v>
      </c>
      <c r="H23" s="277">
        <f>F23*3.04%</f>
        <v>2736</v>
      </c>
      <c r="I23" s="70">
        <v>1715.46</v>
      </c>
      <c r="J23" s="70">
        <f>+G23+H23+I23</f>
        <v>7034.46</v>
      </c>
      <c r="K23" s="70">
        <f>+F23-J23</f>
        <v>82965.539999999994</v>
      </c>
      <c r="L23" s="70">
        <f>+IF(K23*12&lt;=416220.01,0,IF(K23*12&lt;=624329.01,(((K23*12-416220.01)*0.15)/12),IF((K23*12&lt;=867123.01),(31216+0.2*(K23*12-624329.01))/12,((79776+0.25*(K23*12-867123.01))/12))))</f>
        <v>9324.3222916666655</v>
      </c>
      <c r="M23" s="70"/>
      <c r="N23" s="283">
        <v>25</v>
      </c>
      <c r="O23" s="277">
        <f>+N23+I23+H23+G23+L23</f>
        <v>16383.782291666666</v>
      </c>
      <c r="P23" s="279">
        <f>+F23-O23</f>
        <v>73616.217708333337</v>
      </c>
    </row>
    <row r="24" spans="1:60" s="288" customFormat="1" ht="35.1" customHeight="1" x14ac:dyDescent="0.2">
      <c r="A24" s="285" t="s">
        <v>122</v>
      </c>
      <c r="B24" s="286"/>
      <c r="C24" s="286"/>
      <c r="D24" s="286"/>
      <c r="E24" s="286"/>
      <c r="F24" s="287">
        <f>SUM(F22:F23)</f>
        <v>290000</v>
      </c>
      <c r="G24" s="287">
        <f t="shared" ref="G24:P24" si="9">SUM(G22:G23)</f>
        <v>8323</v>
      </c>
      <c r="H24" s="287">
        <f t="shared" si="9"/>
        <v>8619.16</v>
      </c>
      <c r="I24" s="287">
        <f>SUM(I22:I23)</f>
        <v>3430.92</v>
      </c>
      <c r="J24" s="287">
        <f t="shared" si="9"/>
        <v>20373.079999999998</v>
      </c>
      <c r="K24" s="287">
        <f t="shared" si="9"/>
        <v>269626.92</v>
      </c>
      <c r="L24" s="287">
        <f t="shared" si="9"/>
        <v>44572.604583333334</v>
      </c>
      <c r="M24" s="287"/>
      <c r="N24" s="287">
        <f t="shared" si="9"/>
        <v>50</v>
      </c>
      <c r="O24" s="287">
        <f t="shared" si="9"/>
        <v>64995.684583333335</v>
      </c>
      <c r="P24" s="287">
        <f t="shared" si="9"/>
        <v>225004.31541666668</v>
      </c>
    </row>
    <row r="25" spans="1:60" s="268" customFormat="1" ht="35.1" customHeight="1" thickBot="1" x14ac:dyDescent="0.25">
      <c r="A25" s="289"/>
      <c r="B25" s="191"/>
      <c r="C25" s="263"/>
      <c r="D25" s="290"/>
      <c r="E25" s="290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3"/>
      <c r="R25" s="280"/>
      <c r="S25" s="280"/>
      <c r="T25" s="280"/>
      <c r="U25" s="280"/>
      <c r="V25" s="280"/>
      <c r="W25" s="280"/>
      <c r="X25" s="280"/>
      <c r="Y25" s="280"/>
      <c r="Z25" s="280"/>
      <c r="AA25" s="280"/>
      <c r="AB25" s="280"/>
      <c r="AC25" s="280"/>
      <c r="AD25" s="280"/>
      <c r="AE25" s="280"/>
      <c r="AF25" s="280"/>
      <c r="AG25" s="280"/>
      <c r="AH25" s="280"/>
      <c r="AI25" s="280"/>
      <c r="AJ25" s="280"/>
      <c r="AK25" s="280"/>
      <c r="AL25" s="280"/>
      <c r="AM25" s="280"/>
      <c r="AN25" s="280"/>
      <c r="AO25" s="280"/>
      <c r="AP25" s="280"/>
      <c r="AQ25" s="280"/>
      <c r="AR25" s="280"/>
      <c r="AS25" s="280"/>
      <c r="AT25" s="280"/>
      <c r="AU25" s="280"/>
      <c r="AV25" s="280"/>
      <c r="AW25" s="280"/>
      <c r="AX25" s="280"/>
      <c r="AY25" s="280"/>
      <c r="AZ25" s="280"/>
      <c r="BA25" s="280"/>
      <c r="BB25" s="280"/>
      <c r="BC25" s="280"/>
      <c r="BD25" s="280"/>
      <c r="BE25" s="280"/>
      <c r="BF25" s="280"/>
      <c r="BG25" s="280"/>
      <c r="BH25" s="280"/>
    </row>
    <row r="26" spans="1:60" s="267" customFormat="1" ht="35.1" customHeight="1" thickBot="1" x14ac:dyDescent="0.25">
      <c r="A26" s="291" t="s">
        <v>172</v>
      </c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191"/>
      <c r="R26" s="274"/>
      <c r="S26" s="274"/>
      <c r="T26" s="274"/>
      <c r="U26" s="274"/>
      <c r="V26" s="274"/>
      <c r="W26" s="274"/>
      <c r="X26" s="274"/>
      <c r="Y26" s="274"/>
      <c r="Z26" s="274"/>
      <c r="AA26" s="274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/>
      <c r="AW26" s="274"/>
      <c r="AX26" s="274"/>
      <c r="AY26" s="274"/>
      <c r="AZ26" s="274"/>
      <c r="BA26" s="274"/>
      <c r="BB26" s="274"/>
      <c r="BC26" s="274"/>
      <c r="BD26" s="274"/>
      <c r="BE26" s="274"/>
      <c r="BF26" s="274"/>
      <c r="BG26" s="274"/>
      <c r="BH26" s="274"/>
    </row>
    <row r="27" spans="1:60" s="288" customFormat="1" ht="35.1" customHeight="1" x14ac:dyDescent="0.2">
      <c r="A27" s="76">
        <f>+A23+1</f>
        <v>14</v>
      </c>
      <c r="B27" s="75" t="s">
        <v>135</v>
      </c>
      <c r="C27" s="76" t="s">
        <v>400</v>
      </c>
      <c r="D27" s="295" t="s">
        <v>439</v>
      </c>
      <c r="E27" s="75" t="s">
        <v>118</v>
      </c>
      <c r="F27" s="278">
        <v>170500</v>
      </c>
      <c r="G27" s="278">
        <f>F27*2.87%</f>
        <v>4893.3500000000004</v>
      </c>
      <c r="H27" s="277">
        <f>+F27*3.04%</f>
        <v>5183.2</v>
      </c>
      <c r="I27" s="277"/>
      <c r="J27" s="70">
        <f>+G27+H27+I27</f>
        <v>10076.549999999999</v>
      </c>
      <c r="K27" s="70">
        <f>+F27-J27</f>
        <v>160423.45000000001</v>
      </c>
      <c r="L27" s="70">
        <f>+IF(K27*12&lt;=416220.01,0,IF(K27*12&lt;=624329.01,(((K27*12-416220.01)*0.15)/12),IF((K27*12&lt;=867123.01),(31216+0.2*(K27*12-624329.01))/12,((79776+0.25*(K27*12-867123.01))/12))))</f>
        <v>28688.799791666668</v>
      </c>
      <c r="M27" s="70"/>
      <c r="N27" s="296">
        <v>11436.86</v>
      </c>
      <c r="O27" s="277">
        <f>+N27+I27+H27+G27+L27</f>
        <v>50202.209791666668</v>
      </c>
      <c r="P27" s="279">
        <f>+F27-O27</f>
        <v>120297.79020833333</v>
      </c>
    </row>
    <row r="28" spans="1:60" s="288" customFormat="1" ht="35.1" customHeight="1" x14ac:dyDescent="0.2">
      <c r="A28" s="285" t="s">
        <v>122</v>
      </c>
      <c r="B28" s="286"/>
      <c r="C28" s="286"/>
      <c r="D28" s="286"/>
      <c r="E28" s="286"/>
      <c r="F28" s="287">
        <f>SUM(F27)</f>
        <v>170500</v>
      </c>
      <c r="G28" s="287">
        <f t="shared" ref="G28:P28" si="10">SUM(G27)</f>
        <v>4893.3500000000004</v>
      </c>
      <c r="H28" s="287">
        <f t="shared" si="10"/>
        <v>5183.2</v>
      </c>
      <c r="I28" s="287">
        <f t="shared" si="10"/>
        <v>0</v>
      </c>
      <c r="J28" s="287">
        <f t="shared" si="10"/>
        <v>10076.549999999999</v>
      </c>
      <c r="K28" s="287">
        <f t="shared" si="10"/>
        <v>160423.45000000001</v>
      </c>
      <c r="L28" s="287">
        <f t="shared" si="10"/>
        <v>28688.799791666668</v>
      </c>
      <c r="M28" s="287"/>
      <c r="N28" s="287">
        <f t="shared" si="10"/>
        <v>11436.86</v>
      </c>
      <c r="O28" s="287">
        <f t="shared" si="10"/>
        <v>50202.209791666668</v>
      </c>
      <c r="P28" s="287">
        <f t="shared" si="10"/>
        <v>120297.79020833333</v>
      </c>
    </row>
    <row r="29" spans="1:60" s="268" customFormat="1" ht="35.1" customHeight="1" thickBot="1" x14ac:dyDescent="0.25">
      <c r="A29" s="289"/>
      <c r="B29" s="191"/>
      <c r="C29" s="263"/>
      <c r="D29" s="290"/>
      <c r="E29" s="290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3"/>
      <c r="R29" s="280"/>
      <c r="S29" s="280"/>
      <c r="T29" s="280"/>
      <c r="U29" s="280"/>
      <c r="V29" s="280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280"/>
      <c r="AV29" s="280"/>
      <c r="AW29" s="280"/>
      <c r="AX29" s="280"/>
      <c r="AY29" s="280"/>
      <c r="AZ29" s="280"/>
      <c r="BA29" s="280"/>
      <c r="BB29" s="280"/>
      <c r="BC29" s="280"/>
      <c r="BD29" s="280"/>
      <c r="BE29" s="280"/>
      <c r="BF29" s="280"/>
      <c r="BG29" s="280"/>
      <c r="BH29" s="280"/>
    </row>
    <row r="30" spans="1:60" s="294" customFormat="1" ht="35.1" customHeight="1" thickBot="1" x14ac:dyDescent="0.25">
      <c r="A30" s="291" t="s">
        <v>147</v>
      </c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191"/>
      <c r="R30" s="191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  <c r="AL30" s="191"/>
      <c r="AM30" s="191"/>
      <c r="AN30" s="191"/>
      <c r="AO30" s="191"/>
      <c r="AP30" s="191"/>
      <c r="AQ30" s="191"/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191"/>
      <c r="BF30" s="191"/>
      <c r="BG30" s="191"/>
      <c r="BH30" s="191"/>
    </row>
    <row r="31" spans="1:60" s="192" customFormat="1" ht="35.1" customHeight="1" x14ac:dyDescent="0.2">
      <c r="A31" s="297">
        <f>+A27+1</f>
        <v>15</v>
      </c>
      <c r="B31" s="75" t="s">
        <v>240</v>
      </c>
      <c r="C31" s="76" t="s">
        <v>400</v>
      </c>
      <c r="D31" s="295" t="s">
        <v>48</v>
      </c>
      <c r="E31" s="75" t="s">
        <v>119</v>
      </c>
      <c r="F31" s="278">
        <v>104000</v>
      </c>
      <c r="G31" s="69">
        <f>F31*2.87%</f>
        <v>2984.8</v>
      </c>
      <c r="H31" s="69">
        <f>+F31*3.04%</f>
        <v>3161.6</v>
      </c>
      <c r="I31" s="69">
        <v>3430.92</v>
      </c>
      <c r="J31" s="70">
        <f>+G31+H31+I31</f>
        <v>9577.32</v>
      </c>
      <c r="K31" s="70">
        <f>+F31-J31</f>
        <v>94422.68</v>
      </c>
      <c r="L31" s="70">
        <f>+IF(K31*12&lt;=416220.01,0,IF(K31*12&lt;=624329.01,(((K31*12-416220.01)*0.15)/12),IF((K31*12&lt;=867123.01),(31216+0.2*(K31*12-624329.01))/12,((79776+0.25*(K31*12-867123.01))/12))))</f>
        <v>12188.607291666665</v>
      </c>
      <c r="M31" s="70"/>
      <c r="N31" s="296">
        <v>12398.66</v>
      </c>
      <c r="O31" s="277">
        <f>+N31+I31+H31+G31+L31</f>
        <v>34164.587291666663</v>
      </c>
      <c r="P31" s="90">
        <f>+F31-O31</f>
        <v>69835.412708333344</v>
      </c>
    </row>
    <row r="32" spans="1:60" s="298" customFormat="1" ht="35.1" customHeight="1" x14ac:dyDescent="0.2">
      <c r="A32" s="275">
        <f>+A31+1</f>
        <v>16</v>
      </c>
      <c r="B32" s="75" t="s">
        <v>64</v>
      </c>
      <c r="C32" s="275" t="s">
        <v>400</v>
      </c>
      <c r="D32" s="94" t="s">
        <v>48</v>
      </c>
      <c r="E32" s="75" t="s">
        <v>118</v>
      </c>
      <c r="F32" s="278">
        <v>90000</v>
      </c>
      <c r="G32" s="278">
        <f>F32*2.87%</f>
        <v>2583</v>
      </c>
      <c r="H32" s="278">
        <f>+F32*3.04%</f>
        <v>2736</v>
      </c>
      <c r="I32" s="278"/>
      <c r="J32" s="70">
        <f>+G32+H32+I32</f>
        <v>5319</v>
      </c>
      <c r="K32" s="70">
        <f>+F32-J32</f>
        <v>84681</v>
      </c>
      <c r="L32" s="70">
        <f>+IF(K32*12&lt;=416220.01,0,IF(K32*12&lt;=624329.01,(((K32*12-416220.01)*0.15)/12),IF((K32*12&lt;=867123.01),(31216+0.2*(K32*12-624329.01))/12,((79776+0.25*(K32*12-867123.01))/12))))</f>
        <v>9753.1872916666671</v>
      </c>
      <c r="M32" s="70"/>
      <c r="N32" s="296">
        <v>165</v>
      </c>
      <c r="O32" s="277">
        <f>+N32+I32+H32+G32+L32</f>
        <v>15237.187291666667</v>
      </c>
      <c r="P32" s="279">
        <f>+F32-O32</f>
        <v>74762.812708333338</v>
      </c>
      <c r="Q32" s="193"/>
      <c r="R32" s="193"/>
      <c r="S32" s="193"/>
      <c r="T32" s="193"/>
      <c r="U32" s="193"/>
      <c r="V32" s="193"/>
      <c r="W32" s="193"/>
      <c r="X32" s="193"/>
      <c r="Y32" s="193"/>
      <c r="Z32" s="193"/>
      <c r="AA32" s="193"/>
      <c r="AB32" s="193"/>
      <c r="AC32" s="193"/>
      <c r="AD32" s="193"/>
      <c r="AE32" s="193"/>
      <c r="AF32" s="193"/>
      <c r="AG32" s="193"/>
      <c r="AH32" s="193"/>
      <c r="AI32" s="193"/>
      <c r="AJ32" s="193"/>
      <c r="AK32" s="193"/>
      <c r="AL32" s="193"/>
      <c r="AM32" s="193"/>
      <c r="AN32" s="193"/>
      <c r="AO32" s="193"/>
      <c r="AP32" s="193"/>
      <c r="AQ32" s="193"/>
      <c r="AR32" s="193"/>
      <c r="AS32" s="193"/>
      <c r="AT32" s="193"/>
      <c r="AU32" s="193"/>
      <c r="AV32" s="193"/>
      <c r="AW32" s="193"/>
      <c r="AX32" s="193"/>
      <c r="AY32" s="193"/>
      <c r="AZ32" s="193"/>
      <c r="BA32" s="193"/>
      <c r="BB32" s="193"/>
      <c r="BC32" s="193"/>
      <c r="BD32" s="193"/>
      <c r="BE32" s="193"/>
      <c r="BF32" s="193"/>
      <c r="BG32" s="193"/>
      <c r="BH32" s="193"/>
    </row>
    <row r="33" spans="1:60" s="192" customFormat="1" ht="35.1" customHeight="1" x14ac:dyDescent="0.2">
      <c r="A33" s="299">
        <f>+A32+1</f>
        <v>17</v>
      </c>
      <c r="B33" s="300" t="s">
        <v>46</v>
      </c>
      <c r="C33" s="297" t="s">
        <v>400</v>
      </c>
      <c r="D33" s="301" t="s">
        <v>48</v>
      </c>
      <c r="E33" s="300" t="s">
        <v>119</v>
      </c>
      <c r="F33" s="278">
        <v>90000</v>
      </c>
      <c r="G33" s="278">
        <f>F33*2.87%</f>
        <v>2583</v>
      </c>
      <c r="H33" s="69">
        <f>+F33*3.04%</f>
        <v>2736</v>
      </c>
      <c r="I33" s="69"/>
      <c r="J33" s="70">
        <f>+G33+H33+I33</f>
        <v>5319</v>
      </c>
      <c r="K33" s="70">
        <f>+F33-J33</f>
        <v>84681</v>
      </c>
      <c r="L33" s="70">
        <f>+IF(K33*12&lt;=416220.01,0,IF(K33*12&lt;=624329.01,(((K33*12-416220.01)*0.15)/12),IF((K33*12&lt;=867123.01),(31216+0.2*(K33*12-624329.01))/12,((79776+0.25*(K33*12-867123.01))/12))))</f>
        <v>9753.1872916666671</v>
      </c>
      <c r="M33" s="70"/>
      <c r="N33" s="296">
        <v>125</v>
      </c>
      <c r="O33" s="277">
        <f>+N33+I33+H33+G33+L33</f>
        <v>15197.187291666667</v>
      </c>
      <c r="P33" s="90">
        <f>+F33-O33</f>
        <v>74802.812708333338</v>
      </c>
    </row>
    <row r="34" spans="1:60" s="192" customFormat="1" ht="35.1" customHeight="1" x14ac:dyDescent="0.2">
      <c r="A34" s="285" t="s">
        <v>122</v>
      </c>
      <c r="B34" s="286"/>
      <c r="C34" s="286"/>
      <c r="D34" s="286"/>
      <c r="E34" s="302"/>
      <c r="F34" s="287">
        <f>SUM(F31:F33)</f>
        <v>284000</v>
      </c>
      <c r="G34" s="287">
        <f t="shared" ref="G34:P34" si="11">SUM(G31:G33)</f>
        <v>8150.8</v>
      </c>
      <c r="H34" s="287">
        <f t="shared" si="11"/>
        <v>8633.6</v>
      </c>
      <c r="I34" s="287">
        <f t="shared" si="11"/>
        <v>3430.92</v>
      </c>
      <c r="J34" s="287">
        <f t="shared" si="11"/>
        <v>20215.32</v>
      </c>
      <c r="K34" s="287">
        <f t="shared" si="11"/>
        <v>263784.68</v>
      </c>
      <c r="L34" s="287">
        <f>SUM(L31:L33)</f>
        <v>31694.981874999998</v>
      </c>
      <c r="M34" s="287"/>
      <c r="N34" s="287">
        <f t="shared" si="11"/>
        <v>12688.66</v>
      </c>
      <c r="O34" s="287">
        <f t="shared" si="11"/>
        <v>64598.961875000001</v>
      </c>
      <c r="P34" s="287">
        <f t="shared" si="11"/>
        <v>219401.03812500002</v>
      </c>
    </row>
    <row r="35" spans="1:60" s="193" customFormat="1" ht="35.1" customHeight="1" thickBot="1" x14ac:dyDescent="0.25">
      <c r="A35" s="190"/>
      <c r="B35" s="190"/>
      <c r="C35" s="190"/>
      <c r="D35" s="190"/>
      <c r="E35" s="190"/>
      <c r="F35" s="288"/>
      <c r="G35" s="288"/>
      <c r="H35" s="288"/>
      <c r="I35" s="104"/>
      <c r="J35" s="104"/>
      <c r="K35" s="104"/>
      <c r="L35" s="104"/>
      <c r="M35" s="104"/>
      <c r="N35" s="104"/>
      <c r="O35" s="104"/>
      <c r="P35" s="104"/>
    </row>
    <row r="36" spans="1:60" s="192" customFormat="1" ht="35.1" customHeight="1" thickBot="1" x14ac:dyDescent="0.25">
      <c r="A36" s="291" t="s">
        <v>148</v>
      </c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</row>
    <row r="37" spans="1:60" s="298" customFormat="1" ht="35.1" customHeight="1" x14ac:dyDescent="0.2">
      <c r="A37" s="275">
        <f>+A33+1</f>
        <v>18</v>
      </c>
      <c r="B37" s="276" t="s">
        <v>229</v>
      </c>
      <c r="C37" s="275" t="s">
        <v>400</v>
      </c>
      <c r="D37" s="282" t="s">
        <v>173</v>
      </c>
      <c r="E37" s="75" t="s">
        <v>119</v>
      </c>
      <c r="F37" s="277">
        <v>155000</v>
      </c>
      <c r="G37" s="278">
        <f>F37*2.87%</f>
        <v>4448.5</v>
      </c>
      <c r="H37" s="278">
        <f>F37*3.04%</f>
        <v>4712</v>
      </c>
      <c r="I37" s="277"/>
      <c r="J37" s="70">
        <f>+G37+H37+I37</f>
        <v>9160.5</v>
      </c>
      <c r="K37" s="70">
        <f>+F37-J37</f>
        <v>145839.5</v>
      </c>
      <c r="L37" s="70">
        <f>+IF(K37*12&lt;=416220.01,0,IF(K37*12&lt;=624329.01,(((K37*12-416220.01)*0.15)/12),IF((K37*12&lt;=867123.01),(31216+0.2*(K37*12-624329.01))/12,((79776+0.25*(K37*12-867123.01))/12))))</f>
        <v>25042.812291666665</v>
      </c>
      <c r="M37" s="70"/>
      <c r="N37" s="296">
        <v>7900.23</v>
      </c>
      <c r="O37" s="277">
        <f>+N37+I37+H37+G37+L37</f>
        <v>42103.542291666665</v>
      </c>
      <c r="P37" s="279">
        <f>+F37-O37</f>
        <v>112896.45770833333</v>
      </c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  <c r="AY37" s="193"/>
      <c r="AZ37" s="193"/>
      <c r="BA37" s="193"/>
      <c r="BB37" s="193"/>
      <c r="BC37" s="193"/>
      <c r="BD37" s="193"/>
      <c r="BE37" s="193"/>
      <c r="BF37" s="193"/>
      <c r="BG37" s="193"/>
      <c r="BH37" s="193"/>
    </row>
    <row r="38" spans="1:60" s="303" customFormat="1" ht="35.1" customHeight="1" x14ac:dyDescent="0.2">
      <c r="A38" s="275">
        <f>+A37+1</f>
        <v>19</v>
      </c>
      <c r="B38" s="75" t="s">
        <v>50</v>
      </c>
      <c r="C38" s="275" t="s">
        <v>400</v>
      </c>
      <c r="D38" s="75" t="s">
        <v>48</v>
      </c>
      <c r="E38" s="75" t="s">
        <v>119</v>
      </c>
      <c r="F38" s="278">
        <v>100000</v>
      </c>
      <c r="G38" s="278">
        <f>F38*2.87%</f>
        <v>2870</v>
      </c>
      <c r="H38" s="278">
        <f>+F38*3.04%</f>
        <v>3040</v>
      </c>
      <c r="I38" s="69">
        <v>1715.46</v>
      </c>
      <c r="J38" s="70">
        <f>+G38+H38+I38</f>
        <v>7625.46</v>
      </c>
      <c r="K38" s="70">
        <f>+F38-J38</f>
        <v>92374.54</v>
      </c>
      <c r="L38" s="70">
        <f>+IF(K38*12&lt;=416220.01,0,IF(K38*12&lt;=624329.01,(((K38*12-416220.01)*0.15)/12),IF((K38*12&lt;=867123.01),(31216+0.2*(K38*12-624329.01))/12,((79776+0.25*(K38*12-867123.01))/12))))</f>
        <v>11676.572291666665</v>
      </c>
      <c r="M38" s="70"/>
      <c r="N38" s="296">
        <v>65</v>
      </c>
      <c r="O38" s="277">
        <f>+N38+I38+H38+G38+L38</f>
        <v>19367.032291666666</v>
      </c>
      <c r="P38" s="279">
        <f>+F38-O38</f>
        <v>80632.967708333337</v>
      </c>
    </row>
    <row r="39" spans="1:60" s="303" customFormat="1" ht="35.1" customHeight="1" x14ac:dyDescent="0.2">
      <c r="A39" s="275">
        <f>+A38+1</f>
        <v>20</v>
      </c>
      <c r="B39" s="75" t="s">
        <v>230</v>
      </c>
      <c r="C39" s="275" t="s">
        <v>400</v>
      </c>
      <c r="D39" s="295" t="s">
        <v>48</v>
      </c>
      <c r="E39" s="75" t="s">
        <v>118</v>
      </c>
      <c r="F39" s="278">
        <v>80000</v>
      </c>
      <c r="G39" s="278">
        <f>F39*2.87%</f>
        <v>2296</v>
      </c>
      <c r="H39" s="278">
        <f>+F39*3.04%</f>
        <v>2432</v>
      </c>
      <c r="I39" s="278"/>
      <c r="J39" s="70">
        <f>+G39+H39+I39</f>
        <v>4728</v>
      </c>
      <c r="K39" s="70">
        <f>+F39-J39</f>
        <v>75272</v>
      </c>
      <c r="L39" s="70">
        <f>+IF(K39*12&lt;=416220.01,0,IF(K39*12&lt;=624329.01,(((K39*12-416220.01)*0.15)/12),IF((K39*12&lt;=867123.01),(31216+0.2*(K39*12-624329.01))/12,((79776+0.25*(K39*12-867123.01))/12))))</f>
        <v>7400.9372916666662</v>
      </c>
      <c r="M39" s="70"/>
      <c r="N39" s="296">
        <v>125</v>
      </c>
      <c r="O39" s="277">
        <f>+N39+I39+H39+G39+L39</f>
        <v>12253.937291666665</v>
      </c>
      <c r="P39" s="279">
        <f>+F39-O39</f>
        <v>67746.062708333338</v>
      </c>
    </row>
    <row r="40" spans="1:60" s="192" customFormat="1" ht="35.1" customHeight="1" x14ac:dyDescent="0.2">
      <c r="A40" s="275">
        <f>+A39+1</f>
        <v>21</v>
      </c>
      <c r="B40" s="304" t="s">
        <v>438</v>
      </c>
      <c r="C40" s="76" t="s">
        <v>399</v>
      </c>
      <c r="D40" s="94" t="s">
        <v>142</v>
      </c>
      <c r="E40" s="75" t="s">
        <v>119</v>
      </c>
      <c r="F40" s="278">
        <v>70000</v>
      </c>
      <c r="G40" s="278">
        <f>F40*2.87%</f>
        <v>2009</v>
      </c>
      <c r="H40" s="278">
        <f>+F40*3.04%</f>
        <v>2128</v>
      </c>
      <c r="I40" s="278"/>
      <c r="J40" s="70">
        <f>+G40+H40+I40</f>
        <v>4137</v>
      </c>
      <c r="K40" s="70">
        <f>+F40-J40</f>
        <v>65863</v>
      </c>
      <c r="L40" s="70">
        <f>+IF(K40*12&lt;=416220.01,0,IF(K40*12&lt;=624329.01,(((K40*12-416220.01)*0.15)/12),IF((K40*12&lt;=867123.01),(31216+0.2*(K40*12-624329.01))/12,((79776+0.25*(K40*12-867123.01))/12))))</f>
        <v>5368.4498333333331</v>
      </c>
      <c r="M40" s="70"/>
      <c r="N40" s="296">
        <v>9259.5300000000007</v>
      </c>
      <c r="O40" s="277">
        <f>+N40+I40+H40+G40+L40</f>
        <v>18764.979833333335</v>
      </c>
      <c r="P40" s="279">
        <f>F40-O40</f>
        <v>51235.020166666669</v>
      </c>
    </row>
    <row r="41" spans="1:60" s="193" customFormat="1" ht="35.1" customHeight="1" thickBot="1" x14ac:dyDescent="0.25">
      <c r="A41" s="285" t="s">
        <v>122</v>
      </c>
      <c r="B41" s="286"/>
      <c r="C41" s="286"/>
      <c r="D41" s="286"/>
      <c r="E41" s="302"/>
      <c r="F41" s="287">
        <f>SUM(F37:F40)</f>
        <v>405000</v>
      </c>
      <c r="G41" s="287">
        <f t="shared" ref="G41:P41" si="12">SUM(G37:G40)</f>
        <v>11623.5</v>
      </c>
      <c r="H41" s="287">
        <f t="shared" si="12"/>
        <v>12312</v>
      </c>
      <c r="I41" s="287">
        <f t="shared" si="12"/>
        <v>1715.46</v>
      </c>
      <c r="J41" s="287">
        <f t="shared" si="12"/>
        <v>25650.959999999999</v>
      </c>
      <c r="K41" s="287">
        <f t="shared" si="12"/>
        <v>379349.04</v>
      </c>
      <c r="L41" s="287">
        <f>SUM(L37:L40)</f>
        <v>49488.771708333334</v>
      </c>
      <c r="M41" s="287"/>
      <c r="N41" s="287">
        <f t="shared" si="12"/>
        <v>17349.760000000002</v>
      </c>
      <c r="O41" s="287">
        <f t="shared" si="12"/>
        <v>92489.491708333328</v>
      </c>
      <c r="P41" s="287">
        <f t="shared" si="12"/>
        <v>312510.50829166669</v>
      </c>
    </row>
    <row r="42" spans="1:60" s="305" customFormat="1" ht="35.1" customHeight="1" thickBot="1" x14ac:dyDescent="0.25">
      <c r="A42" s="291" t="s">
        <v>149</v>
      </c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88"/>
    </row>
    <row r="43" spans="1:60" s="305" customFormat="1" ht="35.1" customHeight="1" x14ac:dyDescent="0.2">
      <c r="A43" s="275">
        <f>A40+1</f>
        <v>22</v>
      </c>
      <c r="B43" s="276" t="s">
        <v>243</v>
      </c>
      <c r="C43" s="275" t="s">
        <v>400</v>
      </c>
      <c r="D43" s="284" t="s">
        <v>180</v>
      </c>
      <c r="E43" s="75" t="s">
        <v>119</v>
      </c>
      <c r="F43" s="277">
        <v>130000</v>
      </c>
      <c r="G43" s="278">
        <v>3731</v>
      </c>
      <c r="H43" s="278">
        <v>3952</v>
      </c>
      <c r="I43" s="278">
        <v>1715.46</v>
      </c>
      <c r="J43" s="277">
        <f t="shared" ref="J43:J47" si="13">+G43+H43+I43</f>
        <v>9398.4599999999991</v>
      </c>
      <c r="K43" s="277">
        <f t="shared" ref="K43:K47" si="14">+F43-J43</f>
        <v>120601.54000000001</v>
      </c>
      <c r="L43" s="277">
        <f t="shared" ref="L43:L47" si="15">+IF(K43*12&lt;=416220.01,0,IF(K43*12&lt;=624329.01,(((K43*12-416220.01)*0.15)/12),IF((K43*12&lt;=867123.01),(31216+0.2*(K43*12-624329.01))/12,((79776+0.25*(K43*12-867123.01))/12))))</f>
        <v>18733.322291666667</v>
      </c>
      <c r="M43" s="277"/>
      <c r="N43" s="283">
        <v>25</v>
      </c>
      <c r="O43" s="277">
        <f>+N43+I43+H43+G43+L43</f>
        <v>28156.782291666666</v>
      </c>
      <c r="P43" s="279">
        <f>+F43-O43</f>
        <v>101843.21770833334</v>
      </c>
      <c r="Q43" s="288"/>
    </row>
    <row r="44" spans="1:60" s="281" customFormat="1" ht="35.1" customHeight="1" x14ac:dyDescent="0.2">
      <c r="A44" s="275">
        <f>+A43+1</f>
        <v>23</v>
      </c>
      <c r="B44" s="75" t="s">
        <v>231</v>
      </c>
      <c r="C44" s="76" t="s">
        <v>400</v>
      </c>
      <c r="D44" s="295" t="s">
        <v>48</v>
      </c>
      <c r="E44" s="75" t="s">
        <v>118</v>
      </c>
      <c r="F44" s="278">
        <v>90000</v>
      </c>
      <c r="G44" s="277">
        <f>F44*2.87%</f>
        <v>2583</v>
      </c>
      <c r="H44" s="277">
        <f>+F44*3.04%</f>
        <v>2736</v>
      </c>
      <c r="I44" s="278">
        <v>1715.46</v>
      </c>
      <c r="J44" s="277">
        <f t="shared" si="13"/>
        <v>7034.46</v>
      </c>
      <c r="K44" s="277">
        <f t="shared" si="14"/>
        <v>82965.539999999994</v>
      </c>
      <c r="L44" s="277">
        <f t="shared" si="15"/>
        <v>9324.3222916666655</v>
      </c>
      <c r="M44" s="277"/>
      <c r="N44" s="283">
        <v>7351.25</v>
      </c>
      <c r="O44" s="277">
        <f>+N44+I44+H44+G44+L44</f>
        <v>23710.032291666663</v>
      </c>
      <c r="P44" s="279">
        <f>+F44-O44</f>
        <v>66289.967708333337</v>
      </c>
      <c r="Q44" s="192"/>
    </row>
    <row r="45" spans="1:60" s="192" customFormat="1" ht="35.1" customHeight="1" x14ac:dyDescent="0.2">
      <c r="A45" s="275">
        <f>A44+1</f>
        <v>24</v>
      </c>
      <c r="B45" s="75" t="s">
        <v>232</v>
      </c>
      <c r="C45" s="76" t="s">
        <v>400</v>
      </c>
      <c r="D45" s="295" t="s">
        <v>48</v>
      </c>
      <c r="E45" s="75" t="s">
        <v>119</v>
      </c>
      <c r="F45" s="278">
        <v>90000</v>
      </c>
      <c r="G45" s="278">
        <f>F45*2.87%</f>
        <v>2583</v>
      </c>
      <c r="H45" s="278">
        <f>+F45*3.04%</f>
        <v>2736</v>
      </c>
      <c r="I45" s="278"/>
      <c r="J45" s="277">
        <f t="shared" si="13"/>
        <v>5319</v>
      </c>
      <c r="K45" s="277">
        <f t="shared" si="14"/>
        <v>84681</v>
      </c>
      <c r="L45" s="277">
        <f t="shared" si="15"/>
        <v>9753.1872916666671</v>
      </c>
      <c r="M45" s="277"/>
      <c r="N45" s="283">
        <v>10064.51</v>
      </c>
      <c r="O45" s="277">
        <f>+N45+I45+H45+G45+L45</f>
        <v>25136.697291666667</v>
      </c>
      <c r="P45" s="279">
        <f>+F45-O45</f>
        <v>64863.302708333329</v>
      </c>
    </row>
    <row r="46" spans="1:60" s="192" customFormat="1" ht="35.1" customHeight="1" x14ac:dyDescent="0.2">
      <c r="A46" s="275">
        <f>A45+1</f>
        <v>25</v>
      </c>
      <c r="B46" s="276" t="s">
        <v>233</v>
      </c>
      <c r="C46" s="76" t="s">
        <v>400</v>
      </c>
      <c r="D46" s="282" t="s">
        <v>48</v>
      </c>
      <c r="E46" s="276" t="s">
        <v>119</v>
      </c>
      <c r="F46" s="277">
        <v>80000</v>
      </c>
      <c r="G46" s="277">
        <f>F46*2.87%</f>
        <v>2296</v>
      </c>
      <c r="H46" s="277">
        <f>+F46*3.04%</f>
        <v>2432</v>
      </c>
      <c r="I46" s="278">
        <v>1715.46</v>
      </c>
      <c r="J46" s="277">
        <f t="shared" si="13"/>
        <v>6443.46</v>
      </c>
      <c r="K46" s="277">
        <f t="shared" si="14"/>
        <v>73556.539999999994</v>
      </c>
      <c r="L46" s="277">
        <f t="shared" si="15"/>
        <v>6972.0722916666664</v>
      </c>
      <c r="M46" s="277"/>
      <c r="N46" s="279">
        <v>11750.55</v>
      </c>
      <c r="O46" s="277">
        <f>+N46+I46+H46+G46+L46</f>
        <v>25166.082291666666</v>
      </c>
      <c r="P46" s="279">
        <f>+F46-O46</f>
        <v>54833.917708333334</v>
      </c>
    </row>
    <row r="47" spans="1:60" s="303" customFormat="1" ht="35.1" customHeight="1" x14ac:dyDescent="0.2">
      <c r="A47" s="275">
        <f>+A46+1</f>
        <v>26</v>
      </c>
      <c r="B47" s="75" t="s">
        <v>54</v>
      </c>
      <c r="C47" s="275" t="s">
        <v>400</v>
      </c>
      <c r="D47" s="295" t="s">
        <v>48</v>
      </c>
      <c r="E47" s="75" t="s">
        <v>118</v>
      </c>
      <c r="F47" s="278">
        <v>80000</v>
      </c>
      <c r="G47" s="278">
        <f>F47*2.87%</f>
        <v>2296</v>
      </c>
      <c r="H47" s="278">
        <f>+F47*3.04%</f>
        <v>2432</v>
      </c>
      <c r="I47" s="278"/>
      <c r="J47" s="277">
        <f t="shared" si="13"/>
        <v>4728</v>
      </c>
      <c r="K47" s="277">
        <f t="shared" si="14"/>
        <v>75272</v>
      </c>
      <c r="L47" s="277">
        <f t="shared" si="15"/>
        <v>7400.9372916666662</v>
      </c>
      <c r="M47" s="277"/>
      <c r="N47" s="283">
        <v>2205</v>
      </c>
      <c r="O47" s="277">
        <f>+N47+I47+H47+G47+L47</f>
        <v>14333.937291666665</v>
      </c>
      <c r="P47" s="279">
        <f>+F47-O47</f>
        <v>65666.062708333338</v>
      </c>
    </row>
    <row r="48" spans="1:60" s="192" customFormat="1" ht="35.1" customHeight="1" x14ac:dyDescent="0.2">
      <c r="A48" s="285" t="s">
        <v>122</v>
      </c>
      <c r="B48" s="286"/>
      <c r="C48" s="286"/>
      <c r="D48" s="286"/>
      <c r="E48" s="302"/>
      <c r="F48" s="287">
        <f t="shared" ref="F48:P48" si="16">SUM(F43:F47)</f>
        <v>470000</v>
      </c>
      <c r="G48" s="287">
        <f t="shared" si="16"/>
        <v>13489</v>
      </c>
      <c r="H48" s="287">
        <f t="shared" si="16"/>
        <v>14288</v>
      </c>
      <c r="I48" s="287">
        <f t="shared" si="16"/>
        <v>5146.38</v>
      </c>
      <c r="J48" s="287">
        <f t="shared" si="16"/>
        <v>32923.379999999997</v>
      </c>
      <c r="K48" s="287">
        <f t="shared" si="16"/>
        <v>437076.62</v>
      </c>
      <c r="L48" s="287">
        <f t="shared" si="16"/>
        <v>52183.841458333336</v>
      </c>
      <c r="M48" s="287"/>
      <c r="N48" s="287">
        <f t="shared" si="16"/>
        <v>31396.31</v>
      </c>
      <c r="O48" s="287">
        <f t="shared" si="16"/>
        <v>116503.53145833332</v>
      </c>
      <c r="P48" s="287">
        <f t="shared" si="16"/>
        <v>353496.46854166663</v>
      </c>
    </row>
    <row r="49" spans="1:60" s="192" customFormat="1" ht="35.1" customHeight="1" thickBot="1" x14ac:dyDescent="0.25">
      <c r="A49" s="280"/>
      <c r="B49" s="280"/>
      <c r="C49" s="306"/>
      <c r="D49" s="280"/>
      <c r="E49" s="280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</row>
    <row r="50" spans="1:60" s="305" customFormat="1" ht="35.1" customHeight="1" thickBot="1" x14ac:dyDescent="0.25">
      <c r="A50" s="291" t="s">
        <v>440</v>
      </c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88"/>
    </row>
    <row r="51" spans="1:60" s="305" customFormat="1" ht="35.1" customHeight="1" x14ac:dyDescent="0.2">
      <c r="A51" s="299">
        <f>+A47+1</f>
        <v>27</v>
      </c>
      <c r="B51" s="307" t="s">
        <v>53</v>
      </c>
      <c r="C51" s="299" t="s">
        <v>400</v>
      </c>
      <c r="D51" s="308" t="s">
        <v>174</v>
      </c>
      <c r="E51" s="300" t="s">
        <v>119</v>
      </c>
      <c r="F51" s="70">
        <v>126500</v>
      </c>
      <c r="G51" s="70">
        <v>3630.55</v>
      </c>
      <c r="H51" s="70">
        <v>3845.6</v>
      </c>
      <c r="I51" s="69">
        <v>1715.46</v>
      </c>
      <c r="J51" s="70">
        <f>+G51+H51+I51</f>
        <v>9191.61</v>
      </c>
      <c r="K51" s="70">
        <f>+F51-J51</f>
        <v>117308.39</v>
      </c>
      <c r="L51" s="70">
        <f>+IF(K51*12&lt;=416220.01,0,IF(K51*12&lt;=624329.01,(((K51*12-416220.01)*0.15)/12),IF((K51*12&lt;=867123.01),(31216+0.2*(K51*12-624329.01))/12,((79776+0.25*(K51*12-867123.01))/12))))</f>
        <v>17910.034791666665</v>
      </c>
      <c r="M51" s="70"/>
      <c r="N51" s="70">
        <v>3875</v>
      </c>
      <c r="O51" s="277">
        <f>+N51+I51+H51+G51+L51</f>
        <v>30976.644791666666</v>
      </c>
      <c r="P51" s="279">
        <f>+F51-O51</f>
        <v>95523.355208333334</v>
      </c>
      <c r="Q51" s="288"/>
    </row>
    <row r="52" spans="1:60" s="192" customFormat="1" ht="35.1" customHeight="1" x14ac:dyDescent="0.2">
      <c r="A52" s="285" t="s">
        <v>122</v>
      </c>
      <c r="B52" s="286"/>
      <c r="C52" s="286"/>
      <c r="D52" s="286"/>
      <c r="E52" s="302"/>
      <c r="F52" s="287">
        <f>SUM(F51)</f>
        <v>126500</v>
      </c>
      <c r="G52" s="287">
        <f t="shared" ref="G52:P52" si="17">SUM(G51)</f>
        <v>3630.55</v>
      </c>
      <c r="H52" s="287">
        <f t="shared" si="17"/>
        <v>3845.6</v>
      </c>
      <c r="I52" s="287">
        <f t="shared" si="17"/>
        <v>1715.46</v>
      </c>
      <c r="J52" s="287">
        <f t="shared" si="17"/>
        <v>9191.61</v>
      </c>
      <c r="K52" s="287">
        <f t="shared" si="17"/>
        <v>117308.39</v>
      </c>
      <c r="L52" s="287">
        <f t="shared" si="17"/>
        <v>17910.034791666665</v>
      </c>
      <c r="M52" s="287"/>
      <c r="N52" s="287">
        <f t="shared" si="17"/>
        <v>3875</v>
      </c>
      <c r="O52" s="287">
        <f t="shared" si="17"/>
        <v>30976.644791666666</v>
      </c>
      <c r="P52" s="287">
        <f t="shared" si="17"/>
        <v>95523.355208333334</v>
      </c>
    </row>
    <row r="53" spans="1:60" s="192" customFormat="1" ht="35.1" customHeight="1" thickBot="1" x14ac:dyDescent="0.25">
      <c r="A53" s="190"/>
      <c r="B53" s="190"/>
      <c r="C53" s="190"/>
      <c r="D53" s="190"/>
      <c r="E53" s="190"/>
      <c r="F53" s="280"/>
      <c r="G53" s="280"/>
      <c r="H53" s="280"/>
      <c r="I53" s="280"/>
      <c r="J53" s="280"/>
      <c r="K53" s="280"/>
      <c r="L53" s="280"/>
      <c r="M53" s="280"/>
      <c r="N53" s="280"/>
      <c r="O53" s="280"/>
      <c r="P53" s="280"/>
    </row>
    <row r="54" spans="1:60" s="281" customFormat="1" ht="35.1" customHeight="1" thickBot="1" x14ac:dyDescent="0.25">
      <c r="A54" s="362" t="s">
        <v>150</v>
      </c>
      <c r="B54" s="363"/>
      <c r="C54" s="309"/>
      <c r="D54" s="309"/>
      <c r="E54" s="309"/>
      <c r="F54" s="309"/>
      <c r="G54" s="309"/>
      <c r="H54" s="309"/>
      <c r="I54" s="309"/>
      <c r="J54" s="309"/>
      <c r="K54" s="309"/>
      <c r="L54" s="309"/>
      <c r="M54" s="309"/>
      <c r="N54" s="309"/>
      <c r="O54" s="309"/>
      <c r="P54" s="309"/>
      <c r="Q54" s="192"/>
    </row>
    <row r="55" spans="1:60" s="281" customFormat="1" ht="35.1" customHeight="1" x14ac:dyDescent="0.2">
      <c r="A55" s="297">
        <f>+A51+1</f>
        <v>28</v>
      </c>
      <c r="B55" s="75" t="s">
        <v>235</v>
      </c>
      <c r="C55" s="76" t="s">
        <v>400</v>
      </c>
      <c r="D55" s="295" t="s">
        <v>48</v>
      </c>
      <c r="E55" s="75" t="s">
        <v>119</v>
      </c>
      <c r="F55" s="278">
        <v>104000</v>
      </c>
      <c r="G55" s="69">
        <f>F55*2.87%</f>
        <v>2984.8</v>
      </c>
      <c r="H55" s="69">
        <f>+F55*3.04%</f>
        <v>3161.6</v>
      </c>
      <c r="I55" s="70">
        <v>3430.92</v>
      </c>
      <c r="J55" s="70">
        <f>+G55+H55+I55</f>
        <v>9577.32</v>
      </c>
      <c r="K55" s="70">
        <f>+F55-J55</f>
        <v>94422.68</v>
      </c>
      <c r="L55" s="70">
        <f>+IF(K55*12&lt;=416220.01,0,IF(K55*12&lt;=624329.01,(((K55*12-416220.01)*0.15)/12),IF((K55*12&lt;=867123.01),(31216+0.2*(K55*12-624329.01))/12,((79776+0.25*(K55*12-867123.01))/12))))</f>
        <v>12188.607291666665</v>
      </c>
      <c r="M55" s="70"/>
      <c r="N55" s="283">
        <v>4605.74</v>
      </c>
      <c r="O55" s="277">
        <f>+N55+I55+H55+G55+L55</f>
        <v>26371.667291666665</v>
      </c>
      <c r="P55" s="90">
        <f>+F55-O55</f>
        <v>77628.332708333328</v>
      </c>
      <c r="Q55" s="192"/>
    </row>
    <row r="56" spans="1:60" s="268" customFormat="1" ht="35.1" customHeight="1" x14ac:dyDescent="0.2">
      <c r="A56" s="297">
        <f>+A55+1</f>
        <v>29</v>
      </c>
      <c r="B56" s="75" t="s">
        <v>236</v>
      </c>
      <c r="C56" s="76" t="s">
        <v>400</v>
      </c>
      <c r="D56" s="295" t="s">
        <v>48</v>
      </c>
      <c r="E56" s="75" t="s">
        <v>119</v>
      </c>
      <c r="F56" s="278">
        <v>95000</v>
      </c>
      <c r="G56" s="69">
        <f>F56*2.87%</f>
        <v>2726.5</v>
      </c>
      <c r="H56" s="69">
        <f>+F56*3.04%</f>
        <v>2888</v>
      </c>
      <c r="I56" s="69"/>
      <c r="J56" s="70">
        <f>+G56+H56+I56</f>
        <v>5614.5</v>
      </c>
      <c r="K56" s="70">
        <f>+F56-J56</f>
        <v>89385.5</v>
      </c>
      <c r="L56" s="70">
        <f>+IF(K56*12&lt;=416220.01,0,IF(K56*12&lt;=624329.01,(((K56*12-416220.01)*0.15)/12),IF((K56*12&lt;=867123.01),(31216+0.2*(K56*12-624329.01))/12,((79776+0.25*(K56*12-867123.01))/12))))</f>
        <v>10929.312291666667</v>
      </c>
      <c r="M56" s="70"/>
      <c r="N56" s="283">
        <v>10791.34</v>
      </c>
      <c r="O56" s="277">
        <f>+N56+I56+H56+G56+L56</f>
        <v>27335.152291666665</v>
      </c>
      <c r="P56" s="90">
        <f>+F56-O56</f>
        <v>67664.847708333342</v>
      </c>
      <c r="Q56" s="193"/>
      <c r="R56" s="280"/>
      <c r="S56" s="280"/>
      <c r="T56" s="280"/>
      <c r="U56" s="280"/>
      <c r="V56" s="280"/>
      <c r="W56" s="280"/>
      <c r="X56" s="280"/>
      <c r="Y56" s="280"/>
      <c r="Z56" s="280"/>
      <c r="AA56" s="280"/>
      <c r="AB56" s="280"/>
      <c r="AC56" s="280"/>
      <c r="AD56" s="280"/>
      <c r="AE56" s="280"/>
      <c r="AF56" s="280"/>
      <c r="AG56" s="280"/>
      <c r="AH56" s="280"/>
      <c r="AI56" s="280"/>
      <c r="AJ56" s="280"/>
      <c r="AK56" s="280"/>
      <c r="AL56" s="280"/>
      <c r="AM56" s="280"/>
      <c r="AN56" s="280"/>
      <c r="AO56" s="280"/>
      <c r="AP56" s="280"/>
      <c r="AQ56" s="280"/>
      <c r="AR56" s="280"/>
      <c r="AS56" s="280"/>
      <c r="AT56" s="280"/>
      <c r="AU56" s="280"/>
      <c r="AV56" s="280"/>
      <c r="AW56" s="280"/>
      <c r="AX56" s="280"/>
      <c r="AY56" s="280"/>
      <c r="AZ56" s="280"/>
      <c r="BA56" s="280"/>
      <c r="BB56" s="280"/>
      <c r="BC56" s="280"/>
      <c r="BD56" s="280"/>
      <c r="BE56" s="280"/>
      <c r="BF56" s="280"/>
      <c r="BG56" s="280"/>
      <c r="BH56" s="280"/>
    </row>
    <row r="57" spans="1:60" s="192" customFormat="1" ht="35.1" customHeight="1" x14ac:dyDescent="0.2">
      <c r="A57" s="297">
        <f>+A56+1</f>
        <v>30</v>
      </c>
      <c r="B57" s="75" t="s">
        <v>175</v>
      </c>
      <c r="C57" s="76" t="s">
        <v>400</v>
      </c>
      <c r="D57" s="295" t="s">
        <v>91</v>
      </c>
      <c r="E57" s="75" t="s">
        <v>119</v>
      </c>
      <c r="F57" s="278">
        <v>60000</v>
      </c>
      <c r="G57" s="69">
        <f>F57*2.87%</f>
        <v>1722</v>
      </c>
      <c r="H57" s="69">
        <f>+F57*3.04%</f>
        <v>1824</v>
      </c>
      <c r="I57" s="69">
        <v>1715.46</v>
      </c>
      <c r="J57" s="70">
        <f>+G57+H57+I57</f>
        <v>5261.46</v>
      </c>
      <c r="K57" s="70">
        <f>+F57-J57</f>
        <v>54738.54</v>
      </c>
      <c r="L57" s="70">
        <f>+IF(K57*12&lt;=416220.01,0,IF(K57*12&lt;=624329.01,(((K57*12-416220.01)*0.15)/12),IF((K57*12&lt;=867123.01),(31216+0.2*(K57*12-624329.01))/12,((79776+0.25*(K57*12-867123.01))/12))))</f>
        <v>3143.5578333333328</v>
      </c>
      <c r="M57" s="70"/>
      <c r="N57" s="69">
        <v>825</v>
      </c>
      <c r="O57" s="277">
        <f>+N57+I57+H57+G57+L57</f>
        <v>9230.0178333333333</v>
      </c>
      <c r="P57" s="90">
        <f>+F57-O57</f>
        <v>50769.982166666668</v>
      </c>
    </row>
    <row r="58" spans="1:60" s="192" customFormat="1" ht="35.1" customHeight="1" x14ac:dyDescent="0.2">
      <c r="A58" s="285" t="s">
        <v>122</v>
      </c>
      <c r="B58" s="286"/>
      <c r="C58" s="286"/>
      <c r="D58" s="286"/>
      <c r="E58" s="302"/>
      <c r="F58" s="287">
        <f t="shared" ref="F58:L58" si="18">SUM(F55:F57)</f>
        <v>259000</v>
      </c>
      <c r="G58" s="287">
        <f t="shared" si="18"/>
        <v>7433.3</v>
      </c>
      <c r="H58" s="287">
        <f t="shared" si="18"/>
        <v>7873.6</v>
      </c>
      <c r="I58" s="287">
        <f t="shared" si="18"/>
        <v>5146.38</v>
      </c>
      <c r="J58" s="287">
        <f t="shared" si="18"/>
        <v>20453.28</v>
      </c>
      <c r="K58" s="287">
        <f t="shared" si="18"/>
        <v>238546.72</v>
      </c>
      <c r="L58" s="287">
        <f t="shared" si="18"/>
        <v>26261.477416666665</v>
      </c>
      <c r="M58" s="287"/>
      <c r="N58" s="287">
        <f>SUM(N55:N57)</f>
        <v>16222.08</v>
      </c>
      <c r="O58" s="287">
        <f t="shared" ref="O58:P58" si="19">SUM(O55:O57)</f>
        <v>62936.837416666662</v>
      </c>
      <c r="P58" s="287">
        <f t="shared" si="19"/>
        <v>196063.16258333332</v>
      </c>
    </row>
    <row r="59" spans="1:60" s="192" customFormat="1" ht="35.1" customHeight="1" thickBot="1" x14ac:dyDescent="0.25">
      <c r="A59" s="310"/>
      <c r="B59" s="310"/>
      <c r="C59" s="311"/>
      <c r="D59" s="310"/>
      <c r="E59" s="310"/>
      <c r="F59" s="310"/>
      <c r="G59" s="310"/>
      <c r="H59" s="310"/>
      <c r="I59" s="310"/>
      <c r="J59" s="310"/>
      <c r="K59" s="310"/>
      <c r="L59" s="310"/>
      <c r="M59" s="310"/>
      <c r="N59" s="310"/>
      <c r="O59" s="310"/>
      <c r="P59" s="310"/>
    </row>
    <row r="60" spans="1:60" s="192" customFormat="1" ht="35.1" customHeight="1" thickBot="1" x14ac:dyDescent="0.25">
      <c r="A60" s="362" t="s">
        <v>151</v>
      </c>
      <c r="B60" s="363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12"/>
      <c r="O60" s="309"/>
      <c r="P60" s="309"/>
    </row>
    <row r="61" spans="1:60" s="192" customFormat="1" ht="35.1" customHeight="1" x14ac:dyDescent="0.2">
      <c r="A61" s="275">
        <f>+A57+1</f>
        <v>31</v>
      </c>
      <c r="B61" s="276" t="s">
        <v>45</v>
      </c>
      <c r="C61" s="275" t="s">
        <v>400</v>
      </c>
      <c r="D61" s="313" t="s">
        <v>48</v>
      </c>
      <c r="E61" s="276" t="s">
        <v>119</v>
      </c>
      <c r="F61" s="70">
        <v>102000</v>
      </c>
      <c r="G61" s="69">
        <f>F61*2.87%</f>
        <v>2927.4</v>
      </c>
      <c r="H61" s="69">
        <f>+F61*3.04%</f>
        <v>3100.8</v>
      </c>
      <c r="I61" s="70"/>
      <c r="J61" s="70">
        <f>+G61+H61+I61</f>
        <v>6028.2000000000007</v>
      </c>
      <c r="K61" s="70">
        <f>+F61-J61</f>
        <v>95971.8</v>
      </c>
      <c r="L61" s="70">
        <f>+IF(K61*12&lt;=416220.01,0,IF(K61*12&lt;=624329.01,(((K61*12-416220.01)*0.15)/12),IF((K61*12&lt;=867123.01),(31216+0.2*(K61*12-624329.01))/12,((79776+0.25*(K61*12-867123.01))/12))))-M61</f>
        <v>12575.887291666668</v>
      </c>
      <c r="M61" s="70"/>
      <c r="N61" s="70">
        <v>3875</v>
      </c>
      <c r="O61" s="277">
        <f>+N61+I61+H61+G61+L61</f>
        <v>22479.08729166667</v>
      </c>
      <c r="P61" s="90">
        <f>+F61-O61</f>
        <v>79520.91270833333</v>
      </c>
    </row>
    <row r="62" spans="1:60" s="268" customFormat="1" ht="35.1" customHeight="1" x14ac:dyDescent="0.2">
      <c r="A62" s="76">
        <f>+A61+1</f>
        <v>32</v>
      </c>
      <c r="B62" s="75" t="s">
        <v>60</v>
      </c>
      <c r="C62" s="76" t="s">
        <v>399</v>
      </c>
      <c r="D62" s="295" t="s">
        <v>48</v>
      </c>
      <c r="E62" s="75" t="s">
        <v>119</v>
      </c>
      <c r="F62" s="278">
        <v>102000</v>
      </c>
      <c r="G62" s="278">
        <f>F62*2.87%</f>
        <v>2927.4</v>
      </c>
      <c r="H62" s="69">
        <f>+F62*3.04%</f>
        <v>3100.8</v>
      </c>
      <c r="I62" s="69"/>
      <c r="J62" s="70">
        <f>+G62+H62+I62</f>
        <v>6028.2000000000007</v>
      </c>
      <c r="K62" s="70">
        <f>+F62-J62</f>
        <v>95971.8</v>
      </c>
      <c r="L62" s="70">
        <f>+IF(K62*12&lt;=416220.01,0,IF(K62*12&lt;=624329.01,(((K62*12-416220.01)*0.15)/12),IF((K62*12&lt;=867123.01),(31216+0.2*(K62*12-624329.01))/12,((79776+0.25*(K62*12-867123.01))/12))))-M62</f>
        <v>12575.887291666668</v>
      </c>
      <c r="M62" s="70"/>
      <c r="N62" s="296">
        <v>65</v>
      </c>
      <c r="O62" s="277">
        <f>+N62+I62+H62+G62+L62</f>
        <v>18669.08729166667</v>
      </c>
      <c r="P62" s="90">
        <f>+F62-O62</f>
        <v>83330.91270833333</v>
      </c>
      <c r="Q62" s="193"/>
      <c r="R62" s="280"/>
      <c r="S62" s="280"/>
      <c r="T62" s="280"/>
      <c r="U62" s="280"/>
      <c r="V62" s="280"/>
      <c r="W62" s="280"/>
      <c r="X62" s="280"/>
      <c r="Y62" s="280"/>
      <c r="Z62" s="280"/>
      <c r="AA62" s="280"/>
      <c r="AB62" s="280"/>
      <c r="AC62" s="280"/>
      <c r="AD62" s="280"/>
      <c r="AE62" s="280"/>
      <c r="AF62" s="280"/>
      <c r="AG62" s="280"/>
      <c r="AH62" s="280"/>
      <c r="AI62" s="280"/>
      <c r="AJ62" s="280"/>
      <c r="AK62" s="280"/>
      <c r="AL62" s="280"/>
      <c r="AM62" s="280"/>
      <c r="AN62" s="280"/>
      <c r="AO62" s="280"/>
      <c r="AP62" s="280"/>
      <c r="AQ62" s="280"/>
      <c r="AR62" s="280"/>
      <c r="AS62" s="280"/>
      <c r="AT62" s="280"/>
      <c r="AU62" s="280"/>
      <c r="AV62" s="280"/>
      <c r="AW62" s="280"/>
      <c r="AX62" s="280"/>
      <c r="AY62" s="280"/>
      <c r="AZ62" s="280"/>
      <c r="BA62" s="280"/>
      <c r="BB62" s="280"/>
      <c r="BC62" s="280"/>
      <c r="BD62" s="280"/>
      <c r="BE62" s="280"/>
      <c r="BF62" s="280"/>
      <c r="BG62" s="280"/>
      <c r="BH62" s="280"/>
    </row>
    <row r="63" spans="1:60" s="305" customFormat="1" ht="35.1" customHeight="1" x14ac:dyDescent="0.2">
      <c r="A63" s="76">
        <f>+A62+1</f>
        <v>33</v>
      </c>
      <c r="B63" s="75" t="s">
        <v>276</v>
      </c>
      <c r="C63" s="76" t="s">
        <v>400</v>
      </c>
      <c r="D63" s="295" t="s">
        <v>48</v>
      </c>
      <c r="E63" s="75" t="s">
        <v>118</v>
      </c>
      <c r="F63" s="278">
        <v>80000</v>
      </c>
      <c r="G63" s="278">
        <f>F63*2.87%</f>
        <v>2296</v>
      </c>
      <c r="H63" s="69">
        <f>+F63*3.04%</f>
        <v>2432</v>
      </c>
      <c r="I63" s="69"/>
      <c r="J63" s="70">
        <f>+G63+H63+I63</f>
        <v>4728</v>
      </c>
      <c r="K63" s="70">
        <f>+F63-J63</f>
        <v>75272</v>
      </c>
      <c r="L63" s="70">
        <f>+IF(K63*12&lt;=416220.01,0,IF(K63*12&lt;=624329.01,(((K63*12-416220.01)*0.15)/12),IF((K63*12&lt;=867123.01),(31216+0.2*(K63*12-624329.01))/12,((79776+0.25*(K63*12-867123.01))/12))))-M63</f>
        <v>7400.9372916666662</v>
      </c>
      <c r="M63" s="70"/>
      <c r="N63" s="296">
        <v>8125</v>
      </c>
      <c r="O63" s="277">
        <f>+N63+I63+H63+G63+L63</f>
        <v>20253.937291666665</v>
      </c>
      <c r="P63" s="90">
        <f>+F63-O63</f>
        <v>59746.062708333338</v>
      </c>
      <c r="Q63" s="288"/>
    </row>
    <row r="64" spans="1:60" s="305" customFormat="1" ht="35.1" customHeight="1" x14ac:dyDescent="0.2">
      <c r="A64" s="285" t="s">
        <v>122</v>
      </c>
      <c r="B64" s="286"/>
      <c r="C64" s="286"/>
      <c r="D64" s="286"/>
      <c r="E64" s="302"/>
      <c r="F64" s="287">
        <f>SUM(F61:F63)</f>
        <v>284000</v>
      </c>
      <c r="G64" s="287">
        <f t="shared" ref="G64:L64" si="20">SUM(G61:G63)</f>
        <v>8150.8</v>
      </c>
      <c r="H64" s="287">
        <f t="shared" si="20"/>
        <v>8633.6</v>
      </c>
      <c r="I64" s="287">
        <f t="shared" si="20"/>
        <v>0</v>
      </c>
      <c r="J64" s="287">
        <f t="shared" si="20"/>
        <v>16784.400000000001</v>
      </c>
      <c r="K64" s="287">
        <f t="shared" si="20"/>
        <v>267215.59999999998</v>
      </c>
      <c r="L64" s="287">
        <f t="shared" si="20"/>
        <v>32552.711875000001</v>
      </c>
      <c r="M64" s="287"/>
      <c r="N64" s="287">
        <f>SUM(N61:N63)</f>
        <v>12065</v>
      </c>
      <c r="O64" s="287">
        <f t="shared" ref="O64:P64" si="21">SUM(O61:O63)</f>
        <v>61402.111875000002</v>
      </c>
      <c r="P64" s="287">
        <f t="shared" si="21"/>
        <v>222597.888125</v>
      </c>
      <c r="Q64" s="288"/>
    </row>
    <row r="65" spans="1:17" s="192" customFormat="1" ht="35.1" customHeight="1" thickBot="1" x14ac:dyDescent="0.25">
      <c r="A65" s="263"/>
      <c r="B65" s="191"/>
      <c r="C65" s="263"/>
      <c r="D65" s="290"/>
      <c r="E65" s="191"/>
    </row>
    <row r="66" spans="1:17" s="288" customFormat="1" ht="35.1" customHeight="1" thickBot="1" x14ac:dyDescent="0.25">
      <c r="A66" s="362" t="s">
        <v>178</v>
      </c>
      <c r="B66" s="363"/>
      <c r="C66" s="309"/>
      <c r="D66" s="309"/>
      <c r="E66" s="309"/>
      <c r="F66" s="309"/>
      <c r="G66" s="309"/>
      <c r="H66" s="309"/>
      <c r="I66" s="309"/>
      <c r="J66" s="309"/>
      <c r="K66" s="309"/>
      <c r="L66" s="309"/>
      <c r="M66" s="309"/>
      <c r="N66" s="309"/>
      <c r="O66" s="309"/>
      <c r="P66" s="314"/>
    </row>
    <row r="67" spans="1:17" s="192" customFormat="1" ht="35.1" customHeight="1" x14ac:dyDescent="0.2">
      <c r="A67" s="299">
        <f>+A63+1</f>
        <v>34</v>
      </c>
      <c r="B67" s="276" t="s">
        <v>237</v>
      </c>
      <c r="C67" s="275" t="s">
        <v>400</v>
      </c>
      <c r="D67" s="295" t="s">
        <v>238</v>
      </c>
      <c r="E67" s="75" t="s">
        <v>119</v>
      </c>
      <c r="F67" s="277">
        <v>126500</v>
      </c>
      <c r="G67" s="69">
        <f t="shared" ref="G67:G72" si="22">F67*2.87%</f>
        <v>3630.55</v>
      </c>
      <c r="H67" s="69">
        <f t="shared" ref="H67:H72" si="23">+F67*3.04%</f>
        <v>3845.6</v>
      </c>
      <c r="I67" s="69"/>
      <c r="J67" s="70">
        <f t="shared" ref="J67:J72" si="24">+G67+H67+I67</f>
        <v>7476.15</v>
      </c>
      <c r="K67" s="70">
        <f t="shared" ref="K67:K72" si="25">+F67-J67</f>
        <v>119023.85</v>
      </c>
      <c r="L67" s="70">
        <f t="shared" ref="L67:L72" si="26">+IF(K67*12&lt;=416220.01,0,IF(K67*12&lt;=624329.01,(((K67*12-416220.01)*0.15)/12),IF((K67*12&lt;=867123.01),(31216+0.2*(K67*12-624329.01))/12,((79776+0.25*(K67*12-867123.01))/12))))-M67</f>
        <v>18338.89979166667</v>
      </c>
      <c r="M67" s="70"/>
      <c r="N67" s="296">
        <v>25</v>
      </c>
      <c r="O67" s="277">
        <f t="shared" ref="O67:O72" si="27">+N67+I67+H67+G67+L67</f>
        <v>25840.049791666672</v>
      </c>
      <c r="P67" s="90">
        <f t="shared" ref="P67:P72" si="28">+F67-O67</f>
        <v>100659.95020833332</v>
      </c>
    </row>
    <row r="68" spans="1:17" s="315" customFormat="1" ht="35.1" customHeight="1" x14ac:dyDescent="0.2">
      <c r="A68" s="275">
        <f>+A67+1</f>
        <v>35</v>
      </c>
      <c r="B68" s="75" t="s">
        <v>57</v>
      </c>
      <c r="C68" s="76" t="s">
        <v>399</v>
      </c>
      <c r="D68" s="295" t="s">
        <v>48</v>
      </c>
      <c r="E68" s="75" t="s">
        <v>119</v>
      </c>
      <c r="F68" s="278">
        <v>102000</v>
      </c>
      <c r="G68" s="278">
        <f t="shared" si="22"/>
        <v>2927.4</v>
      </c>
      <c r="H68" s="278">
        <f t="shared" si="23"/>
        <v>3100.8</v>
      </c>
      <c r="I68" s="69"/>
      <c r="J68" s="70">
        <f t="shared" si="24"/>
        <v>6028.2000000000007</v>
      </c>
      <c r="K68" s="70">
        <f t="shared" si="25"/>
        <v>95971.8</v>
      </c>
      <c r="L68" s="70">
        <f t="shared" si="26"/>
        <v>12575.887291666668</v>
      </c>
      <c r="M68" s="70"/>
      <c r="N68" s="296">
        <v>10125</v>
      </c>
      <c r="O68" s="277">
        <f t="shared" si="27"/>
        <v>28729.087291666667</v>
      </c>
      <c r="P68" s="90">
        <f t="shared" si="28"/>
        <v>73270.91270833333</v>
      </c>
      <c r="Q68" s="303"/>
    </row>
    <row r="69" spans="1:17" s="281" customFormat="1" ht="35.1" customHeight="1" x14ac:dyDescent="0.2">
      <c r="A69" s="275">
        <f>+A68+1</f>
        <v>36</v>
      </c>
      <c r="B69" s="75" t="s">
        <v>51</v>
      </c>
      <c r="C69" s="76" t="s">
        <v>400</v>
      </c>
      <c r="D69" s="75" t="s">
        <v>48</v>
      </c>
      <c r="E69" s="75" t="s">
        <v>119</v>
      </c>
      <c r="F69" s="278">
        <v>90000</v>
      </c>
      <c r="G69" s="278">
        <f t="shared" si="22"/>
        <v>2583</v>
      </c>
      <c r="H69" s="69">
        <f t="shared" si="23"/>
        <v>2736</v>
      </c>
      <c r="I69" s="69">
        <v>1715.46</v>
      </c>
      <c r="J69" s="70">
        <f t="shared" si="24"/>
        <v>7034.46</v>
      </c>
      <c r="K69" s="70">
        <f t="shared" si="25"/>
        <v>82965.539999999994</v>
      </c>
      <c r="L69" s="70">
        <f t="shared" si="26"/>
        <v>9324.3222916666655</v>
      </c>
      <c r="M69" s="70"/>
      <c r="N69" s="296">
        <v>725</v>
      </c>
      <c r="O69" s="277">
        <f t="shared" si="27"/>
        <v>17083.782291666666</v>
      </c>
      <c r="P69" s="90">
        <f t="shared" si="28"/>
        <v>72916.217708333337</v>
      </c>
      <c r="Q69" s="192"/>
    </row>
    <row r="70" spans="1:17" s="305" customFormat="1" ht="35.1" customHeight="1" x14ac:dyDescent="0.2">
      <c r="A70" s="275">
        <f>+A69+1</f>
        <v>37</v>
      </c>
      <c r="B70" s="75" t="s">
        <v>52</v>
      </c>
      <c r="C70" s="76" t="s">
        <v>399</v>
      </c>
      <c r="D70" s="94" t="s">
        <v>48</v>
      </c>
      <c r="E70" s="75" t="s">
        <v>118</v>
      </c>
      <c r="F70" s="278">
        <v>90000</v>
      </c>
      <c r="G70" s="278">
        <f t="shared" si="22"/>
        <v>2583</v>
      </c>
      <c r="H70" s="69">
        <f t="shared" si="23"/>
        <v>2736</v>
      </c>
      <c r="I70" s="69">
        <v>1715.46</v>
      </c>
      <c r="J70" s="70">
        <f t="shared" si="24"/>
        <v>7034.46</v>
      </c>
      <c r="K70" s="70">
        <f t="shared" si="25"/>
        <v>82965.539999999994</v>
      </c>
      <c r="L70" s="70">
        <f t="shared" si="26"/>
        <v>9324.3222916666655</v>
      </c>
      <c r="M70" s="70"/>
      <c r="N70" s="296">
        <v>2125</v>
      </c>
      <c r="O70" s="277">
        <f t="shared" si="27"/>
        <v>18483.782291666663</v>
      </c>
      <c r="P70" s="90">
        <f t="shared" si="28"/>
        <v>71516.217708333337</v>
      </c>
      <c r="Q70" s="288"/>
    </row>
    <row r="71" spans="1:17" s="280" customFormat="1" ht="35.1" customHeight="1" x14ac:dyDescent="0.2">
      <c r="A71" s="275">
        <f>+A70+1</f>
        <v>38</v>
      </c>
      <c r="B71" s="75" t="s">
        <v>65</v>
      </c>
      <c r="C71" s="76" t="s">
        <v>400</v>
      </c>
      <c r="D71" s="295" t="s">
        <v>48</v>
      </c>
      <c r="E71" s="75" t="s">
        <v>119</v>
      </c>
      <c r="F71" s="278">
        <v>90000</v>
      </c>
      <c r="G71" s="278">
        <f t="shared" si="22"/>
        <v>2583</v>
      </c>
      <c r="H71" s="69">
        <f t="shared" si="23"/>
        <v>2736</v>
      </c>
      <c r="I71" s="69"/>
      <c r="J71" s="70">
        <f t="shared" si="24"/>
        <v>5319</v>
      </c>
      <c r="K71" s="70">
        <f t="shared" si="25"/>
        <v>84681</v>
      </c>
      <c r="L71" s="70">
        <f t="shared" si="26"/>
        <v>9753.1872916666671</v>
      </c>
      <c r="M71" s="70"/>
      <c r="N71" s="296">
        <v>1125</v>
      </c>
      <c r="O71" s="277">
        <f t="shared" si="27"/>
        <v>16197.187291666667</v>
      </c>
      <c r="P71" s="90">
        <f t="shared" si="28"/>
        <v>73802.812708333338</v>
      </c>
      <c r="Q71" s="193"/>
    </row>
    <row r="72" spans="1:17" s="305" customFormat="1" ht="35.1" customHeight="1" x14ac:dyDescent="0.2">
      <c r="A72" s="275">
        <f>+A71+1</f>
        <v>39</v>
      </c>
      <c r="B72" s="75" t="s">
        <v>239</v>
      </c>
      <c r="C72" s="76" t="s">
        <v>399</v>
      </c>
      <c r="D72" s="295" t="s">
        <v>48</v>
      </c>
      <c r="E72" s="75" t="s">
        <v>118</v>
      </c>
      <c r="F72" s="278">
        <v>80000</v>
      </c>
      <c r="G72" s="278">
        <f t="shared" si="22"/>
        <v>2296</v>
      </c>
      <c r="H72" s="69">
        <f t="shared" si="23"/>
        <v>2432</v>
      </c>
      <c r="I72" s="281">
        <v>3430.92</v>
      </c>
      <c r="J72" s="70">
        <f t="shared" si="24"/>
        <v>8158.92</v>
      </c>
      <c r="K72" s="70">
        <f t="shared" si="25"/>
        <v>71841.08</v>
      </c>
      <c r="L72" s="70">
        <f t="shared" si="26"/>
        <v>6564.0658333333331</v>
      </c>
      <c r="M72" s="70"/>
      <c r="N72" s="283">
        <v>2125</v>
      </c>
      <c r="O72" s="277">
        <f t="shared" si="27"/>
        <v>16847.985833333332</v>
      </c>
      <c r="P72" s="90">
        <f t="shared" si="28"/>
        <v>63152.014166666668</v>
      </c>
      <c r="Q72" s="288"/>
    </row>
    <row r="73" spans="1:17" s="281" customFormat="1" ht="35.1" customHeight="1" thickBot="1" x14ac:dyDescent="0.25">
      <c r="A73" s="285" t="s">
        <v>122</v>
      </c>
      <c r="B73" s="286"/>
      <c r="C73" s="286"/>
      <c r="D73" s="286"/>
      <c r="E73" s="302"/>
      <c r="F73" s="287">
        <f>SUM(F67:F72)</f>
        <v>578500</v>
      </c>
      <c r="G73" s="287">
        <f t="shared" ref="G73:P73" si="29">SUM(G67:G72)</f>
        <v>16602.95</v>
      </c>
      <c r="H73" s="287">
        <f t="shared" si="29"/>
        <v>17586.400000000001</v>
      </c>
      <c r="I73" s="287">
        <f>SUM(I67:I72)</f>
        <v>6861.84</v>
      </c>
      <c r="J73" s="287">
        <f t="shared" si="29"/>
        <v>41051.19</v>
      </c>
      <c r="K73" s="287">
        <f t="shared" si="29"/>
        <v>537448.80999999994</v>
      </c>
      <c r="L73" s="287">
        <f t="shared" si="29"/>
        <v>65880.684791666659</v>
      </c>
      <c r="M73" s="287"/>
      <c r="N73" s="287">
        <f t="shared" si="29"/>
        <v>16250</v>
      </c>
      <c r="O73" s="287">
        <f t="shared" si="29"/>
        <v>123181.87479166666</v>
      </c>
      <c r="P73" s="287">
        <f t="shared" si="29"/>
        <v>455318.12520833337</v>
      </c>
      <c r="Q73" s="192"/>
    </row>
    <row r="74" spans="1:17" s="192" customFormat="1" ht="35.1" customHeight="1" thickBot="1" x14ac:dyDescent="0.25">
      <c r="A74" s="362" t="s">
        <v>152</v>
      </c>
      <c r="B74" s="363"/>
      <c r="C74" s="363"/>
      <c r="D74" s="309"/>
      <c r="E74" s="309"/>
      <c r="F74" s="309"/>
      <c r="G74" s="309"/>
      <c r="H74" s="309"/>
      <c r="I74" s="309"/>
      <c r="J74" s="309"/>
      <c r="K74" s="309"/>
      <c r="L74" s="309"/>
      <c r="M74" s="309"/>
      <c r="N74" s="312"/>
      <c r="O74" s="309"/>
      <c r="P74" s="309"/>
    </row>
    <row r="75" spans="1:17" s="192" customFormat="1" ht="35.1" customHeight="1" x14ac:dyDescent="0.2">
      <c r="A75" s="299">
        <f>+A72+1</f>
        <v>40</v>
      </c>
      <c r="B75" s="307" t="s">
        <v>59</v>
      </c>
      <c r="C75" s="299" t="s">
        <v>400</v>
      </c>
      <c r="D75" s="313" t="s">
        <v>179</v>
      </c>
      <c r="E75" s="300" t="s">
        <v>119</v>
      </c>
      <c r="F75" s="70">
        <v>138000</v>
      </c>
      <c r="G75" s="69">
        <f>F75*2.87%</f>
        <v>3960.6</v>
      </c>
      <c r="H75" s="69">
        <f>+F75*3.04%</f>
        <v>4195.2</v>
      </c>
      <c r="I75" s="70"/>
      <c r="J75" s="70">
        <f>+G75+H75+I75</f>
        <v>8155.7999999999993</v>
      </c>
      <c r="K75" s="70">
        <f>+F75-J75</f>
        <v>129844.2</v>
      </c>
      <c r="L75" s="70">
        <f>+IF(K75*12&lt;=416220.01,0,IF(K75*12&lt;=624329.01,(((K75*12-416220.01)*0.15)/12),IF((K75*12&lt;=867123.01),(31216+0.2*(K75*12-624329.01))/12,((79776+0.25*(K75*12-867123.01))/12))))</f>
        <v>21043.987291666665</v>
      </c>
      <c r="M75" s="70"/>
      <c r="N75" s="279">
        <v>30388.65</v>
      </c>
      <c r="O75" s="277">
        <f>+N75+I75+H75+G75+L75</f>
        <v>59588.437291666662</v>
      </c>
      <c r="P75" s="279">
        <f>+F75-O75</f>
        <v>78411.562708333338</v>
      </c>
    </row>
    <row r="76" spans="1:17" s="281" customFormat="1" ht="35.1" customHeight="1" x14ac:dyDescent="0.2">
      <c r="A76" s="297">
        <f>+A75+1</f>
        <v>41</v>
      </c>
      <c r="B76" s="75" t="s">
        <v>58</v>
      </c>
      <c r="C76" s="76" t="s">
        <v>400</v>
      </c>
      <c r="D76" s="295" t="s">
        <v>91</v>
      </c>
      <c r="E76" s="75" t="s">
        <v>118</v>
      </c>
      <c r="F76" s="278">
        <v>60000</v>
      </c>
      <c r="G76" s="278">
        <f>F76*2.87%</f>
        <v>1722</v>
      </c>
      <c r="H76" s="69">
        <f>+F76*3.04%</f>
        <v>1824</v>
      </c>
      <c r="I76" s="69"/>
      <c r="J76" s="70">
        <f>+G76+H76+I76</f>
        <v>3546</v>
      </c>
      <c r="K76" s="70">
        <f>+F76-J76</f>
        <v>56454</v>
      </c>
      <c r="L76" s="70">
        <f>+IF(K76*12&lt;=416220.01,0,IF(K76*12&lt;=624329.01,(((K76*12-416220.01)*0.15)/12),IF((K76*12&lt;=867123.01),(31216+0.2*(K76*12-624329.01))/12,((79776+0.25*(K76*12-867123.01))/12))))</f>
        <v>3486.6498333333329</v>
      </c>
      <c r="M76" s="70"/>
      <c r="N76" s="90">
        <v>125</v>
      </c>
      <c r="O76" s="277">
        <f>+N76+I76+H76+G76+L76</f>
        <v>7157.6498333333329</v>
      </c>
      <c r="P76" s="90">
        <f>+F76-O76</f>
        <v>52842.350166666671</v>
      </c>
      <c r="Q76" s="192"/>
    </row>
    <row r="77" spans="1:17" s="281" customFormat="1" ht="35.1" customHeight="1" x14ac:dyDescent="0.2">
      <c r="A77" s="285" t="s">
        <v>122</v>
      </c>
      <c r="B77" s="286"/>
      <c r="C77" s="286"/>
      <c r="D77" s="286"/>
      <c r="E77" s="302"/>
      <c r="F77" s="287">
        <f>SUM(F75:F76)</f>
        <v>198000</v>
      </c>
      <c r="G77" s="287">
        <f t="shared" ref="G77:P77" si="30">SUM(G75:G76)</f>
        <v>5682.6</v>
      </c>
      <c r="H77" s="287">
        <f t="shared" si="30"/>
        <v>6019.2</v>
      </c>
      <c r="I77" s="287">
        <f t="shared" si="30"/>
        <v>0</v>
      </c>
      <c r="J77" s="287">
        <f t="shared" si="30"/>
        <v>11701.8</v>
      </c>
      <c r="K77" s="287">
        <f t="shared" si="30"/>
        <v>186298.2</v>
      </c>
      <c r="L77" s="287">
        <f t="shared" si="30"/>
        <v>24530.637124999997</v>
      </c>
      <c r="M77" s="287"/>
      <c r="N77" s="287">
        <f t="shared" si="30"/>
        <v>30513.65</v>
      </c>
      <c r="O77" s="287">
        <f t="shared" si="30"/>
        <v>66746.087124999991</v>
      </c>
      <c r="P77" s="287">
        <f t="shared" si="30"/>
        <v>131253.91287500001</v>
      </c>
      <c r="Q77" s="192"/>
    </row>
    <row r="78" spans="1:17" s="192" customFormat="1" ht="35.1" customHeight="1" thickBot="1" x14ac:dyDescent="0.25">
      <c r="A78" s="263"/>
      <c r="B78" s="191"/>
      <c r="C78" s="263"/>
      <c r="D78" s="191"/>
      <c r="E78" s="191"/>
    </row>
    <row r="79" spans="1:17" s="288" customFormat="1" ht="35.1" customHeight="1" thickBot="1" x14ac:dyDescent="0.25">
      <c r="A79" s="362" t="s">
        <v>153</v>
      </c>
      <c r="B79" s="363"/>
      <c r="C79" s="363"/>
      <c r="D79" s="363"/>
      <c r="E79" s="309"/>
      <c r="F79" s="309"/>
      <c r="G79" s="309"/>
      <c r="H79" s="309"/>
      <c r="I79" s="309"/>
      <c r="J79" s="309"/>
      <c r="K79" s="309"/>
      <c r="L79" s="309"/>
      <c r="M79" s="309"/>
      <c r="N79" s="309"/>
      <c r="O79" s="309"/>
      <c r="P79" s="309"/>
    </row>
    <row r="80" spans="1:17" s="192" customFormat="1" ht="35.1" customHeight="1" x14ac:dyDescent="0.2">
      <c r="A80" s="297">
        <f>+A76+1</f>
        <v>42</v>
      </c>
      <c r="B80" s="75" t="s">
        <v>527</v>
      </c>
      <c r="C80" s="76" t="s">
        <v>400</v>
      </c>
      <c r="D80" s="75" t="s">
        <v>48</v>
      </c>
      <c r="E80" s="75" t="s">
        <v>583</v>
      </c>
      <c r="F80" s="278">
        <v>102000</v>
      </c>
      <c r="G80" s="70">
        <f>F80*2.87%</f>
        <v>2927.4</v>
      </c>
      <c r="H80" s="70">
        <f>+F80*3.04%</f>
        <v>3100.8</v>
      </c>
      <c r="I80" s="69">
        <v>1715.46</v>
      </c>
      <c r="J80" s="70">
        <f>+G80+H80+I80</f>
        <v>7743.6600000000008</v>
      </c>
      <c r="K80" s="70">
        <f>+F80-J80</f>
        <v>94256.34</v>
      </c>
      <c r="L80" s="70">
        <f>+IF(K80*12&lt;=416220.01,0,IF(K80*12&lt;=624329.01,(((K80*12-416220.01)*0.15)/12),IF((K80*12&lt;=867123.01),(31216+0.2*(K80*12-624329.01))/12,((79776+0.25*(K80*12-867123.01))/12))))-M80</f>
        <v>12147.022291666668</v>
      </c>
      <c r="M80" s="70"/>
      <c r="N80" s="90">
        <v>25</v>
      </c>
      <c r="O80" s="277">
        <f>+N80+I80+H80+G80+L80</f>
        <v>19915.682291666668</v>
      </c>
      <c r="P80" s="90">
        <f>+F80-O80</f>
        <v>82084.317708333328</v>
      </c>
    </row>
    <row r="81" spans="1:60" s="192" customFormat="1" ht="35.1" customHeight="1" x14ac:dyDescent="0.2">
      <c r="A81" s="297">
        <f>+A80+1</f>
        <v>43</v>
      </c>
      <c r="B81" s="75" t="s">
        <v>265</v>
      </c>
      <c r="C81" s="76" t="s">
        <v>400</v>
      </c>
      <c r="D81" s="75" t="s">
        <v>48</v>
      </c>
      <c r="E81" s="75" t="s">
        <v>118</v>
      </c>
      <c r="F81" s="278">
        <v>90000</v>
      </c>
      <c r="G81" s="278">
        <f>F81*2.87%</f>
        <v>2583</v>
      </c>
      <c r="H81" s="69">
        <f>+F81*3.04%</f>
        <v>2736</v>
      </c>
      <c r="I81" s="69">
        <v>1715.46</v>
      </c>
      <c r="J81" s="70">
        <f>+G81+H81+I81</f>
        <v>7034.46</v>
      </c>
      <c r="K81" s="70">
        <f>+F81-J81</f>
        <v>82965.539999999994</v>
      </c>
      <c r="L81" s="70">
        <f>+IF(K81*12&lt;=416220.01,0,IF(K81*12&lt;=624329.01,(((K81*12-416220.01)*0.15)/12),IF((K81*12&lt;=867123.01),(31216+0.2*(K81*12-624329.01))/12,((79776+0.25*(K81*12-867123.01))/12))))-M81</f>
        <v>9324.3222916666655</v>
      </c>
      <c r="M81" s="70"/>
      <c r="N81" s="279">
        <v>6185</v>
      </c>
      <c r="O81" s="277">
        <f>+N81+I81+H81+G81+L81</f>
        <v>22543.782291666663</v>
      </c>
      <c r="P81" s="90">
        <f>+F81-O81</f>
        <v>67456.217708333337</v>
      </c>
    </row>
    <row r="82" spans="1:60" s="192" customFormat="1" ht="35.1" customHeight="1" x14ac:dyDescent="0.2">
      <c r="A82" s="297">
        <f>+A81+1</f>
        <v>44</v>
      </c>
      <c r="B82" s="75" t="s">
        <v>448</v>
      </c>
      <c r="C82" s="76" t="s">
        <v>399</v>
      </c>
      <c r="D82" s="75" t="s">
        <v>48</v>
      </c>
      <c r="E82" s="75" t="s">
        <v>583</v>
      </c>
      <c r="F82" s="278">
        <v>70000</v>
      </c>
      <c r="G82" s="70">
        <f>F82*2.87%</f>
        <v>2009</v>
      </c>
      <c r="H82" s="70">
        <f>+F82*3.04%</f>
        <v>2128</v>
      </c>
      <c r="I82" s="70"/>
      <c r="J82" s="70">
        <f>+G82+H82+I82</f>
        <v>4137</v>
      </c>
      <c r="K82" s="70">
        <f>+F82-J82</f>
        <v>65863</v>
      </c>
      <c r="L82" s="70">
        <f>+IF(K82*12&lt;=416220.01,0,IF(K82*12&lt;=624329.01,(((K82*12-416220.01)*0.15)/12),IF((K82*12&lt;=867123.01),(31216+0.2*(K82*12-624329.01))/12,((79776+0.25*(K82*12-867123.01))/12))))-M82</f>
        <v>5368.4498333333331</v>
      </c>
      <c r="M82" s="70"/>
      <c r="N82" s="90">
        <v>125</v>
      </c>
      <c r="O82" s="277">
        <f>+N82+I82+H82+G82+L82</f>
        <v>9630.4498333333322</v>
      </c>
      <c r="P82" s="90">
        <f>+F82-O82</f>
        <v>60369.550166666668</v>
      </c>
    </row>
    <row r="83" spans="1:60" s="192" customFormat="1" ht="35.1" customHeight="1" x14ac:dyDescent="0.2">
      <c r="A83" s="285" t="s">
        <v>122</v>
      </c>
      <c r="B83" s="286"/>
      <c r="C83" s="286"/>
      <c r="D83" s="286"/>
      <c r="E83" s="302"/>
      <c r="F83" s="287">
        <f>SUM(F80:F82)</f>
        <v>262000</v>
      </c>
      <c r="G83" s="287">
        <f t="shared" ref="G83:P83" si="31">SUM(G80:G82)</f>
        <v>7519.4</v>
      </c>
      <c r="H83" s="287">
        <f t="shared" si="31"/>
        <v>7964.8</v>
      </c>
      <c r="I83" s="287">
        <f t="shared" si="31"/>
        <v>3430.92</v>
      </c>
      <c r="J83" s="287">
        <f t="shared" si="31"/>
        <v>18915.120000000003</v>
      </c>
      <c r="K83" s="287">
        <f t="shared" si="31"/>
        <v>243084.88</v>
      </c>
      <c r="L83" s="287">
        <f t="shared" si="31"/>
        <v>26839.794416666664</v>
      </c>
      <c r="M83" s="287"/>
      <c r="N83" s="287">
        <f t="shared" si="31"/>
        <v>6335</v>
      </c>
      <c r="O83" s="287">
        <f t="shared" si="31"/>
        <v>52089.914416666667</v>
      </c>
      <c r="P83" s="287">
        <f t="shared" si="31"/>
        <v>209910.08558333333</v>
      </c>
    </row>
    <row r="84" spans="1:60" s="192" customFormat="1" ht="35.1" customHeight="1" thickBot="1" x14ac:dyDescent="0.25">
      <c r="A84" s="263"/>
      <c r="B84" s="191"/>
      <c r="C84" s="263"/>
      <c r="D84" s="290"/>
      <c r="E84" s="191"/>
    </row>
    <row r="85" spans="1:60" s="192" customFormat="1" ht="35.1" customHeight="1" thickBot="1" x14ac:dyDescent="0.25">
      <c r="A85" s="362" t="s">
        <v>154</v>
      </c>
      <c r="B85" s="363"/>
      <c r="C85" s="363"/>
      <c r="D85" s="363"/>
      <c r="E85" s="309"/>
      <c r="F85" s="309"/>
      <c r="G85" s="309"/>
      <c r="H85" s="309"/>
      <c r="I85" s="309"/>
      <c r="J85" s="309"/>
      <c r="K85" s="309"/>
      <c r="L85" s="309"/>
      <c r="M85" s="309"/>
      <c r="N85" s="309"/>
      <c r="O85" s="309"/>
      <c r="P85" s="309"/>
    </row>
    <row r="86" spans="1:60" s="192" customFormat="1" ht="35.1" customHeight="1" x14ac:dyDescent="0.2">
      <c r="A86" s="275">
        <f>A82+1</f>
        <v>45</v>
      </c>
      <c r="B86" s="316" t="s">
        <v>75</v>
      </c>
      <c r="C86" s="317" t="s">
        <v>400</v>
      </c>
      <c r="D86" s="75" t="s">
        <v>48</v>
      </c>
      <c r="E86" s="75" t="s">
        <v>118</v>
      </c>
      <c r="F86" s="318">
        <v>90000</v>
      </c>
      <c r="G86" s="278">
        <f>F86*2.87%</f>
        <v>2583</v>
      </c>
      <c r="H86" s="278">
        <f>+F86*3.04%</f>
        <v>2736</v>
      </c>
      <c r="I86" s="278">
        <v>1715.46</v>
      </c>
      <c r="J86" s="277">
        <f>+G86+H86+I86</f>
        <v>7034.46</v>
      </c>
      <c r="K86" s="277">
        <f>+F86-J86</f>
        <v>82965.539999999994</v>
      </c>
      <c r="L86" s="277">
        <f>+IF(K86*12&lt;=416220.01,0,IF(K86*12&lt;=624329.01,(((K86*12-416220.01)*0.15)/12),IF((K86*12&lt;=867123.01),(31216+0.2*(K86*12-624329.01))/12,((79776+0.25*(K86*12-867123.01))/12))))-M86</f>
        <v>9324.3222916666655</v>
      </c>
      <c r="M86" s="277"/>
      <c r="N86" s="283">
        <v>1525</v>
      </c>
      <c r="O86" s="277">
        <f>+N86+I86+H86+G86+L86</f>
        <v>17883.782291666663</v>
      </c>
      <c r="P86" s="279">
        <f>+F86-O86</f>
        <v>72116.217708333337</v>
      </c>
    </row>
    <row r="87" spans="1:60" s="268" customFormat="1" ht="35.1" customHeight="1" x14ac:dyDescent="0.2">
      <c r="A87" s="76">
        <f>+A86+1</f>
        <v>46</v>
      </c>
      <c r="B87" s="75" t="s">
        <v>155</v>
      </c>
      <c r="C87" s="76" t="s">
        <v>400</v>
      </c>
      <c r="D87" s="295" t="s">
        <v>48</v>
      </c>
      <c r="E87" s="75" t="s">
        <v>119</v>
      </c>
      <c r="F87" s="278">
        <v>90000</v>
      </c>
      <c r="G87" s="278">
        <f>F87*2.87%</f>
        <v>2583</v>
      </c>
      <c r="H87" s="278">
        <f>+F87*3.04%</f>
        <v>2736</v>
      </c>
      <c r="I87" s="278">
        <v>3430.92</v>
      </c>
      <c r="J87" s="277">
        <f>+G87+H87+I87</f>
        <v>8749.92</v>
      </c>
      <c r="K87" s="277">
        <f>+F87-J87</f>
        <v>81250.080000000002</v>
      </c>
      <c r="L87" s="277">
        <f>+IF(K87*12&lt;=416220.01,0,IF(K87*12&lt;=624329.01,(((K87*12-416220.01)*0.15)/12),IF((K87*12&lt;=867123.01),(31216+0.2*(K87*12-624329.01))/12,((79776+0.25*(K87*12-867123.01))/12))))-M87</f>
        <v>8895.4572916666657</v>
      </c>
      <c r="M87" s="277"/>
      <c r="N87" s="283">
        <v>4478.07</v>
      </c>
      <c r="O87" s="277">
        <f>+N87+I87+H87+G87+L87</f>
        <v>22123.447291666664</v>
      </c>
      <c r="P87" s="279">
        <f>+F87-O87</f>
        <v>67876.552708333329</v>
      </c>
      <c r="Q87" s="193"/>
      <c r="R87" s="280"/>
      <c r="S87" s="280"/>
      <c r="T87" s="280"/>
      <c r="U87" s="280"/>
      <c r="V87" s="280"/>
      <c r="W87" s="280"/>
      <c r="X87" s="280"/>
      <c r="Y87" s="280"/>
      <c r="Z87" s="280"/>
      <c r="AA87" s="280"/>
      <c r="AB87" s="280"/>
      <c r="AC87" s="280"/>
      <c r="AD87" s="280"/>
      <c r="AE87" s="280"/>
      <c r="AF87" s="280"/>
      <c r="AG87" s="280"/>
      <c r="AH87" s="280"/>
      <c r="AI87" s="280"/>
      <c r="AJ87" s="280"/>
      <c r="AK87" s="280"/>
      <c r="AL87" s="280"/>
      <c r="AM87" s="280"/>
      <c r="AN87" s="280"/>
      <c r="AO87" s="280"/>
      <c r="AP87" s="280"/>
      <c r="AQ87" s="280"/>
      <c r="AR87" s="280"/>
      <c r="AS87" s="280"/>
      <c r="AT87" s="280"/>
      <c r="AU87" s="280"/>
      <c r="AV87" s="280"/>
      <c r="AW87" s="280"/>
      <c r="AX87" s="280"/>
      <c r="AY87" s="280"/>
      <c r="AZ87" s="280"/>
      <c r="BA87" s="280"/>
      <c r="BB87" s="280"/>
      <c r="BC87" s="280"/>
      <c r="BD87" s="280"/>
      <c r="BE87" s="280"/>
      <c r="BF87" s="280"/>
      <c r="BG87" s="280"/>
      <c r="BH87" s="280"/>
    </row>
    <row r="88" spans="1:60" s="281" customFormat="1" ht="35.1" customHeight="1" x14ac:dyDescent="0.2">
      <c r="A88" s="76">
        <f>A87+1</f>
        <v>47</v>
      </c>
      <c r="B88" s="75" t="s">
        <v>255</v>
      </c>
      <c r="C88" s="76" t="s">
        <v>400</v>
      </c>
      <c r="D88" s="295" t="s">
        <v>48</v>
      </c>
      <c r="E88" s="75" t="s">
        <v>118</v>
      </c>
      <c r="F88" s="278">
        <v>90000</v>
      </c>
      <c r="G88" s="278">
        <f>F88*2.87%</f>
        <v>2583</v>
      </c>
      <c r="H88" s="278">
        <f>+F88*3.04%</f>
        <v>2736</v>
      </c>
      <c r="I88" s="278">
        <v>0</v>
      </c>
      <c r="J88" s="277">
        <f>+G88+H88+I88</f>
        <v>5319</v>
      </c>
      <c r="K88" s="277">
        <f>+F88-J88</f>
        <v>84681</v>
      </c>
      <c r="L88" s="277">
        <f>+IF(K88*12&lt;=416220.01,0,IF(K88*12&lt;=624329.01,(((K88*12-416220.01)*0.15)/12),IF((K88*12&lt;=867123.01),(31216+0.2*(K88*12-624329.01))/12,((79776+0.25*(K88*12-867123.01))/12))))-M88</f>
        <v>9753.1872916666671</v>
      </c>
      <c r="M88" s="277"/>
      <c r="N88" s="283">
        <v>20438.77</v>
      </c>
      <c r="O88" s="277">
        <f>+N88+I88+H88+G88+L88</f>
        <v>35510.957291666666</v>
      </c>
      <c r="P88" s="279">
        <f>+F88-O88</f>
        <v>54489.042708333334</v>
      </c>
      <c r="Q88" s="192"/>
    </row>
    <row r="89" spans="1:60" s="281" customFormat="1" ht="35.1" customHeight="1" x14ac:dyDescent="0.2">
      <c r="A89" s="76">
        <f>+A88+1</f>
        <v>48</v>
      </c>
      <c r="B89" s="75" t="s">
        <v>66</v>
      </c>
      <c r="C89" s="76" t="s">
        <v>399</v>
      </c>
      <c r="D89" s="295" t="s">
        <v>48</v>
      </c>
      <c r="E89" s="75" t="s">
        <v>118</v>
      </c>
      <c r="F89" s="278">
        <v>80000</v>
      </c>
      <c r="G89" s="278">
        <f>F89*2.87%</f>
        <v>2296</v>
      </c>
      <c r="H89" s="278">
        <f>+F89*3.04%</f>
        <v>2432</v>
      </c>
      <c r="I89" s="278">
        <v>1715.46</v>
      </c>
      <c r="J89" s="277">
        <f>+G89+H89+I89</f>
        <v>6443.46</v>
      </c>
      <c r="K89" s="277">
        <f>+F89-J89</f>
        <v>73556.539999999994</v>
      </c>
      <c r="L89" s="277">
        <f>+IF(K89*12&lt;=416220.01,0,IF(K89*12&lt;=624329.01,(((K89*12-416220.01)*0.15)/12),IF((K89*12&lt;=867123.01),(31216+0.2*(K89*12-624329.01))/12,((79776+0.25*(K89*12-867123.01))/12))))-M89</f>
        <v>6972.0722916666664</v>
      </c>
      <c r="M89" s="277"/>
      <c r="N89" s="296">
        <v>14193.44</v>
      </c>
      <c r="O89" s="277">
        <f>+N89+I89+H89+G89+L89</f>
        <v>27608.972291666669</v>
      </c>
      <c r="P89" s="279">
        <f>+F89-O89</f>
        <v>52391.027708333335</v>
      </c>
      <c r="Q89" s="192"/>
    </row>
    <row r="90" spans="1:60" s="192" customFormat="1" ht="35.1" customHeight="1" x14ac:dyDescent="0.2">
      <c r="A90" s="285" t="s">
        <v>122</v>
      </c>
      <c r="B90" s="286"/>
      <c r="C90" s="286"/>
      <c r="D90" s="286"/>
      <c r="E90" s="302"/>
      <c r="F90" s="287">
        <f>SUM(F86:F89)</f>
        <v>350000</v>
      </c>
      <c r="G90" s="287">
        <f t="shared" ref="G90:P90" si="32">SUM(G86:G89)</f>
        <v>10045</v>
      </c>
      <c r="H90" s="287">
        <f t="shared" si="32"/>
        <v>10640</v>
      </c>
      <c r="I90" s="287">
        <f t="shared" si="32"/>
        <v>6861.84</v>
      </c>
      <c r="J90" s="287">
        <f t="shared" si="32"/>
        <v>27546.84</v>
      </c>
      <c r="K90" s="287">
        <f t="shared" si="32"/>
        <v>322453.15999999997</v>
      </c>
      <c r="L90" s="287">
        <f t="shared" si="32"/>
        <v>34945.039166666662</v>
      </c>
      <c r="M90" s="287">
        <f t="shared" si="32"/>
        <v>0</v>
      </c>
      <c r="N90" s="287">
        <f t="shared" si="32"/>
        <v>40635.279999999999</v>
      </c>
      <c r="O90" s="287">
        <f t="shared" si="32"/>
        <v>103127.15916666665</v>
      </c>
      <c r="P90" s="287">
        <f t="shared" si="32"/>
        <v>246872.84083333332</v>
      </c>
    </row>
    <row r="91" spans="1:60" s="192" customFormat="1" ht="35.1" customHeight="1" thickBot="1" x14ac:dyDescent="0.25">
      <c r="A91" s="263"/>
      <c r="B91" s="191"/>
      <c r="C91" s="263"/>
      <c r="D91" s="290"/>
      <c r="E91" s="191"/>
    </row>
    <row r="92" spans="1:60" s="192" customFormat="1" ht="35.1" customHeight="1" thickBot="1" x14ac:dyDescent="0.25">
      <c r="A92" s="362" t="s">
        <v>156</v>
      </c>
      <c r="B92" s="363"/>
      <c r="C92" s="363"/>
      <c r="D92" s="363"/>
      <c r="E92" s="309"/>
      <c r="F92" s="309"/>
      <c r="G92" s="309"/>
      <c r="H92" s="309"/>
      <c r="I92" s="309"/>
      <c r="J92" s="309"/>
      <c r="K92" s="309"/>
      <c r="L92" s="309"/>
      <c r="M92" s="309"/>
      <c r="N92" s="309"/>
      <c r="O92" s="309"/>
      <c r="P92" s="309"/>
    </row>
    <row r="93" spans="1:60" s="315" customFormat="1" ht="35.1" customHeight="1" x14ac:dyDescent="0.2">
      <c r="A93" s="299">
        <f>+A89+1</f>
        <v>49</v>
      </c>
      <c r="B93" s="75" t="s">
        <v>244</v>
      </c>
      <c r="C93" s="76" t="s">
        <v>400</v>
      </c>
      <c r="D93" s="295" t="s">
        <v>48</v>
      </c>
      <c r="E93" s="75" t="s">
        <v>118</v>
      </c>
      <c r="F93" s="278">
        <v>90000</v>
      </c>
      <c r="G93" s="278">
        <f>F93*2.87%</f>
        <v>2583</v>
      </c>
      <c r="H93" s="278">
        <f>+F93*3.04%</f>
        <v>2736</v>
      </c>
      <c r="I93" s="278"/>
      <c r="J93" s="70">
        <f>+G93+H93+I93</f>
        <v>5319</v>
      </c>
      <c r="K93" s="70">
        <f>+F93-J93</f>
        <v>84681</v>
      </c>
      <c r="L93" s="70">
        <f>+IF(K93*12&lt;=416220.01,0,IF(K93*12&lt;=624329.01,(((K93*12-416220.01)*0.15)/12),IF((K93*12&lt;=867123.01),(31216+0.2*(K93*12-624329.01))/12,((79776+0.25*(K93*12-867123.01))/12))))-M93</f>
        <v>9753.1872916666671</v>
      </c>
      <c r="M93" s="70"/>
      <c r="N93" s="283">
        <v>14575.16</v>
      </c>
      <c r="O93" s="277">
        <f>+N93+I93+H93+G93+L93</f>
        <v>29647.347291666665</v>
      </c>
      <c r="P93" s="90">
        <f>+F93-O93</f>
        <v>60352.652708333335</v>
      </c>
      <c r="Q93" s="303"/>
    </row>
    <row r="94" spans="1:60" s="281" customFormat="1" ht="35.1" customHeight="1" x14ac:dyDescent="0.2">
      <c r="A94" s="297">
        <f>+A93+1</f>
        <v>50</v>
      </c>
      <c r="B94" s="300" t="s">
        <v>242</v>
      </c>
      <c r="C94" s="297" t="s">
        <v>400</v>
      </c>
      <c r="D94" s="313" t="s">
        <v>48</v>
      </c>
      <c r="E94" s="300" t="s">
        <v>118</v>
      </c>
      <c r="F94" s="69">
        <v>85000</v>
      </c>
      <c r="G94" s="69">
        <v>2439.5</v>
      </c>
      <c r="H94" s="69">
        <v>2584</v>
      </c>
      <c r="I94" s="69"/>
      <c r="J94" s="70">
        <f>+G94+H94+I94</f>
        <v>5023.5</v>
      </c>
      <c r="K94" s="70">
        <f>+F94-J94</f>
        <v>79976.5</v>
      </c>
      <c r="L94" s="70">
        <f>+IF(K94*12&lt;=416220.01,0,IF(K94*12&lt;=624329.01,(((K94*12-416220.01)*0.15)/12),IF((K94*12&lt;=867123.01),(31216+0.2*(K94*12-624329.01))/12,((79776+0.25*(K94*12-867123.01))/12))))-M94</f>
        <v>8577.0622916666671</v>
      </c>
      <c r="M94" s="70"/>
      <c r="N94" s="283">
        <v>2218.35</v>
      </c>
      <c r="O94" s="277">
        <f>+N94+I94+H94+G94+L94</f>
        <v>15818.912291666667</v>
      </c>
      <c r="P94" s="90">
        <f>+F94-O94</f>
        <v>69181.087708333333</v>
      </c>
      <c r="Q94" s="192"/>
    </row>
    <row r="95" spans="1:60" s="305" customFormat="1" ht="35.1" customHeight="1" x14ac:dyDescent="0.2">
      <c r="A95" s="299">
        <f>+A94+1</f>
        <v>51</v>
      </c>
      <c r="B95" s="75" t="s">
        <v>77</v>
      </c>
      <c r="C95" s="76" t="s">
        <v>399</v>
      </c>
      <c r="D95" s="295" t="s">
        <v>48</v>
      </c>
      <c r="E95" s="75" t="s">
        <v>118</v>
      </c>
      <c r="F95" s="278">
        <v>80000</v>
      </c>
      <c r="G95" s="278">
        <f>F95*2.87%</f>
        <v>2296</v>
      </c>
      <c r="H95" s="278">
        <f>+F95*3.04%</f>
        <v>2432</v>
      </c>
      <c r="I95" s="278"/>
      <c r="J95" s="70">
        <f>+G95+H95+I95</f>
        <v>4728</v>
      </c>
      <c r="K95" s="70">
        <f>+F95-J95</f>
        <v>75272</v>
      </c>
      <c r="L95" s="70">
        <f>+IF(K95*12&lt;=416220.01,0,IF(K95*12&lt;=624329.01,(((K95*12-416220.01)*0.15)/12),IF((K95*12&lt;=867123.01),(31216+0.2*(K95*12-624329.01))/12,((79776+0.25*(K95*12-867123.01))/12))))-M95</f>
        <v>7400.9372916666662</v>
      </c>
      <c r="M95" s="70"/>
      <c r="N95" s="283">
        <v>6023</v>
      </c>
      <c r="O95" s="277">
        <f>+N95+I95+H95+G95+L95</f>
        <v>18151.937291666665</v>
      </c>
      <c r="P95" s="90">
        <f>+F95-O95</f>
        <v>61848.062708333338</v>
      </c>
      <c r="Q95" s="288"/>
    </row>
    <row r="96" spans="1:60" s="192" customFormat="1" ht="35.1" customHeight="1" x14ac:dyDescent="0.2">
      <c r="A96" s="299">
        <f>+A95+1</f>
        <v>52</v>
      </c>
      <c r="B96" s="75" t="s">
        <v>86</v>
      </c>
      <c r="C96" s="76" t="s">
        <v>400</v>
      </c>
      <c r="D96" s="295" t="s">
        <v>48</v>
      </c>
      <c r="E96" s="75" t="s">
        <v>119</v>
      </c>
      <c r="F96" s="318">
        <v>80000</v>
      </c>
      <c r="G96" s="278">
        <f>F96*2.87%</f>
        <v>2296</v>
      </c>
      <c r="H96" s="278">
        <f>+F96*3.04%</f>
        <v>2432</v>
      </c>
      <c r="I96" s="69">
        <v>1715.46</v>
      </c>
      <c r="J96" s="70">
        <f>+G96+H96+I96</f>
        <v>6443.46</v>
      </c>
      <c r="K96" s="70">
        <f>+F96-J96</f>
        <v>73556.539999999994</v>
      </c>
      <c r="L96" s="70">
        <f>+IF(K96*12&lt;=416220.01,0,IF(K96*12&lt;=624329.01,(((K96*12-416220.01)*0.15)/12),IF((K96*12&lt;=867123.01),(31216+0.2*(K96*12-624329.01))/12,((79776+0.25*(K96*12-867123.01))/12))))-M96</f>
        <v>6972.0722916666664</v>
      </c>
      <c r="M96" s="70"/>
      <c r="N96" s="283">
        <v>16379.75</v>
      </c>
      <c r="O96" s="277">
        <f>+N96+I96+H96+G96+L96</f>
        <v>29795.282291666666</v>
      </c>
      <c r="P96" s="90">
        <f>+F96-O96</f>
        <v>50204.717708333337</v>
      </c>
    </row>
    <row r="97" spans="1:60" ht="35.1" customHeight="1" x14ac:dyDescent="0.2">
      <c r="A97" s="285" t="s">
        <v>122</v>
      </c>
      <c r="B97" s="286"/>
      <c r="C97" s="286"/>
      <c r="D97" s="286"/>
      <c r="E97" s="302"/>
      <c r="F97" s="287">
        <f>SUM(F93:F96)</f>
        <v>335000</v>
      </c>
      <c r="G97" s="287">
        <f t="shared" ref="G97:P97" si="33">SUM(G93:G96)</f>
        <v>9614.5</v>
      </c>
      <c r="H97" s="287">
        <f t="shared" si="33"/>
        <v>10184</v>
      </c>
      <c r="I97" s="287">
        <f t="shared" si="33"/>
        <v>1715.46</v>
      </c>
      <c r="J97" s="287">
        <f t="shared" si="33"/>
        <v>21513.96</v>
      </c>
      <c r="K97" s="287">
        <f t="shared" si="33"/>
        <v>313486.03999999998</v>
      </c>
      <c r="L97" s="287">
        <f t="shared" si="33"/>
        <v>32703.259166666667</v>
      </c>
      <c r="M97" s="287"/>
      <c r="N97" s="287">
        <f t="shared" si="33"/>
        <v>39196.259999999995</v>
      </c>
      <c r="O97" s="287">
        <f t="shared" si="33"/>
        <v>93413.479166666657</v>
      </c>
      <c r="P97" s="287">
        <f t="shared" si="33"/>
        <v>241586.52083333334</v>
      </c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  <c r="AN97" s="193"/>
      <c r="AO97" s="193"/>
      <c r="AP97" s="193"/>
      <c r="AQ97" s="193"/>
      <c r="AR97" s="193"/>
      <c r="AS97" s="193"/>
      <c r="AT97" s="193"/>
      <c r="AU97" s="193"/>
      <c r="AV97" s="193"/>
      <c r="AW97" s="193"/>
      <c r="AX97" s="193"/>
      <c r="AY97" s="193"/>
      <c r="AZ97" s="193"/>
      <c r="BA97" s="193"/>
      <c r="BB97" s="193"/>
      <c r="BC97" s="193"/>
      <c r="BD97" s="193"/>
      <c r="BE97" s="193"/>
      <c r="BF97" s="193"/>
      <c r="BG97" s="193"/>
      <c r="BH97" s="193"/>
    </row>
    <row r="98" spans="1:60" s="192" customFormat="1" ht="35.1" customHeight="1" thickBot="1" x14ac:dyDescent="0.25">
      <c r="A98" s="263"/>
      <c r="B98" s="191"/>
      <c r="C98" s="263"/>
      <c r="D98" s="191"/>
      <c r="E98" s="191"/>
      <c r="G98" s="193"/>
      <c r="H98" s="193"/>
      <c r="I98" s="193"/>
      <c r="J98" s="193"/>
      <c r="K98" s="193"/>
      <c r="L98" s="193"/>
      <c r="M98" s="193"/>
      <c r="N98" s="193"/>
      <c r="O98" s="193"/>
      <c r="P98" s="193"/>
    </row>
    <row r="99" spans="1:60" s="281" customFormat="1" ht="35.1" customHeight="1" thickBot="1" x14ac:dyDescent="0.25">
      <c r="A99" s="362" t="s">
        <v>157</v>
      </c>
      <c r="B99" s="363"/>
      <c r="C99" s="363"/>
      <c r="D99" s="363"/>
      <c r="E99" s="363"/>
      <c r="F99" s="309"/>
      <c r="G99" s="309"/>
      <c r="H99" s="309"/>
      <c r="I99" s="309"/>
      <c r="J99" s="309"/>
      <c r="K99" s="309"/>
      <c r="L99" s="309"/>
      <c r="M99" s="309"/>
      <c r="N99" s="309"/>
      <c r="O99" s="309"/>
      <c r="P99" s="309"/>
      <c r="Q99" s="192"/>
    </row>
    <row r="100" spans="1:60" s="281" customFormat="1" ht="35.1" customHeight="1" x14ac:dyDescent="0.2">
      <c r="A100" s="297">
        <f>+A96+1</f>
        <v>53</v>
      </c>
      <c r="B100" s="300" t="s">
        <v>49</v>
      </c>
      <c r="C100" s="297" t="s">
        <v>400</v>
      </c>
      <c r="D100" s="313" t="s">
        <v>48</v>
      </c>
      <c r="E100" s="300" t="s">
        <v>119</v>
      </c>
      <c r="F100" s="69">
        <v>102000</v>
      </c>
      <c r="G100" s="69">
        <f>F100*2.87%</f>
        <v>2927.4</v>
      </c>
      <c r="H100" s="69">
        <f>+F100*3.04%</f>
        <v>3100.8</v>
      </c>
      <c r="I100" s="69"/>
      <c r="J100" s="70">
        <f>+G100+H100+I100</f>
        <v>6028.2000000000007</v>
      </c>
      <c r="K100" s="70">
        <f>+F100-J100</f>
        <v>95971.8</v>
      </c>
      <c r="L100" s="277">
        <f>+IF(K100*12&lt;=416220.01,0,IF(K100*12&lt;=624329.01,(((K100*12-416220.01)*0.15)/12),IF((K100*12&lt;=867123.01),(31216+0.2*(K100*12-624329.01))/12,((79776+0.25*(K100*12-867123.01))/12))))-M100</f>
        <v>12575.887291666668</v>
      </c>
      <c r="M100" s="70"/>
      <c r="N100" s="296">
        <v>2025</v>
      </c>
      <c r="O100" s="277">
        <f>+N100+I100+H100+G100+L100</f>
        <v>20629.08729166667</v>
      </c>
      <c r="P100" s="90">
        <f>+F100-O100</f>
        <v>81370.91270833333</v>
      </c>
      <c r="Q100" s="192"/>
    </row>
    <row r="101" spans="1:60" s="192" customFormat="1" ht="35.1" customHeight="1" thickBot="1" x14ac:dyDescent="0.25">
      <c r="A101" s="285" t="s">
        <v>122</v>
      </c>
      <c r="B101" s="286"/>
      <c r="C101" s="286"/>
      <c r="D101" s="286"/>
      <c r="E101" s="302"/>
      <c r="F101" s="287">
        <f>SUM(F100)</f>
        <v>102000</v>
      </c>
      <c r="G101" s="287">
        <f t="shared" ref="G101:P101" si="34">SUM(G100)</f>
        <v>2927.4</v>
      </c>
      <c r="H101" s="287">
        <f t="shared" si="34"/>
        <v>3100.8</v>
      </c>
      <c r="I101" s="287">
        <f t="shared" si="34"/>
        <v>0</v>
      </c>
      <c r="J101" s="287">
        <f t="shared" si="34"/>
        <v>6028.2000000000007</v>
      </c>
      <c r="K101" s="287">
        <f t="shared" si="34"/>
        <v>95971.8</v>
      </c>
      <c r="L101" s="287">
        <f t="shared" si="34"/>
        <v>12575.887291666668</v>
      </c>
      <c r="M101" s="287"/>
      <c r="N101" s="287">
        <f t="shared" si="34"/>
        <v>2025</v>
      </c>
      <c r="O101" s="287">
        <f t="shared" si="34"/>
        <v>20629.08729166667</v>
      </c>
      <c r="P101" s="287">
        <f t="shared" si="34"/>
        <v>81370.91270833333</v>
      </c>
    </row>
    <row r="102" spans="1:60" s="281" customFormat="1" ht="35.1" customHeight="1" thickBot="1" x14ac:dyDescent="0.25">
      <c r="A102" s="362" t="s">
        <v>158</v>
      </c>
      <c r="B102" s="363"/>
      <c r="C102" s="363"/>
      <c r="D102" s="363"/>
      <c r="E102" s="363"/>
      <c r="F102" s="309"/>
      <c r="G102" s="309"/>
      <c r="H102" s="309"/>
      <c r="I102" s="309"/>
      <c r="J102" s="309"/>
      <c r="K102" s="309"/>
      <c r="L102" s="309"/>
      <c r="M102" s="309"/>
      <c r="N102" s="309"/>
      <c r="O102" s="309"/>
      <c r="P102" s="309"/>
      <c r="Q102" s="192"/>
    </row>
    <row r="103" spans="1:60" s="281" customFormat="1" ht="35.1" customHeight="1" x14ac:dyDescent="0.2">
      <c r="A103" s="299">
        <f>A100+1</f>
        <v>54</v>
      </c>
      <c r="B103" s="307" t="s">
        <v>62</v>
      </c>
      <c r="C103" s="299" t="s">
        <v>400</v>
      </c>
      <c r="D103" s="319" t="s">
        <v>181</v>
      </c>
      <c r="E103" s="300" t="s">
        <v>119</v>
      </c>
      <c r="F103" s="70">
        <v>155250</v>
      </c>
      <c r="G103" s="70">
        <v>4455.6750000000002</v>
      </c>
      <c r="H103" s="69">
        <f>+F103*3.04%</f>
        <v>4719.6000000000004</v>
      </c>
      <c r="I103" s="69">
        <v>1715.46</v>
      </c>
      <c r="J103" s="70">
        <f>+G103+H103+I103</f>
        <v>10890.735000000001</v>
      </c>
      <c r="K103" s="70">
        <f>+F103-J103</f>
        <v>144359.26500000001</v>
      </c>
      <c r="L103" s="277">
        <f>+IF(K103*12&lt;=416220.01,0,IF(K103*12&lt;=624329.01,(((K103*12-416220.01)*0.15)/12),IF((K103*12&lt;=867123.01),(31216+0.2*(K103*12-624329.01))/12,((79776+0.25*(K103*12-867123.01))/12))))-M103</f>
        <v>24672.753541666669</v>
      </c>
      <c r="M103" s="70"/>
      <c r="N103" s="296">
        <v>10125</v>
      </c>
      <c r="O103" s="277">
        <f>+N103+I103+H103+G103+L103</f>
        <v>45688.488541666666</v>
      </c>
      <c r="P103" s="90">
        <f>+F103-O103</f>
        <v>109561.51145833333</v>
      </c>
      <c r="Q103" s="192"/>
    </row>
    <row r="104" spans="1:60" s="192" customFormat="1" ht="35.1" customHeight="1" x14ac:dyDescent="0.2">
      <c r="A104" s="285" t="s">
        <v>122</v>
      </c>
      <c r="B104" s="286"/>
      <c r="C104" s="286"/>
      <c r="D104" s="286"/>
      <c r="E104" s="302"/>
      <c r="F104" s="287">
        <f t="shared" ref="F104:L104" si="35">SUM(F103:F103)</f>
        <v>155250</v>
      </c>
      <c r="G104" s="287">
        <f t="shared" si="35"/>
        <v>4455.6750000000002</v>
      </c>
      <c r="H104" s="287">
        <f t="shared" si="35"/>
        <v>4719.6000000000004</v>
      </c>
      <c r="I104" s="287">
        <f t="shared" si="35"/>
        <v>1715.46</v>
      </c>
      <c r="J104" s="287">
        <f t="shared" si="35"/>
        <v>10890.735000000001</v>
      </c>
      <c r="K104" s="287">
        <f t="shared" si="35"/>
        <v>144359.26500000001</v>
      </c>
      <c r="L104" s="287">
        <f t="shared" si="35"/>
        <v>24672.753541666669</v>
      </c>
      <c r="M104" s="287"/>
      <c r="N104" s="287">
        <f>SUM(N103:N103)</f>
        <v>10125</v>
      </c>
      <c r="O104" s="287">
        <f t="shared" ref="O104:P104" si="36">SUM(O103:O103)</f>
        <v>45688.488541666666</v>
      </c>
      <c r="P104" s="287">
        <f t="shared" si="36"/>
        <v>109561.51145833333</v>
      </c>
    </row>
    <row r="105" spans="1:60" s="104" customFormat="1" ht="35.1" customHeight="1" thickBot="1" x14ac:dyDescent="0.25">
      <c r="A105" s="280"/>
      <c r="B105" s="280"/>
      <c r="C105" s="306"/>
      <c r="D105" s="280"/>
      <c r="E105" s="280"/>
      <c r="F105" s="280"/>
      <c r="G105" s="280"/>
      <c r="H105" s="280"/>
      <c r="I105" s="280"/>
      <c r="J105" s="280"/>
      <c r="K105" s="280"/>
      <c r="L105" s="280"/>
      <c r="M105" s="280"/>
      <c r="N105" s="280"/>
      <c r="O105" s="280"/>
      <c r="P105" s="280"/>
      <c r="Q105" s="193"/>
      <c r="R105" s="280"/>
      <c r="S105" s="280"/>
      <c r="T105" s="280"/>
      <c r="U105" s="280"/>
      <c r="V105" s="280"/>
      <c r="W105" s="280"/>
      <c r="X105" s="280"/>
      <c r="Y105" s="280"/>
      <c r="Z105" s="280"/>
      <c r="AA105" s="280"/>
      <c r="AB105" s="280"/>
      <c r="AC105" s="280"/>
      <c r="AD105" s="280"/>
      <c r="AE105" s="280"/>
      <c r="AF105" s="280"/>
      <c r="AG105" s="280"/>
      <c r="AH105" s="280"/>
      <c r="AI105" s="280"/>
      <c r="AJ105" s="280"/>
      <c r="AK105" s="280"/>
      <c r="AL105" s="280"/>
      <c r="AM105" s="280"/>
      <c r="AN105" s="280"/>
      <c r="AO105" s="280"/>
      <c r="AP105" s="280"/>
      <c r="AQ105" s="280"/>
      <c r="AR105" s="280"/>
      <c r="AS105" s="280"/>
      <c r="AT105" s="280"/>
      <c r="AU105" s="280"/>
      <c r="AV105" s="280"/>
      <c r="AW105" s="280"/>
      <c r="AX105" s="280"/>
      <c r="AY105" s="280"/>
      <c r="AZ105" s="280"/>
      <c r="BA105" s="280"/>
      <c r="BB105" s="280"/>
      <c r="BC105" s="280"/>
      <c r="BD105" s="280"/>
      <c r="BE105" s="280"/>
      <c r="BF105" s="280"/>
      <c r="BG105" s="280"/>
      <c r="BH105" s="280"/>
    </row>
    <row r="106" spans="1:60" s="192" customFormat="1" ht="35.1" customHeight="1" thickBot="1" x14ac:dyDescent="0.25">
      <c r="A106" s="362" t="s">
        <v>160</v>
      </c>
      <c r="B106" s="363"/>
      <c r="C106" s="363"/>
      <c r="D106" s="363"/>
      <c r="E106" s="363"/>
      <c r="F106" s="309"/>
      <c r="G106" s="309"/>
      <c r="H106" s="309"/>
      <c r="I106" s="309"/>
      <c r="J106" s="309"/>
      <c r="K106" s="309"/>
      <c r="L106" s="309"/>
      <c r="M106" s="309"/>
      <c r="N106" s="309"/>
      <c r="O106" s="309"/>
      <c r="P106" s="309"/>
    </row>
    <row r="107" spans="1:60" s="305" customFormat="1" ht="35.1" customHeight="1" x14ac:dyDescent="0.2">
      <c r="A107" s="275">
        <f>+A103+1</f>
        <v>55</v>
      </c>
      <c r="B107" s="276" t="s">
        <v>247</v>
      </c>
      <c r="C107" s="275" t="s">
        <v>400</v>
      </c>
      <c r="D107" s="284" t="s">
        <v>248</v>
      </c>
      <c r="E107" s="276" t="s">
        <v>118</v>
      </c>
      <c r="F107" s="277">
        <v>155000</v>
      </c>
      <c r="G107" s="278">
        <f>F107*2.87%</f>
        <v>4448.5</v>
      </c>
      <c r="H107" s="278">
        <f>+F107*3.04%</f>
        <v>4712</v>
      </c>
      <c r="I107" s="277"/>
      <c r="J107" s="277">
        <f>+G107+H107+I107</f>
        <v>9160.5</v>
      </c>
      <c r="K107" s="277">
        <f>+F107-J107</f>
        <v>145839.5</v>
      </c>
      <c r="L107" s="277">
        <f>+IF(K107*12&lt;=416220.01,0,IF(K107*12&lt;=624329.01,(((K107*12-416220.01)*0.15)/12),IF((K107*12&lt;=867123.01),(31216+0.2*(K107*12-624329.01))/12,((79776+0.25*(K107*12-867123.01))/12))))-M107</f>
        <v>25042.812291666665</v>
      </c>
      <c r="M107" s="277"/>
      <c r="N107" s="283">
        <v>1125</v>
      </c>
      <c r="O107" s="277">
        <f>+N107+I107+H107+G107+L107</f>
        <v>35328.312291666662</v>
      </c>
      <c r="P107" s="279">
        <f>+F107-O107</f>
        <v>119671.68770833334</v>
      </c>
      <c r="Q107" s="288"/>
    </row>
    <row r="108" spans="1:60" s="281" customFormat="1" ht="35.1" customHeight="1" x14ac:dyDescent="0.2">
      <c r="A108" s="275">
        <f>+A107+1</f>
        <v>56</v>
      </c>
      <c r="B108" s="75" t="s">
        <v>249</v>
      </c>
      <c r="C108" s="76" t="s">
        <v>400</v>
      </c>
      <c r="D108" s="295" t="s">
        <v>48</v>
      </c>
      <c r="E108" s="75" t="s">
        <v>118</v>
      </c>
      <c r="F108" s="278">
        <v>90000</v>
      </c>
      <c r="G108" s="278">
        <f>F108*2.87%</f>
        <v>2583</v>
      </c>
      <c r="H108" s="278">
        <f>+F108*3.04%</f>
        <v>2736</v>
      </c>
      <c r="I108" s="278"/>
      <c r="J108" s="277">
        <f>+G108+H108+I108</f>
        <v>5319</v>
      </c>
      <c r="K108" s="277">
        <f>+F108-J108</f>
        <v>84681</v>
      </c>
      <c r="L108" s="277">
        <f>+IF(K108*12&lt;=416220.01,0,IF(K108*12&lt;=624329.01,(((K108*12-416220.01)*0.15)/12),IF((K108*12&lt;=867123.01),(31216+0.2*(K108*12-624329.01))/12,((79776+0.25*(K108*12-867123.01))/12))))-M108</f>
        <v>9753.1872916666671</v>
      </c>
      <c r="M108" s="277"/>
      <c r="N108" s="283">
        <v>125</v>
      </c>
      <c r="O108" s="277">
        <f>+N108+I108+H108+G108+L108</f>
        <v>15197.187291666667</v>
      </c>
      <c r="P108" s="279">
        <f>+F108-O108</f>
        <v>74802.812708333338</v>
      </c>
      <c r="Q108" s="192"/>
    </row>
    <row r="109" spans="1:60" s="281" customFormat="1" ht="35.1" customHeight="1" x14ac:dyDescent="0.2">
      <c r="A109" s="76">
        <f>+A108+1</f>
        <v>57</v>
      </c>
      <c r="B109" s="75" t="s">
        <v>245</v>
      </c>
      <c r="C109" s="76" t="s">
        <v>399</v>
      </c>
      <c r="D109" s="295" t="s">
        <v>48</v>
      </c>
      <c r="E109" s="75" t="s">
        <v>118</v>
      </c>
      <c r="F109" s="278">
        <v>90000</v>
      </c>
      <c r="G109" s="278">
        <f>F109*2.87%</f>
        <v>2583</v>
      </c>
      <c r="H109" s="278">
        <f>+F109*3.04%</f>
        <v>2736</v>
      </c>
      <c r="I109" s="278"/>
      <c r="J109" s="277">
        <f>+G109+H109+I109</f>
        <v>5319</v>
      </c>
      <c r="K109" s="277">
        <f>+F109-J109</f>
        <v>84681</v>
      </c>
      <c r="L109" s="277">
        <f>+IF(K109*12&lt;=416220.01,0,IF(K109*12&lt;=624329.01,(((K109*12-416220.01)*0.15)/12),IF((K109*12&lt;=867123.01),(31216+0.2*(K109*12-624329.01))/12,((79776+0.25*(K109*12-867123.01))/12))))-M109</f>
        <v>9753.1872916666671</v>
      </c>
      <c r="M109" s="277"/>
      <c r="N109" s="283">
        <v>11082.03</v>
      </c>
      <c r="O109" s="277">
        <f>+N109+I109+H109+G109+L109</f>
        <v>26154.217291666668</v>
      </c>
      <c r="P109" s="279">
        <f>+F109-O109</f>
        <v>63845.782708333332</v>
      </c>
      <c r="Q109" s="192"/>
    </row>
    <row r="110" spans="1:60" s="281" customFormat="1" ht="35.1" customHeight="1" x14ac:dyDescent="0.2">
      <c r="A110" s="76">
        <f>+A109+1</f>
        <v>58</v>
      </c>
      <c r="B110" s="75" t="s">
        <v>136</v>
      </c>
      <c r="C110" s="76" t="s">
        <v>400</v>
      </c>
      <c r="D110" s="295" t="s">
        <v>48</v>
      </c>
      <c r="E110" s="75" t="s">
        <v>118</v>
      </c>
      <c r="F110" s="278">
        <v>80000</v>
      </c>
      <c r="G110" s="278">
        <f>F110*2.87%</f>
        <v>2296</v>
      </c>
      <c r="H110" s="278">
        <f>+F110*3.04%</f>
        <v>2432</v>
      </c>
      <c r="I110" s="278"/>
      <c r="J110" s="277">
        <f>+G110+H110+I110</f>
        <v>4728</v>
      </c>
      <c r="K110" s="277">
        <f>+F110-J110</f>
        <v>75272</v>
      </c>
      <c r="L110" s="277">
        <f>+IF(K110*12&lt;=416220.01,0,IF(K110*12&lt;=624329.01,(((K110*12-416220.01)*0.15)/12),IF((K110*12&lt;=867123.01),(31216+0.2*(K110*12-624329.01))/12,((79776+0.25*(K110*12-867123.01))/12))))-M110</f>
        <v>7400.9372916666662</v>
      </c>
      <c r="M110" s="277"/>
      <c r="N110" s="283">
        <v>25</v>
      </c>
      <c r="O110" s="277">
        <f>+N110+I110+H110+G110+L110</f>
        <v>12153.937291666665</v>
      </c>
      <c r="P110" s="279">
        <f>+F110-O110</f>
        <v>67846.062708333338</v>
      </c>
      <c r="Q110" s="192"/>
    </row>
    <row r="111" spans="1:60" s="281" customFormat="1" ht="35.1" customHeight="1" x14ac:dyDescent="0.2">
      <c r="A111" s="76"/>
      <c r="B111" s="320"/>
      <c r="C111" s="321"/>
      <c r="D111" s="285" t="s">
        <v>122</v>
      </c>
      <c r="E111" s="302"/>
      <c r="F111" s="287">
        <f t="shared" ref="F111:L111" si="37">SUM(F107:F110)</f>
        <v>415000</v>
      </c>
      <c r="G111" s="287">
        <f t="shared" si="37"/>
        <v>11910.5</v>
      </c>
      <c r="H111" s="287">
        <f t="shared" si="37"/>
        <v>12616</v>
      </c>
      <c r="I111" s="287">
        <f t="shared" si="37"/>
        <v>0</v>
      </c>
      <c r="J111" s="287">
        <f t="shared" si="37"/>
        <v>24526.5</v>
      </c>
      <c r="K111" s="287">
        <f t="shared" si="37"/>
        <v>390473.5</v>
      </c>
      <c r="L111" s="287">
        <f t="shared" si="37"/>
        <v>51950.124166666668</v>
      </c>
      <c r="M111" s="287"/>
      <c r="N111" s="287">
        <f>SUM(N107:N110)</f>
        <v>12357.03</v>
      </c>
      <c r="O111" s="287">
        <f t="shared" ref="O111:P111" si="38">SUM(O107:O110)</f>
        <v>88833.65416666666</v>
      </c>
      <c r="P111" s="287">
        <f t="shared" si="38"/>
        <v>326166.34583333333</v>
      </c>
      <c r="Q111" s="192"/>
    </row>
    <row r="112" spans="1:60" s="303" customFormat="1" ht="35.1" customHeight="1" thickBot="1" x14ac:dyDescent="0.25">
      <c r="A112" s="263"/>
      <c r="B112" s="191"/>
      <c r="C112" s="263"/>
      <c r="D112" s="290"/>
      <c r="E112" s="191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</row>
    <row r="113" spans="1:17" s="192" customFormat="1" ht="35.1" customHeight="1" thickBot="1" x14ac:dyDescent="0.25">
      <c r="A113" s="362" t="s">
        <v>161</v>
      </c>
      <c r="B113" s="363"/>
      <c r="C113" s="363"/>
      <c r="D113" s="363"/>
      <c r="E113" s="363"/>
      <c r="F113" s="309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</row>
    <row r="114" spans="1:17" s="192" customFormat="1" ht="35.1" customHeight="1" x14ac:dyDescent="0.2">
      <c r="A114" s="297">
        <f>+A110+1</f>
        <v>59</v>
      </c>
      <c r="B114" s="75" t="s">
        <v>575</v>
      </c>
      <c r="C114" s="76" t="s">
        <v>399</v>
      </c>
      <c r="D114" s="295" t="s">
        <v>576</v>
      </c>
      <c r="E114" s="300" t="s">
        <v>119</v>
      </c>
      <c r="F114" s="69">
        <v>190000</v>
      </c>
      <c r="G114" s="69">
        <f>F114*2.87%</f>
        <v>5453</v>
      </c>
      <c r="H114" s="69">
        <v>5776</v>
      </c>
      <c r="I114" s="69"/>
      <c r="J114" s="70">
        <f>+G114+H114+I114</f>
        <v>11229</v>
      </c>
      <c r="K114" s="70">
        <f>+F114-J114</f>
        <v>178771</v>
      </c>
      <c r="L114" s="70">
        <f>+IF(K114*12&lt;=416220.01,0,IF(K114*12&lt;=624329.01,(((K114*12-416220.01)*0.15)/12),IF((K114*12&lt;=867123.01),(31216+0.2*(K114*12-624329.01))/12,((79776+0.25*(K114*12-867123.01))/12))))-M114</f>
        <v>33275.687291666669</v>
      </c>
      <c r="M114" s="70"/>
      <c r="N114" s="296">
        <v>25</v>
      </c>
      <c r="O114" s="277">
        <f>+N114+I114+H114+G114+L114</f>
        <v>44529.687291666669</v>
      </c>
      <c r="P114" s="90">
        <f>+F114-O114</f>
        <v>145470.31270833334</v>
      </c>
    </row>
    <row r="115" spans="1:17" s="281" customFormat="1" ht="35.1" customHeight="1" x14ac:dyDescent="0.2">
      <c r="A115" s="297">
        <f>+A114+1</f>
        <v>60</v>
      </c>
      <c r="B115" s="322" t="s">
        <v>72</v>
      </c>
      <c r="C115" s="323" t="s">
        <v>399</v>
      </c>
      <c r="D115" s="295" t="s">
        <v>521</v>
      </c>
      <c r="E115" s="75" t="s">
        <v>119</v>
      </c>
      <c r="F115" s="278">
        <v>110000</v>
      </c>
      <c r="G115" s="278">
        <f>F115*2.87%</f>
        <v>3157</v>
      </c>
      <c r="H115" s="69">
        <f>+F115*3.04%</f>
        <v>3344</v>
      </c>
      <c r="I115" s="69">
        <v>3430.92</v>
      </c>
      <c r="J115" s="70">
        <f>+G115+H115+I115</f>
        <v>9931.92</v>
      </c>
      <c r="K115" s="70">
        <f>+F115-J115</f>
        <v>100068.08</v>
      </c>
      <c r="L115" s="70">
        <f>+IF(K115*12&lt;=416220.01,0,IF(K115*12&lt;=624329.01,(((K115*12-416220.01)*0.15)/12),IF((K115*12&lt;=867123.01),(31216+0.2*(K115*12-624329.01))/12,((79776+0.25*(K115*12-867123.01))/12))))-M115</f>
        <v>13599.957291666666</v>
      </c>
      <c r="M115" s="70"/>
      <c r="N115" s="296">
        <v>5025</v>
      </c>
      <c r="O115" s="277">
        <f>+N115+I115+H115+G115+L115</f>
        <v>28556.877291666664</v>
      </c>
      <c r="P115" s="90">
        <f>+F115-O115</f>
        <v>81443.122708333336</v>
      </c>
      <c r="Q115" s="192"/>
    </row>
    <row r="116" spans="1:17" s="303" customFormat="1" ht="35.1" customHeight="1" x14ac:dyDescent="0.2">
      <c r="A116" s="297">
        <f>+A115+1</f>
        <v>61</v>
      </c>
      <c r="B116" s="75" t="s">
        <v>67</v>
      </c>
      <c r="C116" s="76" t="s">
        <v>400</v>
      </c>
      <c r="D116" s="295" t="s">
        <v>91</v>
      </c>
      <c r="E116" s="75" t="s">
        <v>119</v>
      </c>
      <c r="F116" s="278">
        <v>60000</v>
      </c>
      <c r="G116" s="278">
        <f>F116*2.87%</f>
        <v>1722</v>
      </c>
      <c r="H116" s="69">
        <f>+F116*3.04%</f>
        <v>1824</v>
      </c>
      <c r="I116" s="69">
        <v>3430.92</v>
      </c>
      <c r="J116" s="70">
        <f>+G116+H116+I116</f>
        <v>6976.92</v>
      </c>
      <c r="K116" s="70">
        <f>+F116-J116</f>
        <v>53023.08</v>
      </c>
      <c r="L116" s="70">
        <f>+IF(K116*12&lt;=416220.01,0,IF(K116*12&lt;=624329.01,(((K116*12-416220.01)*0.15)/12),IF((K116*12&lt;=867123.01),(31216+0.2*(K116*12-624329.01))/12,((79776+0.25*(K116*12-867123.01))/12))))-M116</f>
        <v>2800.4658333333323</v>
      </c>
      <c r="M116" s="70"/>
      <c r="N116" s="296">
        <v>1025</v>
      </c>
      <c r="O116" s="277">
        <f>+N116+I116+H116+G116+L116</f>
        <v>10802.385833333332</v>
      </c>
      <c r="P116" s="90">
        <f>+F116-O116</f>
        <v>49197.614166666666</v>
      </c>
    </row>
    <row r="117" spans="1:17" s="192" customFormat="1" ht="35.1" customHeight="1" x14ac:dyDescent="0.2">
      <c r="A117" s="285" t="s">
        <v>122</v>
      </c>
      <c r="B117" s="286"/>
      <c r="C117" s="286"/>
      <c r="D117" s="286"/>
      <c r="E117" s="302"/>
      <c r="F117" s="287">
        <f>SUM(F114:F116)</f>
        <v>360000</v>
      </c>
      <c r="G117" s="287">
        <f t="shared" ref="G117:P117" si="39">SUM(G114:G116)</f>
        <v>10332</v>
      </c>
      <c r="H117" s="287">
        <f t="shared" si="39"/>
        <v>10944</v>
      </c>
      <c r="I117" s="287">
        <f t="shared" si="39"/>
        <v>6861.84</v>
      </c>
      <c r="J117" s="287">
        <f t="shared" si="39"/>
        <v>28137.839999999997</v>
      </c>
      <c r="K117" s="287">
        <f t="shared" si="39"/>
        <v>331862.16000000003</v>
      </c>
      <c r="L117" s="287">
        <f>SUM(L114:L116)</f>
        <v>49676.11041666667</v>
      </c>
      <c r="M117" s="287"/>
      <c r="N117" s="287">
        <f t="shared" si="39"/>
        <v>6075</v>
      </c>
      <c r="O117" s="287">
        <f t="shared" si="39"/>
        <v>83888.950416666659</v>
      </c>
      <c r="P117" s="287">
        <f t="shared" si="39"/>
        <v>276111.04958333331</v>
      </c>
    </row>
    <row r="118" spans="1:17" s="192" customFormat="1" ht="35.1" customHeight="1" thickBot="1" x14ac:dyDescent="0.25">
      <c r="A118" s="289"/>
      <c r="B118" s="324"/>
      <c r="C118" s="325"/>
      <c r="D118" s="324"/>
      <c r="E118" s="324"/>
      <c r="F118" s="326"/>
    </row>
    <row r="119" spans="1:17" s="192" customFormat="1" ht="35.1" customHeight="1" thickBot="1" x14ac:dyDescent="0.25">
      <c r="A119" s="362" t="s">
        <v>162</v>
      </c>
      <c r="B119" s="363"/>
      <c r="C119" s="363"/>
      <c r="D119" s="363"/>
      <c r="E119" s="363"/>
      <c r="F119" s="309"/>
      <c r="G119" s="309"/>
      <c r="H119" s="309"/>
      <c r="I119" s="309"/>
      <c r="J119" s="309"/>
      <c r="K119" s="309"/>
      <c r="L119" s="309"/>
      <c r="M119" s="309"/>
      <c r="N119" s="309"/>
      <c r="O119" s="309"/>
      <c r="P119" s="309"/>
    </row>
    <row r="120" spans="1:17" s="192" customFormat="1" ht="35.1" customHeight="1" x14ac:dyDescent="0.2">
      <c r="A120" s="76">
        <f>+A116+1</f>
        <v>62</v>
      </c>
      <c r="B120" s="75" t="s">
        <v>251</v>
      </c>
      <c r="C120" s="76" t="s">
        <v>400</v>
      </c>
      <c r="D120" s="295" t="s">
        <v>48</v>
      </c>
      <c r="E120" s="75" t="s">
        <v>119</v>
      </c>
      <c r="F120" s="278">
        <v>90000</v>
      </c>
      <c r="G120" s="278">
        <f>F120*2.87%</f>
        <v>2583</v>
      </c>
      <c r="H120" s="278">
        <f>+F120*3.04%</f>
        <v>2736</v>
      </c>
      <c r="I120" s="278"/>
      <c r="J120" s="277">
        <f>+G120+H120+I120</f>
        <v>5319</v>
      </c>
      <c r="K120" s="277">
        <f>+F120-J120</f>
        <v>84681</v>
      </c>
      <c r="L120" s="277">
        <f>+IF(K120*12&lt;=416220.01,0,IF(K120*12&lt;=624329.01,(((K120*12-416220.01)*0.15)/12),IF((K120*12&lt;=867123.01),(31216+0.2*(K120*12-624329.01))/12,((79776+0.25*(K120*12-867123.01))/12))))-M120</f>
        <v>9753.1872916666671</v>
      </c>
      <c r="M120" s="277"/>
      <c r="N120" s="283">
        <v>13755.34</v>
      </c>
      <c r="O120" s="277">
        <f>+N120+I120+H120+G120+L120</f>
        <v>28827.527291666665</v>
      </c>
      <c r="P120" s="279">
        <f>+F120-O120</f>
        <v>61172.472708333335</v>
      </c>
    </row>
    <row r="121" spans="1:17" s="281" customFormat="1" ht="35.1" customHeight="1" x14ac:dyDescent="0.2">
      <c r="A121" s="297">
        <f>+A120+1</f>
        <v>63</v>
      </c>
      <c r="B121" s="300" t="s">
        <v>182</v>
      </c>
      <c r="C121" s="297" t="s">
        <v>399</v>
      </c>
      <c r="D121" s="300" t="s">
        <v>48</v>
      </c>
      <c r="E121" s="300" t="s">
        <v>118</v>
      </c>
      <c r="F121" s="69">
        <v>90000</v>
      </c>
      <c r="G121" s="69">
        <f>F121*2.87%</f>
        <v>2583</v>
      </c>
      <c r="H121" s="69">
        <f>+F121*3.04%</f>
        <v>2736</v>
      </c>
      <c r="I121" s="69"/>
      <c r="J121" s="70">
        <f t="shared" ref="J121" si="40">+G121+H121+I121</f>
        <v>5319</v>
      </c>
      <c r="K121" s="70">
        <f t="shared" ref="K121" si="41">+F121-J121</f>
        <v>84681</v>
      </c>
      <c r="L121" s="70">
        <f>+IF(K121*12&lt;=416220.01,0,IF(K121*12&lt;=624329.01,(((K121*12-416220.01)*0.15)/12),IF((K121*12&lt;=867123.01),(31216+0.2*(K121*12-624329.01))/12,((79776+0.25*(K121*12-867123.01))/12))))-M121</f>
        <v>9753.1872916666671</v>
      </c>
      <c r="M121" s="70"/>
      <c r="N121" s="283">
        <v>25</v>
      </c>
      <c r="O121" s="70">
        <f>+N121+I121+H121+G121+L121</f>
        <v>15097.187291666667</v>
      </c>
      <c r="P121" s="90">
        <f>+F121-O121</f>
        <v>74902.812708333338</v>
      </c>
      <c r="Q121" s="192"/>
    </row>
    <row r="122" spans="1:17" s="305" customFormat="1" ht="35.1" customHeight="1" x14ac:dyDescent="0.2">
      <c r="A122" s="297">
        <f>+A121+1</f>
        <v>64</v>
      </c>
      <c r="B122" s="307" t="s">
        <v>61</v>
      </c>
      <c r="C122" s="299" t="s">
        <v>400</v>
      </c>
      <c r="D122" s="313" t="s">
        <v>48</v>
      </c>
      <c r="E122" s="300" t="s">
        <v>118</v>
      </c>
      <c r="F122" s="70">
        <v>80000</v>
      </c>
      <c r="G122" s="70">
        <f>F122*2.87%</f>
        <v>2296</v>
      </c>
      <c r="H122" s="70">
        <f>+F122*3.04%</f>
        <v>2432</v>
      </c>
      <c r="I122" s="70"/>
      <c r="J122" s="70">
        <f>+G122+H122+I122</f>
        <v>4728</v>
      </c>
      <c r="K122" s="70">
        <f>+F122-J122</f>
        <v>75272</v>
      </c>
      <c r="L122" s="70">
        <f>+IF(K122*12&lt;=416220.01,0,IF(K122*12&lt;=624329.01,(((K122*12-416220.01)*0.15)/12),IF((K122*12&lt;=867123.01),(31216+0.2*(K122*12-624329.01))/12,((79776+0.25*(K122*12-867123.01))/12))))-M122</f>
        <v>7400.9372916666662</v>
      </c>
      <c r="M122" s="70"/>
      <c r="N122" s="283">
        <v>13753.39</v>
      </c>
      <c r="O122" s="70">
        <f>+N122+I122+H122+G122+L122</f>
        <v>25882.327291666665</v>
      </c>
      <c r="P122" s="279">
        <f>+F122-O122</f>
        <v>54117.672708333339</v>
      </c>
      <c r="Q122" s="288"/>
    </row>
    <row r="123" spans="1:17" s="192" customFormat="1" ht="35.1" customHeight="1" x14ac:dyDescent="0.2">
      <c r="A123" s="76">
        <f>+A122+1</f>
        <v>65</v>
      </c>
      <c r="B123" s="75" t="s">
        <v>260</v>
      </c>
      <c r="C123" s="76" t="s">
        <v>399</v>
      </c>
      <c r="D123" s="295" t="s">
        <v>48</v>
      </c>
      <c r="E123" s="75" t="s">
        <v>118</v>
      </c>
      <c r="F123" s="278">
        <v>80000</v>
      </c>
      <c r="G123" s="278">
        <f>F123*2.87%</f>
        <v>2296</v>
      </c>
      <c r="H123" s="278">
        <f>+F123*3.04%</f>
        <v>2432</v>
      </c>
      <c r="I123" s="278"/>
      <c r="J123" s="277">
        <f>+G123+H123+I123</f>
        <v>4728</v>
      </c>
      <c r="K123" s="277">
        <f>+F123-J123</f>
        <v>75272</v>
      </c>
      <c r="L123" s="277">
        <f>+IF(K123*12&lt;=416220.01,0,IF(K123*12&lt;=624329.01,(((K123*12-416220.01)*0.15)/12),IF((K123*12&lt;=867123.01),(31216+0.2*(K123*12-624329.01))/12,((79776+0.25*(K123*12-867123.01))/12))))-M123</f>
        <v>7400.9372916666662</v>
      </c>
      <c r="M123" s="277"/>
      <c r="N123" s="283">
        <v>25</v>
      </c>
      <c r="O123" s="277">
        <f>+N123+I123+H123+G123+L123</f>
        <v>12153.937291666665</v>
      </c>
      <c r="P123" s="279">
        <f>+F123-O123</f>
        <v>67846.062708333338</v>
      </c>
    </row>
    <row r="124" spans="1:17" s="281" customFormat="1" ht="35.1" customHeight="1" thickBot="1" x14ac:dyDescent="0.25">
      <c r="A124" s="285" t="s">
        <v>122</v>
      </c>
      <c r="B124" s="286"/>
      <c r="C124" s="286"/>
      <c r="D124" s="286"/>
      <c r="E124" s="302"/>
      <c r="F124" s="287">
        <f t="shared" ref="F124:L124" si="42">SUM(F120:F123)</f>
        <v>340000</v>
      </c>
      <c r="G124" s="287">
        <f t="shared" si="42"/>
        <v>9758</v>
      </c>
      <c r="H124" s="287">
        <f t="shared" si="42"/>
        <v>10336</v>
      </c>
      <c r="I124" s="287">
        <f t="shared" si="42"/>
        <v>0</v>
      </c>
      <c r="J124" s="287">
        <f t="shared" si="42"/>
        <v>20094</v>
      </c>
      <c r="K124" s="287">
        <f t="shared" si="42"/>
        <v>319906</v>
      </c>
      <c r="L124" s="287">
        <f t="shared" si="42"/>
        <v>34308.249166666668</v>
      </c>
      <c r="M124" s="287"/>
      <c r="N124" s="287">
        <f>SUM(N120:N123)</f>
        <v>27558.73</v>
      </c>
      <c r="O124" s="287">
        <f t="shared" ref="O124:P124" si="43">SUM(O120:O123)</f>
        <v>81960.979166666657</v>
      </c>
      <c r="P124" s="287">
        <f t="shared" si="43"/>
        <v>258039.02083333334</v>
      </c>
      <c r="Q124" s="192"/>
    </row>
    <row r="125" spans="1:17" s="303" customFormat="1" ht="35.1" customHeight="1" thickBot="1" x14ac:dyDescent="0.25">
      <c r="A125" s="362" t="s">
        <v>163</v>
      </c>
      <c r="B125" s="363"/>
      <c r="C125" s="363"/>
      <c r="D125" s="363"/>
      <c r="E125" s="363"/>
      <c r="F125" s="309"/>
      <c r="G125" s="309"/>
      <c r="H125" s="309"/>
      <c r="I125" s="309"/>
      <c r="J125" s="309"/>
      <c r="K125" s="309"/>
      <c r="L125" s="309"/>
      <c r="M125" s="309"/>
      <c r="N125" s="309"/>
      <c r="O125" s="309"/>
      <c r="P125" s="309"/>
    </row>
    <row r="126" spans="1:17" s="192" customFormat="1" ht="35.1" customHeight="1" x14ac:dyDescent="0.2">
      <c r="A126" s="76">
        <f>+A123+1</f>
        <v>66</v>
      </c>
      <c r="B126" s="75" t="s">
        <v>479</v>
      </c>
      <c r="C126" s="76" t="s">
        <v>399</v>
      </c>
      <c r="D126" s="295" t="s">
        <v>48</v>
      </c>
      <c r="E126" s="75" t="s">
        <v>119</v>
      </c>
      <c r="F126" s="278">
        <v>90000</v>
      </c>
      <c r="G126" s="278">
        <f>F126*2.87%</f>
        <v>2583</v>
      </c>
      <c r="H126" s="69">
        <f>+F126*3.04%</f>
        <v>2736</v>
      </c>
      <c r="I126" s="69"/>
      <c r="J126" s="70">
        <f>+G126+H126+I126</f>
        <v>5319</v>
      </c>
      <c r="K126" s="70">
        <f>+F126-J126</f>
        <v>84681</v>
      </c>
      <c r="L126" s="70">
        <f>+IF(K126*12&lt;=416220.01,0,IF(K126*12&lt;=624329.01,(((K126*12-416220.01)*0.15)/12),IF((K126*12&lt;=867123.01),(31216+0.2*(K126*12-624329.01))/12,((79776+0.25*(K126*12-867123.01))/12))))-M126</f>
        <v>9753.1872916666671</v>
      </c>
      <c r="M126" s="70"/>
      <c r="N126" s="70">
        <v>18722.96</v>
      </c>
      <c r="O126" s="277">
        <f>+N126+I126+H126+G126+L126</f>
        <v>33795.147291666668</v>
      </c>
      <c r="P126" s="90">
        <f>+F126-O126</f>
        <v>56204.852708333332</v>
      </c>
    </row>
    <row r="127" spans="1:17" s="281" customFormat="1" ht="35.1" customHeight="1" x14ac:dyDescent="0.2">
      <c r="A127" s="327">
        <f>+A126+1</f>
        <v>67</v>
      </c>
      <c r="B127" s="75" t="s">
        <v>593</v>
      </c>
      <c r="C127" s="76" t="s">
        <v>400</v>
      </c>
      <c r="D127" s="295" t="s">
        <v>48</v>
      </c>
      <c r="E127" s="75" t="s">
        <v>119</v>
      </c>
      <c r="F127" s="278">
        <v>90000</v>
      </c>
      <c r="G127" s="278">
        <f>F127*2.87%</f>
        <v>2583</v>
      </c>
      <c r="H127" s="69">
        <f>+F127*3.04%</f>
        <v>2736</v>
      </c>
      <c r="I127" s="69"/>
      <c r="J127" s="70">
        <f t="shared" ref="J127" si="44">+G127+H127+I127</f>
        <v>5319</v>
      </c>
      <c r="K127" s="70">
        <f t="shared" ref="K127" si="45">+F127-J127</f>
        <v>84681</v>
      </c>
      <c r="L127" s="70">
        <f>+IF(K127*12&lt;=416220.01,0,IF(K127*12&lt;=624329.01,(((K127*12-416220.01)*0.15)/12),IF((K127*12&lt;=867123.01),(31216+0.2*(K127*12-624329.01))/12,((79776+0.25*(K127*12-867123.01))/12))))-M127</f>
        <v>9753.1872916666671</v>
      </c>
      <c r="M127" s="70"/>
      <c r="N127" s="296">
        <v>10035.34</v>
      </c>
      <c r="O127" s="277">
        <f>+N127+I127+H127+G127+L127</f>
        <v>25107.527291666665</v>
      </c>
      <c r="P127" s="90">
        <f t="shared" ref="P127:P128" si="46">+F127-O127</f>
        <v>64892.472708333335</v>
      </c>
      <c r="Q127" s="192"/>
    </row>
    <row r="128" spans="1:17" s="281" customFormat="1" ht="35.1" customHeight="1" x14ac:dyDescent="0.2">
      <c r="A128" s="76">
        <f>+A127+1</f>
        <v>68</v>
      </c>
      <c r="B128" s="75" t="s">
        <v>188</v>
      </c>
      <c r="C128" s="76" t="s">
        <v>399</v>
      </c>
      <c r="D128" s="295" t="s">
        <v>48</v>
      </c>
      <c r="E128" s="75" t="s">
        <v>119</v>
      </c>
      <c r="F128" s="278">
        <v>80000</v>
      </c>
      <c r="G128" s="69">
        <v>2296</v>
      </c>
      <c r="H128" s="69">
        <v>2432</v>
      </c>
      <c r="I128" s="69">
        <v>3430.92</v>
      </c>
      <c r="J128" s="70">
        <f>+G128+H128+I128</f>
        <v>8158.92</v>
      </c>
      <c r="K128" s="70">
        <f>+F128-J128</f>
        <v>71841.08</v>
      </c>
      <c r="L128" s="70">
        <f>+IF(K128*12&lt;=416220.01,0,IF(K128*12&lt;=624329.01,(((K128*12-416220.01)*0.15)/12),IF((K128*12&lt;=867123.01),(31216+0.2*(K128*12-624329.01))/12,((79776+0.25*(K128*12-867123.01))/12))))-M128</f>
        <v>6564.0658333333331</v>
      </c>
      <c r="M128" s="70"/>
      <c r="N128" s="283">
        <v>41727.29</v>
      </c>
      <c r="O128" s="277">
        <f>+N128+I128+H128+G128+L128</f>
        <v>56450.275833333333</v>
      </c>
      <c r="P128" s="90">
        <f t="shared" si="46"/>
        <v>23549.724166666667</v>
      </c>
      <c r="Q128" s="192"/>
    </row>
    <row r="129" spans="1:60" s="281" customFormat="1" ht="35.1" customHeight="1" x14ac:dyDescent="0.2">
      <c r="A129" s="285" t="s">
        <v>122</v>
      </c>
      <c r="B129" s="286"/>
      <c r="C129" s="286"/>
      <c r="D129" s="286"/>
      <c r="E129" s="302"/>
      <c r="F129" s="287">
        <f t="shared" ref="F129:L129" si="47">SUM(F126:F128)</f>
        <v>260000</v>
      </c>
      <c r="G129" s="287">
        <f t="shared" si="47"/>
        <v>7462</v>
      </c>
      <c r="H129" s="287">
        <f t="shared" si="47"/>
        <v>7904</v>
      </c>
      <c r="I129" s="287">
        <f t="shared" si="47"/>
        <v>3430.92</v>
      </c>
      <c r="J129" s="287">
        <f t="shared" si="47"/>
        <v>18796.919999999998</v>
      </c>
      <c r="K129" s="287">
        <f t="shared" si="47"/>
        <v>241203.08000000002</v>
      </c>
      <c r="L129" s="287">
        <f t="shared" si="47"/>
        <v>26070.440416666668</v>
      </c>
      <c r="M129" s="287"/>
      <c r="N129" s="287">
        <f>SUM(N126:N128)</f>
        <v>70485.59</v>
      </c>
      <c r="O129" s="287">
        <f t="shared" ref="O129:P129" si="48">SUM(O126:O128)</f>
        <v>115352.95041666666</v>
      </c>
      <c r="P129" s="287">
        <f t="shared" si="48"/>
        <v>144647.04958333331</v>
      </c>
      <c r="Q129" s="192"/>
    </row>
    <row r="130" spans="1:60" s="192" customFormat="1" ht="35.1" customHeight="1" thickBot="1" x14ac:dyDescent="0.25">
      <c r="A130" s="263"/>
      <c r="B130" s="191"/>
      <c r="C130" s="263"/>
      <c r="D130" s="191"/>
      <c r="E130" s="191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</row>
    <row r="131" spans="1:60" s="303" customFormat="1" ht="35.1" customHeight="1" thickBot="1" x14ac:dyDescent="0.25">
      <c r="A131" s="362" t="s">
        <v>164</v>
      </c>
      <c r="B131" s="363"/>
      <c r="C131" s="363"/>
      <c r="D131" s="363"/>
      <c r="E131" s="363"/>
      <c r="F131" s="309"/>
      <c r="G131" s="309"/>
      <c r="H131" s="309"/>
      <c r="I131" s="309"/>
      <c r="J131" s="309"/>
      <c r="K131" s="309"/>
      <c r="L131" s="309"/>
      <c r="M131" s="309"/>
      <c r="N131" s="309"/>
      <c r="O131" s="309"/>
      <c r="P131" s="309"/>
    </row>
    <row r="132" spans="1:60" ht="35.1" customHeight="1" x14ac:dyDescent="0.2">
      <c r="A132" s="76">
        <f>+A128+1</f>
        <v>69</v>
      </c>
      <c r="B132" s="75" t="s">
        <v>99</v>
      </c>
      <c r="C132" s="76" t="s">
        <v>400</v>
      </c>
      <c r="D132" s="295" t="s">
        <v>48</v>
      </c>
      <c r="E132" s="75" t="s">
        <v>118</v>
      </c>
      <c r="F132" s="278">
        <v>90000</v>
      </c>
      <c r="G132" s="278">
        <f t="shared" ref="G132:G137" si="49">F132*2.87%</f>
        <v>2583</v>
      </c>
      <c r="H132" s="278">
        <f t="shared" ref="H132:H137" si="50">+F132*3.04%</f>
        <v>2736</v>
      </c>
      <c r="I132" s="278"/>
      <c r="J132" s="277">
        <f t="shared" ref="J132:J195" si="51">+G132+H132+I132</f>
        <v>5319</v>
      </c>
      <c r="K132" s="277">
        <f>+F132-J132</f>
        <v>84681</v>
      </c>
      <c r="L132" s="70">
        <f t="shared" ref="L132:L137" si="52">+IF(K132*12&lt;=416220.01,0,IF(K132*12&lt;=624329.01,(((K132*12-416220.01)*0.15)/12),IF((K132*12&lt;=867123.01),(31216+0.2*(K132*12-624329.01))/12,((79776+0.25*(K132*12-867123.01))/12))))-M132</f>
        <v>9753.1872916666671</v>
      </c>
      <c r="M132" s="277"/>
      <c r="N132" s="283">
        <v>65</v>
      </c>
      <c r="O132" s="277">
        <f t="shared" ref="O132:O137" si="53">+N132+I132+H132+G132+L132</f>
        <v>15137.187291666667</v>
      </c>
      <c r="P132" s="279">
        <f t="shared" ref="P132:P137" si="54">+F132-O132</f>
        <v>74862.812708333338</v>
      </c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</row>
    <row r="133" spans="1:60" s="192" customFormat="1" ht="35.1" customHeight="1" x14ac:dyDescent="0.2">
      <c r="A133" s="76">
        <f>+A132+1</f>
        <v>70</v>
      </c>
      <c r="B133" s="75" t="s">
        <v>56</v>
      </c>
      <c r="C133" s="76" t="s">
        <v>400</v>
      </c>
      <c r="D133" s="295" t="s">
        <v>48</v>
      </c>
      <c r="E133" s="75" t="s">
        <v>119</v>
      </c>
      <c r="F133" s="278">
        <v>90000</v>
      </c>
      <c r="G133" s="278">
        <f t="shared" si="49"/>
        <v>2583</v>
      </c>
      <c r="H133" s="278">
        <f t="shared" si="50"/>
        <v>2736</v>
      </c>
      <c r="I133" s="278">
        <v>0</v>
      </c>
      <c r="J133" s="277">
        <f t="shared" si="51"/>
        <v>5319</v>
      </c>
      <c r="K133" s="277">
        <f>+F133-J133</f>
        <v>84681</v>
      </c>
      <c r="L133" s="70">
        <f t="shared" si="52"/>
        <v>9753.1872916666671</v>
      </c>
      <c r="M133" s="277"/>
      <c r="N133" s="283">
        <v>2125</v>
      </c>
      <c r="O133" s="277">
        <f t="shared" si="53"/>
        <v>17197.187291666669</v>
      </c>
      <c r="P133" s="279">
        <f t="shared" si="54"/>
        <v>72802.812708333338</v>
      </c>
      <c r="Q133" s="280"/>
    </row>
    <row r="134" spans="1:60" s="281" customFormat="1" ht="35.1" customHeight="1" x14ac:dyDescent="0.2">
      <c r="A134" s="76">
        <f>+A133+1</f>
        <v>71</v>
      </c>
      <c r="B134" s="75" t="s">
        <v>5</v>
      </c>
      <c r="C134" s="76" t="s">
        <v>400</v>
      </c>
      <c r="D134" s="295" t="s">
        <v>48</v>
      </c>
      <c r="E134" s="75" t="s">
        <v>119</v>
      </c>
      <c r="F134" s="278">
        <v>90000</v>
      </c>
      <c r="G134" s="278">
        <f t="shared" si="49"/>
        <v>2583</v>
      </c>
      <c r="H134" s="278">
        <f t="shared" si="50"/>
        <v>2736</v>
      </c>
      <c r="I134" s="278"/>
      <c r="J134" s="277">
        <f t="shared" si="51"/>
        <v>5319</v>
      </c>
      <c r="K134" s="277">
        <f>+F134-J134</f>
        <v>84681</v>
      </c>
      <c r="L134" s="277">
        <f t="shared" si="52"/>
        <v>9753.1872916666671</v>
      </c>
      <c r="M134" s="277"/>
      <c r="N134" s="279">
        <v>20929.900000000001</v>
      </c>
      <c r="O134" s="277">
        <f t="shared" si="53"/>
        <v>36002.08729166667</v>
      </c>
      <c r="P134" s="279">
        <f t="shared" si="54"/>
        <v>53997.91270833333</v>
      </c>
      <c r="Q134" s="192"/>
    </row>
    <row r="135" spans="1:60" s="303" customFormat="1" ht="35.1" customHeight="1" x14ac:dyDescent="0.2">
      <c r="A135" s="76">
        <f>+A134+1</f>
        <v>72</v>
      </c>
      <c r="B135" s="75" t="s">
        <v>256</v>
      </c>
      <c r="C135" s="76" t="s">
        <v>400</v>
      </c>
      <c r="D135" s="295" t="s">
        <v>48</v>
      </c>
      <c r="E135" s="75" t="s">
        <v>118</v>
      </c>
      <c r="F135" s="278">
        <v>80000</v>
      </c>
      <c r="G135" s="278">
        <f t="shared" si="49"/>
        <v>2296</v>
      </c>
      <c r="H135" s="278">
        <f t="shared" si="50"/>
        <v>2432</v>
      </c>
      <c r="I135" s="278"/>
      <c r="J135" s="277">
        <f t="shared" si="51"/>
        <v>4728</v>
      </c>
      <c r="K135" s="277">
        <f>+F135-J135</f>
        <v>75272</v>
      </c>
      <c r="L135" s="70">
        <f t="shared" si="52"/>
        <v>7400.9372916666662</v>
      </c>
      <c r="M135" s="277"/>
      <c r="N135" s="283">
        <v>205</v>
      </c>
      <c r="O135" s="277">
        <f t="shared" si="53"/>
        <v>12333.937291666665</v>
      </c>
      <c r="P135" s="279">
        <f t="shared" si="54"/>
        <v>67666.062708333338</v>
      </c>
    </row>
    <row r="136" spans="1:60" s="281" customFormat="1" ht="35.1" customHeight="1" x14ac:dyDescent="0.2">
      <c r="A136" s="76">
        <f>+A135+1</f>
        <v>73</v>
      </c>
      <c r="B136" s="75" t="s">
        <v>257</v>
      </c>
      <c r="C136" s="76" t="s">
        <v>399</v>
      </c>
      <c r="D136" s="295" t="s">
        <v>48</v>
      </c>
      <c r="E136" s="75" t="s">
        <v>118</v>
      </c>
      <c r="F136" s="278">
        <v>80000</v>
      </c>
      <c r="G136" s="278">
        <f t="shared" si="49"/>
        <v>2296</v>
      </c>
      <c r="H136" s="278">
        <f t="shared" si="50"/>
        <v>2432</v>
      </c>
      <c r="I136" s="278">
        <v>3430.92</v>
      </c>
      <c r="J136" s="277">
        <f t="shared" si="51"/>
        <v>8158.92</v>
      </c>
      <c r="K136" s="277">
        <f t="shared" ref="K136:K199" si="55">+F136-J136</f>
        <v>71841.08</v>
      </c>
      <c r="L136" s="70">
        <f t="shared" si="52"/>
        <v>6564.0658333333331</v>
      </c>
      <c r="M136" s="277"/>
      <c r="N136" s="283">
        <v>25</v>
      </c>
      <c r="O136" s="277">
        <f t="shared" si="53"/>
        <v>14747.985833333332</v>
      </c>
      <c r="P136" s="279">
        <f t="shared" si="54"/>
        <v>65252.014166666668</v>
      </c>
      <c r="Q136" s="192"/>
    </row>
    <row r="137" spans="1:60" s="281" customFormat="1" ht="35.1" customHeight="1" x14ac:dyDescent="0.2">
      <c r="A137" s="76">
        <f>+A136+1</f>
        <v>74</v>
      </c>
      <c r="B137" s="75" t="s">
        <v>258</v>
      </c>
      <c r="C137" s="76" t="s">
        <v>400</v>
      </c>
      <c r="D137" s="295" t="s">
        <v>48</v>
      </c>
      <c r="E137" s="75" t="s">
        <v>119</v>
      </c>
      <c r="F137" s="278">
        <v>80000</v>
      </c>
      <c r="G137" s="278">
        <f t="shared" si="49"/>
        <v>2296</v>
      </c>
      <c r="H137" s="278">
        <f t="shared" si="50"/>
        <v>2432</v>
      </c>
      <c r="I137" s="278">
        <v>0</v>
      </c>
      <c r="J137" s="277">
        <f t="shared" si="51"/>
        <v>4728</v>
      </c>
      <c r="K137" s="277">
        <f t="shared" si="55"/>
        <v>75272</v>
      </c>
      <c r="L137" s="70">
        <f t="shared" si="52"/>
        <v>7400.9372916666662</v>
      </c>
      <c r="M137" s="277"/>
      <c r="N137" s="283">
        <v>3125</v>
      </c>
      <c r="O137" s="277">
        <f t="shared" si="53"/>
        <v>15253.937291666665</v>
      </c>
      <c r="P137" s="279">
        <f t="shared" si="54"/>
        <v>64746.062708333338</v>
      </c>
      <c r="Q137" s="192"/>
    </row>
    <row r="138" spans="1:60" s="281" customFormat="1" ht="35.1" customHeight="1" x14ac:dyDescent="0.2">
      <c r="A138" s="285" t="s">
        <v>122</v>
      </c>
      <c r="B138" s="286"/>
      <c r="C138" s="286"/>
      <c r="D138" s="286"/>
      <c r="E138" s="302"/>
      <c r="F138" s="287">
        <f>SUM(F132:F137)</f>
        <v>510000</v>
      </c>
      <c r="G138" s="287">
        <f t="shared" ref="G138:P138" si="56">SUM(G132:G137)</f>
        <v>14637</v>
      </c>
      <c r="H138" s="287">
        <f t="shared" si="56"/>
        <v>15504</v>
      </c>
      <c r="I138" s="287">
        <f t="shared" si="56"/>
        <v>3430.92</v>
      </c>
      <c r="J138" s="287">
        <f t="shared" si="56"/>
        <v>33571.919999999998</v>
      </c>
      <c r="K138" s="287">
        <f t="shared" si="56"/>
        <v>476428.08</v>
      </c>
      <c r="L138" s="287">
        <f>SUM(L132:L137)</f>
        <v>50625.502291666671</v>
      </c>
      <c r="M138" s="287"/>
      <c r="N138" s="287">
        <f t="shared" si="56"/>
        <v>26474.9</v>
      </c>
      <c r="O138" s="287">
        <f t="shared" si="56"/>
        <v>110672.32229166667</v>
      </c>
      <c r="P138" s="287">
        <f t="shared" si="56"/>
        <v>399327.67770833336</v>
      </c>
      <c r="Q138" s="192"/>
    </row>
    <row r="139" spans="1:60" ht="35.1" customHeight="1" thickBot="1" x14ac:dyDescent="0.25">
      <c r="A139" s="263"/>
      <c r="B139" s="191"/>
      <c r="C139" s="263"/>
      <c r="D139" s="191"/>
      <c r="E139" s="191"/>
      <c r="F139" s="192"/>
      <c r="G139" s="193"/>
      <c r="H139" s="193"/>
      <c r="I139" s="193"/>
      <c r="J139" s="193"/>
      <c r="K139" s="193"/>
      <c r="L139" s="193"/>
      <c r="M139" s="193"/>
      <c r="N139" s="193"/>
      <c r="O139" s="193"/>
      <c r="P139" s="193"/>
      <c r="Q139" s="193"/>
      <c r="R139" s="193"/>
      <c r="S139" s="193"/>
      <c r="T139" s="193"/>
      <c r="U139" s="193"/>
      <c r="V139" s="193"/>
      <c r="W139" s="193"/>
      <c r="X139" s="193"/>
      <c r="Y139" s="193"/>
      <c r="Z139" s="193"/>
      <c r="AA139" s="193"/>
      <c r="AB139" s="193"/>
      <c r="AC139" s="193"/>
      <c r="AD139" s="193"/>
      <c r="AE139" s="193"/>
      <c r="AF139" s="193"/>
      <c r="AG139" s="193"/>
      <c r="AH139" s="193"/>
      <c r="AI139" s="193"/>
      <c r="AJ139" s="193"/>
      <c r="AK139" s="193"/>
      <c r="AL139" s="193"/>
      <c r="AM139" s="193"/>
      <c r="AN139" s="193"/>
      <c r="AO139" s="193"/>
      <c r="AP139" s="193"/>
      <c r="AQ139" s="193"/>
      <c r="AR139" s="193"/>
      <c r="AS139" s="193"/>
      <c r="AT139" s="193"/>
      <c r="AU139" s="193"/>
      <c r="AV139" s="193"/>
      <c r="AW139" s="193"/>
      <c r="AX139" s="193"/>
      <c r="AY139" s="193"/>
      <c r="AZ139" s="193"/>
      <c r="BA139" s="193"/>
      <c r="BB139" s="193"/>
      <c r="BC139" s="193"/>
      <c r="BD139" s="193"/>
      <c r="BE139" s="193"/>
      <c r="BF139" s="193"/>
      <c r="BG139" s="193"/>
      <c r="BH139" s="193"/>
    </row>
    <row r="140" spans="1:60" s="192" customFormat="1" ht="35.1" customHeight="1" thickBot="1" x14ac:dyDescent="0.25">
      <c r="A140" s="362" t="s">
        <v>165</v>
      </c>
      <c r="B140" s="363"/>
      <c r="C140" s="363"/>
      <c r="D140" s="363"/>
      <c r="E140" s="363"/>
      <c r="F140" s="309"/>
      <c r="G140" s="309"/>
      <c r="H140" s="309"/>
      <c r="I140" s="309"/>
      <c r="J140" s="309"/>
      <c r="K140" s="309"/>
      <c r="L140" s="309"/>
      <c r="M140" s="309"/>
      <c r="N140" s="309"/>
      <c r="O140" s="309"/>
      <c r="P140" s="309"/>
    </row>
    <row r="141" spans="1:60" s="281" customFormat="1" ht="35.1" customHeight="1" x14ac:dyDescent="0.2">
      <c r="A141" s="297">
        <f>+A137+1</f>
        <v>75</v>
      </c>
      <c r="B141" s="300" t="s">
        <v>259</v>
      </c>
      <c r="C141" s="297" t="s">
        <v>400</v>
      </c>
      <c r="D141" s="313" t="s">
        <v>48</v>
      </c>
      <c r="E141" s="300" t="s">
        <v>119</v>
      </c>
      <c r="F141" s="69">
        <v>90000</v>
      </c>
      <c r="G141" s="69">
        <f>F141*2.87%</f>
        <v>2583</v>
      </c>
      <c r="H141" s="69">
        <f>+F141*3.04%</f>
        <v>2736</v>
      </c>
      <c r="I141" s="69">
        <v>1715.46</v>
      </c>
      <c r="J141" s="70">
        <f t="shared" si="51"/>
        <v>7034.46</v>
      </c>
      <c r="K141" s="70">
        <f t="shared" si="55"/>
        <v>82965.539999999994</v>
      </c>
      <c r="L141" s="277">
        <f>+IF(K141*12&lt;=416220.01,0,IF(K141*12&lt;=624329.01,(((K141*12-416220.01)*0.15)/12),IF((K141*12&lt;=867123.01),(31216+0.2*(K141*12-624329.01))/12,((79776+0.25*(K141*12-867123.01))/12))))-M141</f>
        <v>9324.3222916666655</v>
      </c>
      <c r="M141" s="70"/>
      <c r="N141" s="296">
        <v>25</v>
      </c>
      <c r="O141" s="277">
        <f>+N141+I141+H141+G141+L141</f>
        <v>16383.782291666666</v>
      </c>
      <c r="P141" s="90">
        <f>+F141-O141</f>
        <v>73616.217708333337</v>
      </c>
      <c r="Q141" s="192"/>
    </row>
    <row r="142" spans="1:60" s="315" customFormat="1" ht="35.1" customHeight="1" x14ac:dyDescent="0.2">
      <c r="A142" s="297">
        <f>+A141+1</f>
        <v>76</v>
      </c>
      <c r="B142" s="300" t="s">
        <v>252</v>
      </c>
      <c r="C142" s="297" t="s">
        <v>399</v>
      </c>
      <c r="D142" s="313" t="s">
        <v>48</v>
      </c>
      <c r="E142" s="300" t="s">
        <v>118</v>
      </c>
      <c r="F142" s="278">
        <v>80000</v>
      </c>
      <c r="G142" s="278">
        <f>F142*2.87%</f>
        <v>2296</v>
      </c>
      <c r="H142" s="278">
        <f>+F142*3.04%</f>
        <v>2432</v>
      </c>
      <c r="I142" s="278"/>
      <c r="J142" s="277">
        <f>+G142+H142+I142</f>
        <v>4728</v>
      </c>
      <c r="K142" s="277">
        <f>+F142-J142</f>
        <v>75272</v>
      </c>
      <c r="L142" s="277">
        <f>+IF(K142*12&lt;=416220.01,0,IF(K142*12&lt;=624329.01,(((K142*12-416220.01)*0.15)/12),IF((K142*12&lt;=867123.01),(31216+0.2*(K142*12-624329.01))/12,((79776+0.25*(K142*12-867123.01))/12))))-M142</f>
        <v>7400.9372916666662</v>
      </c>
      <c r="M142" s="277"/>
      <c r="N142" s="283">
        <v>25</v>
      </c>
      <c r="O142" s="277">
        <f>+N142+I142+H142+G142+L142</f>
        <v>12153.937291666665</v>
      </c>
      <c r="P142" s="279">
        <f>+F142-O142</f>
        <v>67846.062708333338</v>
      </c>
      <c r="Q142" s="303"/>
    </row>
    <row r="143" spans="1:60" s="303" customFormat="1" ht="35.1" customHeight="1" x14ac:dyDescent="0.2">
      <c r="A143" s="285" t="s">
        <v>122</v>
      </c>
      <c r="B143" s="286"/>
      <c r="C143" s="286"/>
      <c r="D143" s="286"/>
      <c r="E143" s="302"/>
      <c r="F143" s="287">
        <f t="shared" ref="F143:L143" si="57">SUM(F141:F142)</f>
        <v>170000</v>
      </c>
      <c r="G143" s="287">
        <f t="shared" si="57"/>
        <v>4879</v>
      </c>
      <c r="H143" s="287">
        <f t="shared" si="57"/>
        <v>5168</v>
      </c>
      <c r="I143" s="287">
        <f t="shared" si="57"/>
        <v>1715.46</v>
      </c>
      <c r="J143" s="287">
        <f t="shared" si="57"/>
        <v>11762.46</v>
      </c>
      <c r="K143" s="287">
        <f t="shared" si="57"/>
        <v>158237.53999999998</v>
      </c>
      <c r="L143" s="287">
        <f t="shared" si="57"/>
        <v>16725.259583333333</v>
      </c>
      <c r="M143" s="287"/>
      <c r="N143" s="287">
        <f>SUM(N141:N142)</f>
        <v>50</v>
      </c>
      <c r="O143" s="287">
        <f t="shared" ref="O143:P143" si="58">SUM(O141:O142)</f>
        <v>28537.719583333332</v>
      </c>
      <c r="P143" s="287">
        <f t="shared" si="58"/>
        <v>141462.28041666668</v>
      </c>
    </row>
    <row r="144" spans="1:60" ht="35.1" customHeight="1" thickBot="1" x14ac:dyDescent="0.25">
      <c r="A144" s="263"/>
      <c r="B144" s="191"/>
      <c r="C144" s="263"/>
      <c r="D144" s="191"/>
      <c r="E144" s="191"/>
      <c r="F144" s="192"/>
      <c r="G144" s="193"/>
      <c r="H144" s="193"/>
      <c r="I144" s="193"/>
      <c r="J144" s="193"/>
      <c r="K144" s="193"/>
      <c r="L144" s="193"/>
      <c r="M144" s="193"/>
      <c r="N144" s="193"/>
      <c r="O144" s="193"/>
      <c r="P144" s="193"/>
      <c r="Q144" s="193"/>
      <c r="R144" s="193"/>
      <c r="S144" s="193"/>
      <c r="T144" s="193"/>
      <c r="U144" s="193"/>
      <c r="V144" s="193"/>
      <c r="W144" s="193"/>
      <c r="X144" s="193"/>
      <c r="Y144" s="193"/>
      <c r="Z144" s="193"/>
      <c r="AA144" s="193"/>
      <c r="AB144" s="193"/>
      <c r="AC144" s="193"/>
      <c r="AD144" s="193"/>
      <c r="AE144" s="193"/>
      <c r="AF144" s="193"/>
      <c r="AG144" s="193"/>
      <c r="AH144" s="193"/>
      <c r="AI144" s="193"/>
      <c r="AJ144" s="193"/>
      <c r="AK144" s="193"/>
      <c r="AL144" s="193"/>
      <c r="AM144" s="193"/>
      <c r="AN144" s="193"/>
      <c r="AO144" s="193"/>
      <c r="AP144" s="193"/>
      <c r="AQ144" s="193"/>
      <c r="AR144" s="193"/>
      <c r="AS144" s="193"/>
      <c r="AT144" s="193"/>
      <c r="AU144" s="193"/>
      <c r="AV144" s="193"/>
      <c r="AW144" s="193"/>
      <c r="AX144" s="193"/>
      <c r="AY144" s="193"/>
      <c r="AZ144" s="193"/>
      <c r="BA144" s="193"/>
      <c r="BB144" s="193"/>
      <c r="BC144" s="193"/>
      <c r="BD144" s="193"/>
      <c r="BE144" s="193"/>
      <c r="BF144" s="193"/>
      <c r="BG144" s="193"/>
      <c r="BH144" s="193"/>
    </row>
    <row r="145" spans="1:60" s="192" customFormat="1" ht="35.1" customHeight="1" thickBot="1" x14ac:dyDescent="0.25">
      <c r="A145" s="362" t="s">
        <v>166</v>
      </c>
      <c r="B145" s="363"/>
      <c r="C145" s="363"/>
      <c r="D145" s="363"/>
      <c r="E145" s="363"/>
      <c r="F145" s="309"/>
      <c r="G145" s="309"/>
      <c r="H145" s="309"/>
      <c r="I145" s="309"/>
      <c r="J145" s="309"/>
      <c r="K145" s="309"/>
      <c r="L145" s="309"/>
      <c r="M145" s="309"/>
      <c r="N145" s="309"/>
      <c r="O145" s="309"/>
      <c r="P145" s="309"/>
    </row>
    <row r="146" spans="1:60" s="281" customFormat="1" ht="35.1" customHeight="1" x14ac:dyDescent="0.2">
      <c r="A146" s="299">
        <f>+A142+1</f>
        <v>77</v>
      </c>
      <c r="B146" s="276" t="s">
        <v>261</v>
      </c>
      <c r="C146" s="275" t="s">
        <v>399</v>
      </c>
      <c r="D146" s="284" t="s">
        <v>262</v>
      </c>
      <c r="E146" s="75" t="s">
        <v>119</v>
      </c>
      <c r="F146" s="277">
        <v>126500</v>
      </c>
      <c r="G146" s="69">
        <v>3630.55</v>
      </c>
      <c r="H146" s="69">
        <v>3845.6</v>
      </c>
      <c r="I146" s="69">
        <v>1715.46</v>
      </c>
      <c r="J146" s="70">
        <f t="shared" si="51"/>
        <v>9191.61</v>
      </c>
      <c r="K146" s="70">
        <f t="shared" si="55"/>
        <v>117308.39</v>
      </c>
      <c r="L146" s="70">
        <f>+IF(K146*12&lt;=416220.01,0,IF(K146*12&lt;=624329.01,(((K146*12-416220.01)*0.15)/12),IF((K146*12&lt;=867123.01),(31216+0.2*(K146*12-624329.01))/12,((79776+0.25*(K146*12-867123.01))/12))))-M146</f>
        <v>17910.034791666665</v>
      </c>
      <c r="M146" s="70"/>
      <c r="N146" s="296">
        <v>1125</v>
      </c>
      <c r="O146" s="277">
        <f>+N146+I146+H146+G146+L146</f>
        <v>28226.644791666666</v>
      </c>
      <c r="P146" s="90">
        <f>+F146-O146</f>
        <v>98273.355208333334</v>
      </c>
      <c r="Q146" s="192"/>
    </row>
    <row r="147" spans="1:60" s="281" customFormat="1" ht="35.1" customHeight="1" x14ac:dyDescent="0.2">
      <c r="A147" s="297">
        <f>A146+1</f>
        <v>78</v>
      </c>
      <c r="B147" s="75" t="s">
        <v>263</v>
      </c>
      <c r="C147" s="76" t="s">
        <v>400</v>
      </c>
      <c r="D147" s="295" t="s">
        <v>48</v>
      </c>
      <c r="E147" s="75" t="s">
        <v>119</v>
      </c>
      <c r="F147" s="278">
        <v>90000</v>
      </c>
      <c r="G147" s="278">
        <f>F147*2.87%</f>
        <v>2583</v>
      </c>
      <c r="H147" s="69">
        <f>+F147*3.04%</f>
        <v>2736</v>
      </c>
      <c r="I147" s="69"/>
      <c r="J147" s="70">
        <f t="shared" si="51"/>
        <v>5319</v>
      </c>
      <c r="K147" s="70">
        <f t="shared" si="55"/>
        <v>84681</v>
      </c>
      <c r="L147" s="70">
        <f>+IF(K147*12&lt;=416220.01,0,IF(K147*12&lt;=624329.01,(((K147*12-416220.01)*0.15)/12),IF((K147*12&lt;=867123.01),(31216+0.2*(K147*12-624329.01))/12,((79776+0.25*(K147*12-867123.01))/12))))-M147</f>
        <v>9753.1872916666671</v>
      </c>
      <c r="M147" s="70"/>
      <c r="N147" s="296">
        <v>25</v>
      </c>
      <c r="O147" s="277">
        <f>+N147+I147+H147+G147+L147</f>
        <v>15097.187291666667</v>
      </c>
      <c r="P147" s="90">
        <f>+F147-O147</f>
        <v>74902.812708333338</v>
      </c>
      <c r="Q147" s="192"/>
    </row>
    <row r="148" spans="1:60" s="281" customFormat="1" ht="35.1" customHeight="1" x14ac:dyDescent="0.2">
      <c r="A148" s="297">
        <f>+A147+1</f>
        <v>79</v>
      </c>
      <c r="B148" s="75" t="s">
        <v>264</v>
      </c>
      <c r="C148" s="76" t="s">
        <v>400</v>
      </c>
      <c r="D148" s="295" t="s">
        <v>48</v>
      </c>
      <c r="E148" s="75" t="s">
        <v>119</v>
      </c>
      <c r="F148" s="278">
        <v>90000</v>
      </c>
      <c r="G148" s="278">
        <f>F148*2.87%</f>
        <v>2583</v>
      </c>
      <c r="H148" s="69">
        <f>+F148*3.04%</f>
        <v>2736</v>
      </c>
      <c r="I148" s="69"/>
      <c r="J148" s="70">
        <f t="shared" si="51"/>
        <v>5319</v>
      </c>
      <c r="K148" s="70">
        <f t="shared" si="55"/>
        <v>84681</v>
      </c>
      <c r="L148" s="70">
        <f>+IF(K148*12&lt;=416220.01,0,IF(K148*12&lt;=624329.01,(((K148*12-416220.01)*0.15)/12),IF((K148*12&lt;=867123.01),(31216+0.2*(K148*12-624329.01))/12,((79776+0.25*(K148*12-867123.01))/12))))-M148</f>
        <v>9753.1872916666671</v>
      </c>
      <c r="M148" s="70"/>
      <c r="N148" s="296">
        <v>1125</v>
      </c>
      <c r="O148" s="277">
        <f>+N148+I148+H148+G148+L148</f>
        <v>16197.187291666667</v>
      </c>
      <c r="P148" s="90">
        <f>+F148-O148</f>
        <v>73802.812708333338</v>
      </c>
      <c r="Q148" s="192"/>
    </row>
    <row r="149" spans="1:60" s="281" customFormat="1" ht="35.1" customHeight="1" x14ac:dyDescent="0.2">
      <c r="A149" s="297">
        <f>+A148+1</f>
        <v>80</v>
      </c>
      <c r="B149" s="75" t="s">
        <v>68</v>
      </c>
      <c r="C149" s="76" t="s">
        <v>399</v>
      </c>
      <c r="D149" s="295" t="s">
        <v>48</v>
      </c>
      <c r="E149" s="75" t="s">
        <v>119</v>
      </c>
      <c r="F149" s="278">
        <v>80000</v>
      </c>
      <c r="G149" s="278">
        <f>F149*2.87%</f>
        <v>2296</v>
      </c>
      <c r="H149" s="69">
        <f>+F149*3.04%</f>
        <v>2432</v>
      </c>
      <c r="I149" s="69">
        <v>0</v>
      </c>
      <c r="J149" s="70">
        <f t="shared" si="51"/>
        <v>4728</v>
      </c>
      <c r="K149" s="70">
        <f t="shared" si="55"/>
        <v>75272</v>
      </c>
      <c r="L149" s="70">
        <f>+IF(K149*12&lt;=416220.01,0,IF(K149*12&lt;=624329.01,(((K149*12-416220.01)*0.15)/12),IF((K149*12&lt;=867123.01),(31216+0.2*(K149*12-624329.01))/12,((79776+0.25*(K149*12-867123.01))/12))))-M149</f>
        <v>7400.9372916666662</v>
      </c>
      <c r="M149" s="70"/>
      <c r="N149" s="283">
        <v>3498.61</v>
      </c>
      <c r="O149" s="277">
        <f>+N149+I149+H149+G149+L149</f>
        <v>15627.547291666666</v>
      </c>
      <c r="P149" s="90">
        <f>+F149-O149</f>
        <v>64372.452708333338</v>
      </c>
      <c r="Q149" s="192"/>
    </row>
    <row r="150" spans="1:60" s="281" customFormat="1" ht="35.1" customHeight="1" x14ac:dyDescent="0.2">
      <c r="A150" s="285" t="s">
        <v>122</v>
      </c>
      <c r="B150" s="286"/>
      <c r="C150" s="286"/>
      <c r="D150" s="286"/>
      <c r="E150" s="302"/>
      <c r="F150" s="287">
        <f t="shared" ref="F150:L150" si="59">SUM(F146:F149)</f>
        <v>386500</v>
      </c>
      <c r="G150" s="287">
        <f t="shared" si="59"/>
        <v>11092.55</v>
      </c>
      <c r="H150" s="287">
        <f t="shared" si="59"/>
        <v>11749.6</v>
      </c>
      <c r="I150" s="287">
        <f t="shared" si="59"/>
        <v>1715.46</v>
      </c>
      <c r="J150" s="287">
        <f t="shared" si="59"/>
        <v>24557.61</v>
      </c>
      <c r="K150" s="287">
        <f t="shared" si="59"/>
        <v>361942.39</v>
      </c>
      <c r="L150" s="287">
        <f t="shared" si="59"/>
        <v>44817.346666666672</v>
      </c>
      <c r="M150" s="287"/>
      <c r="N150" s="287">
        <f>SUM(N146:N149)</f>
        <v>5773.6100000000006</v>
      </c>
      <c r="O150" s="287">
        <f t="shared" ref="O150:P150" si="60">SUM(O146:O149)</f>
        <v>75148.566666666666</v>
      </c>
      <c r="P150" s="287">
        <f t="shared" si="60"/>
        <v>311351.43333333335</v>
      </c>
      <c r="Q150" s="192"/>
    </row>
    <row r="151" spans="1:60" s="303" customFormat="1" ht="35.1" customHeight="1" thickBot="1" x14ac:dyDescent="0.25">
      <c r="A151" s="190"/>
      <c r="B151" s="190"/>
      <c r="C151" s="190"/>
      <c r="D151" s="190"/>
      <c r="E151" s="190"/>
      <c r="F151" s="288"/>
      <c r="G151" s="288"/>
      <c r="H151" s="288"/>
      <c r="I151" s="288"/>
      <c r="J151" s="288"/>
      <c r="K151" s="288"/>
      <c r="L151" s="288"/>
      <c r="M151" s="288"/>
      <c r="N151" s="288"/>
      <c r="O151" s="288"/>
      <c r="P151" s="288"/>
    </row>
    <row r="152" spans="1:60" ht="35.1" customHeight="1" thickBot="1" x14ac:dyDescent="0.25">
      <c r="A152" s="291" t="s">
        <v>167</v>
      </c>
      <c r="B152" s="292"/>
      <c r="C152" s="292"/>
      <c r="D152" s="292"/>
      <c r="E152" s="292"/>
      <c r="F152" s="292"/>
      <c r="G152" s="292"/>
      <c r="H152" s="292"/>
      <c r="I152" s="292"/>
      <c r="J152" s="292"/>
      <c r="K152" s="292"/>
      <c r="L152" s="292"/>
      <c r="M152" s="292"/>
      <c r="N152" s="292"/>
      <c r="O152" s="292"/>
      <c r="P152" s="292"/>
      <c r="Q152" s="193"/>
      <c r="R152" s="193"/>
      <c r="S152" s="193"/>
      <c r="T152" s="193"/>
      <c r="U152" s="193"/>
      <c r="V152" s="193"/>
      <c r="W152" s="193"/>
      <c r="X152" s="193"/>
      <c r="Y152" s="193"/>
      <c r="Z152" s="193"/>
      <c r="AA152" s="193"/>
      <c r="AB152" s="193"/>
      <c r="AC152" s="193"/>
      <c r="AD152" s="193"/>
      <c r="AE152" s="193"/>
      <c r="AF152" s="193"/>
      <c r="AG152" s="193"/>
      <c r="AH152" s="193"/>
      <c r="AI152" s="193"/>
      <c r="AJ152" s="193"/>
      <c r="AK152" s="193"/>
      <c r="AL152" s="193"/>
      <c r="AM152" s="193"/>
      <c r="AN152" s="193"/>
      <c r="AO152" s="193"/>
      <c r="AP152" s="193"/>
      <c r="AQ152" s="193"/>
      <c r="AR152" s="193"/>
      <c r="AS152" s="193"/>
      <c r="AT152" s="193"/>
      <c r="AU152" s="193"/>
      <c r="AV152" s="193"/>
      <c r="AW152" s="193"/>
      <c r="AX152" s="193"/>
      <c r="AY152" s="193"/>
      <c r="AZ152" s="193"/>
      <c r="BA152" s="193"/>
      <c r="BB152" s="193"/>
      <c r="BC152" s="193"/>
      <c r="BD152" s="193"/>
      <c r="BE152" s="193"/>
      <c r="BF152" s="193"/>
      <c r="BG152" s="193"/>
      <c r="BH152" s="193"/>
    </row>
    <row r="153" spans="1:60" ht="35.1" customHeight="1" x14ac:dyDescent="0.2">
      <c r="A153" s="297">
        <f>+A149+1</f>
        <v>81</v>
      </c>
      <c r="B153" s="75" t="s">
        <v>69</v>
      </c>
      <c r="C153" s="76" t="s">
        <v>400</v>
      </c>
      <c r="D153" s="295" t="s">
        <v>193</v>
      </c>
      <c r="E153" s="75" t="s">
        <v>119</v>
      </c>
      <c r="F153" s="278">
        <v>148500</v>
      </c>
      <c r="G153" s="69">
        <v>4261.95</v>
      </c>
      <c r="H153" s="69">
        <v>4514.3999999999996</v>
      </c>
      <c r="I153" s="69"/>
      <c r="J153" s="70">
        <f t="shared" si="51"/>
        <v>8776.3499999999985</v>
      </c>
      <c r="K153" s="70">
        <f t="shared" si="55"/>
        <v>139723.65</v>
      </c>
      <c r="L153" s="70">
        <f>+IF(K153*12&lt;=416220.01,0,IF(K153*12&lt;=624329.01,(((K153*12-416220.01)*0.15)/12),IF((K153*12&lt;=867123.01),(31216+0.2*(K153*12-624329.01))/12,((79776+0.25*(K153*12-867123.01))/12))))-M153</f>
        <v>23513.849791666664</v>
      </c>
      <c r="M153" s="70"/>
      <c r="N153" s="296">
        <v>11436.86</v>
      </c>
      <c r="O153" s="277">
        <f>+N153+I153+H153+G153+L153</f>
        <v>43727.059791666659</v>
      </c>
      <c r="P153" s="296">
        <f>+F153-O153</f>
        <v>104772.94020833334</v>
      </c>
      <c r="Q153" s="193"/>
      <c r="R153" s="193"/>
      <c r="S153" s="193"/>
      <c r="T153" s="193"/>
      <c r="U153" s="193"/>
      <c r="V153" s="193"/>
      <c r="W153" s="193"/>
      <c r="X153" s="193"/>
      <c r="Y153" s="193"/>
      <c r="Z153" s="193"/>
      <c r="AA153" s="193"/>
      <c r="AB153" s="193"/>
      <c r="AC153" s="193"/>
      <c r="AD153" s="193"/>
      <c r="AE153" s="193"/>
      <c r="AF153" s="193"/>
      <c r="AG153" s="193"/>
      <c r="AH153" s="193"/>
      <c r="AI153" s="193"/>
      <c r="AJ153" s="193"/>
      <c r="AK153" s="193"/>
      <c r="AL153" s="193"/>
      <c r="AM153" s="193"/>
      <c r="AN153" s="193"/>
      <c r="AO153" s="193"/>
      <c r="AP153" s="193"/>
      <c r="AQ153" s="193"/>
      <c r="AR153" s="193"/>
      <c r="AS153" s="193"/>
      <c r="AT153" s="193"/>
      <c r="AU153" s="193"/>
      <c r="AV153" s="193"/>
      <c r="AW153" s="193"/>
      <c r="AX153" s="193"/>
      <c r="AY153" s="193"/>
      <c r="AZ153" s="193"/>
      <c r="BA153" s="193"/>
      <c r="BB153" s="193"/>
      <c r="BC153" s="193"/>
      <c r="BD153" s="193"/>
      <c r="BE153" s="193"/>
      <c r="BF153" s="193"/>
      <c r="BG153" s="193"/>
      <c r="BH153" s="193"/>
    </row>
    <row r="154" spans="1:60" s="281" customFormat="1" ht="35.1" customHeight="1" x14ac:dyDescent="0.2">
      <c r="A154" s="76">
        <f>+A153+1</f>
        <v>82</v>
      </c>
      <c r="B154" s="75" t="s">
        <v>436</v>
      </c>
      <c r="C154" s="76" t="s">
        <v>400</v>
      </c>
      <c r="D154" s="295" t="s">
        <v>63</v>
      </c>
      <c r="E154" s="75" t="s">
        <v>219</v>
      </c>
      <c r="F154" s="278">
        <v>50000</v>
      </c>
      <c r="G154" s="69">
        <f>+F154*2.87%</f>
        <v>1435</v>
      </c>
      <c r="H154" s="69">
        <f>+F154*3.04%</f>
        <v>1520</v>
      </c>
      <c r="I154" s="69"/>
      <c r="J154" s="70">
        <f t="shared" si="51"/>
        <v>2955</v>
      </c>
      <c r="K154" s="70">
        <f t="shared" si="55"/>
        <v>47045</v>
      </c>
      <c r="L154" s="70">
        <f>+IF(K154*12&lt;=416220.01,0,IF(K154*12&lt;=624329.01,(((K154*12-416220.01)*0.15)/12),IF((K154*12&lt;=867123.01),(31216+0.2*(K154*12-624329.01))/12,((79776+0.25*(K154*12-867123.01))/12))))-M154</f>
        <v>1853.9998749999997</v>
      </c>
      <c r="M154" s="70"/>
      <c r="N154" s="296">
        <v>25</v>
      </c>
      <c r="O154" s="277">
        <f>+N154+I154+H154+G154+L154</f>
        <v>4833.9998749999995</v>
      </c>
      <c r="P154" s="296">
        <f>+F154-O154</f>
        <v>45166.000124999999</v>
      </c>
      <c r="Q154" s="192"/>
    </row>
    <row r="155" spans="1:60" s="303" customFormat="1" ht="35.1" customHeight="1" x14ac:dyDescent="0.2">
      <c r="A155" s="285" t="s">
        <v>122</v>
      </c>
      <c r="B155" s="286"/>
      <c r="C155" s="286"/>
      <c r="D155" s="286"/>
      <c r="E155" s="302"/>
      <c r="F155" s="287">
        <f>SUM(F153:F154)</f>
        <v>198500</v>
      </c>
      <c r="G155" s="287">
        <f t="shared" ref="G155:P155" si="61">SUM(G153:G154)</f>
        <v>5696.95</v>
      </c>
      <c r="H155" s="287">
        <f t="shared" si="61"/>
        <v>6034.4</v>
      </c>
      <c r="I155" s="287">
        <f t="shared" si="61"/>
        <v>0</v>
      </c>
      <c r="J155" s="287">
        <f t="shared" si="61"/>
        <v>11731.349999999999</v>
      </c>
      <c r="K155" s="287">
        <f t="shared" si="61"/>
        <v>186768.65</v>
      </c>
      <c r="L155" s="287">
        <f t="shared" si="61"/>
        <v>25367.849666666665</v>
      </c>
      <c r="M155" s="287"/>
      <c r="N155" s="287">
        <f t="shared" si="61"/>
        <v>11461.86</v>
      </c>
      <c r="O155" s="287">
        <f t="shared" si="61"/>
        <v>48561.059666666661</v>
      </c>
      <c r="P155" s="287">
        <f t="shared" si="61"/>
        <v>149938.94033333333</v>
      </c>
    </row>
    <row r="156" spans="1:60" s="303" customFormat="1" ht="35.1" customHeight="1" thickBot="1" x14ac:dyDescent="0.25">
      <c r="A156" s="189"/>
      <c r="B156" s="189"/>
      <c r="C156" s="189"/>
      <c r="D156" s="189"/>
      <c r="E156" s="189"/>
      <c r="F156" s="288"/>
      <c r="G156" s="288"/>
      <c r="H156" s="288"/>
      <c r="I156" s="288"/>
      <c r="J156" s="288"/>
      <c r="K156" s="288"/>
      <c r="L156" s="288"/>
      <c r="M156" s="288"/>
      <c r="N156" s="288"/>
      <c r="O156" s="288"/>
      <c r="P156" s="288"/>
    </row>
    <row r="157" spans="1:60" s="104" customFormat="1" ht="35.1" customHeight="1" thickBot="1" x14ac:dyDescent="0.25">
      <c r="A157" s="291" t="s">
        <v>558</v>
      </c>
      <c r="B157" s="292"/>
      <c r="C157" s="292"/>
      <c r="D157" s="292"/>
      <c r="E157" s="292"/>
      <c r="F157" s="292"/>
      <c r="G157" s="292"/>
      <c r="H157" s="292"/>
      <c r="I157" s="292"/>
      <c r="J157" s="292"/>
      <c r="K157" s="292"/>
      <c r="L157" s="292"/>
      <c r="M157" s="292"/>
      <c r="N157" s="292"/>
      <c r="O157" s="292"/>
      <c r="P157" s="292"/>
      <c r="Q157" s="193"/>
      <c r="R157" s="280"/>
      <c r="S157" s="280"/>
      <c r="T157" s="280"/>
      <c r="U157" s="280"/>
      <c r="V157" s="280"/>
      <c r="W157" s="280"/>
      <c r="X157" s="280"/>
      <c r="Y157" s="280"/>
      <c r="Z157" s="280"/>
      <c r="AA157" s="280"/>
      <c r="AB157" s="280"/>
      <c r="AC157" s="280"/>
      <c r="AD157" s="280"/>
      <c r="AE157" s="280"/>
      <c r="AF157" s="280"/>
      <c r="AG157" s="280"/>
      <c r="AH157" s="280"/>
      <c r="AI157" s="280"/>
      <c r="AJ157" s="280"/>
      <c r="AK157" s="280"/>
      <c r="AL157" s="280"/>
      <c r="AM157" s="280"/>
      <c r="AN157" s="280"/>
      <c r="AO157" s="280"/>
      <c r="AP157" s="280"/>
      <c r="AQ157" s="280"/>
      <c r="AR157" s="280"/>
      <c r="AS157" s="280"/>
      <c r="AT157" s="280"/>
      <c r="AU157" s="280"/>
      <c r="AV157" s="280"/>
      <c r="AW157" s="280"/>
      <c r="AX157" s="280"/>
      <c r="AY157" s="280"/>
      <c r="AZ157" s="280"/>
      <c r="BA157" s="280"/>
      <c r="BB157" s="280"/>
      <c r="BC157" s="280"/>
      <c r="BD157" s="280"/>
      <c r="BE157" s="280"/>
      <c r="BF157" s="280"/>
      <c r="BG157" s="280"/>
      <c r="BH157" s="280"/>
    </row>
    <row r="158" spans="1:60" s="192" customFormat="1" ht="35.1" customHeight="1" x14ac:dyDescent="0.2">
      <c r="A158" s="299">
        <f>+A154+1</f>
        <v>83</v>
      </c>
      <c r="B158" s="75" t="s">
        <v>47</v>
      </c>
      <c r="C158" s="76" t="s">
        <v>400</v>
      </c>
      <c r="D158" s="75" t="s">
        <v>48</v>
      </c>
      <c r="E158" s="75" t="s">
        <v>190</v>
      </c>
      <c r="F158" s="278">
        <v>90000</v>
      </c>
      <c r="G158" s="69">
        <f>+F158*2.87%</f>
        <v>2583</v>
      </c>
      <c r="H158" s="69">
        <f>+F158*3.04%</f>
        <v>2736</v>
      </c>
      <c r="I158" s="69"/>
      <c r="J158" s="70">
        <f t="shared" ref="J158" si="62">+G158+H158+I158</f>
        <v>5319</v>
      </c>
      <c r="K158" s="70">
        <f t="shared" ref="K158" si="63">+F158-J158</f>
        <v>84681</v>
      </c>
      <c r="L158" s="70">
        <f>+IF(K158*12&lt;=416220.01,0,IF(K158*12&lt;=624329.01,(((K158*12-416220.01)*0.15)/12),IF((K158*12&lt;=867123.01),(31216+0.2*(K158*12-624329.01))/12,((79776+0.25*(K158*12-867123.01))/12))))-M158</f>
        <v>9753.1872916666671</v>
      </c>
      <c r="M158" s="70"/>
      <c r="N158" s="296">
        <v>25</v>
      </c>
      <c r="O158" s="277">
        <f>+N158+I158+H158+G158+L158</f>
        <v>15097.187291666667</v>
      </c>
      <c r="P158" s="296">
        <f>+F158-O158</f>
        <v>74902.812708333338</v>
      </c>
    </row>
    <row r="159" spans="1:60" s="281" customFormat="1" ht="35.1" customHeight="1" x14ac:dyDescent="0.2">
      <c r="A159" s="285" t="s">
        <v>122</v>
      </c>
      <c r="B159" s="286"/>
      <c r="C159" s="286"/>
      <c r="D159" s="286"/>
      <c r="E159" s="302"/>
      <c r="F159" s="287">
        <f>SUM(F158)</f>
        <v>90000</v>
      </c>
      <c r="G159" s="287">
        <f t="shared" ref="G159:P159" si="64">SUM(G158)</f>
        <v>2583</v>
      </c>
      <c r="H159" s="287">
        <f t="shared" si="64"/>
        <v>2736</v>
      </c>
      <c r="I159" s="287">
        <f t="shared" si="64"/>
        <v>0</v>
      </c>
      <c r="J159" s="287">
        <f t="shared" si="64"/>
        <v>5319</v>
      </c>
      <c r="K159" s="287">
        <f t="shared" si="64"/>
        <v>84681</v>
      </c>
      <c r="L159" s="287">
        <f t="shared" si="64"/>
        <v>9753.1872916666671</v>
      </c>
      <c r="M159" s="287"/>
      <c r="N159" s="287">
        <f t="shared" si="64"/>
        <v>25</v>
      </c>
      <c r="O159" s="287">
        <f t="shared" si="64"/>
        <v>15097.187291666667</v>
      </c>
      <c r="P159" s="287">
        <f t="shared" si="64"/>
        <v>74902.812708333338</v>
      </c>
      <c r="Q159" s="192"/>
    </row>
    <row r="160" spans="1:60" s="281" customFormat="1" ht="35.1" customHeight="1" thickBot="1" x14ac:dyDescent="0.25">
      <c r="A160" s="280"/>
      <c r="B160" s="280"/>
      <c r="C160" s="306"/>
      <c r="D160" s="280"/>
      <c r="E160" s="280"/>
      <c r="F160" s="280"/>
      <c r="G160" s="280"/>
      <c r="H160" s="280"/>
      <c r="I160" s="280"/>
      <c r="J160" s="280"/>
      <c r="K160" s="280"/>
      <c r="L160" s="280"/>
      <c r="M160" s="280"/>
      <c r="N160" s="280"/>
      <c r="O160" s="280"/>
      <c r="P160" s="280"/>
      <c r="Q160" s="280"/>
    </row>
    <row r="161" spans="1:60" s="303" customFormat="1" ht="35.1" customHeight="1" thickBot="1" x14ac:dyDescent="0.25">
      <c r="A161" s="362" t="s">
        <v>168</v>
      </c>
      <c r="B161" s="363"/>
      <c r="C161" s="363"/>
      <c r="D161" s="363"/>
      <c r="E161" s="363"/>
      <c r="F161" s="309"/>
      <c r="G161" s="309"/>
      <c r="H161" s="309"/>
      <c r="I161" s="309"/>
      <c r="J161" s="309"/>
      <c r="K161" s="309"/>
      <c r="L161" s="309"/>
      <c r="M161" s="309"/>
      <c r="N161" s="309"/>
      <c r="O161" s="309"/>
      <c r="P161" s="309"/>
    </row>
    <row r="162" spans="1:60" s="104" customFormat="1" ht="35.1" customHeight="1" x14ac:dyDescent="0.2">
      <c r="A162" s="297">
        <f>+A158+1</f>
        <v>84</v>
      </c>
      <c r="B162" s="75" t="s">
        <v>183</v>
      </c>
      <c r="C162" s="76" t="s">
        <v>400</v>
      </c>
      <c r="D162" s="295" t="s">
        <v>48</v>
      </c>
      <c r="E162" s="75" t="s">
        <v>119</v>
      </c>
      <c r="F162" s="278">
        <v>100000</v>
      </c>
      <c r="G162" s="278">
        <f>F162*2.87%</f>
        <v>2870</v>
      </c>
      <c r="H162" s="69">
        <f>+F162*3.04%</f>
        <v>3040</v>
      </c>
      <c r="I162" s="278">
        <v>5146.38</v>
      </c>
      <c r="J162" s="70">
        <f t="shared" si="51"/>
        <v>11056.380000000001</v>
      </c>
      <c r="K162" s="70">
        <f>+F162-J162</f>
        <v>88943.62</v>
      </c>
      <c r="L162" s="70">
        <f>+IF(K162*12&lt;=416220.01,0,IF(K162*12&lt;=624329.01,(((K162*12-416220.01)*0.15)/12),IF((K162*12&lt;=867123.01),(31216+0.2*(K162*12-624329.01))/12,((79776+0.25*(K162*12-867123.01))/12))))-M162</f>
        <v>10818.842291666666</v>
      </c>
      <c r="M162" s="70"/>
      <c r="N162" s="296">
        <v>25</v>
      </c>
      <c r="O162" s="277">
        <f>+N162+I162+H162+G162+L162</f>
        <v>21900.222291666665</v>
      </c>
      <c r="P162" s="90">
        <f>+F162-O162</f>
        <v>78099.777708333335</v>
      </c>
      <c r="Q162" s="193"/>
      <c r="R162" s="280"/>
      <c r="S162" s="280"/>
      <c r="T162" s="280"/>
      <c r="U162" s="280"/>
      <c r="V162" s="280"/>
      <c r="W162" s="280"/>
      <c r="X162" s="280"/>
      <c r="Y162" s="280"/>
      <c r="Z162" s="280"/>
      <c r="AA162" s="280"/>
      <c r="AB162" s="280"/>
      <c r="AC162" s="280"/>
      <c r="AD162" s="280"/>
      <c r="AE162" s="280"/>
      <c r="AF162" s="280"/>
      <c r="AG162" s="280"/>
      <c r="AH162" s="280"/>
      <c r="AI162" s="280"/>
      <c r="AJ162" s="280"/>
      <c r="AK162" s="280"/>
      <c r="AL162" s="280"/>
      <c r="AM162" s="280"/>
      <c r="AN162" s="280"/>
      <c r="AO162" s="280"/>
      <c r="AP162" s="280"/>
      <c r="AQ162" s="280"/>
      <c r="AR162" s="280"/>
      <c r="AS162" s="280"/>
      <c r="AT162" s="280"/>
      <c r="AU162" s="280"/>
      <c r="AV162" s="280"/>
      <c r="AW162" s="280"/>
      <c r="AX162" s="280"/>
      <c r="AY162" s="280"/>
      <c r="AZ162" s="280"/>
      <c r="BA162" s="280"/>
      <c r="BB162" s="280"/>
      <c r="BC162" s="280"/>
      <c r="BD162" s="280"/>
      <c r="BE162" s="280"/>
      <c r="BF162" s="280"/>
      <c r="BG162" s="280"/>
      <c r="BH162" s="280"/>
    </row>
    <row r="163" spans="1:60" s="281" customFormat="1" ht="35.1" customHeight="1" x14ac:dyDescent="0.2">
      <c r="A163" s="297">
        <f>+A162+1</f>
        <v>85</v>
      </c>
      <c r="B163" s="75" t="s">
        <v>266</v>
      </c>
      <c r="C163" s="76" t="s">
        <v>400</v>
      </c>
      <c r="D163" s="295" t="s">
        <v>48</v>
      </c>
      <c r="E163" s="75" t="s">
        <v>119</v>
      </c>
      <c r="F163" s="278">
        <v>95000</v>
      </c>
      <c r="G163" s="278">
        <f>F163*2.87%</f>
        <v>2726.5</v>
      </c>
      <c r="H163" s="69">
        <f>+F163*3.04%</f>
        <v>2888</v>
      </c>
      <c r="I163" s="69"/>
      <c r="J163" s="70">
        <f t="shared" si="51"/>
        <v>5614.5</v>
      </c>
      <c r="K163" s="70">
        <f t="shared" si="55"/>
        <v>89385.5</v>
      </c>
      <c r="L163" s="70">
        <f>+IF(K163*12&lt;=416220.01,0,IF(K163*12&lt;=624329.01,(((K163*12-416220.01)*0.15)/12),IF((K163*12&lt;=867123.01),(31216+0.2*(K163*12-624329.01))/12,((79776+0.25*(K163*12-867123.01))/12))))-M163</f>
        <v>10929.312291666667</v>
      </c>
      <c r="M163" s="70"/>
      <c r="N163" s="296">
        <v>105</v>
      </c>
      <c r="O163" s="277">
        <f>+N163+I163+H163+G163+L163</f>
        <v>16648.812291666669</v>
      </c>
      <c r="P163" s="90">
        <f>+F163-O163</f>
        <v>78351.187708333338</v>
      </c>
      <c r="Q163" s="192"/>
    </row>
    <row r="164" spans="1:60" s="281" customFormat="1" ht="35.1" customHeight="1" x14ac:dyDescent="0.2">
      <c r="A164" s="297">
        <f>+A163+1</f>
        <v>86</v>
      </c>
      <c r="B164" s="75" t="s">
        <v>267</v>
      </c>
      <c r="C164" s="76" t="s">
        <v>399</v>
      </c>
      <c r="D164" s="295" t="s">
        <v>48</v>
      </c>
      <c r="E164" s="75" t="s">
        <v>119</v>
      </c>
      <c r="F164" s="278">
        <v>90000</v>
      </c>
      <c r="G164" s="278">
        <f>F164*2.87%</f>
        <v>2583</v>
      </c>
      <c r="H164" s="69">
        <f>F164*3.04%</f>
        <v>2736</v>
      </c>
      <c r="I164" s="69"/>
      <c r="J164" s="70">
        <f t="shared" si="51"/>
        <v>5319</v>
      </c>
      <c r="K164" s="70">
        <f t="shared" si="55"/>
        <v>84681</v>
      </c>
      <c r="L164" s="70">
        <f>+IF(K164*12&lt;=416220.01,0,IF(K164*12&lt;=624329.01,(((K164*12-416220.01)*0.15)/12),IF((K164*12&lt;=867123.01),(31216+0.2*(K164*12-624329.01))/12,((79776+0.25*(K164*12-867123.01))/12))))-M164</f>
        <v>9753.1872916666671</v>
      </c>
      <c r="M164" s="70"/>
      <c r="N164" s="296">
        <v>65</v>
      </c>
      <c r="O164" s="277">
        <f>+N164+I164+H164+G164+L164</f>
        <v>15137.187291666667</v>
      </c>
      <c r="P164" s="90">
        <f>+F164-O164</f>
        <v>74862.812708333338</v>
      </c>
      <c r="Q164" s="192"/>
    </row>
    <row r="165" spans="1:60" s="281" customFormat="1" ht="35.1" customHeight="1" x14ac:dyDescent="0.2">
      <c r="A165" s="299">
        <f>+A164+1</f>
        <v>87</v>
      </c>
      <c r="B165" s="75" t="s">
        <v>44</v>
      </c>
      <c r="C165" s="76" t="s">
        <v>399</v>
      </c>
      <c r="D165" s="75" t="s">
        <v>48</v>
      </c>
      <c r="E165" s="75" t="s">
        <v>118</v>
      </c>
      <c r="F165" s="278">
        <v>80000</v>
      </c>
      <c r="G165" s="278">
        <f>F165*2.87%</f>
        <v>2296</v>
      </c>
      <c r="H165" s="69">
        <f>+F165*3.04%</f>
        <v>2432</v>
      </c>
      <c r="I165" s="69">
        <v>1715.46</v>
      </c>
      <c r="J165" s="70">
        <f t="shared" si="51"/>
        <v>6443.46</v>
      </c>
      <c r="K165" s="70">
        <f t="shared" si="55"/>
        <v>73556.539999999994</v>
      </c>
      <c r="L165" s="70">
        <f>+IF(K165*12&lt;=416220.01,0,IF(K165*12&lt;=624329.01,(((K165*12-416220.01)*0.15)/12),IF((K165*12&lt;=867123.01),(31216+0.2*(K165*12-624329.01))/12,((79776+0.25*(K165*12-867123.01))/12))))-M165</f>
        <v>6972.0722916666664</v>
      </c>
      <c r="M165" s="70"/>
      <c r="N165" s="296">
        <v>1205</v>
      </c>
      <c r="O165" s="277">
        <f>+N165+I165+H165+G165+L165</f>
        <v>14620.532291666666</v>
      </c>
      <c r="P165" s="90">
        <f>+F165-O165</f>
        <v>65379.467708333337</v>
      </c>
      <c r="Q165" s="192"/>
    </row>
    <row r="166" spans="1:60" s="268" customFormat="1" ht="35.1" customHeight="1" x14ac:dyDescent="0.2">
      <c r="A166" s="285" t="s">
        <v>122</v>
      </c>
      <c r="B166" s="286"/>
      <c r="C166" s="286"/>
      <c r="D166" s="286"/>
      <c r="E166" s="302"/>
      <c r="F166" s="287">
        <f>SUM(F162:F165)</f>
        <v>365000</v>
      </c>
      <c r="G166" s="287">
        <f t="shared" ref="G166:P166" si="65">SUM(G162:G165)</f>
        <v>10475.5</v>
      </c>
      <c r="H166" s="287">
        <f t="shared" si="65"/>
        <v>11096</v>
      </c>
      <c r="I166" s="287">
        <f t="shared" si="65"/>
        <v>6861.84</v>
      </c>
      <c r="J166" s="287">
        <f t="shared" si="65"/>
        <v>28433.34</v>
      </c>
      <c r="K166" s="287">
        <f t="shared" si="65"/>
        <v>336566.66</v>
      </c>
      <c r="L166" s="287">
        <f t="shared" si="65"/>
        <v>38473.414166666662</v>
      </c>
      <c r="M166" s="287"/>
      <c r="N166" s="287">
        <f t="shared" si="65"/>
        <v>1400</v>
      </c>
      <c r="O166" s="287">
        <f t="shared" si="65"/>
        <v>68306.754166666666</v>
      </c>
      <c r="P166" s="287">
        <f t="shared" si="65"/>
        <v>296693.24583333335</v>
      </c>
      <c r="Q166" s="193"/>
      <c r="R166" s="280"/>
      <c r="S166" s="280"/>
      <c r="T166" s="280"/>
      <c r="U166" s="280"/>
      <c r="V166" s="280"/>
      <c r="W166" s="280"/>
      <c r="X166" s="280"/>
      <c r="Y166" s="280"/>
      <c r="Z166" s="280"/>
      <c r="AA166" s="280"/>
      <c r="AB166" s="280"/>
      <c r="AC166" s="280"/>
      <c r="AD166" s="280"/>
      <c r="AE166" s="280"/>
      <c r="AF166" s="280"/>
      <c r="AG166" s="280"/>
      <c r="AH166" s="280"/>
      <c r="AI166" s="280"/>
      <c r="AJ166" s="280"/>
      <c r="AK166" s="280"/>
      <c r="AL166" s="280"/>
      <c r="AM166" s="280"/>
      <c r="AN166" s="280"/>
      <c r="AO166" s="280"/>
      <c r="AP166" s="280"/>
      <c r="AQ166" s="280"/>
      <c r="AR166" s="280"/>
      <c r="AS166" s="280"/>
      <c r="AT166" s="280"/>
      <c r="AU166" s="280"/>
      <c r="AV166" s="280"/>
      <c r="AW166" s="280"/>
      <c r="AX166" s="280"/>
      <c r="AY166" s="280"/>
      <c r="AZ166" s="280"/>
      <c r="BA166" s="280"/>
      <c r="BB166" s="280"/>
      <c r="BC166" s="280"/>
      <c r="BD166" s="280"/>
      <c r="BE166" s="280"/>
      <c r="BF166" s="280"/>
      <c r="BG166" s="280"/>
      <c r="BH166" s="280"/>
    </row>
    <row r="167" spans="1:60" s="192" customFormat="1" ht="35.1" customHeight="1" thickBot="1" x14ac:dyDescent="0.25">
      <c r="A167" s="189"/>
      <c r="B167" s="189"/>
      <c r="C167" s="189"/>
      <c r="D167" s="189"/>
      <c r="E167" s="189"/>
      <c r="F167" s="288"/>
      <c r="G167" s="288"/>
      <c r="H167" s="288"/>
      <c r="I167" s="288"/>
      <c r="J167" s="288"/>
      <c r="K167" s="288"/>
      <c r="L167" s="288"/>
      <c r="M167" s="288"/>
      <c r="N167" s="288"/>
      <c r="O167" s="288"/>
      <c r="P167" s="288"/>
    </row>
    <row r="168" spans="1:60" s="192" customFormat="1" ht="35.1" customHeight="1" thickBot="1" x14ac:dyDescent="0.25">
      <c r="A168" s="291" t="s">
        <v>279</v>
      </c>
      <c r="B168" s="292"/>
      <c r="C168" s="292"/>
      <c r="D168" s="292"/>
      <c r="E168" s="292"/>
      <c r="F168" s="292"/>
      <c r="G168" s="292"/>
      <c r="H168" s="292"/>
      <c r="I168" s="292"/>
      <c r="J168" s="292"/>
      <c r="K168" s="292"/>
      <c r="L168" s="292"/>
      <c r="M168" s="292"/>
      <c r="N168" s="292"/>
      <c r="O168" s="292"/>
      <c r="P168" s="292"/>
    </row>
    <row r="169" spans="1:60" s="192" customFormat="1" ht="35.1" customHeight="1" thickBot="1" x14ac:dyDescent="0.25">
      <c r="A169" s="291" t="s">
        <v>280</v>
      </c>
      <c r="B169" s="292"/>
      <c r="C169" s="292"/>
      <c r="D169" s="292"/>
      <c r="E169" s="292"/>
      <c r="F169" s="292"/>
      <c r="G169" s="292"/>
      <c r="H169" s="292"/>
      <c r="I169" s="292"/>
      <c r="J169" s="292"/>
      <c r="K169" s="292"/>
      <c r="L169" s="292"/>
      <c r="M169" s="292"/>
      <c r="N169" s="292"/>
      <c r="O169" s="292"/>
      <c r="P169" s="292"/>
    </row>
    <row r="170" spans="1:60" s="192" customFormat="1" ht="35.1" customHeight="1" x14ac:dyDescent="0.2">
      <c r="A170" s="297">
        <f>+A165+1</f>
        <v>88</v>
      </c>
      <c r="B170" s="75" t="s">
        <v>268</v>
      </c>
      <c r="C170" s="76" t="s">
        <v>400</v>
      </c>
      <c r="D170" s="94" t="s">
        <v>522</v>
      </c>
      <c r="E170" s="75" t="s">
        <v>118</v>
      </c>
      <c r="F170" s="278">
        <v>120000</v>
      </c>
      <c r="G170" s="278">
        <f>F170*2.87%</f>
        <v>3444</v>
      </c>
      <c r="H170" s="69">
        <f>+F170*3.04%</f>
        <v>3648</v>
      </c>
      <c r="I170" s="69"/>
      <c r="J170" s="70">
        <f t="shared" si="51"/>
        <v>7092</v>
      </c>
      <c r="K170" s="70">
        <f t="shared" si="55"/>
        <v>112908</v>
      </c>
      <c r="L170" s="70">
        <f>+IF(K170*12&lt;=416220.01,0,IF(K170*12&lt;=624329.01,(((K170*12-416220.01)*0.15)/12),IF((K170*12&lt;=867123.01),(31216+0.2*(K170*12-624329.01))/12,((79776+0.25*(K170*12-867123.01))/12))))-M170</f>
        <v>16809.937291666665</v>
      </c>
      <c r="M170" s="70"/>
      <c r="N170" s="296">
        <v>25</v>
      </c>
      <c r="O170" s="277">
        <f>+N170+I170+H170+G170+L170</f>
        <v>23926.937291666665</v>
      </c>
      <c r="P170" s="296">
        <f>+F170-O170</f>
        <v>96073.062708333338</v>
      </c>
    </row>
    <row r="171" spans="1:60" s="281" customFormat="1" ht="35.1" customHeight="1" x14ac:dyDescent="0.2">
      <c r="A171" s="297">
        <f>+A170+1</f>
        <v>89</v>
      </c>
      <c r="B171" s="322" t="s">
        <v>705</v>
      </c>
      <c r="C171" s="76" t="s">
        <v>400</v>
      </c>
      <c r="D171" s="328" t="s">
        <v>706</v>
      </c>
      <c r="E171" s="75" t="s">
        <v>119</v>
      </c>
      <c r="F171" s="278">
        <v>78000</v>
      </c>
      <c r="G171" s="278">
        <f>F171*2.87%</f>
        <v>2238.6</v>
      </c>
      <c r="H171" s="69">
        <f>+F171*3.04%</f>
        <v>2371.1999999999998</v>
      </c>
      <c r="I171" s="69"/>
      <c r="J171" s="70">
        <f>+G171+H171+I171</f>
        <v>4609.7999999999993</v>
      </c>
      <c r="K171" s="70">
        <f>+F171-J171</f>
        <v>73390.2</v>
      </c>
      <c r="L171" s="70">
        <f>+IF(K171*12&lt;=416220.01,0,IF(K171*12&lt;=624329.01,(((K171*12-416220.01)*0.15)/12),IF((K171*12&lt;=867123.01),(31216+0.2*(K171*12-624329.01))/12,((79776+0.25*(K171*12-867123.01))/12))))-M171</f>
        <v>6930.4872916666645</v>
      </c>
      <c r="M171" s="70"/>
      <c r="N171" s="296">
        <v>25</v>
      </c>
      <c r="O171" s="277">
        <f>+N171+I171+H171+G171+L171</f>
        <v>11565.287291666664</v>
      </c>
      <c r="P171" s="296">
        <f>+F171-O171</f>
        <v>66434.712708333333</v>
      </c>
      <c r="Q171" s="192"/>
    </row>
    <row r="172" spans="1:60" s="192" customFormat="1" ht="35.1" customHeight="1" x14ac:dyDescent="0.2">
      <c r="A172" s="285" t="s">
        <v>122</v>
      </c>
      <c r="B172" s="286"/>
      <c r="C172" s="286"/>
      <c r="D172" s="286"/>
      <c r="E172" s="302"/>
      <c r="F172" s="287">
        <f>SUM(F170:F171)</f>
        <v>198000</v>
      </c>
      <c r="G172" s="287">
        <f t="shared" ref="G172:P172" si="66">SUM(G170:G171)</f>
        <v>5682.6</v>
      </c>
      <c r="H172" s="287">
        <f t="shared" si="66"/>
        <v>6019.2</v>
      </c>
      <c r="I172" s="287">
        <f t="shared" si="66"/>
        <v>0</v>
      </c>
      <c r="J172" s="287">
        <f t="shared" si="66"/>
        <v>11701.8</v>
      </c>
      <c r="K172" s="287">
        <f t="shared" si="66"/>
        <v>186298.2</v>
      </c>
      <c r="L172" s="287">
        <f t="shared" si="66"/>
        <v>23740.42458333333</v>
      </c>
      <c r="M172" s="287">
        <f t="shared" si="66"/>
        <v>0</v>
      </c>
      <c r="N172" s="287">
        <f t="shared" si="66"/>
        <v>50</v>
      </c>
      <c r="O172" s="287">
        <f t="shared" si="66"/>
        <v>35492.224583333329</v>
      </c>
      <c r="P172" s="287">
        <f t="shared" si="66"/>
        <v>162507.77541666667</v>
      </c>
    </row>
    <row r="173" spans="1:60" s="192" customFormat="1" ht="35.1" customHeight="1" thickBot="1" x14ac:dyDescent="0.25">
      <c r="C173" s="289"/>
    </row>
    <row r="174" spans="1:60" s="303" customFormat="1" ht="35.1" customHeight="1" thickBot="1" x14ac:dyDescent="0.25">
      <c r="A174" s="291" t="s">
        <v>87</v>
      </c>
      <c r="B174" s="292"/>
      <c r="C174" s="292"/>
      <c r="D174" s="292"/>
      <c r="E174" s="292"/>
      <c r="F174" s="292"/>
      <c r="G174" s="292"/>
      <c r="H174" s="292"/>
      <c r="I174" s="292"/>
      <c r="J174" s="292"/>
      <c r="K174" s="292"/>
      <c r="L174" s="292"/>
      <c r="M174" s="292"/>
      <c r="N174" s="292"/>
      <c r="O174" s="292"/>
      <c r="P174" s="292"/>
    </row>
    <row r="175" spans="1:60" s="303" customFormat="1" ht="35.1" customHeight="1" x14ac:dyDescent="0.2">
      <c r="A175" s="297">
        <f>+A171+1</f>
        <v>90</v>
      </c>
      <c r="B175" s="75" t="s">
        <v>74</v>
      </c>
      <c r="C175" s="76" t="s">
        <v>399</v>
      </c>
      <c r="D175" s="94" t="s">
        <v>523</v>
      </c>
      <c r="E175" s="75" t="s">
        <v>118</v>
      </c>
      <c r="F175" s="277">
        <v>120000</v>
      </c>
      <c r="G175" s="70">
        <f>F175*2.87%</f>
        <v>3444</v>
      </c>
      <c r="H175" s="70">
        <f>+F175*3.04%</f>
        <v>3648</v>
      </c>
      <c r="I175" s="70"/>
      <c r="J175" s="70">
        <f t="shared" si="51"/>
        <v>7092</v>
      </c>
      <c r="K175" s="70">
        <f t="shared" si="55"/>
        <v>112908</v>
      </c>
      <c r="L175" s="70">
        <f>+IF(K175*12&lt;=416220.01,0,IF(K175*12&lt;=624329.01,(((K175*12-416220.01)*0.15)/12),IF((K175*12&lt;=867123.01),(31216+0.2*(K175*12-624329.01))/12,((79776+0.25*(K175*12-867123.01))/12))))-M175</f>
        <v>16809.937291666665</v>
      </c>
      <c r="M175" s="70"/>
      <c r="N175" s="296">
        <v>125</v>
      </c>
      <c r="O175" s="277">
        <f>+N175+I175+H175+G175+L175</f>
        <v>24026.937291666665</v>
      </c>
      <c r="P175" s="296">
        <f>+F175-O175</f>
        <v>95973.062708333338</v>
      </c>
    </row>
    <row r="176" spans="1:60" s="281" customFormat="1" ht="35.1" customHeight="1" thickBot="1" x14ac:dyDescent="0.25">
      <c r="A176" s="285" t="s">
        <v>122</v>
      </c>
      <c r="B176" s="286"/>
      <c r="C176" s="286"/>
      <c r="D176" s="286"/>
      <c r="E176" s="302"/>
      <c r="F176" s="287">
        <f>SUM(F175)</f>
        <v>120000</v>
      </c>
      <c r="G176" s="287">
        <f t="shared" ref="G176:P176" si="67">SUM(G175)</f>
        <v>3444</v>
      </c>
      <c r="H176" s="287">
        <f t="shared" si="67"/>
        <v>3648</v>
      </c>
      <c r="I176" s="287">
        <f t="shared" si="67"/>
        <v>0</v>
      </c>
      <c r="J176" s="287">
        <f t="shared" si="67"/>
        <v>7092</v>
      </c>
      <c r="K176" s="287">
        <f t="shared" si="67"/>
        <v>112908</v>
      </c>
      <c r="L176" s="287">
        <f t="shared" si="67"/>
        <v>16809.937291666665</v>
      </c>
      <c r="M176" s="287"/>
      <c r="N176" s="287">
        <f t="shared" si="67"/>
        <v>125</v>
      </c>
      <c r="O176" s="287">
        <f t="shared" si="67"/>
        <v>24026.937291666665</v>
      </c>
      <c r="P176" s="287">
        <f t="shared" si="67"/>
        <v>95973.062708333338</v>
      </c>
      <c r="Q176" s="192"/>
    </row>
    <row r="177" spans="1:17" s="192" customFormat="1" ht="35.1" customHeight="1" thickBot="1" x14ac:dyDescent="0.25">
      <c r="A177" s="291" t="s">
        <v>88</v>
      </c>
      <c r="B177" s="292"/>
      <c r="C177" s="292"/>
      <c r="D177" s="292"/>
      <c r="E177" s="292"/>
      <c r="F177" s="292"/>
      <c r="G177" s="292"/>
      <c r="H177" s="292"/>
      <c r="I177" s="292"/>
      <c r="J177" s="292"/>
      <c r="K177" s="292"/>
      <c r="L177" s="292"/>
      <c r="M177" s="292"/>
      <c r="N177" s="292"/>
      <c r="O177" s="292"/>
      <c r="P177" s="292"/>
    </row>
    <row r="178" spans="1:17" s="192" customFormat="1" ht="35.1" customHeight="1" x14ac:dyDescent="0.2">
      <c r="A178" s="299">
        <f>+A175+1</f>
        <v>91</v>
      </c>
      <c r="B178" s="276" t="s">
        <v>269</v>
      </c>
      <c r="C178" s="275" t="s">
        <v>400</v>
      </c>
      <c r="D178" s="284" t="s">
        <v>441</v>
      </c>
      <c r="E178" s="75" t="s">
        <v>119</v>
      </c>
      <c r="F178" s="277">
        <v>170500</v>
      </c>
      <c r="G178" s="69">
        <v>4893.3500000000004</v>
      </c>
      <c r="H178" s="277">
        <f>+F178*3.04%</f>
        <v>5183.2</v>
      </c>
      <c r="I178" s="69">
        <v>1715.46</v>
      </c>
      <c r="J178" s="70">
        <f t="shared" si="51"/>
        <v>11792.009999999998</v>
      </c>
      <c r="K178" s="70">
        <f>+F178-J178</f>
        <v>158707.99</v>
      </c>
      <c r="L178" s="70">
        <f>+IF(K178*12&lt;=416220.01,0,IF(K178*12&lt;=624329.01,(((K178*12-416220.01)*0.15)/12),IF((K178*12&lt;=867123.01),(31216+0.2*(K178*12-624329.01))/12,((79776+0.25*(K178*12-867123.01))/12))))-M178</f>
        <v>28259.934791666663</v>
      </c>
      <c r="M178" s="70"/>
      <c r="N178" s="90">
        <v>3775</v>
      </c>
      <c r="O178" s="277">
        <f>+N178+I178+H178+G178+L178</f>
        <v>43826.944791666661</v>
      </c>
      <c r="P178" s="296">
        <f>+F178-O178</f>
        <v>126673.05520833333</v>
      </c>
    </row>
    <row r="179" spans="1:17" s="281" customFormat="1" ht="35.1" customHeight="1" x14ac:dyDescent="0.2">
      <c r="A179" s="299">
        <f>+A178+1</f>
        <v>92</v>
      </c>
      <c r="B179" s="276" t="s">
        <v>12</v>
      </c>
      <c r="C179" s="275" t="s">
        <v>400</v>
      </c>
      <c r="D179" s="282" t="s">
        <v>104</v>
      </c>
      <c r="E179" s="276" t="s">
        <v>190</v>
      </c>
      <c r="F179" s="277">
        <v>135000</v>
      </c>
      <c r="G179" s="277">
        <f>F179*2.87%</f>
        <v>3874.5</v>
      </c>
      <c r="H179" s="277">
        <f>+F179*3.04%</f>
        <v>4104</v>
      </c>
      <c r="I179" s="277"/>
      <c r="J179" s="70">
        <f t="shared" si="51"/>
        <v>7978.5</v>
      </c>
      <c r="K179" s="70">
        <f>+F179-J179</f>
        <v>127021.5</v>
      </c>
      <c r="L179" s="70">
        <f>+IF(K179*12&lt;=416220.01,0,IF(K179*12&lt;=624329.01,(((K179*12-416220.01)*0.15)/12),IF((K179*12&lt;=867123.01),(31216+0.2*(K179*12-624329.01))/12,((79776+0.25*(K179*12-867123.01))/12))))-M179</f>
        <v>20338.312291666665</v>
      </c>
      <c r="M179" s="70"/>
      <c r="N179" s="90">
        <v>25</v>
      </c>
      <c r="O179" s="277">
        <f>+N179+I179+H179+G179+L179</f>
        <v>28341.812291666665</v>
      </c>
      <c r="P179" s="279">
        <f>+F179-O179</f>
        <v>106658.18770833334</v>
      </c>
      <c r="Q179" s="192"/>
    </row>
    <row r="180" spans="1:17" s="281" customFormat="1" ht="35.1" customHeight="1" x14ac:dyDescent="0.2">
      <c r="A180" s="285" t="s">
        <v>122</v>
      </c>
      <c r="B180" s="286"/>
      <c r="C180" s="286"/>
      <c r="D180" s="286"/>
      <c r="E180" s="302"/>
      <c r="F180" s="287">
        <f t="shared" ref="F180:L180" si="68">SUM(F178:F179)</f>
        <v>305500</v>
      </c>
      <c r="G180" s="287">
        <f t="shared" si="68"/>
        <v>8767.85</v>
      </c>
      <c r="H180" s="287">
        <f t="shared" si="68"/>
        <v>9287.2000000000007</v>
      </c>
      <c r="I180" s="287">
        <f t="shared" si="68"/>
        <v>1715.46</v>
      </c>
      <c r="J180" s="287">
        <f t="shared" si="68"/>
        <v>19770.509999999998</v>
      </c>
      <c r="K180" s="287">
        <f t="shared" si="68"/>
        <v>285729.49</v>
      </c>
      <c r="L180" s="287">
        <f t="shared" si="68"/>
        <v>48598.247083333328</v>
      </c>
      <c r="M180" s="287"/>
      <c r="N180" s="287">
        <f>SUM(N178:N179)</f>
        <v>3800</v>
      </c>
      <c r="O180" s="287">
        <f t="shared" ref="O180:P180" si="69">SUM(O178:O179)</f>
        <v>72168.75708333333</v>
      </c>
      <c r="P180" s="287">
        <f t="shared" si="69"/>
        <v>233331.24291666667</v>
      </c>
      <c r="Q180" s="192"/>
    </row>
    <row r="181" spans="1:17" s="281" customFormat="1" ht="35.1" customHeight="1" thickBot="1" x14ac:dyDescent="0.25">
      <c r="A181" s="190"/>
      <c r="B181" s="190"/>
      <c r="C181" s="190"/>
      <c r="D181" s="190"/>
      <c r="E181" s="190"/>
      <c r="F181" s="280"/>
      <c r="G181" s="280"/>
      <c r="H181" s="280"/>
      <c r="I181" s="280"/>
      <c r="J181" s="280"/>
      <c r="K181" s="280"/>
      <c r="L181" s="280"/>
      <c r="M181" s="280"/>
      <c r="N181" s="280"/>
      <c r="O181" s="280"/>
      <c r="P181" s="280"/>
      <c r="Q181" s="192"/>
    </row>
    <row r="182" spans="1:17" s="192" customFormat="1" ht="35.1" customHeight="1" thickBot="1" x14ac:dyDescent="0.25">
      <c r="A182" s="291" t="s">
        <v>278</v>
      </c>
      <c r="B182" s="292"/>
      <c r="C182" s="292"/>
      <c r="D182" s="292"/>
      <c r="E182" s="292"/>
      <c r="F182" s="292"/>
      <c r="G182" s="292"/>
      <c r="H182" s="292"/>
      <c r="I182" s="292"/>
      <c r="J182" s="292"/>
      <c r="K182" s="292"/>
      <c r="L182" s="292"/>
      <c r="M182" s="292"/>
      <c r="N182" s="292"/>
      <c r="O182" s="292"/>
      <c r="P182" s="292"/>
    </row>
    <row r="183" spans="1:17" s="192" customFormat="1" ht="35.1" customHeight="1" x14ac:dyDescent="0.2">
      <c r="A183" s="299">
        <f>+A179+1</f>
        <v>93</v>
      </c>
      <c r="B183" s="300" t="s">
        <v>55</v>
      </c>
      <c r="C183" s="297" t="s">
        <v>400</v>
      </c>
      <c r="D183" s="313" t="s">
        <v>503</v>
      </c>
      <c r="E183" s="300" t="s">
        <v>118</v>
      </c>
      <c r="F183" s="69">
        <v>115000</v>
      </c>
      <c r="G183" s="69">
        <f>F183*2.87%</f>
        <v>3300.5</v>
      </c>
      <c r="H183" s="69">
        <f>+F183*3.04%</f>
        <v>3496</v>
      </c>
      <c r="I183" s="69">
        <v>1715.46</v>
      </c>
      <c r="J183" s="70">
        <f t="shared" si="51"/>
        <v>8511.9599999999991</v>
      </c>
      <c r="K183" s="70">
        <f>+F183-J183</f>
        <v>106488.04000000001</v>
      </c>
      <c r="L183" s="70">
        <f>+IF(K183*12&lt;=416220.01,0,IF(K183*12&lt;=624329.01,(((K183*12-416220.01)*0.15)/12),IF((K183*12&lt;=867123.01),(31216+0.2*(K183*12-624329.01))/12,((79776+0.25*(K183*12-867123.01))/12))))-M183</f>
        <v>15204.947291666665</v>
      </c>
      <c r="M183" s="70"/>
      <c r="N183" s="296">
        <v>25</v>
      </c>
      <c r="O183" s="277">
        <f>+N183+I183+H183+G183+L183</f>
        <v>23741.907291666663</v>
      </c>
      <c r="P183" s="90">
        <f>+F183-O183</f>
        <v>91258.092708333337</v>
      </c>
    </row>
    <row r="184" spans="1:17" s="281" customFormat="1" ht="35.1" customHeight="1" x14ac:dyDescent="0.2">
      <c r="A184" s="299">
        <f>+A183+1</f>
        <v>94</v>
      </c>
      <c r="B184" s="329" t="s">
        <v>274</v>
      </c>
      <c r="C184" s="330" t="s">
        <v>400</v>
      </c>
      <c r="D184" s="295" t="s">
        <v>273</v>
      </c>
      <c r="E184" s="331" t="s">
        <v>119</v>
      </c>
      <c r="F184" s="278">
        <v>90000</v>
      </c>
      <c r="G184" s="278">
        <f>F184*2.87%</f>
        <v>2583</v>
      </c>
      <c r="H184" s="69">
        <f>+F184*3.04%</f>
        <v>2736</v>
      </c>
      <c r="I184" s="69"/>
      <c r="J184" s="70">
        <f>+G184+H184+I184</f>
        <v>5319</v>
      </c>
      <c r="K184" s="70">
        <f>+F184-J184</f>
        <v>84681</v>
      </c>
      <c r="L184" s="70">
        <f>+IF(K184*12&lt;=416220.01,0,IF(K184*12&lt;=624329.01,(((K184*12-416220.01)*0.15)/12),IF((K184*12&lt;=867123.01),(31216+0.2*(K184*12-624329.01))/12,((79776+0.25*(K184*12-867123.01))/12))))-M184</f>
        <v>9753.1872916666671</v>
      </c>
      <c r="M184" s="70"/>
      <c r="N184" s="296">
        <v>25</v>
      </c>
      <c r="O184" s="277">
        <f>+N184+I184+H184+G184+L184</f>
        <v>15097.187291666667</v>
      </c>
      <c r="P184" s="90">
        <f>+F184-O184</f>
        <v>74902.812708333338</v>
      </c>
      <c r="Q184" s="192"/>
    </row>
    <row r="185" spans="1:17" s="281" customFormat="1" ht="35.1" customHeight="1" x14ac:dyDescent="0.2">
      <c r="A185" s="299">
        <f>+A184+1</f>
        <v>95</v>
      </c>
      <c r="B185" s="300" t="s">
        <v>241</v>
      </c>
      <c r="C185" s="297" t="s">
        <v>400</v>
      </c>
      <c r="D185" s="295" t="s">
        <v>273</v>
      </c>
      <c r="E185" s="300" t="s">
        <v>118</v>
      </c>
      <c r="F185" s="69">
        <v>85000</v>
      </c>
      <c r="G185" s="69">
        <f>F185*2.87%</f>
        <v>2439.5</v>
      </c>
      <c r="H185" s="69">
        <f>+F185*3.04%</f>
        <v>2584</v>
      </c>
      <c r="I185" s="69"/>
      <c r="J185" s="70">
        <f t="shared" si="51"/>
        <v>5023.5</v>
      </c>
      <c r="K185" s="70">
        <f t="shared" si="55"/>
        <v>79976.5</v>
      </c>
      <c r="L185" s="70">
        <f>+IF(K185*12&lt;=416220.01,0,IF(K185*12&lt;=624329.01,(((K185*12-416220.01)*0.15)/12),IF((K185*12&lt;=867123.01),(31216+0.2*(K185*12-624329.01))/12,((79776+0.25*(K185*12-867123.01))/12))))-M185</f>
        <v>8577.0622916666671</v>
      </c>
      <c r="M185" s="70"/>
      <c r="N185" s="296">
        <v>7625</v>
      </c>
      <c r="O185" s="277">
        <f>+N185+I185+H185+G185+L185</f>
        <v>21225.562291666669</v>
      </c>
      <c r="P185" s="90">
        <f>+F185-O185</f>
        <v>63774.437708333331</v>
      </c>
      <c r="Q185" s="192"/>
    </row>
    <row r="186" spans="1:17" s="281" customFormat="1" ht="35.1" customHeight="1" x14ac:dyDescent="0.2">
      <c r="A186" s="299">
        <f>+A185+1</f>
        <v>96</v>
      </c>
      <c r="B186" s="75" t="s">
        <v>271</v>
      </c>
      <c r="C186" s="76" t="s">
        <v>400</v>
      </c>
      <c r="D186" s="75" t="s">
        <v>63</v>
      </c>
      <c r="E186" s="75" t="s">
        <v>119</v>
      </c>
      <c r="F186" s="278">
        <v>50000</v>
      </c>
      <c r="G186" s="69">
        <f>F186*2.87%</f>
        <v>1435</v>
      </c>
      <c r="H186" s="69">
        <f>+F186*3.04%</f>
        <v>1520</v>
      </c>
      <c r="I186" s="69">
        <v>1715.46</v>
      </c>
      <c r="J186" s="70">
        <f t="shared" si="51"/>
        <v>4670.46</v>
      </c>
      <c r="K186" s="70">
        <f t="shared" si="55"/>
        <v>45329.54</v>
      </c>
      <c r="L186" s="70">
        <f>+IF(K186*12&lt;=416220.01,0,IF(K186*12&lt;=624329.01,(((K186*12-416220.01)*0.15)/12),IF((K186*12&lt;=867123.01),(31216+0.2*(K186*12-624329.01))/12,((79776+0.25*(K186*12-867123.01))/12))))-M186</f>
        <v>1596.6808749999998</v>
      </c>
      <c r="M186" s="70"/>
      <c r="N186" s="90">
        <v>17596.330000000002</v>
      </c>
      <c r="O186" s="277">
        <f>+N186+I186+H186+G186+L186</f>
        <v>23863.470874999999</v>
      </c>
      <c r="P186" s="296">
        <f>+F186-O186</f>
        <v>26136.529125000001</v>
      </c>
      <c r="Q186" s="192"/>
    </row>
    <row r="187" spans="1:17" s="281" customFormat="1" ht="35.1" customHeight="1" x14ac:dyDescent="0.2">
      <c r="A187" s="285" t="s">
        <v>122</v>
      </c>
      <c r="B187" s="286"/>
      <c r="C187" s="286"/>
      <c r="D187" s="286"/>
      <c r="E187" s="302"/>
      <c r="F187" s="287">
        <f>SUM(F183:F186)</f>
        <v>340000</v>
      </c>
      <c r="G187" s="287">
        <f t="shared" ref="G187:P187" si="70">SUM(G183:G186)</f>
        <v>9758</v>
      </c>
      <c r="H187" s="287">
        <f t="shared" si="70"/>
        <v>10336</v>
      </c>
      <c r="I187" s="287">
        <f t="shared" si="70"/>
        <v>3430.92</v>
      </c>
      <c r="J187" s="287">
        <f t="shared" si="70"/>
        <v>23524.92</v>
      </c>
      <c r="K187" s="287">
        <f t="shared" si="70"/>
        <v>316475.08</v>
      </c>
      <c r="L187" s="287">
        <f t="shared" si="70"/>
        <v>35131.87775</v>
      </c>
      <c r="M187" s="287"/>
      <c r="N187" s="287">
        <f t="shared" si="70"/>
        <v>25271.33</v>
      </c>
      <c r="O187" s="287">
        <f t="shared" si="70"/>
        <v>83928.12775</v>
      </c>
      <c r="P187" s="287">
        <f t="shared" si="70"/>
        <v>256071.87225000001</v>
      </c>
      <c r="Q187" s="192"/>
    </row>
    <row r="188" spans="1:17" s="192" customFormat="1" ht="35.1" customHeight="1" thickBot="1" x14ac:dyDescent="0.25">
      <c r="A188" s="289"/>
      <c r="B188" s="324"/>
      <c r="C188" s="325"/>
      <c r="D188" s="324"/>
      <c r="E188" s="324"/>
      <c r="F188" s="326"/>
    </row>
    <row r="189" spans="1:17" s="192" customFormat="1" ht="35.1" customHeight="1" thickBot="1" x14ac:dyDescent="0.25">
      <c r="A189" s="291" t="s">
        <v>89</v>
      </c>
      <c r="B189" s="292"/>
      <c r="C189" s="292"/>
      <c r="D189" s="292"/>
      <c r="E189" s="292"/>
      <c r="F189" s="292"/>
      <c r="G189" s="292"/>
      <c r="H189" s="292"/>
      <c r="I189" s="292"/>
      <c r="J189" s="292"/>
      <c r="K189" s="292"/>
      <c r="L189" s="292"/>
      <c r="M189" s="292"/>
      <c r="N189" s="292"/>
      <c r="O189" s="292"/>
      <c r="P189" s="292"/>
    </row>
    <row r="190" spans="1:17" s="192" customFormat="1" ht="35.1" customHeight="1" x14ac:dyDescent="0.2">
      <c r="A190" s="297">
        <f>+A186+1</f>
        <v>97</v>
      </c>
      <c r="B190" s="276" t="s">
        <v>71</v>
      </c>
      <c r="C190" s="275" t="s">
        <v>400</v>
      </c>
      <c r="D190" s="284" t="s">
        <v>524</v>
      </c>
      <c r="E190" s="276" t="s">
        <v>118</v>
      </c>
      <c r="F190" s="278">
        <v>110000</v>
      </c>
      <c r="G190" s="69">
        <f t="shared" ref="G190:G193" si="71">F190*2.87%</f>
        <v>3157</v>
      </c>
      <c r="H190" s="69">
        <f t="shared" ref="H190:H193" si="72">+F190*3.04%</f>
        <v>3344</v>
      </c>
      <c r="I190" s="69"/>
      <c r="J190" s="70">
        <f t="shared" si="51"/>
        <v>6501</v>
      </c>
      <c r="K190" s="70">
        <f t="shared" si="55"/>
        <v>103499</v>
      </c>
      <c r="L190" s="70">
        <f t="shared" ref="L190:L195" si="73">+IF(K190*12&lt;=416220.01,0,IF(K190*12&lt;=624329.01,(((K190*12-416220.01)*0.15)/12),IF((K190*12&lt;=867123.01),(31216+0.2*(K190*12-624329.01))/12,((79776+0.25*(K190*12-867123.01))/12))))-M190</f>
        <v>14457.687291666667</v>
      </c>
      <c r="M190" s="70"/>
      <c r="N190" s="90">
        <v>10025</v>
      </c>
      <c r="O190" s="277">
        <f t="shared" ref="O190:O195" si="74">+N190+I190+H190+G190+L190</f>
        <v>30983.687291666669</v>
      </c>
      <c r="P190" s="90">
        <f t="shared" ref="P190:P195" si="75">+F190-O190</f>
        <v>79016.312708333338</v>
      </c>
    </row>
    <row r="191" spans="1:17" s="281" customFormat="1" ht="35.1" customHeight="1" x14ac:dyDescent="0.2">
      <c r="A191" s="297">
        <f>+A190+1</f>
        <v>98</v>
      </c>
      <c r="B191" s="75" t="s">
        <v>70</v>
      </c>
      <c r="C191" s="76" t="s">
        <v>400</v>
      </c>
      <c r="D191" s="295" t="s">
        <v>524</v>
      </c>
      <c r="E191" s="75" t="s">
        <v>118</v>
      </c>
      <c r="F191" s="278">
        <v>110000</v>
      </c>
      <c r="G191" s="69">
        <f>F191*2.87%</f>
        <v>3157</v>
      </c>
      <c r="H191" s="69">
        <f>+F191*3.04%</f>
        <v>3344</v>
      </c>
      <c r="I191" s="69"/>
      <c r="J191" s="70">
        <f>+G191+H191+I191</f>
        <v>6501</v>
      </c>
      <c r="K191" s="70">
        <f>+F191-J191</f>
        <v>103499</v>
      </c>
      <c r="L191" s="70">
        <f t="shared" si="73"/>
        <v>14457.687291666667</v>
      </c>
      <c r="M191" s="70"/>
      <c r="N191" s="296">
        <v>2025</v>
      </c>
      <c r="O191" s="277">
        <f t="shared" si="74"/>
        <v>22983.687291666669</v>
      </c>
      <c r="P191" s="90">
        <f t="shared" si="75"/>
        <v>87016.312708333338</v>
      </c>
      <c r="Q191" s="192"/>
    </row>
    <row r="192" spans="1:17" s="281" customFormat="1" ht="35.1" customHeight="1" x14ac:dyDescent="0.2">
      <c r="A192" s="297">
        <f>+A191+1</f>
        <v>99</v>
      </c>
      <c r="B192" s="75" t="s">
        <v>83</v>
      </c>
      <c r="C192" s="76" t="s">
        <v>400</v>
      </c>
      <c r="D192" s="295" t="s">
        <v>275</v>
      </c>
      <c r="E192" s="75" t="s">
        <v>118</v>
      </c>
      <c r="F192" s="278">
        <v>90000</v>
      </c>
      <c r="G192" s="69">
        <f t="shared" si="71"/>
        <v>2583</v>
      </c>
      <c r="H192" s="69">
        <f t="shared" si="72"/>
        <v>2736</v>
      </c>
      <c r="I192" s="69">
        <v>3430.92</v>
      </c>
      <c r="J192" s="70">
        <f t="shared" si="51"/>
        <v>8749.92</v>
      </c>
      <c r="K192" s="70">
        <f t="shared" si="55"/>
        <v>81250.080000000002</v>
      </c>
      <c r="L192" s="70">
        <f t="shared" si="73"/>
        <v>8895.4572916666657</v>
      </c>
      <c r="M192" s="70"/>
      <c r="N192" s="296">
        <v>1725</v>
      </c>
      <c r="O192" s="277">
        <f t="shared" si="74"/>
        <v>19370.377291666664</v>
      </c>
      <c r="P192" s="90">
        <f t="shared" si="75"/>
        <v>70629.622708333336</v>
      </c>
      <c r="Q192" s="192"/>
    </row>
    <row r="193" spans="1:17" s="315" customFormat="1" ht="35.1" customHeight="1" x14ac:dyDescent="0.2">
      <c r="A193" s="297">
        <f>+A192+1</f>
        <v>100</v>
      </c>
      <c r="B193" s="75" t="s">
        <v>250</v>
      </c>
      <c r="C193" s="76" t="s">
        <v>400</v>
      </c>
      <c r="D193" s="295" t="s">
        <v>275</v>
      </c>
      <c r="E193" s="75" t="s">
        <v>118</v>
      </c>
      <c r="F193" s="278">
        <v>80000</v>
      </c>
      <c r="G193" s="69">
        <f t="shared" si="71"/>
        <v>2296</v>
      </c>
      <c r="H193" s="69">
        <f t="shared" si="72"/>
        <v>2432</v>
      </c>
      <c r="I193" s="69"/>
      <c r="J193" s="70">
        <f t="shared" si="51"/>
        <v>4728</v>
      </c>
      <c r="K193" s="70">
        <f t="shared" si="55"/>
        <v>75272</v>
      </c>
      <c r="L193" s="70">
        <f t="shared" si="73"/>
        <v>7400.9372916666662</v>
      </c>
      <c r="M193" s="70"/>
      <c r="N193" s="296">
        <v>25</v>
      </c>
      <c r="O193" s="277">
        <f t="shared" si="74"/>
        <v>12153.937291666665</v>
      </c>
      <c r="P193" s="90">
        <f t="shared" si="75"/>
        <v>67846.062708333338</v>
      </c>
      <c r="Q193" s="303"/>
    </row>
    <row r="194" spans="1:17" s="281" customFormat="1" ht="35.1" customHeight="1" x14ac:dyDescent="0.2">
      <c r="A194" s="299">
        <f t="shared" ref="A194" si="76">+A193+1</f>
        <v>101</v>
      </c>
      <c r="B194" s="332" t="s">
        <v>272</v>
      </c>
      <c r="C194" s="333" t="s">
        <v>400</v>
      </c>
      <c r="D194" s="295" t="s">
        <v>275</v>
      </c>
      <c r="E194" s="75" t="s">
        <v>118</v>
      </c>
      <c r="F194" s="278">
        <v>80000</v>
      </c>
      <c r="G194" s="278">
        <f>F194*2.87%</f>
        <v>2296</v>
      </c>
      <c r="H194" s="69">
        <f>+F194*3.04%</f>
        <v>2432</v>
      </c>
      <c r="I194" s="69">
        <v>3430.92</v>
      </c>
      <c r="J194" s="70">
        <f t="shared" si="51"/>
        <v>8158.92</v>
      </c>
      <c r="K194" s="70">
        <f t="shared" si="55"/>
        <v>71841.08</v>
      </c>
      <c r="L194" s="70">
        <f t="shared" si="73"/>
        <v>6564.0658333333331</v>
      </c>
      <c r="M194" s="70"/>
      <c r="N194" s="296">
        <v>25</v>
      </c>
      <c r="O194" s="277">
        <f t="shared" si="74"/>
        <v>14747.985833333332</v>
      </c>
      <c r="P194" s="90">
        <f t="shared" si="75"/>
        <v>65252.014166666668</v>
      </c>
      <c r="Q194" s="192"/>
    </row>
    <row r="195" spans="1:17" s="192" customFormat="1" ht="35.1" customHeight="1" x14ac:dyDescent="0.2">
      <c r="A195" s="275">
        <f>+A194+1</f>
        <v>102</v>
      </c>
      <c r="B195" s="75" t="s">
        <v>134</v>
      </c>
      <c r="C195" s="76" t="s">
        <v>400</v>
      </c>
      <c r="D195" s="75" t="s">
        <v>63</v>
      </c>
      <c r="E195" s="75" t="s">
        <v>219</v>
      </c>
      <c r="F195" s="278">
        <v>45000</v>
      </c>
      <c r="G195" s="278">
        <f>F195*2.87%</f>
        <v>1291.5</v>
      </c>
      <c r="H195" s="278">
        <f>+F195*3.04%</f>
        <v>1368</v>
      </c>
      <c r="I195" s="69"/>
      <c r="J195" s="70">
        <f t="shared" si="51"/>
        <v>2659.5</v>
      </c>
      <c r="K195" s="70">
        <f t="shared" si="55"/>
        <v>42340.5</v>
      </c>
      <c r="L195" s="70">
        <f t="shared" si="73"/>
        <v>1148.3248749999998</v>
      </c>
      <c r="M195" s="70"/>
      <c r="N195" s="296">
        <v>7739.37</v>
      </c>
      <c r="O195" s="277">
        <f t="shared" si="74"/>
        <v>11547.194874999999</v>
      </c>
      <c r="P195" s="279">
        <f t="shared" si="75"/>
        <v>33452.805124999999</v>
      </c>
    </row>
    <row r="196" spans="1:17" s="281" customFormat="1" ht="35.1" customHeight="1" x14ac:dyDescent="0.2">
      <c r="A196" s="285" t="s">
        <v>122</v>
      </c>
      <c r="B196" s="286"/>
      <c r="C196" s="286"/>
      <c r="D196" s="286"/>
      <c r="E196" s="302"/>
      <c r="F196" s="287">
        <f>SUM(F190:F195)</f>
        <v>515000</v>
      </c>
      <c r="G196" s="287">
        <f t="shared" ref="G196:P196" si="77">SUM(G190:G195)</f>
        <v>14780.5</v>
      </c>
      <c r="H196" s="287">
        <f t="shared" si="77"/>
        <v>15656</v>
      </c>
      <c r="I196" s="287">
        <f t="shared" si="77"/>
        <v>6861.84</v>
      </c>
      <c r="J196" s="287">
        <f t="shared" si="77"/>
        <v>37298.339999999997</v>
      </c>
      <c r="K196" s="287">
        <f t="shared" si="77"/>
        <v>477701.66000000003</v>
      </c>
      <c r="L196" s="287">
        <f t="shared" si="77"/>
        <v>52924.159875000005</v>
      </c>
      <c r="M196" s="287"/>
      <c r="N196" s="287">
        <f t="shared" si="77"/>
        <v>21564.37</v>
      </c>
      <c r="O196" s="287">
        <f t="shared" si="77"/>
        <v>111786.86987499999</v>
      </c>
      <c r="P196" s="287">
        <f t="shared" si="77"/>
        <v>403213.13012500003</v>
      </c>
      <c r="Q196" s="192"/>
    </row>
    <row r="197" spans="1:17" s="192" customFormat="1" ht="35.1" customHeight="1" thickBot="1" x14ac:dyDescent="0.25">
      <c r="A197" s="190"/>
      <c r="B197" s="190"/>
      <c r="C197" s="190"/>
      <c r="D197" s="190"/>
      <c r="E197" s="190"/>
      <c r="F197" s="280"/>
      <c r="G197" s="280"/>
      <c r="H197" s="280"/>
      <c r="I197" s="280"/>
      <c r="J197" s="280"/>
      <c r="K197" s="280"/>
      <c r="L197" s="280"/>
      <c r="M197" s="280"/>
      <c r="N197" s="280"/>
      <c r="O197" s="280"/>
      <c r="P197" s="280"/>
    </row>
    <row r="198" spans="1:17" s="192" customFormat="1" ht="35.1" customHeight="1" thickBot="1" x14ac:dyDescent="0.25">
      <c r="A198" s="291" t="s">
        <v>196</v>
      </c>
      <c r="B198" s="292"/>
      <c r="C198" s="292"/>
      <c r="D198" s="292"/>
      <c r="E198" s="292"/>
      <c r="F198" s="292"/>
      <c r="G198" s="292"/>
      <c r="H198" s="292"/>
      <c r="I198" s="292"/>
      <c r="J198" s="292"/>
      <c r="K198" s="292"/>
      <c r="L198" s="292"/>
      <c r="M198" s="292"/>
      <c r="N198" s="292"/>
      <c r="O198" s="292"/>
      <c r="P198" s="292"/>
    </row>
    <row r="199" spans="1:17" s="281" customFormat="1" ht="35.1" customHeight="1" x14ac:dyDescent="0.2">
      <c r="A199" s="275">
        <f>+A195+1</f>
        <v>103</v>
      </c>
      <c r="B199" s="276" t="s">
        <v>177</v>
      </c>
      <c r="C199" s="275" t="s">
        <v>400</v>
      </c>
      <c r="D199" s="276" t="s">
        <v>277</v>
      </c>
      <c r="E199" s="276" t="s">
        <v>118</v>
      </c>
      <c r="F199" s="334">
        <v>55000</v>
      </c>
      <c r="G199" s="70">
        <f>F199*2.87%</f>
        <v>1578.5</v>
      </c>
      <c r="H199" s="70">
        <f>+F199*3.04%</f>
        <v>1672</v>
      </c>
      <c r="I199" s="335"/>
      <c r="J199" s="70">
        <f t="shared" ref="J199:J247" si="78">+G199+H199+I199</f>
        <v>3250.5</v>
      </c>
      <c r="K199" s="70">
        <f t="shared" si="55"/>
        <v>51749.5</v>
      </c>
      <c r="L199" s="70">
        <f t="shared" ref="L199:L204" si="79">+IF(K199*12&lt;=416220.01,0,IF(K199*12&lt;=624329.01,(((K199*12-416220.01)*0.15)/12),IF((K199*12&lt;=867123.01),(31216+0.2*(K199*12-624329.01))/12,((79776+0.25*(K199*12-867123.01))/12))))</f>
        <v>2559.6748749999997</v>
      </c>
      <c r="M199" s="70"/>
      <c r="N199" s="90">
        <v>11290.95</v>
      </c>
      <c r="O199" s="277">
        <f>+N199+I199+H199+G199+L199</f>
        <v>17101.124875000001</v>
      </c>
      <c r="P199" s="90">
        <f>+F199-O199</f>
        <v>37898.875124999999</v>
      </c>
      <c r="Q199" s="192"/>
    </row>
    <row r="200" spans="1:17" s="192" customFormat="1" ht="35.1" customHeight="1" x14ac:dyDescent="0.2">
      <c r="A200" s="285" t="s">
        <v>122</v>
      </c>
      <c r="B200" s="286"/>
      <c r="C200" s="286"/>
      <c r="D200" s="286"/>
      <c r="E200" s="302"/>
      <c r="F200" s="287">
        <f>SUM(F199)</f>
        <v>55000</v>
      </c>
      <c r="G200" s="287">
        <f t="shared" ref="G200:P200" si="80">SUM(G199)</f>
        <v>1578.5</v>
      </c>
      <c r="H200" s="287">
        <f t="shared" si="80"/>
        <v>1672</v>
      </c>
      <c r="I200" s="287">
        <f t="shared" si="80"/>
        <v>0</v>
      </c>
      <c r="J200" s="287">
        <f t="shared" si="80"/>
        <v>3250.5</v>
      </c>
      <c r="K200" s="287">
        <f t="shared" si="80"/>
        <v>51749.5</v>
      </c>
      <c r="L200" s="287">
        <f t="shared" si="80"/>
        <v>2559.6748749999997</v>
      </c>
      <c r="M200" s="287"/>
      <c r="N200" s="287">
        <f t="shared" si="80"/>
        <v>11290.95</v>
      </c>
      <c r="O200" s="287">
        <f t="shared" si="80"/>
        <v>17101.124875000001</v>
      </c>
      <c r="P200" s="287">
        <f t="shared" si="80"/>
        <v>37898.875124999999</v>
      </c>
    </row>
    <row r="201" spans="1:17" s="192" customFormat="1" ht="35.1" customHeight="1" thickBot="1" x14ac:dyDescent="0.25">
      <c r="A201" s="190"/>
      <c r="B201" s="190"/>
      <c r="C201" s="190"/>
      <c r="D201" s="190"/>
      <c r="E201" s="190"/>
      <c r="F201" s="336"/>
      <c r="G201" s="280"/>
      <c r="H201" s="280"/>
      <c r="I201" s="280"/>
      <c r="J201" s="280"/>
      <c r="K201" s="280"/>
      <c r="L201" s="280"/>
      <c r="M201" s="280"/>
      <c r="N201" s="280"/>
      <c r="O201" s="280"/>
      <c r="P201" s="280"/>
    </row>
    <row r="202" spans="1:17" s="192" customFormat="1" ht="35.1" customHeight="1" thickBot="1" x14ac:dyDescent="0.25">
      <c r="A202" s="291" t="s">
        <v>281</v>
      </c>
      <c r="B202" s="292"/>
      <c r="C202" s="292"/>
      <c r="D202" s="292"/>
      <c r="E202" s="292"/>
      <c r="F202" s="292"/>
      <c r="G202" s="292"/>
      <c r="H202" s="292"/>
      <c r="I202" s="292"/>
      <c r="J202" s="292"/>
      <c r="K202" s="292"/>
      <c r="L202" s="292"/>
      <c r="M202" s="292"/>
      <c r="N202" s="292"/>
      <c r="O202" s="292"/>
      <c r="P202" s="292"/>
    </row>
    <row r="203" spans="1:17" s="192" customFormat="1" ht="35.1" customHeight="1" x14ac:dyDescent="0.2">
      <c r="A203" s="275">
        <f>+A199+1</f>
        <v>104</v>
      </c>
      <c r="B203" s="276" t="s">
        <v>10</v>
      </c>
      <c r="C203" s="275" t="s">
        <v>400</v>
      </c>
      <c r="D203" s="284" t="s">
        <v>108</v>
      </c>
      <c r="E203" s="276" t="s">
        <v>118</v>
      </c>
      <c r="F203" s="277">
        <v>190000</v>
      </c>
      <c r="G203" s="277">
        <f>F203*2.87%</f>
        <v>5453</v>
      </c>
      <c r="H203" s="277">
        <v>5776</v>
      </c>
      <c r="I203" s="277"/>
      <c r="J203" s="277">
        <f t="shared" si="78"/>
        <v>11229</v>
      </c>
      <c r="K203" s="277">
        <f t="shared" ref="K203:K252" si="81">+F203-J203</f>
        <v>178771</v>
      </c>
      <c r="L203" s="277">
        <f t="shared" si="79"/>
        <v>33275.687291666669</v>
      </c>
      <c r="M203" s="277"/>
      <c r="N203" s="279">
        <v>25</v>
      </c>
      <c r="O203" s="277">
        <f>+N203+I203+H203+G203+L203</f>
        <v>44529.687291666669</v>
      </c>
      <c r="P203" s="279">
        <f>+F203-O203</f>
        <v>145470.31270833334</v>
      </c>
    </row>
    <row r="204" spans="1:17" s="281" customFormat="1" ht="35.1" customHeight="1" x14ac:dyDescent="0.2">
      <c r="A204" s="76">
        <f>+A203+1</f>
        <v>105</v>
      </c>
      <c r="B204" s="75" t="s">
        <v>98</v>
      </c>
      <c r="C204" s="76" t="s">
        <v>399</v>
      </c>
      <c r="D204" s="75" t="s">
        <v>93</v>
      </c>
      <c r="E204" s="75" t="s">
        <v>119</v>
      </c>
      <c r="F204" s="278">
        <v>70000</v>
      </c>
      <c r="G204" s="278">
        <f t="shared" ref="G204" si="82">F204*2.87%</f>
        <v>2009</v>
      </c>
      <c r="H204" s="278">
        <f t="shared" ref="H204" si="83">+F204*3.04%</f>
        <v>2128</v>
      </c>
      <c r="I204" s="278">
        <v>1715.46</v>
      </c>
      <c r="J204" s="277">
        <f>+G204+H204+I204</f>
        <v>5852.46</v>
      </c>
      <c r="K204" s="277">
        <f>+F204-J204</f>
        <v>64147.54</v>
      </c>
      <c r="L204" s="277">
        <f t="shared" si="79"/>
        <v>5025.3578333333326</v>
      </c>
      <c r="M204" s="277"/>
      <c r="N204" s="279">
        <v>7169.43</v>
      </c>
      <c r="O204" s="277">
        <f>+N204+I204+H204+G204+L204</f>
        <v>18047.247833333331</v>
      </c>
      <c r="P204" s="279">
        <f>+F204-O204</f>
        <v>51952.752166666673</v>
      </c>
      <c r="Q204" s="192"/>
    </row>
    <row r="205" spans="1:17" s="192" customFormat="1" ht="35.1" customHeight="1" thickBot="1" x14ac:dyDescent="0.25">
      <c r="A205" s="285" t="s">
        <v>122</v>
      </c>
      <c r="B205" s="286"/>
      <c r="C205" s="286"/>
      <c r="D205" s="286"/>
      <c r="E205" s="302"/>
      <c r="F205" s="287">
        <f>SUM(F203:F204)</f>
        <v>260000</v>
      </c>
      <c r="G205" s="287">
        <f t="shared" ref="G205:P205" si="84">SUM(G203:G204)</f>
        <v>7462</v>
      </c>
      <c r="H205" s="287">
        <f t="shared" si="84"/>
        <v>7904</v>
      </c>
      <c r="I205" s="287">
        <f t="shared" si="84"/>
        <v>1715.46</v>
      </c>
      <c r="J205" s="287">
        <f t="shared" si="84"/>
        <v>17081.46</v>
      </c>
      <c r="K205" s="287">
        <f t="shared" si="84"/>
        <v>242918.54</v>
      </c>
      <c r="L205" s="287">
        <f>SUM(L203:L204)</f>
        <v>38301.045125000004</v>
      </c>
      <c r="M205" s="287"/>
      <c r="N205" s="287">
        <f t="shared" si="84"/>
        <v>7194.43</v>
      </c>
      <c r="O205" s="287">
        <f t="shared" si="84"/>
        <v>62576.935125000004</v>
      </c>
      <c r="P205" s="287">
        <f t="shared" si="84"/>
        <v>197423.06487500001</v>
      </c>
    </row>
    <row r="206" spans="1:17" s="192" customFormat="1" ht="35.1" customHeight="1" thickBot="1" x14ac:dyDescent="0.25">
      <c r="A206" s="270" t="s">
        <v>282</v>
      </c>
      <c r="B206" s="271"/>
      <c r="C206" s="271"/>
      <c r="D206" s="271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</row>
    <row r="207" spans="1:17" s="281" customFormat="1" ht="35.1" customHeight="1" x14ac:dyDescent="0.2">
      <c r="A207" s="299">
        <f>+A204+1</f>
        <v>106</v>
      </c>
      <c r="B207" s="276" t="s">
        <v>11</v>
      </c>
      <c r="C207" s="275" t="s">
        <v>400</v>
      </c>
      <c r="D207" s="282" t="s">
        <v>109</v>
      </c>
      <c r="E207" s="75" t="s">
        <v>118</v>
      </c>
      <c r="F207" s="70">
        <v>145000</v>
      </c>
      <c r="G207" s="70">
        <f>F207*2.87%</f>
        <v>4161.5</v>
      </c>
      <c r="H207" s="70">
        <f>+F207*3.04%</f>
        <v>4408</v>
      </c>
      <c r="I207" s="70"/>
      <c r="J207" s="70">
        <f t="shared" si="78"/>
        <v>8569.5</v>
      </c>
      <c r="K207" s="70">
        <f t="shared" si="81"/>
        <v>136430.5</v>
      </c>
      <c r="L207" s="70">
        <f>+IF(K207*12&lt;=416220.01,0,IF(K207*12&lt;=624329.01,(((K207*12-416220.01)*0.15)/12),IF((K207*12&lt;=867123.01),(31216+0.2*(K207*12-624329.01))/12,((79776+0.25*(K207*12-867123.01))/12))))-M207</f>
        <v>22690.562291666665</v>
      </c>
      <c r="M207" s="70"/>
      <c r="N207" s="90">
        <v>2185</v>
      </c>
      <c r="O207" s="277">
        <f>+N207+I207+H207+G207+L207</f>
        <v>33445.062291666662</v>
      </c>
      <c r="P207" s="90">
        <f>+F207-O207</f>
        <v>111554.93770833334</v>
      </c>
      <c r="Q207" s="192"/>
    </row>
    <row r="208" spans="1:17" s="280" customFormat="1" ht="35.1" customHeight="1" x14ac:dyDescent="0.2">
      <c r="A208" s="297">
        <f>+A207+1</f>
        <v>107</v>
      </c>
      <c r="B208" s="75" t="s">
        <v>283</v>
      </c>
      <c r="C208" s="76" t="s">
        <v>399</v>
      </c>
      <c r="D208" s="75" t="s">
        <v>110</v>
      </c>
      <c r="E208" s="75" t="s">
        <v>119</v>
      </c>
      <c r="F208" s="278">
        <v>70000</v>
      </c>
      <c r="G208" s="69">
        <f>F208*2.87%</f>
        <v>2009</v>
      </c>
      <c r="H208" s="69">
        <f>+F208*3.04%</f>
        <v>2128</v>
      </c>
      <c r="I208" s="70"/>
      <c r="J208" s="70">
        <f t="shared" si="78"/>
        <v>4137</v>
      </c>
      <c r="K208" s="70">
        <f t="shared" si="81"/>
        <v>65863</v>
      </c>
      <c r="L208" s="70">
        <f>+IF(K208*12&lt;=416220.01,0,IF(K208*12&lt;=624329.01,(((K208*12-416220.01)*0.15)/12),IF((K208*12&lt;=867123.01),(31216+0.2*(K208*12-624329.01))/12,((79776+0.25*(K208*12-867123.01))/12))))-M208</f>
        <v>5368.4498333333331</v>
      </c>
      <c r="M208" s="70"/>
      <c r="N208" s="90">
        <f>21844.41+25</f>
        <v>21869.41</v>
      </c>
      <c r="O208" s="277">
        <f>+N208+I208+H208+G208+L208</f>
        <v>31374.859833333332</v>
      </c>
      <c r="P208" s="90">
        <f>+F208-O208</f>
        <v>38625.140166666664</v>
      </c>
      <c r="Q208" s="193"/>
    </row>
    <row r="209" spans="1:17" s="281" customFormat="1" ht="35.1" customHeight="1" x14ac:dyDescent="0.2">
      <c r="A209" s="299">
        <f>+A208+1</f>
        <v>108</v>
      </c>
      <c r="B209" s="75" t="s">
        <v>333</v>
      </c>
      <c r="C209" s="76" t="s">
        <v>400</v>
      </c>
      <c r="D209" s="75" t="s">
        <v>678</v>
      </c>
      <c r="E209" s="75" t="s">
        <v>118</v>
      </c>
      <c r="F209" s="278">
        <v>45000</v>
      </c>
      <c r="G209" s="69">
        <f>F209*2.87%</f>
        <v>1291.5</v>
      </c>
      <c r="H209" s="69">
        <f>+F209*3.04%</f>
        <v>1368</v>
      </c>
      <c r="I209" s="69"/>
      <c r="J209" s="70">
        <f t="shared" si="78"/>
        <v>2659.5</v>
      </c>
      <c r="K209" s="70">
        <f t="shared" si="81"/>
        <v>42340.5</v>
      </c>
      <c r="L209" s="70">
        <f>+IF(K209*12&lt;=416220.01,0,IF(K209*12&lt;=624329.01,(((K209*12-416220.01)*0.15)/12),IF((K209*12&lt;=867123.01),(31216+0.2*(K209*12-624329.01))/12,((79776+0.25*(K209*12-867123.01))/12))))-M209</f>
        <v>1148.3248749999998</v>
      </c>
      <c r="M209" s="70"/>
      <c r="N209" s="90">
        <v>6065</v>
      </c>
      <c r="O209" s="277">
        <f>+N209+I209+H209+G209+L209</f>
        <v>9872.8248750000002</v>
      </c>
      <c r="P209" s="296">
        <f>+F209-O209</f>
        <v>35127.175125000002</v>
      </c>
      <c r="Q209" s="192"/>
    </row>
    <row r="210" spans="1:17" s="192" customFormat="1" ht="35.1" customHeight="1" x14ac:dyDescent="0.2">
      <c r="A210" s="285" t="s">
        <v>122</v>
      </c>
      <c r="B210" s="286"/>
      <c r="C210" s="286"/>
      <c r="D210" s="286"/>
      <c r="E210" s="302"/>
      <c r="F210" s="287">
        <f>SUM(F207:F209)</f>
        <v>260000</v>
      </c>
      <c r="G210" s="287">
        <f t="shared" ref="G210:P210" si="85">SUM(G207:G209)</f>
        <v>7462</v>
      </c>
      <c r="H210" s="287">
        <f t="shared" si="85"/>
        <v>7904</v>
      </c>
      <c r="I210" s="287">
        <f t="shared" si="85"/>
        <v>0</v>
      </c>
      <c r="J210" s="287">
        <f t="shared" si="85"/>
        <v>15366</v>
      </c>
      <c r="K210" s="287">
        <f t="shared" si="85"/>
        <v>244634</v>
      </c>
      <c r="L210" s="287">
        <f t="shared" si="85"/>
        <v>29207.336999999996</v>
      </c>
      <c r="M210" s="287"/>
      <c r="N210" s="287">
        <f t="shared" si="85"/>
        <v>30119.41</v>
      </c>
      <c r="O210" s="287">
        <f t="shared" si="85"/>
        <v>74692.747000000003</v>
      </c>
      <c r="P210" s="287">
        <f t="shared" si="85"/>
        <v>185307.25300000003</v>
      </c>
    </row>
    <row r="211" spans="1:17" s="192" customFormat="1" ht="35.1" customHeight="1" thickBot="1" x14ac:dyDescent="0.25">
      <c r="A211" s="263"/>
      <c r="B211" s="191"/>
      <c r="C211" s="263"/>
      <c r="D211" s="290"/>
      <c r="E211" s="290"/>
      <c r="G211" s="193"/>
      <c r="H211" s="193"/>
      <c r="I211" s="193"/>
      <c r="J211" s="193"/>
      <c r="K211" s="193"/>
      <c r="L211" s="193"/>
      <c r="M211" s="193"/>
      <c r="N211" s="193"/>
      <c r="O211" s="193"/>
      <c r="P211" s="193"/>
    </row>
    <row r="212" spans="1:17" s="303" customFormat="1" ht="35.1" customHeight="1" thickBot="1" x14ac:dyDescent="0.25">
      <c r="A212" s="270" t="s">
        <v>284</v>
      </c>
      <c r="B212" s="271"/>
      <c r="C212" s="271"/>
      <c r="D212" s="271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</row>
    <row r="213" spans="1:17" s="288" customFormat="1" ht="35.1" customHeight="1" thickBot="1" x14ac:dyDescent="0.25">
      <c r="A213" s="192"/>
      <c r="B213" s="192"/>
      <c r="C213" s="289"/>
      <c r="D213" s="192"/>
      <c r="E213" s="192"/>
      <c r="F213" s="192"/>
      <c r="G213" s="192"/>
      <c r="H213" s="192"/>
      <c r="I213" s="192"/>
      <c r="J213" s="192"/>
      <c r="K213" s="192"/>
      <c r="L213" s="192"/>
      <c r="M213" s="192"/>
      <c r="N213" s="192"/>
      <c r="O213" s="192"/>
      <c r="P213" s="192"/>
    </row>
    <row r="214" spans="1:17" s="281" customFormat="1" ht="35.1" customHeight="1" thickBot="1" x14ac:dyDescent="0.25">
      <c r="A214" s="291" t="s">
        <v>286</v>
      </c>
      <c r="B214" s="292"/>
      <c r="C214" s="292"/>
      <c r="D214" s="292"/>
      <c r="E214" s="292"/>
      <c r="F214" s="292"/>
      <c r="G214" s="292"/>
      <c r="H214" s="292"/>
      <c r="I214" s="292"/>
      <c r="J214" s="292"/>
      <c r="K214" s="292"/>
      <c r="L214" s="292"/>
      <c r="M214" s="292"/>
      <c r="N214" s="292"/>
      <c r="O214" s="292"/>
      <c r="P214" s="292"/>
      <c r="Q214" s="192"/>
    </row>
    <row r="215" spans="1:17" s="192" customFormat="1" ht="35.1" customHeight="1" x14ac:dyDescent="0.2">
      <c r="A215" s="299">
        <f>+A209+1</f>
        <v>109</v>
      </c>
      <c r="B215" s="276" t="s">
        <v>287</v>
      </c>
      <c r="C215" s="275" t="s">
        <v>400</v>
      </c>
      <c r="D215" s="282" t="s">
        <v>288</v>
      </c>
      <c r="E215" s="300" t="s">
        <v>118</v>
      </c>
      <c r="F215" s="70">
        <v>145000</v>
      </c>
      <c r="G215" s="70">
        <f>F215*2.87%</f>
        <v>4161.5</v>
      </c>
      <c r="H215" s="70">
        <f>F215*3.04%</f>
        <v>4408</v>
      </c>
      <c r="I215" s="70">
        <v>1715.46</v>
      </c>
      <c r="J215" s="70">
        <f t="shared" si="78"/>
        <v>10284.959999999999</v>
      </c>
      <c r="K215" s="70">
        <f t="shared" si="81"/>
        <v>134715.04</v>
      </c>
      <c r="L215" s="70">
        <f>+IF(K215*12&lt;=416220.01,0,IF(K215*12&lt;=624329.01,(((K215*12-416220.01)*0.15)/12),IF((K215*12&lt;=867123.01),(31216+0.2*(K215*12-624329.01))/12,((79776+0.25*(K215*12-867123.01))/12))))-M215</f>
        <v>22261.697291666667</v>
      </c>
      <c r="M215" s="70"/>
      <c r="N215" s="90">
        <v>25</v>
      </c>
      <c r="O215" s="70">
        <f>+N215+I215+H215+G215+L215</f>
        <v>32571.657291666666</v>
      </c>
      <c r="P215" s="70">
        <f>+F215-O215</f>
        <v>112428.34270833334</v>
      </c>
    </row>
    <row r="216" spans="1:17" s="192" customFormat="1" ht="35.1" customHeight="1" x14ac:dyDescent="0.2">
      <c r="A216" s="297">
        <f>+A215+1</f>
        <v>110</v>
      </c>
      <c r="B216" s="75" t="s">
        <v>13</v>
      </c>
      <c r="C216" s="76" t="s">
        <v>400</v>
      </c>
      <c r="D216" s="75" t="s">
        <v>289</v>
      </c>
      <c r="E216" s="300" t="s">
        <v>119</v>
      </c>
      <c r="F216" s="69">
        <v>80000</v>
      </c>
      <c r="G216" s="69">
        <f>F216*2.87%</f>
        <v>2296</v>
      </c>
      <c r="H216" s="69">
        <f>+F216*3.04%</f>
        <v>2432</v>
      </c>
      <c r="I216" s="69">
        <v>5146.38</v>
      </c>
      <c r="J216" s="70">
        <f t="shared" si="78"/>
        <v>9874.380000000001</v>
      </c>
      <c r="K216" s="70">
        <f t="shared" si="81"/>
        <v>70125.62</v>
      </c>
      <c r="L216" s="70">
        <f>+IF(K216*12&lt;=416220.01,0,IF(K216*12&lt;=624329.01,(((K216*12-416220.01)*0.15)/12),IF((K216*12&lt;=867123.01),(31216+0.2*(K216*12-624329.01))/12,((79776+0.25*(K216*12-867123.01))/12))))-M216</f>
        <v>6220.9738333333325</v>
      </c>
      <c r="M216" s="70"/>
      <c r="N216" s="90">
        <v>325</v>
      </c>
      <c r="O216" s="70">
        <f>+N216+I216+H216+G216+L216</f>
        <v>16420.353833333334</v>
      </c>
      <c r="P216" s="70">
        <f>+F216-O216</f>
        <v>63579.646166666666</v>
      </c>
    </row>
    <row r="217" spans="1:17" s="192" customFormat="1" ht="35.1" customHeight="1" x14ac:dyDescent="0.2">
      <c r="A217" s="285" t="s">
        <v>122</v>
      </c>
      <c r="B217" s="286"/>
      <c r="C217" s="286"/>
      <c r="D217" s="286"/>
      <c r="E217" s="302"/>
      <c r="F217" s="287">
        <f>SUM(F215:F216)</f>
        <v>225000</v>
      </c>
      <c r="G217" s="287">
        <f t="shared" ref="G217:P217" si="86">SUM(G215:G216)</f>
        <v>6457.5</v>
      </c>
      <c r="H217" s="287">
        <f t="shared" si="86"/>
        <v>6840</v>
      </c>
      <c r="I217" s="287">
        <f t="shared" si="86"/>
        <v>6861.84</v>
      </c>
      <c r="J217" s="287">
        <f t="shared" si="86"/>
        <v>20159.34</v>
      </c>
      <c r="K217" s="287">
        <f t="shared" si="86"/>
        <v>204840.66</v>
      </c>
      <c r="L217" s="287">
        <f t="shared" si="86"/>
        <v>28482.671125000001</v>
      </c>
      <c r="M217" s="287"/>
      <c r="N217" s="287">
        <f t="shared" si="86"/>
        <v>350</v>
      </c>
      <c r="O217" s="287">
        <f t="shared" si="86"/>
        <v>48992.011125000005</v>
      </c>
      <c r="P217" s="287">
        <f t="shared" si="86"/>
        <v>176007.98887500001</v>
      </c>
    </row>
    <row r="218" spans="1:17" s="281" customFormat="1" ht="35.1" customHeight="1" thickBot="1" x14ac:dyDescent="0.25">
      <c r="A218" s="190"/>
      <c r="B218" s="190"/>
      <c r="C218" s="190"/>
      <c r="D218" s="190"/>
      <c r="E218" s="190"/>
      <c r="F218" s="280"/>
      <c r="G218" s="280"/>
      <c r="H218" s="280"/>
      <c r="I218" s="280"/>
      <c r="J218" s="280"/>
      <c r="K218" s="280"/>
      <c r="L218" s="280"/>
      <c r="M218" s="280"/>
      <c r="N218" s="280"/>
      <c r="O218" s="280"/>
      <c r="P218" s="280"/>
      <c r="Q218" s="192"/>
    </row>
    <row r="219" spans="1:17" s="315" customFormat="1" ht="35.1" customHeight="1" thickBot="1" x14ac:dyDescent="0.25">
      <c r="A219" s="291" t="s">
        <v>290</v>
      </c>
      <c r="B219" s="292"/>
      <c r="C219" s="292"/>
      <c r="D219" s="292"/>
      <c r="E219" s="292"/>
      <c r="F219" s="292"/>
      <c r="G219" s="292"/>
      <c r="H219" s="292"/>
      <c r="I219" s="292"/>
      <c r="J219" s="292"/>
      <c r="K219" s="292"/>
      <c r="L219" s="292"/>
      <c r="M219" s="292"/>
      <c r="N219" s="292"/>
      <c r="O219" s="292"/>
      <c r="P219" s="292"/>
      <c r="Q219" s="303"/>
    </row>
    <row r="220" spans="1:17" s="315" customFormat="1" ht="35.1" customHeight="1" x14ac:dyDescent="0.2">
      <c r="A220" s="297">
        <f>+A216+1</f>
        <v>111</v>
      </c>
      <c r="B220" s="75" t="s">
        <v>106</v>
      </c>
      <c r="C220" s="76" t="s">
        <v>400</v>
      </c>
      <c r="D220" s="75" t="s">
        <v>107</v>
      </c>
      <c r="E220" s="75" t="s">
        <v>119</v>
      </c>
      <c r="F220" s="278">
        <v>100000</v>
      </c>
      <c r="G220" s="69">
        <f>F220*2.87%</f>
        <v>2870</v>
      </c>
      <c r="H220" s="69">
        <f>+F220*3.04%</f>
        <v>3040</v>
      </c>
      <c r="I220" s="69"/>
      <c r="J220" s="70">
        <f t="shared" si="78"/>
        <v>5910</v>
      </c>
      <c r="K220" s="70">
        <f>+F220-J220</f>
        <v>94090</v>
      </c>
      <c r="L220" s="70">
        <f>+IF(K220*12&lt;=416220.01,0,IF(K220*12&lt;=624329.01,(((K220*12-416220.01)*0.15)/12),IF((K220*12&lt;=867123.01),(31216+0.2*(K220*12-624329.01))/12,((79776+0.25*(K220*12-867123.01))/12))))-M220</f>
        <v>12105.437291666667</v>
      </c>
      <c r="M220" s="70"/>
      <c r="N220" s="279">
        <v>25</v>
      </c>
      <c r="O220" s="277">
        <f>+N220+I220+H220+G220+L220</f>
        <v>18040.437291666669</v>
      </c>
      <c r="P220" s="70">
        <f>+F220-O220</f>
        <v>81959.562708333338</v>
      </c>
      <c r="Q220" s="303"/>
    </row>
    <row r="221" spans="1:17" s="192" customFormat="1" ht="35.1" customHeight="1" x14ac:dyDescent="0.2">
      <c r="A221" s="285" t="s">
        <v>122</v>
      </c>
      <c r="B221" s="286"/>
      <c r="C221" s="286"/>
      <c r="D221" s="286"/>
      <c r="E221" s="302"/>
      <c r="F221" s="287">
        <f>SUM(F220)</f>
        <v>100000</v>
      </c>
      <c r="G221" s="287">
        <f t="shared" ref="G221:P221" si="87">SUM(G220)</f>
        <v>2870</v>
      </c>
      <c r="H221" s="287">
        <f t="shared" si="87"/>
        <v>3040</v>
      </c>
      <c r="I221" s="287">
        <f t="shared" si="87"/>
        <v>0</v>
      </c>
      <c r="J221" s="287">
        <f t="shared" si="87"/>
        <v>5910</v>
      </c>
      <c r="K221" s="287">
        <f t="shared" si="87"/>
        <v>94090</v>
      </c>
      <c r="L221" s="287">
        <f t="shared" si="87"/>
        <v>12105.437291666667</v>
      </c>
      <c r="M221" s="287"/>
      <c r="N221" s="287">
        <f t="shared" si="87"/>
        <v>25</v>
      </c>
      <c r="O221" s="287">
        <f t="shared" si="87"/>
        <v>18040.437291666669</v>
      </c>
      <c r="P221" s="287">
        <f t="shared" si="87"/>
        <v>81959.562708333338</v>
      </c>
    </row>
    <row r="222" spans="1:17" s="192" customFormat="1" ht="35.1" customHeight="1" thickBot="1" x14ac:dyDescent="0.25">
      <c r="A222" s="289"/>
      <c r="B222" s="324"/>
      <c r="C222" s="325"/>
      <c r="D222" s="324"/>
      <c r="E222" s="324"/>
      <c r="F222" s="326"/>
    </row>
    <row r="223" spans="1:17" s="281" customFormat="1" ht="35.1" customHeight="1" x14ac:dyDescent="0.2">
      <c r="A223" s="337" t="s">
        <v>197</v>
      </c>
      <c r="B223" s="338"/>
      <c r="C223" s="338"/>
      <c r="D223" s="338"/>
      <c r="E223" s="338"/>
      <c r="F223" s="338"/>
      <c r="G223" s="338"/>
      <c r="H223" s="338"/>
      <c r="I223" s="338"/>
      <c r="J223" s="338"/>
      <c r="K223" s="338"/>
      <c r="L223" s="338"/>
      <c r="M223" s="338"/>
      <c r="N223" s="338"/>
      <c r="O223" s="338"/>
      <c r="P223" s="338"/>
      <c r="Q223" s="192"/>
    </row>
    <row r="224" spans="1:17" s="281" customFormat="1" ht="35.1" customHeight="1" x14ac:dyDescent="0.2">
      <c r="A224" s="297">
        <f>+A220+1</f>
        <v>112</v>
      </c>
      <c r="B224" s="75" t="s">
        <v>679</v>
      </c>
      <c r="C224" s="76" t="s">
        <v>400</v>
      </c>
      <c r="D224" s="75" t="s">
        <v>680</v>
      </c>
      <c r="E224" s="331" t="s">
        <v>219</v>
      </c>
      <c r="F224" s="278">
        <v>60000</v>
      </c>
      <c r="G224" s="69">
        <f>F224*2.87%</f>
        <v>1722</v>
      </c>
      <c r="H224" s="69">
        <f>+F224*3.04%</f>
        <v>1824</v>
      </c>
      <c r="I224" s="69"/>
      <c r="J224" s="70">
        <f>+G224+H224+I224</f>
        <v>3546</v>
      </c>
      <c r="K224" s="70">
        <f>+F224-J224</f>
        <v>56454</v>
      </c>
      <c r="L224" s="70">
        <f>+IF(K224*12&lt;=416220.01,0,IF(K224*12&lt;=624329.01,(((K224*12-416220.01)*0.15)/12),IF((K224*12&lt;=867123.01),(31216+0.2*(K224*12-624329.01))/12,((79776+0.25*(K224*12-867123.01))/12))))-M224</f>
        <v>3486.6498333333329</v>
      </c>
      <c r="M224" s="70"/>
      <c r="N224" s="90">
        <v>8223.19</v>
      </c>
      <c r="O224" s="277">
        <f>+N224+I224+H224+G224+L224</f>
        <v>15255.839833333333</v>
      </c>
      <c r="P224" s="70">
        <f>+F224-O224</f>
        <v>44744.160166666668</v>
      </c>
      <c r="Q224" s="192"/>
    </row>
    <row r="225" spans="1:17" s="281" customFormat="1" ht="35.1" customHeight="1" x14ac:dyDescent="0.2">
      <c r="A225" s="297">
        <f>+A224+1</f>
        <v>113</v>
      </c>
      <c r="B225" s="75" t="s">
        <v>537</v>
      </c>
      <c r="C225" s="76" t="s">
        <v>400</v>
      </c>
      <c r="D225" s="75" t="s">
        <v>19</v>
      </c>
      <c r="E225" s="331" t="s">
        <v>219</v>
      </c>
      <c r="F225" s="278">
        <v>35000</v>
      </c>
      <c r="G225" s="69">
        <f>F225*2.87%</f>
        <v>1004.5</v>
      </c>
      <c r="H225" s="69">
        <f>+F225*3.04%</f>
        <v>1064</v>
      </c>
      <c r="I225" s="69"/>
      <c r="J225" s="70">
        <f t="shared" si="78"/>
        <v>2068.5</v>
      </c>
      <c r="K225" s="70">
        <f t="shared" si="81"/>
        <v>32931.5</v>
      </c>
      <c r="L225" s="70">
        <f t="shared" ref="L225" si="88">+IF(K225*12&lt;=416220.01,0,IF(K225*12&lt;=624329.01,(((K225*12-416220.01)*0.15)/12),IF((K225*12&lt;=867123.01),(31216+0.2*(K225*12-624329.01))/12,((79776+0.25*(K225*12-867123.01))/12))))</f>
        <v>0</v>
      </c>
      <c r="M225" s="70"/>
      <c r="N225" s="69">
        <v>4020.93</v>
      </c>
      <c r="O225" s="277">
        <f>+N225+I225+H225+G225+L225</f>
        <v>6089.43</v>
      </c>
      <c r="P225" s="70">
        <f>+F225-O225</f>
        <v>28910.57</v>
      </c>
      <c r="Q225" s="192"/>
    </row>
    <row r="226" spans="1:17" s="192" customFormat="1" ht="35.1" customHeight="1" x14ac:dyDescent="0.2">
      <c r="A226" s="339">
        <f>+A225+1</f>
        <v>114</v>
      </c>
      <c r="B226" s="75" t="s">
        <v>204</v>
      </c>
      <c r="C226" s="323" t="s">
        <v>400</v>
      </c>
      <c r="D226" s="75" t="s">
        <v>594</v>
      </c>
      <c r="E226" s="331" t="s">
        <v>219</v>
      </c>
      <c r="F226" s="278">
        <v>25000</v>
      </c>
      <c r="G226" s="69">
        <f>F226*2.87%</f>
        <v>717.5</v>
      </c>
      <c r="H226" s="69">
        <f>+F226*3.04%</f>
        <v>760</v>
      </c>
      <c r="I226" s="69">
        <v>0</v>
      </c>
      <c r="J226" s="70">
        <f t="shared" ref="J226" si="89">+G226+H226+I226</f>
        <v>1477.5</v>
      </c>
      <c r="K226" s="70">
        <v>23522.5</v>
      </c>
      <c r="L226" s="70">
        <v>0</v>
      </c>
      <c r="M226" s="69"/>
      <c r="N226" s="69">
        <v>4419.2</v>
      </c>
      <c r="O226" s="277">
        <f>+N226+I226+H226+G226+L226</f>
        <v>5896.7</v>
      </c>
      <c r="P226" s="70">
        <f>+F226-O226</f>
        <v>19103.3</v>
      </c>
    </row>
    <row r="227" spans="1:17" s="192" customFormat="1" ht="35.1" customHeight="1" x14ac:dyDescent="0.2">
      <c r="A227" s="285" t="s">
        <v>122</v>
      </c>
      <c r="B227" s="286"/>
      <c r="C227" s="286"/>
      <c r="D227" s="286"/>
      <c r="E227" s="302"/>
      <c r="F227" s="287">
        <f>SUM(F224:F226)</f>
        <v>120000</v>
      </c>
      <c r="G227" s="287">
        <f t="shared" ref="G227:P227" si="90">SUM(G224:G226)</f>
        <v>3444</v>
      </c>
      <c r="H227" s="287">
        <f t="shared" si="90"/>
        <v>3648</v>
      </c>
      <c r="I227" s="287">
        <f t="shared" si="90"/>
        <v>0</v>
      </c>
      <c r="J227" s="287">
        <f t="shared" si="90"/>
        <v>7092</v>
      </c>
      <c r="K227" s="287">
        <f t="shared" si="90"/>
        <v>112908</v>
      </c>
      <c r="L227" s="287">
        <f t="shared" si="90"/>
        <v>3486.6498333333329</v>
      </c>
      <c r="M227" s="287">
        <f t="shared" si="90"/>
        <v>0</v>
      </c>
      <c r="N227" s="287">
        <f t="shared" si="90"/>
        <v>16663.32</v>
      </c>
      <c r="O227" s="287">
        <f t="shared" si="90"/>
        <v>27241.969833333333</v>
      </c>
      <c r="P227" s="287">
        <f t="shared" si="90"/>
        <v>92758.030166666678</v>
      </c>
    </row>
    <row r="228" spans="1:17" s="281" customFormat="1" ht="35.1" customHeight="1" thickBot="1" x14ac:dyDescent="0.25">
      <c r="A228" s="340"/>
      <c r="B228" s="341"/>
      <c r="C228" s="190"/>
      <c r="D228" s="342"/>
      <c r="E228" s="342"/>
      <c r="F228" s="288"/>
      <c r="G228" s="288"/>
      <c r="H228" s="288"/>
      <c r="I228" s="288"/>
      <c r="J228" s="288"/>
      <c r="K228" s="288"/>
      <c r="L228" s="288"/>
      <c r="M228" s="288"/>
      <c r="N228" s="288"/>
      <c r="O228" s="288"/>
      <c r="P228" s="288"/>
      <c r="Q228" s="192"/>
    </row>
    <row r="229" spans="1:17" s="192" customFormat="1" ht="35.1" customHeight="1" thickBot="1" x14ac:dyDescent="0.25">
      <c r="A229" s="291" t="s">
        <v>82</v>
      </c>
      <c r="B229" s="292"/>
      <c r="C229" s="292"/>
      <c r="D229" s="292"/>
      <c r="E229" s="292"/>
      <c r="F229" s="292"/>
      <c r="G229" s="292"/>
      <c r="H229" s="292"/>
      <c r="I229" s="292"/>
      <c r="J229" s="292"/>
      <c r="K229" s="292"/>
      <c r="L229" s="292"/>
      <c r="M229" s="292"/>
      <c r="N229" s="292"/>
      <c r="O229" s="292"/>
      <c r="P229" s="292"/>
    </row>
    <row r="230" spans="1:17" s="192" customFormat="1" ht="35.1" customHeight="1" x14ac:dyDescent="0.2">
      <c r="A230" s="297">
        <f>+A226+1</f>
        <v>115</v>
      </c>
      <c r="B230" s="75" t="s">
        <v>9</v>
      </c>
      <c r="C230" s="76" t="s">
        <v>400</v>
      </c>
      <c r="D230" s="75" t="s">
        <v>91</v>
      </c>
      <c r="E230" s="75" t="s">
        <v>119</v>
      </c>
      <c r="F230" s="278">
        <v>60000</v>
      </c>
      <c r="G230" s="278">
        <f>F230*2.87%</f>
        <v>1722</v>
      </c>
      <c r="H230" s="69">
        <f>+F230*3.04%</f>
        <v>1824</v>
      </c>
      <c r="I230" s="69"/>
      <c r="J230" s="70">
        <f t="shared" si="78"/>
        <v>3546</v>
      </c>
      <c r="K230" s="70">
        <f t="shared" si="81"/>
        <v>56454</v>
      </c>
      <c r="L230" s="70">
        <f>+IF(K230*12&lt;=416220.01,0,IF(K230*12&lt;=624329.01,(((K230*12-416220.01)*0.15)/12),IF((K230*12&lt;=867123.01),(31216+0.2*(K230*12-624329.01))/12,((79776+0.25*(K230*12-867123.01))/12))))-M230</f>
        <v>3486.6498333333329</v>
      </c>
      <c r="M230" s="70"/>
      <c r="N230" s="69">
        <v>2625</v>
      </c>
      <c r="O230" s="277">
        <f>+N230+I230+H230+G230+L230</f>
        <v>9657.6498333333329</v>
      </c>
      <c r="P230" s="70">
        <f>+F230-O230</f>
        <v>50342.350166666671</v>
      </c>
    </row>
    <row r="231" spans="1:17" s="192" customFormat="1" ht="35.1" customHeight="1" x14ac:dyDescent="0.2">
      <c r="A231" s="285" t="s">
        <v>122</v>
      </c>
      <c r="B231" s="286"/>
      <c r="C231" s="286"/>
      <c r="D231" s="286"/>
      <c r="E231" s="302"/>
      <c r="F231" s="287">
        <f>SUM(F230:F230)</f>
        <v>60000</v>
      </c>
      <c r="G231" s="287">
        <f t="shared" ref="G231:P231" si="91">SUM(G230:G230)</f>
        <v>1722</v>
      </c>
      <c r="H231" s="287">
        <f t="shared" si="91"/>
        <v>1824</v>
      </c>
      <c r="I231" s="287">
        <f t="shared" si="91"/>
        <v>0</v>
      </c>
      <c r="J231" s="287">
        <f t="shared" si="91"/>
        <v>3546</v>
      </c>
      <c r="K231" s="287">
        <f t="shared" si="91"/>
        <v>56454</v>
      </c>
      <c r="L231" s="287">
        <f t="shared" si="91"/>
        <v>3486.6498333333329</v>
      </c>
      <c r="M231" s="287"/>
      <c r="N231" s="287">
        <f t="shared" si="91"/>
        <v>2625</v>
      </c>
      <c r="O231" s="287">
        <f t="shared" si="91"/>
        <v>9657.6498333333329</v>
      </c>
      <c r="P231" s="287">
        <f t="shared" si="91"/>
        <v>50342.350166666671</v>
      </c>
    </row>
    <row r="232" spans="1:17" s="192" customFormat="1" ht="35.1" customHeight="1" thickBot="1" x14ac:dyDescent="0.25">
      <c r="A232" s="190"/>
      <c r="B232" s="190"/>
      <c r="C232" s="190"/>
      <c r="D232" s="190"/>
      <c r="E232" s="190"/>
      <c r="F232" s="280"/>
      <c r="G232" s="280"/>
      <c r="H232" s="280"/>
      <c r="I232" s="280"/>
      <c r="J232" s="280"/>
      <c r="K232" s="280"/>
      <c r="L232" s="280"/>
      <c r="M232" s="280"/>
      <c r="N232" s="280"/>
      <c r="O232" s="280"/>
      <c r="P232" s="280"/>
    </row>
    <row r="233" spans="1:17" s="192" customFormat="1" ht="35.1" customHeight="1" thickBot="1" x14ac:dyDescent="0.25">
      <c r="A233" s="291" t="s">
        <v>169</v>
      </c>
      <c r="B233" s="292"/>
      <c r="C233" s="292"/>
      <c r="D233" s="292"/>
      <c r="E233" s="292"/>
      <c r="F233" s="292"/>
      <c r="G233" s="292"/>
      <c r="H233" s="292"/>
      <c r="I233" s="292"/>
      <c r="J233" s="292"/>
      <c r="K233" s="292"/>
      <c r="L233" s="292"/>
      <c r="M233" s="292"/>
      <c r="N233" s="292"/>
      <c r="O233" s="292"/>
      <c r="P233" s="292"/>
    </row>
    <row r="234" spans="1:17" s="192" customFormat="1" ht="35.1" customHeight="1" x14ac:dyDescent="0.2">
      <c r="A234" s="76">
        <f>+A230+1</f>
        <v>116</v>
      </c>
      <c r="B234" s="75" t="s">
        <v>481</v>
      </c>
      <c r="C234" s="76" t="s">
        <v>399</v>
      </c>
      <c r="D234" s="75" t="s">
        <v>189</v>
      </c>
      <c r="E234" s="75" t="s">
        <v>219</v>
      </c>
      <c r="F234" s="278">
        <v>60000</v>
      </c>
      <c r="G234" s="278">
        <f>F234*2.87%</f>
        <v>1722</v>
      </c>
      <c r="H234" s="278">
        <f>+F234*3.04%</f>
        <v>1824</v>
      </c>
      <c r="I234" s="278"/>
      <c r="J234" s="70">
        <f>+G234+H234+I234</f>
        <v>3546</v>
      </c>
      <c r="K234" s="70">
        <f>+F234-J234</f>
        <v>56454</v>
      </c>
      <c r="L234" s="70">
        <f>+IF(K234*12&lt;=416220.01,0,IF(K234*12&lt;=624329.01,(((K234*12-416220.01)*0.15)/12),IF((K234*12&lt;=867123.01),(31216+0.2*(K234*12-624329.01))/12,((79776+0.25*(K234*12-867123.01))/12))))-M234</f>
        <v>3486.6498333333329</v>
      </c>
      <c r="M234" s="70"/>
      <c r="N234" s="296">
        <v>25</v>
      </c>
      <c r="O234" s="277">
        <f>+N234+I234+H234+G234+L234</f>
        <v>7057.6498333333329</v>
      </c>
      <c r="P234" s="277">
        <f>+F234-O234</f>
        <v>52942.350166666671</v>
      </c>
    </row>
    <row r="235" spans="1:17" s="281" customFormat="1" ht="35.1" customHeight="1" x14ac:dyDescent="0.2">
      <c r="A235" s="297">
        <f>+A234+1</f>
        <v>117</v>
      </c>
      <c r="B235" s="300" t="s">
        <v>292</v>
      </c>
      <c r="C235" s="297" t="s">
        <v>399</v>
      </c>
      <c r="D235" s="300" t="s">
        <v>6</v>
      </c>
      <c r="E235" s="300" t="s">
        <v>119</v>
      </c>
      <c r="F235" s="69">
        <v>49500</v>
      </c>
      <c r="G235" s="69">
        <f>F235*2.87%</f>
        <v>1420.65</v>
      </c>
      <c r="H235" s="69">
        <f>+F235*3.04%</f>
        <v>1504.8</v>
      </c>
      <c r="I235" s="69"/>
      <c r="J235" s="70">
        <f t="shared" si="78"/>
        <v>2925.45</v>
      </c>
      <c r="K235" s="70">
        <f t="shared" si="81"/>
        <v>46574.55</v>
      </c>
      <c r="L235" s="70">
        <v>0</v>
      </c>
      <c r="M235" s="70"/>
      <c r="N235" s="90">
        <v>125</v>
      </c>
      <c r="O235" s="277">
        <f>+N235+I235+H235+G235+L235</f>
        <v>3050.45</v>
      </c>
      <c r="P235" s="70">
        <f>+F235-O235</f>
        <v>46449.55</v>
      </c>
      <c r="Q235" s="192"/>
    </row>
    <row r="236" spans="1:17" s="281" customFormat="1" ht="35.1" customHeight="1" x14ac:dyDescent="0.2">
      <c r="A236" s="285" t="s">
        <v>122</v>
      </c>
      <c r="B236" s="286"/>
      <c r="C236" s="286"/>
      <c r="D236" s="286"/>
      <c r="E236" s="302"/>
      <c r="F236" s="287">
        <f t="shared" ref="F236:L236" si="92">SUM(F234:F235)</f>
        <v>109500</v>
      </c>
      <c r="G236" s="287">
        <f t="shared" si="92"/>
        <v>3142.65</v>
      </c>
      <c r="H236" s="287">
        <f t="shared" si="92"/>
        <v>3328.8</v>
      </c>
      <c r="I236" s="287">
        <f t="shared" si="92"/>
        <v>0</v>
      </c>
      <c r="J236" s="287">
        <f t="shared" si="92"/>
        <v>6471.45</v>
      </c>
      <c r="K236" s="287">
        <f t="shared" si="92"/>
        <v>103028.55</v>
      </c>
      <c r="L236" s="287">
        <f t="shared" si="92"/>
        <v>3486.6498333333329</v>
      </c>
      <c r="M236" s="287"/>
      <c r="N236" s="287">
        <f>SUM(N234:N235)</f>
        <v>150</v>
      </c>
      <c r="O236" s="287">
        <f t="shared" ref="O236:P236" si="93">SUM(O234:O235)</f>
        <v>10108.099833333334</v>
      </c>
      <c r="P236" s="287">
        <f t="shared" si="93"/>
        <v>99391.900166666674</v>
      </c>
      <c r="Q236" s="192"/>
    </row>
    <row r="237" spans="1:17" s="281" customFormat="1" ht="35.1" customHeight="1" thickBot="1" x14ac:dyDescent="0.25">
      <c r="A237" s="263"/>
      <c r="B237" s="191"/>
      <c r="C237" s="263"/>
      <c r="D237" s="191"/>
      <c r="E237" s="191"/>
      <c r="F237" s="192"/>
      <c r="G237" s="192"/>
      <c r="H237" s="192"/>
      <c r="I237" s="192"/>
      <c r="J237" s="192"/>
      <c r="K237" s="192"/>
      <c r="L237" s="192"/>
      <c r="M237" s="192"/>
      <c r="N237" s="192"/>
      <c r="O237" s="192"/>
      <c r="P237" s="192"/>
      <c r="Q237" s="192"/>
    </row>
    <row r="238" spans="1:17" s="192" customFormat="1" ht="35.1" customHeight="1" thickBot="1" x14ac:dyDescent="0.25">
      <c r="A238" s="291" t="s">
        <v>170</v>
      </c>
      <c r="B238" s="292"/>
      <c r="C238" s="292"/>
      <c r="D238" s="292"/>
      <c r="E238" s="292"/>
      <c r="F238" s="292"/>
      <c r="G238" s="292"/>
      <c r="H238" s="292"/>
      <c r="I238" s="292"/>
      <c r="J238" s="292"/>
      <c r="K238" s="292"/>
      <c r="L238" s="292"/>
      <c r="M238" s="292"/>
      <c r="N238" s="292"/>
      <c r="O238" s="292"/>
      <c r="P238" s="292"/>
    </row>
    <row r="239" spans="1:17" s="281" customFormat="1" ht="35.1" customHeight="1" x14ac:dyDescent="0.2">
      <c r="A239" s="297">
        <f>+A235+1</f>
        <v>118</v>
      </c>
      <c r="B239" s="75" t="s">
        <v>184</v>
      </c>
      <c r="C239" s="76" t="s">
        <v>399</v>
      </c>
      <c r="D239" s="75" t="s">
        <v>8</v>
      </c>
      <c r="E239" s="75" t="s">
        <v>119</v>
      </c>
      <c r="F239" s="278">
        <v>80000</v>
      </c>
      <c r="G239" s="278">
        <f>F239*2.87%</f>
        <v>2296</v>
      </c>
      <c r="H239" s="69">
        <f>+F239*3.04%</f>
        <v>2432</v>
      </c>
      <c r="I239" s="69"/>
      <c r="J239" s="70">
        <f t="shared" si="78"/>
        <v>4728</v>
      </c>
      <c r="K239" s="70">
        <f t="shared" si="81"/>
        <v>75272</v>
      </c>
      <c r="L239" s="70">
        <f>+IF(K239*12&lt;=416220.01,0,IF(K239*12&lt;=624329.01,(((K239*12-416220.01)*0.15)/12),IF((K239*12&lt;=867123.01),(31216+0.2*(K239*12-624329.01))/12,((79776+0.25*(K239*12-867123.01))/12))))-M239</f>
        <v>7400.9372916666662</v>
      </c>
      <c r="M239" s="70"/>
      <c r="N239" s="90">
        <v>3176.92</v>
      </c>
      <c r="O239" s="277">
        <f>+N239+I239+H239+G239+L239</f>
        <v>15305.857291666667</v>
      </c>
      <c r="P239" s="90">
        <f>+F239-O239</f>
        <v>64694.142708333333</v>
      </c>
      <c r="Q239" s="192"/>
    </row>
    <row r="240" spans="1:17" s="192" customFormat="1" ht="35.1" customHeight="1" x14ac:dyDescent="0.2">
      <c r="A240" s="299">
        <f>+A239+1</f>
        <v>119</v>
      </c>
      <c r="B240" s="276" t="s">
        <v>291</v>
      </c>
      <c r="C240" s="275" t="s">
        <v>399</v>
      </c>
      <c r="D240" s="276" t="s">
        <v>189</v>
      </c>
      <c r="E240" s="276" t="s">
        <v>219</v>
      </c>
      <c r="F240" s="277">
        <v>60000</v>
      </c>
      <c r="G240" s="277">
        <f>F240*2.87%</f>
        <v>1722</v>
      </c>
      <c r="H240" s="70">
        <f>+F240*3.04%</f>
        <v>1824</v>
      </c>
      <c r="I240" s="70"/>
      <c r="J240" s="70">
        <f t="shared" si="78"/>
        <v>3546</v>
      </c>
      <c r="K240" s="70">
        <f t="shared" si="81"/>
        <v>56454</v>
      </c>
      <c r="L240" s="70">
        <f>+IF(K240*12&lt;=416220.01,0,IF(K240*12&lt;=624329.01,(((K240*12-416220.01)*0.15)/12),IF((K240*12&lt;=867123.01),(31216+0.2*(K240*12-624329.01))/12,((79776+0.25*(K240*12-867123.01))/12))))-M240</f>
        <v>3486.6498333333329</v>
      </c>
      <c r="M240" s="70"/>
      <c r="N240" s="90">
        <v>25</v>
      </c>
      <c r="O240" s="277">
        <f>+N240+I240+H240+G240+L240</f>
        <v>7057.6498333333329</v>
      </c>
      <c r="P240" s="70">
        <f>+F240-O240</f>
        <v>52942.350166666671</v>
      </c>
    </row>
    <row r="241" spans="1:17" s="281" customFormat="1" ht="35.1" customHeight="1" x14ac:dyDescent="0.2">
      <c r="A241" s="343">
        <f>+A240+1</f>
        <v>120</v>
      </c>
      <c r="B241" s="300" t="s">
        <v>632</v>
      </c>
      <c r="C241" s="344" t="s">
        <v>400</v>
      </c>
      <c r="D241" s="300" t="s">
        <v>212</v>
      </c>
      <c r="E241" s="307" t="s">
        <v>219</v>
      </c>
      <c r="F241" s="70">
        <v>60000</v>
      </c>
      <c r="G241" s="277">
        <f>F241*2.87%</f>
        <v>1722</v>
      </c>
      <c r="H241" s="70">
        <f>+F241*3.04%</f>
        <v>1824</v>
      </c>
      <c r="I241" s="70"/>
      <c r="J241" s="70">
        <f>+G241+H241+I241</f>
        <v>3546</v>
      </c>
      <c r="K241" s="70">
        <f>+F241-J241</f>
        <v>56454</v>
      </c>
      <c r="L241" s="70">
        <f>+IF(K241*12&lt;=416220.01,0,IF(K241*12&lt;=624329.01,(((K241*12-416220.01)*0.15)/12),IF((K241*12&lt;=867123.01),(31216+0.2*(K241*12-624329.01))/12,((79776+0.25*(K241*12-867123.01))/12))))-M241</f>
        <v>3486.6498333333329</v>
      </c>
      <c r="M241" s="70"/>
      <c r="N241" s="90">
        <v>25</v>
      </c>
      <c r="O241" s="277">
        <f>+N241+I241+H241+G241+L241</f>
        <v>7057.6498333333329</v>
      </c>
      <c r="P241" s="70">
        <f>+F241-O241</f>
        <v>52942.350166666671</v>
      </c>
      <c r="Q241" s="192"/>
    </row>
    <row r="242" spans="1:17" s="315" customFormat="1" ht="35.1" customHeight="1" x14ac:dyDescent="0.2">
      <c r="A242" s="285" t="s">
        <v>122</v>
      </c>
      <c r="B242" s="286"/>
      <c r="C242" s="286"/>
      <c r="D242" s="286"/>
      <c r="E242" s="302"/>
      <c r="F242" s="287">
        <f>SUM(F239:F241)</f>
        <v>200000</v>
      </c>
      <c r="G242" s="287">
        <f t="shared" ref="G242:P242" si="94">SUM(G239:G241)</f>
        <v>5740</v>
      </c>
      <c r="H242" s="287">
        <f t="shared" si="94"/>
        <v>6080</v>
      </c>
      <c r="I242" s="287">
        <f t="shared" si="94"/>
        <v>0</v>
      </c>
      <c r="J242" s="287">
        <f t="shared" si="94"/>
        <v>11820</v>
      </c>
      <c r="K242" s="287">
        <f t="shared" si="94"/>
        <v>188180</v>
      </c>
      <c r="L242" s="287">
        <f t="shared" si="94"/>
        <v>14374.236958333331</v>
      </c>
      <c r="M242" s="287"/>
      <c r="N242" s="287">
        <f t="shared" si="94"/>
        <v>3226.92</v>
      </c>
      <c r="O242" s="287">
        <f t="shared" si="94"/>
        <v>29421.156958333333</v>
      </c>
      <c r="P242" s="287">
        <f t="shared" si="94"/>
        <v>170578.84304166667</v>
      </c>
      <c r="Q242" s="303"/>
    </row>
    <row r="243" spans="1:17" s="281" customFormat="1" ht="35.1" customHeight="1" thickBot="1" x14ac:dyDescent="0.25">
      <c r="A243" s="263"/>
      <c r="B243" s="191"/>
      <c r="C243" s="263"/>
      <c r="D243" s="191"/>
      <c r="E243" s="191"/>
      <c r="F243" s="192"/>
      <c r="G243" s="192"/>
      <c r="H243" s="192"/>
      <c r="I243" s="192"/>
      <c r="J243" s="192"/>
      <c r="K243" s="192"/>
      <c r="L243" s="192"/>
      <c r="M243" s="192"/>
      <c r="N243" s="192"/>
      <c r="O243" s="192"/>
      <c r="P243" s="192"/>
      <c r="Q243" s="192"/>
    </row>
    <row r="244" spans="1:17" s="192" customFormat="1" ht="35.1" customHeight="1" thickBot="1" x14ac:dyDescent="0.25">
      <c r="A244" s="362" t="s">
        <v>293</v>
      </c>
      <c r="B244" s="363"/>
      <c r="C244" s="363"/>
      <c r="D244" s="363"/>
      <c r="E244" s="309"/>
      <c r="F244" s="309"/>
      <c r="G244" s="309"/>
      <c r="H244" s="309"/>
      <c r="I244" s="309"/>
      <c r="J244" s="309"/>
      <c r="K244" s="309"/>
      <c r="L244" s="309"/>
      <c r="M244" s="309"/>
      <c r="N244" s="309"/>
      <c r="O244" s="309"/>
      <c r="P244" s="309"/>
    </row>
    <row r="245" spans="1:17" s="192" customFormat="1" ht="35.1" customHeight="1" thickBot="1" x14ac:dyDescent="0.25">
      <c r="A245" s="270" t="s">
        <v>294</v>
      </c>
      <c r="B245" s="271"/>
      <c r="C245" s="271"/>
      <c r="D245" s="271"/>
      <c r="E245" s="271"/>
      <c r="F245" s="271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</row>
    <row r="246" spans="1:17" s="281" customFormat="1" ht="35.1" customHeight="1" x14ac:dyDescent="0.2">
      <c r="A246" s="297">
        <f>+A241+1</f>
        <v>121</v>
      </c>
      <c r="B246" s="75" t="s">
        <v>295</v>
      </c>
      <c r="C246" s="76" t="s">
        <v>399</v>
      </c>
      <c r="D246" s="75" t="s">
        <v>80</v>
      </c>
      <c r="E246" s="75" t="s">
        <v>118</v>
      </c>
      <c r="F246" s="278">
        <v>90000</v>
      </c>
      <c r="G246" s="69">
        <f>F246*2.87%</f>
        <v>2583</v>
      </c>
      <c r="H246" s="69">
        <f>+F246*3.04%</f>
        <v>2736</v>
      </c>
      <c r="I246" s="69"/>
      <c r="J246" s="70">
        <f t="shared" si="78"/>
        <v>5319</v>
      </c>
      <c r="K246" s="70">
        <f t="shared" si="81"/>
        <v>84681</v>
      </c>
      <c r="L246" s="70">
        <f>+IF(K246*12&lt;=416220.01,0,IF(K246*12&lt;=624329.01,(((K246*12-416220.01)*0.15)/12),IF((K246*12&lt;=867123.01),(31216+0.2*(K246*12-624329.01))/12,((79776+0.25*(K246*12-867123.01))/12))))-M246</f>
        <v>9753.1872916666671</v>
      </c>
      <c r="M246" s="70"/>
      <c r="N246" s="279">
        <v>11991.35</v>
      </c>
      <c r="O246" s="277">
        <f>+N246+I246+H246+G246+L246</f>
        <v>27063.537291666667</v>
      </c>
      <c r="P246" s="90">
        <f>+F246-O246</f>
        <v>62936.462708333333</v>
      </c>
      <c r="Q246" s="192"/>
    </row>
    <row r="247" spans="1:17" s="281" customFormat="1" ht="35.1" customHeight="1" x14ac:dyDescent="0.2">
      <c r="A247" s="297">
        <f>+A246+1</f>
        <v>122</v>
      </c>
      <c r="B247" s="75" t="s">
        <v>16</v>
      </c>
      <c r="C247" s="76" t="s">
        <v>399</v>
      </c>
      <c r="D247" s="94" t="s">
        <v>296</v>
      </c>
      <c r="E247" s="75" t="s">
        <v>119</v>
      </c>
      <c r="F247" s="69">
        <v>68000</v>
      </c>
      <c r="G247" s="69">
        <f>F247*2.87%</f>
        <v>1951.6</v>
      </c>
      <c r="H247" s="69">
        <f>+F247*3.04%</f>
        <v>2067.1999999999998</v>
      </c>
      <c r="I247" s="69"/>
      <c r="J247" s="70">
        <f t="shared" si="78"/>
        <v>4018.7999999999997</v>
      </c>
      <c r="K247" s="70">
        <f t="shared" si="81"/>
        <v>63981.2</v>
      </c>
      <c r="L247" s="70">
        <f>+IF(K247*12&lt;=416220.01,0,IF(K247*12&lt;=624329.01,(((K247*12-416220.01)*0.15)/12),IF((K247*12&lt;=867123.01),(31216+0.2*(K247*12-624329.01))/12,((79776+0.25*(K247*12-867123.01))/12))))-M247</f>
        <v>4992.0898333333316</v>
      </c>
      <c r="M247" s="70"/>
      <c r="N247" s="90">
        <v>14386.25</v>
      </c>
      <c r="O247" s="277">
        <f>+N247+I247+H247+G247+L247</f>
        <v>23397.139833333331</v>
      </c>
      <c r="P247" s="90">
        <f>+F247-O247</f>
        <v>44602.860166666665</v>
      </c>
      <c r="Q247" s="192"/>
    </row>
    <row r="248" spans="1:17" s="192" customFormat="1" ht="35.1" customHeight="1" x14ac:dyDescent="0.2">
      <c r="A248" s="285" t="s">
        <v>122</v>
      </c>
      <c r="B248" s="286"/>
      <c r="C248" s="286"/>
      <c r="D248" s="286"/>
      <c r="E248" s="302"/>
      <c r="F248" s="287">
        <f>SUM(F246:F247)</f>
        <v>158000</v>
      </c>
      <c r="G248" s="287">
        <f t="shared" ref="G248:P248" si="95">SUM(G246:G247)</f>
        <v>4534.6000000000004</v>
      </c>
      <c r="H248" s="287">
        <f t="shared" si="95"/>
        <v>4803.2</v>
      </c>
      <c r="I248" s="287">
        <f t="shared" si="95"/>
        <v>0</v>
      </c>
      <c r="J248" s="287">
        <f t="shared" si="95"/>
        <v>9337.7999999999993</v>
      </c>
      <c r="K248" s="287">
        <f t="shared" si="95"/>
        <v>148662.20000000001</v>
      </c>
      <c r="L248" s="287">
        <f t="shared" si="95"/>
        <v>14745.277124999999</v>
      </c>
      <c r="M248" s="287"/>
      <c r="N248" s="287">
        <f t="shared" si="95"/>
        <v>26377.599999999999</v>
      </c>
      <c r="O248" s="287">
        <f t="shared" si="95"/>
        <v>50460.677125000002</v>
      </c>
      <c r="P248" s="287">
        <f t="shared" si="95"/>
        <v>107539.322875</v>
      </c>
    </row>
    <row r="249" spans="1:17" s="192" customFormat="1" ht="35.1" customHeight="1" thickBot="1" x14ac:dyDescent="0.25">
      <c r="A249" s="190"/>
      <c r="B249" s="190"/>
      <c r="C249" s="190"/>
      <c r="D249" s="190"/>
      <c r="E249" s="190"/>
      <c r="F249" s="280"/>
      <c r="G249" s="280"/>
      <c r="H249" s="280"/>
      <c r="I249" s="280"/>
      <c r="J249" s="280"/>
      <c r="K249" s="280"/>
      <c r="L249" s="280"/>
      <c r="M249" s="280"/>
      <c r="N249" s="280"/>
      <c r="O249" s="280"/>
      <c r="P249" s="280"/>
    </row>
    <row r="250" spans="1:17" s="192" customFormat="1" ht="35.1" customHeight="1" thickBot="1" x14ac:dyDescent="0.25">
      <c r="A250" s="270" t="s">
        <v>298</v>
      </c>
      <c r="B250" s="271"/>
      <c r="C250" s="271"/>
      <c r="D250" s="271"/>
      <c r="E250" s="271"/>
      <c r="F250" s="271"/>
      <c r="G250" s="271"/>
      <c r="H250" s="271"/>
      <c r="I250" s="271"/>
      <c r="J250" s="271"/>
      <c r="K250" s="271"/>
      <c r="L250" s="271"/>
      <c r="M250" s="271"/>
      <c r="N250" s="271"/>
      <c r="O250" s="271"/>
      <c r="P250" s="271"/>
    </row>
    <row r="251" spans="1:17" s="281" customFormat="1" ht="35.1" customHeight="1" x14ac:dyDescent="0.2">
      <c r="A251" s="297">
        <f>+A247+1</f>
        <v>123</v>
      </c>
      <c r="B251" s="75" t="s">
        <v>297</v>
      </c>
      <c r="C251" s="76" t="s">
        <v>399</v>
      </c>
      <c r="D251" s="75" t="s">
        <v>92</v>
      </c>
      <c r="E251" s="75" t="s">
        <v>119</v>
      </c>
      <c r="F251" s="278">
        <v>90000</v>
      </c>
      <c r="G251" s="278">
        <f>F251*2.87%</f>
        <v>2583</v>
      </c>
      <c r="H251" s="278">
        <f>+F251*3.04%</f>
        <v>2736</v>
      </c>
      <c r="I251" s="69">
        <v>1715.46</v>
      </c>
      <c r="J251" s="70">
        <f t="shared" ref="J251:J318" si="96">+G251+H251+I251</f>
        <v>7034.46</v>
      </c>
      <c r="K251" s="70">
        <f t="shared" si="81"/>
        <v>82965.539999999994</v>
      </c>
      <c r="L251" s="70">
        <f>+IF(K251*12&lt;=416220.01,0,IF(K251*12&lt;=624329.01,(((K251*12-416220.01)*0.15)/12),IF((K251*12&lt;=867123.01),(31216+0.2*(K251*12-624329.01))/12,((79776+0.25*(K251*12-867123.01))/12))))-M251</f>
        <v>9324.3222916666655</v>
      </c>
      <c r="M251" s="70"/>
      <c r="N251" s="90">
        <v>125</v>
      </c>
      <c r="O251" s="277">
        <f>+N251+I251+H251+G251+L251</f>
        <v>16483.782291666666</v>
      </c>
      <c r="P251" s="90">
        <f>+F251-O251</f>
        <v>73516.217708333337</v>
      </c>
      <c r="Q251" s="192"/>
    </row>
    <row r="252" spans="1:17" s="281" customFormat="1" ht="35.1" customHeight="1" x14ac:dyDescent="0.2">
      <c r="A252" s="297">
        <f>+A251+1</f>
        <v>124</v>
      </c>
      <c r="B252" s="75" t="s">
        <v>15</v>
      </c>
      <c r="C252" s="76" t="s">
        <v>399</v>
      </c>
      <c r="D252" s="94" t="s">
        <v>296</v>
      </c>
      <c r="E252" s="75" t="s">
        <v>119</v>
      </c>
      <c r="F252" s="278">
        <v>68000</v>
      </c>
      <c r="G252" s="69">
        <f>F252*2.87%</f>
        <v>1951.6</v>
      </c>
      <c r="H252" s="69">
        <f>+F252*3.04%</f>
        <v>2067.1999999999998</v>
      </c>
      <c r="I252" s="69"/>
      <c r="J252" s="70">
        <f t="shared" si="96"/>
        <v>4018.7999999999997</v>
      </c>
      <c r="K252" s="70">
        <f t="shared" si="81"/>
        <v>63981.2</v>
      </c>
      <c r="L252" s="70">
        <f>+IF(K252*12&lt;=416220.01,0,IF(K252*12&lt;=624329.01,(((K252*12-416220.01)*0.15)/12),IF((K252*12&lt;=867123.01),(31216+0.2*(K252*12-624329.01))/12,((79776+0.25*(K252*12-867123.01))/12))))-M252</f>
        <v>4992.0898333333316</v>
      </c>
      <c r="M252" s="70"/>
      <c r="N252" s="90">
        <v>17091.830000000002</v>
      </c>
      <c r="O252" s="277">
        <f>+N252+I252+H252+G252+L252</f>
        <v>26102.719833333333</v>
      </c>
      <c r="P252" s="90">
        <f>+F252-O252</f>
        <v>41897.280166666664</v>
      </c>
      <c r="Q252" s="192"/>
    </row>
    <row r="253" spans="1:17" s="192" customFormat="1" ht="35.1" customHeight="1" x14ac:dyDescent="0.2">
      <c r="A253" s="285" t="s">
        <v>122</v>
      </c>
      <c r="B253" s="286"/>
      <c r="C253" s="286"/>
      <c r="D253" s="286"/>
      <c r="E253" s="302"/>
      <c r="F253" s="287">
        <f>SUM(F251:F252)</f>
        <v>158000</v>
      </c>
      <c r="G253" s="287">
        <f t="shared" ref="G253:P253" si="97">SUM(G251:G252)</f>
        <v>4534.6000000000004</v>
      </c>
      <c r="H253" s="287">
        <f t="shared" si="97"/>
        <v>4803.2</v>
      </c>
      <c r="I253" s="287">
        <f t="shared" si="97"/>
        <v>1715.46</v>
      </c>
      <c r="J253" s="287">
        <f t="shared" si="97"/>
        <v>11053.26</v>
      </c>
      <c r="K253" s="287">
        <f t="shared" si="97"/>
        <v>146946.74</v>
      </c>
      <c r="L253" s="287">
        <f t="shared" si="97"/>
        <v>14316.412124999997</v>
      </c>
      <c r="M253" s="287"/>
      <c r="N253" s="287">
        <f t="shared" si="97"/>
        <v>17216.830000000002</v>
      </c>
      <c r="O253" s="287">
        <f t="shared" si="97"/>
        <v>42586.502124999999</v>
      </c>
      <c r="P253" s="287">
        <f t="shared" si="97"/>
        <v>115413.497875</v>
      </c>
    </row>
    <row r="254" spans="1:17" s="192" customFormat="1" ht="35.1" customHeight="1" thickBot="1" x14ac:dyDescent="0.25">
      <c r="A254" s="190"/>
      <c r="B254" s="190"/>
      <c r="C254" s="190"/>
      <c r="D254" s="190"/>
      <c r="E254" s="190"/>
      <c r="F254" s="288"/>
      <c r="G254" s="288"/>
      <c r="H254" s="288"/>
      <c r="I254" s="288"/>
      <c r="J254" s="288"/>
      <c r="K254" s="288"/>
      <c r="L254" s="288"/>
      <c r="M254" s="288"/>
      <c r="N254" s="288"/>
      <c r="O254" s="288"/>
      <c r="P254" s="288"/>
    </row>
    <row r="255" spans="1:17" s="281" customFormat="1" ht="35.1" customHeight="1" thickBot="1" x14ac:dyDescent="0.25">
      <c r="A255" s="270" t="s">
        <v>220</v>
      </c>
      <c r="B255" s="271"/>
      <c r="C255" s="271"/>
      <c r="D255" s="271"/>
      <c r="E255" s="271"/>
      <c r="F255" s="271"/>
      <c r="G255" s="271"/>
      <c r="H255" s="271"/>
      <c r="I255" s="271"/>
      <c r="J255" s="271"/>
      <c r="K255" s="271"/>
      <c r="L255" s="271"/>
      <c r="M255" s="271"/>
      <c r="N255" s="271"/>
      <c r="O255" s="271"/>
      <c r="P255" s="271"/>
      <c r="Q255" s="192"/>
    </row>
    <row r="256" spans="1:17" s="315" customFormat="1" ht="35.1" customHeight="1" x14ac:dyDescent="0.2">
      <c r="A256" s="297">
        <f>+A252+1</f>
        <v>125</v>
      </c>
      <c r="B256" s="75" t="s">
        <v>221</v>
      </c>
      <c r="C256" s="76" t="s">
        <v>399</v>
      </c>
      <c r="D256" s="75" t="s">
        <v>17</v>
      </c>
      <c r="E256" s="75" t="s">
        <v>119</v>
      </c>
      <c r="F256" s="278">
        <v>65000</v>
      </c>
      <c r="G256" s="278">
        <f>F256*2.87%</f>
        <v>1865.5</v>
      </c>
      <c r="H256" s="69">
        <f>+F256*3.04%</f>
        <v>1976</v>
      </c>
      <c r="I256" s="69">
        <v>1715.46</v>
      </c>
      <c r="J256" s="70">
        <f t="shared" si="96"/>
        <v>5556.96</v>
      </c>
      <c r="K256" s="70">
        <f t="shared" ref="K256:K321" si="98">+F256-J256</f>
        <v>59443.040000000001</v>
      </c>
      <c r="L256" s="70">
        <f>+IF(K256*12&lt;=416220.01,0,IF(K256*12&lt;=624329.01,(((K256*12-416220.01)*0.15)/12),IF((K256*12&lt;=867123.01),(31216+0.2*(K256*12-624329.01))/12,((79776+0.25*(K256*12-867123.01))/12))))-M256</f>
        <v>4084.4578333333325</v>
      </c>
      <c r="M256" s="70"/>
      <c r="N256" s="90">
        <v>13472.77</v>
      </c>
      <c r="O256" s="277">
        <f>+N256+I256+H256+G256+L256</f>
        <v>23114.187833333333</v>
      </c>
      <c r="P256" s="90">
        <f>+F256-O256</f>
        <v>41885.81216666667</v>
      </c>
      <c r="Q256" s="303"/>
    </row>
    <row r="257" spans="1:17" s="281" customFormat="1" ht="35.1" customHeight="1" x14ac:dyDescent="0.2">
      <c r="A257" s="297">
        <f>+A256+1</f>
        <v>126</v>
      </c>
      <c r="B257" s="75" t="s">
        <v>78</v>
      </c>
      <c r="C257" s="76" t="s">
        <v>399</v>
      </c>
      <c r="D257" s="75" t="s">
        <v>17</v>
      </c>
      <c r="E257" s="75" t="s">
        <v>119</v>
      </c>
      <c r="F257" s="278">
        <v>60000</v>
      </c>
      <c r="G257" s="278">
        <f>F257*2.87%</f>
        <v>1722</v>
      </c>
      <c r="H257" s="69">
        <f>+F257*3.04%</f>
        <v>1824</v>
      </c>
      <c r="I257" s="69"/>
      <c r="J257" s="70">
        <f t="shared" si="96"/>
        <v>3546</v>
      </c>
      <c r="K257" s="70">
        <f t="shared" si="98"/>
        <v>56454</v>
      </c>
      <c r="L257" s="70">
        <f>+IF(K257*12&lt;=416220.01,0,IF(K257*12&lt;=624329.01,(((K257*12-416220.01)*0.15)/12),IF((K257*12&lt;=867123.01),(31216+0.2*(K257*12-624329.01))/12,((79776+0.25*(K257*12-867123.01))/12))))-M257</f>
        <v>3486.6498333333329</v>
      </c>
      <c r="M257" s="70"/>
      <c r="N257" s="90">
        <v>125</v>
      </c>
      <c r="O257" s="277">
        <f>+N257+I257+H257+G257+L257</f>
        <v>7157.6498333333329</v>
      </c>
      <c r="P257" s="90">
        <f>+F257-O257</f>
        <v>52842.350166666671</v>
      </c>
      <c r="Q257" s="192"/>
    </row>
    <row r="258" spans="1:17" s="192" customFormat="1" ht="35.1" customHeight="1" x14ac:dyDescent="0.2">
      <c r="A258" s="297">
        <f>+A257+1</f>
        <v>127</v>
      </c>
      <c r="B258" s="75" t="s">
        <v>434</v>
      </c>
      <c r="C258" s="76" t="s">
        <v>399</v>
      </c>
      <c r="D258" s="75" t="s">
        <v>17</v>
      </c>
      <c r="E258" s="75" t="s">
        <v>119</v>
      </c>
      <c r="F258" s="278">
        <v>60000</v>
      </c>
      <c r="G258" s="278">
        <f>F258*2.87%</f>
        <v>1722</v>
      </c>
      <c r="H258" s="69">
        <f>+F258*3.04%</f>
        <v>1824</v>
      </c>
      <c r="I258" s="69">
        <v>1715.46</v>
      </c>
      <c r="J258" s="70">
        <f t="shared" si="96"/>
        <v>5261.46</v>
      </c>
      <c r="K258" s="70">
        <f t="shared" si="98"/>
        <v>54738.54</v>
      </c>
      <c r="L258" s="70">
        <v>3143.56</v>
      </c>
      <c r="M258" s="70"/>
      <c r="N258" s="90">
        <v>125</v>
      </c>
      <c r="O258" s="277">
        <f>+N258+I258+H258+G258+L258</f>
        <v>8530.02</v>
      </c>
      <c r="P258" s="90">
        <f>+F258-O258</f>
        <v>51469.979999999996</v>
      </c>
    </row>
    <row r="259" spans="1:17" s="192" customFormat="1" ht="35.1" customHeight="1" x14ac:dyDescent="0.2">
      <c r="A259" s="285" t="s">
        <v>122</v>
      </c>
      <c r="B259" s="286"/>
      <c r="C259" s="286"/>
      <c r="D259" s="286"/>
      <c r="E259" s="302"/>
      <c r="F259" s="287">
        <f>SUM(F256:F258)</f>
        <v>185000</v>
      </c>
      <c r="G259" s="287">
        <f t="shared" ref="G259:P259" si="99">SUM(G256:G258)</f>
        <v>5309.5</v>
      </c>
      <c r="H259" s="287">
        <f t="shared" si="99"/>
        <v>5624</v>
      </c>
      <c r="I259" s="287">
        <f t="shared" si="99"/>
        <v>3430.92</v>
      </c>
      <c r="J259" s="287">
        <f t="shared" si="99"/>
        <v>14364.419999999998</v>
      </c>
      <c r="K259" s="287">
        <f t="shared" si="99"/>
        <v>170635.58000000002</v>
      </c>
      <c r="L259" s="287">
        <f t="shared" si="99"/>
        <v>10714.667666666664</v>
      </c>
      <c r="M259" s="287"/>
      <c r="N259" s="287">
        <f t="shared" si="99"/>
        <v>13722.77</v>
      </c>
      <c r="O259" s="287">
        <f t="shared" si="99"/>
        <v>38801.857666666663</v>
      </c>
      <c r="P259" s="287">
        <f t="shared" si="99"/>
        <v>146198.14233333332</v>
      </c>
    </row>
    <row r="260" spans="1:17" s="281" customFormat="1" ht="35.1" customHeight="1" thickBot="1" x14ac:dyDescent="0.25">
      <c r="A260" s="190"/>
      <c r="B260" s="190"/>
      <c r="C260" s="190"/>
      <c r="D260" s="190"/>
      <c r="E260" s="190"/>
      <c r="F260" s="288"/>
      <c r="G260" s="288"/>
      <c r="H260" s="288"/>
      <c r="I260" s="288"/>
      <c r="J260" s="288"/>
      <c r="K260" s="288"/>
      <c r="L260" s="288"/>
      <c r="M260" s="288"/>
      <c r="N260" s="288"/>
      <c r="O260" s="288"/>
      <c r="P260" s="288"/>
      <c r="Q260" s="192"/>
    </row>
    <row r="261" spans="1:17" s="281" customFormat="1" ht="35.1" customHeight="1" thickBot="1" x14ac:dyDescent="0.25">
      <c r="A261" s="291" t="s">
        <v>539</v>
      </c>
      <c r="B261" s="292"/>
      <c r="C261" s="292"/>
      <c r="D261" s="292"/>
      <c r="E261" s="292"/>
      <c r="F261" s="292"/>
      <c r="G261" s="292"/>
      <c r="H261" s="292"/>
      <c r="I261" s="292"/>
      <c r="J261" s="292"/>
      <c r="K261" s="292"/>
      <c r="L261" s="292"/>
      <c r="M261" s="292"/>
      <c r="N261" s="292"/>
      <c r="O261" s="292"/>
      <c r="P261" s="292"/>
      <c r="Q261" s="192"/>
    </row>
    <row r="262" spans="1:17" s="281" customFormat="1" ht="35.1" customHeight="1" x14ac:dyDescent="0.2">
      <c r="A262" s="297">
        <f>+A258+1</f>
        <v>128</v>
      </c>
      <c r="B262" s="276" t="s">
        <v>538</v>
      </c>
      <c r="C262" s="275" t="s">
        <v>400</v>
      </c>
      <c r="D262" s="284" t="s">
        <v>19</v>
      </c>
      <c r="E262" s="75" t="s">
        <v>219</v>
      </c>
      <c r="F262" s="277">
        <v>40000</v>
      </c>
      <c r="G262" s="277">
        <f>F262*2.87%</f>
        <v>1148</v>
      </c>
      <c r="H262" s="70">
        <f>+F262*3.04%</f>
        <v>1216</v>
      </c>
      <c r="I262" s="70"/>
      <c r="J262" s="70">
        <f t="shared" ref="J262" si="100">+G262+H262+I262</f>
        <v>2364</v>
      </c>
      <c r="K262" s="70">
        <f t="shared" ref="K262" si="101">+F262-J262</f>
        <v>37636</v>
      </c>
      <c r="L262" s="70">
        <v>0</v>
      </c>
      <c r="M262" s="70"/>
      <c r="N262" s="283">
        <v>4944.22</v>
      </c>
      <c r="O262" s="277">
        <f>+N262+I262+H262+G262+L262</f>
        <v>7308.22</v>
      </c>
      <c r="P262" s="90">
        <f>+F262-O262</f>
        <v>32691.78</v>
      </c>
      <c r="Q262" s="192"/>
    </row>
    <row r="263" spans="1:17" s="281" customFormat="1" ht="35.1" customHeight="1" x14ac:dyDescent="0.2">
      <c r="A263" s="285" t="s">
        <v>122</v>
      </c>
      <c r="B263" s="286"/>
      <c r="C263" s="286"/>
      <c r="D263" s="286"/>
      <c r="E263" s="302"/>
      <c r="F263" s="287">
        <f>SUM(F262:F262)</f>
        <v>40000</v>
      </c>
      <c r="G263" s="287">
        <f t="shared" ref="G263:P263" si="102">SUM(G262:G262)</f>
        <v>1148</v>
      </c>
      <c r="H263" s="287">
        <f t="shared" si="102"/>
        <v>1216</v>
      </c>
      <c r="I263" s="287">
        <f t="shared" si="102"/>
        <v>0</v>
      </c>
      <c r="J263" s="287">
        <f t="shared" si="102"/>
        <v>2364</v>
      </c>
      <c r="K263" s="287">
        <f t="shared" si="102"/>
        <v>37636</v>
      </c>
      <c r="L263" s="287">
        <f t="shared" si="102"/>
        <v>0</v>
      </c>
      <c r="M263" s="287"/>
      <c r="N263" s="287">
        <f t="shared" si="102"/>
        <v>4944.22</v>
      </c>
      <c r="O263" s="287">
        <f t="shared" si="102"/>
        <v>7308.22</v>
      </c>
      <c r="P263" s="287">
        <f t="shared" si="102"/>
        <v>32691.78</v>
      </c>
      <c r="Q263" s="192"/>
    </row>
    <row r="264" spans="1:17" s="192" customFormat="1" ht="35.1" customHeight="1" thickBot="1" x14ac:dyDescent="0.25">
      <c r="A264" s="190"/>
      <c r="B264" s="190"/>
      <c r="C264" s="190"/>
      <c r="D264" s="190"/>
      <c r="E264" s="190"/>
      <c r="F264" s="288"/>
      <c r="G264" s="288"/>
      <c r="H264" s="288"/>
      <c r="I264" s="288"/>
      <c r="J264" s="288"/>
      <c r="K264" s="288"/>
      <c r="L264" s="288"/>
      <c r="M264" s="288"/>
      <c r="N264" s="288"/>
      <c r="O264" s="288"/>
      <c r="P264" s="288"/>
    </row>
    <row r="265" spans="1:17" s="192" customFormat="1" ht="35.1" customHeight="1" thickBot="1" x14ac:dyDescent="0.25">
      <c r="A265" s="291" t="s">
        <v>299</v>
      </c>
      <c r="B265" s="292"/>
      <c r="C265" s="292"/>
      <c r="D265" s="292"/>
      <c r="E265" s="292"/>
      <c r="F265" s="292"/>
      <c r="G265" s="292"/>
      <c r="H265" s="292"/>
      <c r="I265" s="292"/>
      <c r="J265" s="292"/>
      <c r="K265" s="292"/>
      <c r="L265" s="292"/>
      <c r="M265" s="292"/>
      <c r="N265" s="292"/>
      <c r="O265" s="292"/>
      <c r="P265" s="292"/>
    </row>
    <row r="266" spans="1:17" s="192" customFormat="1" ht="35.1" customHeight="1" x14ac:dyDescent="0.2">
      <c r="A266" s="297">
        <f>+A262+1</f>
        <v>129</v>
      </c>
      <c r="B266" s="276" t="s">
        <v>22</v>
      </c>
      <c r="C266" s="275" t="s">
        <v>400</v>
      </c>
      <c r="D266" s="284" t="s">
        <v>185</v>
      </c>
      <c r="E266" s="75" t="s">
        <v>119</v>
      </c>
      <c r="F266" s="277">
        <v>90000</v>
      </c>
      <c r="G266" s="277">
        <f>F266*2.87%</f>
        <v>2583</v>
      </c>
      <c r="H266" s="70">
        <f>+F266*3.04%</f>
        <v>2736</v>
      </c>
      <c r="I266" s="70"/>
      <c r="J266" s="70">
        <f t="shared" si="96"/>
        <v>5319</v>
      </c>
      <c r="K266" s="70">
        <f t="shared" si="98"/>
        <v>84681</v>
      </c>
      <c r="L266" s="70">
        <f>+IF(K266*12&lt;=416220.01,0,IF(K266*12&lt;=624329.01,(((K266*12-416220.01)*0.15)/12),IF((K266*12&lt;=867123.01),(31216+0.2*(K266*12-624329.01))/12,((79776+0.25*(K266*12-867123.01))/12))))-M266</f>
        <v>9753.1872916666671</v>
      </c>
      <c r="M266" s="70"/>
      <c r="N266" s="296">
        <v>25</v>
      </c>
      <c r="O266" s="277">
        <f>+N266+I266+H266+G266+L266</f>
        <v>15097.187291666667</v>
      </c>
      <c r="P266" s="90">
        <f>+F266-O266</f>
        <v>74902.812708333338</v>
      </c>
    </row>
    <row r="267" spans="1:17" s="192" customFormat="1" ht="35.1" customHeight="1" x14ac:dyDescent="0.2">
      <c r="A267" s="297">
        <f>+A266+1</f>
        <v>130</v>
      </c>
      <c r="B267" s="75" t="s">
        <v>33</v>
      </c>
      <c r="C267" s="76" t="s">
        <v>400</v>
      </c>
      <c r="D267" s="75" t="s">
        <v>91</v>
      </c>
      <c r="E267" s="75" t="s">
        <v>219</v>
      </c>
      <c r="F267" s="278">
        <v>50000</v>
      </c>
      <c r="G267" s="69">
        <f>F267*2.87%</f>
        <v>1435</v>
      </c>
      <c r="H267" s="70">
        <f>+F267*3.04%</f>
        <v>1520</v>
      </c>
      <c r="I267" s="277">
        <v>0</v>
      </c>
      <c r="J267" s="70">
        <f t="shared" si="96"/>
        <v>2955</v>
      </c>
      <c r="K267" s="70">
        <f t="shared" si="98"/>
        <v>47045</v>
      </c>
      <c r="L267" s="70">
        <f>+IF(K267*12&lt;=416220.01,0,IF(K267*12&lt;=624329.01,(((K267*12-416220.01)*0.15)/12),IF((K267*12&lt;=867123.01),(31216+0.2*(K267*12-624329.01))/12,((79776+0.25*(K267*12-867123.01))/12))))-M267</f>
        <v>1853.9998749999997</v>
      </c>
      <c r="M267" s="70"/>
      <c r="N267" s="296">
        <v>245</v>
      </c>
      <c r="O267" s="277">
        <f>+N267+I267+H267+G267+L267</f>
        <v>5053.9998749999995</v>
      </c>
      <c r="P267" s="90">
        <f>+F267-O267</f>
        <v>44946.000124999999</v>
      </c>
    </row>
    <row r="268" spans="1:17" s="281" customFormat="1" ht="35.1" customHeight="1" thickBot="1" x14ac:dyDescent="0.25">
      <c r="A268" s="285" t="s">
        <v>122</v>
      </c>
      <c r="B268" s="286"/>
      <c r="C268" s="286"/>
      <c r="D268" s="286"/>
      <c r="E268" s="302"/>
      <c r="F268" s="287">
        <f>SUM(F266:F267)</f>
        <v>140000</v>
      </c>
      <c r="G268" s="287">
        <f t="shared" ref="G268:P268" si="103">SUM(G266:G267)</f>
        <v>4018</v>
      </c>
      <c r="H268" s="287">
        <f t="shared" si="103"/>
        <v>4256</v>
      </c>
      <c r="I268" s="287">
        <f t="shared" si="103"/>
        <v>0</v>
      </c>
      <c r="J268" s="287">
        <f t="shared" si="103"/>
        <v>8274</v>
      </c>
      <c r="K268" s="287">
        <f t="shared" si="103"/>
        <v>131726</v>
      </c>
      <c r="L268" s="287">
        <f t="shared" si="103"/>
        <v>11607.187166666667</v>
      </c>
      <c r="M268" s="287"/>
      <c r="N268" s="287">
        <f t="shared" si="103"/>
        <v>270</v>
      </c>
      <c r="O268" s="287">
        <f t="shared" si="103"/>
        <v>20151.187166666667</v>
      </c>
      <c r="P268" s="287">
        <f t="shared" si="103"/>
        <v>119848.81283333333</v>
      </c>
      <c r="Q268" s="192"/>
    </row>
    <row r="269" spans="1:17" s="281" customFormat="1" ht="35.1" customHeight="1" thickBot="1" x14ac:dyDescent="0.25">
      <c r="A269" s="291" t="s">
        <v>300</v>
      </c>
      <c r="B269" s="292"/>
      <c r="C269" s="292"/>
      <c r="D269" s="292"/>
      <c r="E269" s="292"/>
      <c r="F269" s="292"/>
      <c r="G269" s="292"/>
      <c r="H269" s="292"/>
      <c r="I269" s="292"/>
      <c r="J269" s="292"/>
      <c r="K269" s="292"/>
      <c r="L269" s="292"/>
      <c r="M269" s="292"/>
      <c r="N269" s="292"/>
      <c r="O269" s="292"/>
      <c r="P269" s="292"/>
      <c r="Q269" s="192"/>
    </row>
    <row r="270" spans="1:17" s="281" customFormat="1" ht="35.1" customHeight="1" x14ac:dyDescent="0.2">
      <c r="A270" s="299">
        <f>+A267+1</f>
        <v>131</v>
      </c>
      <c r="B270" s="307" t="s">
        <v>377</v>
      </c>
      <c r="C270" s="299" t="s">
        <v>399</v>
      </c>
      <c r="D270" s="307" t="s">
        <v>301</v>
      </c>
      <c r="E270" s="300" t="s">
        <v>219</v>
      </c>
      <c r="F270" s="70">
        <v>50000</v>
      </c>
      <c r="G270" s="69">
        <f t="shared" ref="G270:G274" si="104">F270*2.87%</f>
        <v>1435</v>
      </c>
      <c r="H270" s="69">
        <f t="shared" ref="H270:H274" si="105">+F270*3.04%</f>
        <v>1520</v>
      </c>
      <c r="I270" s="70"/>
      <c r="J270" s="70">
        <f t="shared" si="96"/>
        <v>2955</v>
      </c>
      <c r="K270" s="70">
        <f t="shared" si="98"/>
        <v>47045</v>
      </c>
      <c r="L270" s="70">
        <f>+IF(K270*12&lt;=416220.01,0,IF(K270*12&lt;=624329.01,(((K270*12-416220.01)*0.15)/12),IF((K270*12&lt;=867123.01),(31216+0.2*(K270*12-624329.01))/12,((79776+0.25*(K270*12-867123.01))/12))))-M270</f>
        <v>1853.9998749999997</v>
      </c>
      <c r="M270" s="70"/>
      <c r="N270" s="296">
        <v>9599.56</v>
      </c>
      <c r="O270" s="277">
        <f t="shared" ref="O270:O297" si="106">+N270+I270+H270+G270+L270</f>
        <v>14408.559874999999</v>
      </c>
      <c r="P270" s="279">
        <f t="shared" ref="P270:P297" si="107">+F270-O270</f>
        <v>35591.440125000001</v>
      </c>
      <c r="Q270" s="192"/>
    </row>
    <row r="271" spans="1:17" s="281" customFormat="1" ht="35.1" customHeight="1" x14ac:dyDescent="0.2">
      <c r="A271" s="299">
        <f>+A270+1</f>
        <v>132</v>
      </c>
      <c r="B271" s="300" t="s">
        <v>665</v>
      </c>
      <c r="C271" s="297" t="s">
        <v>400</v>
      </c>
      <c r="D271" s="300" t="s">
        <v>301</v>
      </c>
      <c r="E271" s="300" t="s">
        <v>219</v>
      </c>
      <c r="F271" s="69">
        <v>45000</v>
      </c>
      <c r="G271" s="69">
        <f t="shared" ref="G271" si="108">F271*2.87%</f>
        <v>1291.5</v>
      </c>
      <c r="H271" s="69">
        <f t="shared" ref="H271" si="109">+F271*3.04%</f>
        <v>1368</v>
      </c>
      <c r="I271" s="69"/>
      <c r="J271" s="70">
        <f t="shared" ref="J271" si="110">+G271+H271+I271</f>
        <v>2659.5</v>
      </c>
      <c r="K271" s="70">
        <f t="shared" ref="K271" si="111">+F271-J271</f>
        <v>42340.5</v>
      </c>
      <c r="L271" s="70">
        <f t="shared" ref="L271" si="112">+IF(K271*12&lt;=416220.01,0,IF(K271*12&lt;=624329.01,(((K271*12-416220.01)*0.15)/12),IF((K271*12&lt;=867123.01),(31216+0.2*(K271*12-624329.01))/12,((79776+0.25*(K271*12-867123.01))/12))))-M271</f>
        <v>1148.3248749999998</v>
      </c>
      <c r="M271" s="70"/>
      <c r="N271" s="296">
        <v>3025</v>
      </c>
      <c r="O271" s="277">
        <f t="shared" ref="O271" si="113">+N271+I271+H271+G271+L271</f>
        <v>6832.8248750000002</v>
      </c>
      <c r="P271" s="279">
        <f t="shared" ref="P271" si="114">+F271-O271</f>
        <v>38167.175125000002</v>
      </c>
      <c r="Q271" s="192"/>
    </row>
    <row r="272" spans="1:17" s="281" customFormat="1" ht="35.1" customHeight="1" x14ac:dyDescent="0.2">
      <c r="A272" s="299">
        <f>+A271+1</f>
        <v>133</v>
      </c>
      <c r="B272" s="300" t="s">
        <v>520</v>
      </c>
      <c r="C272" s="297" t="s">
        <v>399</v>
      </c>
      <c r="D272" s="300" t="s">
        <v>301</v>
      </c>
      <c r="E272" s="300" t="s">
        <v>219</v>
      </c>
      <c r="F272" s="69">
        <v>45000</v>
      </c>
      <c r="G272" s="69">
        <f>F272*2.87%</f>
        <v>1291.5</v>
      </c>
      <c r="H272" s="69">
        <f>+F272*3.04%</f>
        <v>1368</v>
      </c>
      <c r="I272" s="70"/>
      <c r="J272" s="70">
        <f>+G272+H272+I272</f>
        <v>2659.5</v>
      </c>
      <c r="K272" s="70">
        <f>+F272-J272</f>
        <v>42340.5</v>
      </c>
      <c r="L272" s="70">
        <f>+IF(K272*12&lt;=416220.01,0,IF(K272*12&lt;=624329.01,(((K272*12-416220.01)*0.15)/12),IF((K272*12&lt;=867123.01),(31216+0.2*(K272*12-624329.01))/12,((79776+0.25*(K272*12-867123.01))/12))))-M272</f>
        <v>1148.3248749999998</v>
      </c>
      <c r="M272" s="70"/>
      <c r="N272" s="296">
        <v>7120.28</v>
      </c>
      <c r="O272" s="277">
        <f>+N272+I272+H272+G272+L272</f>
        <v>10928.104874999999</v>
      </c>
      <c r="P272" s="279">
        <f>+F272-O272</f>
        <v>34071.895125000003</v>
      </c>
      <c r="Q272" s="192"/>
    </row>
    <row r="273" spans="1:17" s="193" customFormat="1" ht="35.1" customHeight="1" x14ac:dyDescent="0.2">
      <c r="A273" s="299">
        <f>+A272+1</f>
        <v>134</v>
      </c>
      <c r="B273" s="307" t="s">
        <v>144</v>
      </c>
      <c r="C273" s="299" t="s">
        <v>399</v>
      </c>
      <c r="D273" s="307" t="s">
        <v>301</v>
      </c>
      <c r="E273" s="300" t="s">
        <v>219</v>
      </c>
      <c r="F273" s="70">
        <v>35000</v>
      </c>
      <c r="G273" s="69">
        <f t="shared" si="104"/>
        <v>1004.5</v>
      </c>
      <c r="H273" s="69">
        <f t="shared" si="105"/>
        <v>1064</v>
      </c>
      <c r="I273" s="70"/>
      <c r="J273" s="70">
        <f>+G273+H273+I273</f>
        <v>2068.5</v>
      </c>
      <c r="K273" s="70">
        <f t="shared" si="98"/>
        <v>32931.5</v>
      </c>
      <c r="L273" s="70">
        <f>+IF(K273*12&lt;=416220.01,0,IF(K273*12&lt;=624329.01,(((K273*12-416220.01)*0.15)/12),IF((K273*12&lt;=867123.01),(31216+0.2*(K273*12-624329.01))/12,((79776+0.25*(K273*12-867123.01))/12))))-M273</f>
        <v>0</v>
      </c>
      <c r="M273" s="70"/>
      <c r="N273" s="296">
        <v>23702.15</v>
      </c>
      <c r="O273" s="277">
        <f t="shared" si="106"/>
        <v>25770.65</v>
      </c>
      <c r="P273" s="279">
        <f t="shared" si="107"/>
        <v>9229.3499999999985</v>
      </c>
    </row>
    <row r="274" spans="1:17" s="193" customFormat="1" ht="35.1" customHeight="1" x14ac:dyDescent="0.2">
      <c r="A274" s="299">
        <f t="shared" ref="A274:A298" si="115">+A273+1</f>
        <v>135</v>
      </c>
      <c r="B274" s="300" t="s">
        <v>25</v>
      </c>
      <c r="C274" s="297" t="s">
        <v>400</v>
      </c>
      <c r="D274" s="300" t="s">
        <v>94</v>
      </c>
      <c r="E274" s="300" t="s">
        <v>119</v>
      </c>
      <c r="F274" s="69">
        <v>28875</v>
      </c>
      <c r="G274" s="69">
        <f t="shared" si="104"/>
        <v>828.71249999999998</v>
      </c>
      <c r="H274" s="69">
        <f t="shared" si="105"/>
        <v>877.8</v>
      </c>
      <c r="I274" s="69"/>
      <c r="J274" s="70">
        <f t="shared" si="96"/>
        <v>1706.5124999999998</v>
      </c>
      <c r="K274" s="70">
        <f t="shared" si="98"/>
        <v>27168.487499999999</v>
      </c>
      <c r="L274" s="70">
        <f t="shared" ref="L274:L297" si="116">+IF(K274*12&lt;=416220.01,0,IF(K274*12&lt;=624329.01,(((K274*12-416220.01)*0.15)/12),IF((K274*12&lt;=867123.01),(31216+0.2*(K274*12-624329.01))/12,((79776+0.25*(K274*12-867123.01))/12))))-M274</f>
        <v>0</v>
      </c>
      <c r="M274" s="70"/>
      <c r="N274" s="296">
        <v>125</v>
      </c>
      <c r="O274" s="277">
        <f t="shared" si="106"/>
        <v>1831.5124999999998</v>
      </c>
      <c r="P274" s="279">
        <f t="shared" si="107"/>
        <v>27043.487499999999</v>
      </c>
    </row>
    <row r="275" spans="1:17" s="192" customFormat="1" ht="35.1" customHeight="1" x14ac:dyDescent="0.2">
      <c r="A275" s="299">
        <f t="shared" si="115"/>
        <v>136</v>
      </c>
      <c r="B275" s="300" t="s">
        <v>24</v>
      </c>
      <c r="C275" s="297" t="s">
        <v>400</v>
      </c>
      <c r="D275" s="300" t="s">
        <v>94</v>
      </c>
      <c r="E275" s="300" t="s">
        <v>119</v>
      </c>
      <c r="F275" s="69">
        <v>28000</v>
      </c>
      <c r="G275" s="69">
        <f>F275*2.87%</f>
        <v>803.6</v>
      </c>
      <c r="H275" s="69">
        <f>+F275*3.04%</f>
        <v>851.2</v>
      </c>
      <c r="I275" s="70">
        <v>0</v>
      </c>
      <c r="J275" s="70">
        <f t="shared" si="96"/>
        <v>1654.8000000000002</v>
      </c>
      <c r="K275" s="70">
        <f t="shared" si="98"/>
        <v>26345.200000000001</v>
      </c>
      <c r="L275" s="70">
        <f t="shared" si="116"/>
        <v>0</v>
      </c>
      <c r="M275" s="70"/>
      <c r="N275" s="296">
        <v>2125</v>
      </c>
      <c r="O275" s="277">
        <f t="shared" si="106"/>
        <v>3779.7999999999997</v>
      </c>
      <c r="P275" s="279">
        <f t="shared" si="107"/>
        <v>24220.2</v>
      </c>
    </row>
    <row r="276" spans="1:17" s="280" customFormat="1" ht="35.1" customHeight="1" x14ac:dyDescent="0.2">
      <c r="A276" s="299">
        <f t="shared" si="115"/>
        <v>137</v>
      </c>
      <c r="B276" s="300" t="s">
        <v>186</v>
      </c>
      <c r="C276" s="297" t="s">
        <v>400</v>
      </c>
      <c r="D276" s="300" t="s">
        <v>94</v>
      </c>
      <c r="E276" s="300" t="s">
        <v>119</v>
      </c>
      <c r="F276" s="69">
        <v>28000</v>
      </c>
      <c r="G276" s="69">
        <f t="shared" ref="G276:G292" si="117">F276*2.87%</f>
        <v>803.6</v>
      </c>
      <c r="H276" s="69">
        <f t="shared" ref="H276:H292" si="118">+F276*3.04%</f>
        <v>851.2</v>
      </c>
      <c r="I276" s="70"/>
      <c r="J276" s="70">
        <f t="shared" si="96"/>
        <v>1654.8000000000002</v>
      </c>
      <c r="K276" s="70">
        <f t="shared" si="98"/>
        <v>26345.200000000001</v>
      </c>
      <c r="L276" s="70">
        <f t="shared" si="116"/>
        <v>0</v>
      </c>
      <c r="M276" s="70"/>
      <c r="N276" s="283">
        <v>3747.65</v>
      </c>
      <c r="O276" s="277">
        <f t="shared" si="106"/>
        <v>5402.4500000000007</v>
      </c>
      <c r="P276" s="279">
        <f t="shared" si="107"/>
        <v>22597.55</v>
      </c>
      <c r="Q276" s="193"/>
    </row>
    <row r="277" spans="1:17" s="280" customFormat="1" ht="35.1" customHeight="1" x14ac:dyDescent="0.2">
      <c r="A277" s="299">
        <f t="shared" si="115"/>
        <v>138</v>
      </c>
      <c r="B277" s="300" t="s">
        <v>302</v>
      </c>
      <c r="C277" s="297" t="s">
        <v>400</v>
      </c>
      <c r="D277" s="300" t="s">
        <v>31</v>
      </c>
      <c r="E277" s="300" t="s">
        <v>119</v>
      </c>
      <c r="F277" s="69">
        <v>28000</v>
      </c>
      <c r="G277" s="69">
        <f t="shared" si="117"/>
        <v>803.6</v>
      </c>
      <c r="H277" s="69">
        <f t="shared" si="118"/>
        <v>851.2</v>
      </c>
      <c r="I277" s="70"/>
      <c r="J277" s="70">
        <f t="shared" si="96"/>
        <v>1654.8000000000002</v>
      </c>
      <c r="K277" s="70">
        <f t="shared" si="98"/>
        <v>26345.200000000001</v>
      </c>
      <c r="L277" s="70">
        <f t="shared" si="116"/>
        <v>0</v>
      </c>
      <c r="M277" s="70"/>
      <c r="N277" s="283">
        <v>5856.29</v>
      </c>
      <c r="O277" s="277">
        <f t="shared" si="106"/>
        <v>7511.09</v>
      </c>
      <c r="P277" s="279">
        <f t="shared" si="107"/>
        <v>20488.91</v>
      </c>
      <c r="Q277" s="193"/>
    </row>
    <row r="278" spans="1:17" s="280" customFormat="1" ht="35.1" customHeight="1" x14ac:dyDescent="0.2">
      <c r="A278" s="299">
        <f t="shared" si="115"/>
        <v>139</v>
      </c>
      <c r="B278" s="300" t="s">
        <v>27</v>
      </c>
      <c r="C278" s="297" t="s">
        <v>400</v>
      </c>
      <c r="D278" s="300" t="s">
        <v>31</v>
      </c>
      <c r="E278" s="300" t="s">
        <v>219</v>
      </c>
      <c r="F278" s="69">
        <v>28000</v>
      </c>
      <c r="G278" s="69">
        <f t="shared" si="117"/>
        <v>803.6</v>
      </c>
      <c r="H278" s="69">
        <f t="shared" si="118"/>
        <v>851.2</v>
      </c>
      <c r="I278" s="70">
        <v>3430.92</v>
      </c>
      <c r="J278" s="70">
        <f t="shared" si="96"/>
        <v>5085.72</v>
      </c>
      <c r="K278" s="70">
        <f t="shared" si="98"/>
        <v>22914.28</v>
      </c>
      <c r="L278" s="70">
        <f t="shared" si="116"/>
        <v>0</v>
      </c>
      <c r="M278" s="70"/>
      <c r="N278" s="283">
        <v>8696.64</v>
      </c>
      <c r="O278" s="277">
        <f t="shared" si="106"/>
        <v>13782.36</v>
      </c>
      <c r="P278" s="279">
        <f t="shared" si="107"/>
        <v>14217.64</v>
      </c>
      <c r="Q278" s="193"/>
    </row>
    <row r="279" spans="1:17" s="280" customFormat="1" ht="35.1" customHeight="1" x14ac:dyDescent="0.2">
      <c r="A279" s="299">
        <f t="shared" si="115"/>
        <v>140</v>
      </c>
      <c r="B279" s="300" t="s">
        <v>28</v>
      </c>
      <c r="C279" s="297" t="s">
        <v>399</v>
      </c>
      <c r="D279" s="300" t="s">
        <v>31</v>
      </c>
      <c r="E279" s="300" t="s">
        <v>219</v>
      </c>
      <c r="F279" s="69">
        <v>28000</v>
      </c>
      <c r="G279" s="69">
        <f t="shared" si="117"/>
        <v>803.6</v>
      </c>
      <c r="H279" s="69">
        <f t="shared" si="118"/>
        <v>851.2</v>
      </c>
      <c r="I279" s="70"/>
      <c r="J279" s="70">
        <f t="shared" si="96"/>
        <v>1654.8000000000002</v>
      </c>
      <c r="K279" s="70">
        <f t="shared" si="98"/>
        <v>26345.200000000001</v>
      </c>
      <c r="L279" s="70">
        <f t="shared" si="116"/>
        <v>0</v>
      </c>
      <c r="M279" s="70"/>
      <c r="N279" s="283">
        <v>4110.47</v>
      </c>
      <c r="O279" s="277">
        <f t="shared" si="106"/>
        <v>5765.27</v>
      </c>
      <c r="P279" s="279">
        <f t="shared" si="107"/>
        <v>22234.73</v>
      </c>
      <c r="Q279" s="193"/>
    </row>
    <row r="280" spans="1:17" s="305" customFormat="1" ht="35.1" customHeight="1" x14ac:dyDescent="0.2">
      <c r="A280" s="299">
        <f t="shared" si="115"/>
        <v>141</v>
      </c>
      <c r="B280" s="300" t="s">
        <v>303</v>
      </c>
      <c r="C280" s="297" t="s">
        <v>400</v>
      </c>
      <c r="D280" s="300" t="s">
        <v>31</v>
      </c>
      <c r="E280" s="300" t="s">
        <v>119</v>
      </c>
      <c r="F280" s="69">
        <v>28000</v>
      </c>
      <c r="G280" s="69">
        <f t="shared" si="117"/>
        <v>803.6</v>
      </c>
      <c r="H280" s="69">
        <f t="shared" si="118"/>
        <v>851.2</v>
      </c>
      <c r="I280" s="70"/>
      <c r="J280" s="70">
        <f t="shared" si="96"/>
        <v>1654.8000000000002</v>
      </c>
      <c r="K280" s="70">
        <f t="shared" si="98"/>
        <v>26345.200000000001</v>
      </c>
      <c r="L280" s="70">
        <f t="shared" si="116"/>
        <v>0</v>
      </c>
      <c r="M280" s="70"/>
      <c r="N280" s="283">
        <v>3125</v>
      </c>
      <c r="O280" s="277">
        <f t="shared" si="106"/>
        <v>4779.8</v>
      </c>
      <c r="P280" s="279">
        <f t="shared" si="107"/>
        <v>23220.2</v>
      </c>
      <c r="Q280" s="288"/>
    </row>
    <row r="281" spans="1:17" s="281" customFormat="1" ht="35.1" customHeight="1" x14ac:dyDescent="0.2">
      <c r="A281" s="299">
        <f t="shared" si="115"/>
        <v>142</v>
      </c>
      <c r="B281" s="300" t="s">
        <v>29</v>
      </c>
      <c r="C281" s="297" t="s">
        <v>400</v>
      </c>
      <c r="D281" s="300" t="s">
        <v>31</v>
      </c>
      <c r="E281" s="300" t="s">
        <v>119</v>
      </c>
      <c r="F281" s="69">
        <v>28000</v>
      </c>
      <c r="G281" s="69">
        <f t="shared" si="117"/>
        <v>803.6</v>
      </c>
      <c r="H281" s="69">
        <f t="shared" si="118"/>
        <v>851.2</v>
      </c>
      <c r="I281" s="70">
        <v>0</v>
      </c>
      <c r="J281" s="70">
        <f t="shared" si="96"/>
        <v>1654.8000000000002</v>
      </c>
      <c r="K281" s="70">
        <f t="shared" si="98"/>
        <v>26345.200000000001</v>
      </c>
      <c r="L281" s="70">
        <f t="shared" si="116"/>
        <v>0</v>
      </c>
      <c r="M281" s="70"/>
      <c r="N281" s="283">
        <v>3208.85</v>
      </c>
      <c r="O281" s="277">
        <f t="shared" si="106"/>
        <v>4863.6500000000005</v>
      </c>
      <c r="P281" s="279">
        <f t="shared" si="107"/>
        <v>23136.35</v>
      </c>
      <c r="Q281" s="192"/>
    </row>
    <row r="282" spans="1:17" s="281" customFormat="1" ht="35.1" customHeight="1" x14ac:dyDescent="0.2">
      <c r="A282" s="299">
        <f t="shared" si="115"/>
        <v>143</v>
      </c>
      <c r="B282" s="300" t="s">
        <v>30</v>
      </c>
      <c r="C282" s="297" t="s">
        <v>399</v>
      </c>
      <c r="D282" s="300" t="s">
        <v>31</v>
      </c>
      <c r="E282" s="300" t="s">
        <v>119</v>
      </c>
      <c r="F282" s="69">
        <v>28000</v>
      </c>
      <c r="G282" s="69">
        <f t="shared" si="117"/>
        <v>803.6</v>
      </c>
      <c r="H282" s="69">
        <f t="shared" si="118"/>
        <v>851.2</v>
      </c>
      <c r="I282" s="70"/>
      <c r="J282" s="70">
        <f t="shared" si="96"/>
        <v>1654.8000000000002</v>
      </c>
      <c r="K282" s="70">
        <f t="shared" si="98"/>
        <v>26345.200000000001</v>
      </c>
      <c r="L282" s="70">
        <f t="shared" si="116"/>
        <v>0</v>
      </c>
      <c r="M282" s="70"/>
      <c r="N282" s="283">
        <v>7334.2</v>
      </c>
      <c r="O282" s="277">
        <f t="shared" si="106"/>
        <v>8989</v>
      </c>
      <c r="P282" s="279">
        <f t="shared" si="107"/>
        <v>19011</v>
      </c>
      <c r="Q282" s="192"/>
    </row>
    <row r="283" spans="1:17" s="281" customFormat="1" ht="35.1" customHeight="1" x14ac:dyDescent="0.2">
      <c r="A283" s="299">
        <f t="shared" si="115"/>
        <v>144</v>
      </c>
      <c r="B283" s="300" t="s">
        <v>309</v>
      </c>
      <c r="C283" s="339" t="s">
        <v>400</v>
      </c>
      <c r="D283" s="300" t="s">
        <v>31</v>
      </c>
      <c r="E283" s="300" t="s">
        <v>219</v>
      </c>
      <c r="F283" s="69">
        <v>28000</v>
      </c>
      <c r="G283" s="69">
        <f>F283*2.87%</f>
        <v>803.6</v>
      </c>
      <c r="H283" s="69">
        <f>+F283*3.04%</f>
        <v>851.2</v>
      </c>
      <c r="I283" s="70"/>
      <c r="J283" s="70">
        <f>+G283+H283+I283</f>
        <v>1654.8000000000002</v>
      </c>
      <c r="K283" s="70">
        <f>+F283-J283</f>
        <v>26345.200000000001</v>
      </c>
      <c r="L283" s="70">
        <f>+IF(K283*12&lt;=416220.01,0,IF(K283*12&lt;=624329.01,(((K283*12-416220.01)*0.15)/12),IF((K283*12&lt;=867123.01),(31216+0.2*(K283*12-624329.01))/12,((79776+0.25*(K283*12-867123.01))/12))))-M283</f>
        <v>0</v>
      </c>
      <c r="M283" s="70"/>
      <c r="N283" s="283">
        <v>2919.28</v>
      </c>
      <c r="O283" s="277">
        <f>+N283+I283+H283+G283+L283</f>
        <v>4574.0800000000008</v>
      </c>
      <c r="P283" s="279">
        <f>+F283-O283</f>
        <v>23425.919999999998</v>
      </c>
      <c r="Q283" s="192"/>
    </row>
    <row r="284" spans="1:17" s="281" customFormat="1" ht="35.1" customHeight="1" x14ac:dyDescent="0.2">
      <c r="A284" s="299">
        <f t="shared" si="115"/>
        <v>145</v>
      </c>
      <c r="B284" s="345" t="s">
        <v>143</v>
      </c>
      <c r="C284" s="346" t="s">
        <v>400</v>
      </c>
      <c r="D284" s="300" t="s">
        <v>31</v>
      </c>
      <c r="E284" s="300" t="s">
        <v>219</v>
      </c>
      <c r="F284" s="69">
        <v>28000</v>
      </c>
      <c r="G284" s="69">
        <f>F284*2.87%</f>
        <v>803.6</v>
      </c>
      <c r="H284" s="69">
        <f>+F284*3.04%</f>
        <v>851.2</v>
      </c>
      <c r="I284" s="70"/>
      <c r="J284" s="70">
        <f>+G284+H284+I284</f>
        <v>1654.8000000000002</v>
      </c>
      <c r="K284" s="70">
        <f>+F284-J284</f>
        <v>26345.200000000001</v>
      </c>
      <c r="L284" s="70">
        <f>+IF(K284*12&lt;=416220.01,0,IF(K284*12&lt;=624329.01,(((K284*12-416220.01)*0.15)/12),IF((K284*12&lt;=867123.01),(31216+0.2*(K284*12-624329.01))/12,((79776+0.25*(K284*12-867123.01))/12))))-M284</f>
        <v>0</v>
      </c>
      <c r="M284" s="70"/>
      <c r="N284" s="283">
        <v>9181.32</v>
      </c>
      <c r="O284" s="277">
        <f>+N284+I284+H284+G284+L284</f>
        <v>10836.12</v>
      </c>
      <c r="P284" s="279">
        <f>+F284-O284</f>
        <v>17163.879999999997</v>
      </c>
      <c r="Q284" s="192"/>
    </row>
    <row r="285" spans="1:17" s="281" customFormat="1" ht="35.1" customHeight="1" x14ac:dyDescent="0.2">
      <c r="A285" s="299">
        <f t="shared" si="115"/>
        <v>146</v>
      </c>
      <c r="B285" s="300" t="s">
        <v>26</v>
      </c>
      <c r="C285" s="297" t="s">
        <v>399</v>
      </c>
      <c r="D285" s="300" t="s">
        <v>31</v>
      </c>
      <c r="E285" s="300" t="s">
        <v>119</v>
      </c>
      <c r="F285" s="69">
        <v>24000</v>
      </c>
      <c r="G285" s="69">
        <f t="shared" si="117"/>
        <v>688.8</v>
      </c>
      <c r="H285" s="69">
        <f t="shared" si="118"/>
        <v>729.6</v>
      </c>
      <c r="I285" s="70">
        <v>1715.46</v>
      </c>
      <c r="J285" s="70">
        <f t="shared" si="96"/>
        <v>3133.86</v>
      </c>
      <c r="K285" s="70">
        <f t="shared" si="98"/>
        <v>20866.14</v>
      </c>
      <c r="L285" s="70">
        <f t="shared" si="116"/>
        <v>0</v>
      </c>
      <c r="M285" s="70"/>
      <c r="N285" s="283">
        <v>6737.33</v>
      </c>
      <c r="O285" s="277">
        <f t="shared" si="106"/>
        <v>9871.19</v>
      </c>
      <c r="P285" s="279">
        <f t="shared" si="107"/>
        <v>14128.81</v>
      </c>
      <c r="Q285" s="192"/>
    </row>
    <row r="286" spans="1:17" s="281" customFormat="1" ht="35.1" customHeight="1" x14ac:dyDescent="0.2">
      <c r="A286" s="299">
        <f t="shared" si="115"/>
        <v>147</v>
      </c>
      <c r="B286" s="300" t="s">
        <v>304</v>
      </c>
      <c r="C286" s="297" t="s">
        <v>400</v>
      </c>
      <c r="D286" s="300" t="s">
        <v>31</v>
      </c>
      <c r="E286" s="300" t="s">
        <v>119</v>
      </c>
      <c r="F286" s="69">
        <v>24000</v>
      </c>
      <c r="G286" s="69">
        <f t="shared" si="117"/>
        <v>688.8</v>
      </c>
      <c r="H286" s="69">
        <f t="shared" si="118"/>
        <v>729.6</v>
      </c>
      <c r="I286" s="70"/>
      <c r="J286" s="70">
        <f t="shared" si="96"/>
        <v>1418.4</v>
      </c>
      <c r="K286" s="70">
        <f t="shared" si="98"/>
        <v>22581.599999999999</v>
      </c>
      <c r="L286" s="70">
        <f t="shared" si="116"/>
        <v>0</v>
      </c>
      <c r="M286" s="70"/>
      <c r="N286" s="283">
        <v>125</v>
      </c>
      <c r="O286" s="277">
        <f t="shared" si="106"/>
        <v>1543.4</v>
      </c>
      <c r="P286" s="279">
        <f t="shared" si="107"/>
        <v>22456.6</v>
      </c>
      <c r="Q286" s="192"/>
    </row>
    <row r="287" spans="1:17" s="281" customFormat="1" ht="35.1" customHeight="1" x14ac:dyDescent="0.2">
      <c r="A287" s="299">
        <f t="shared" si="115"/>
        <v>148</v>
      </c>
      <c r="B287" s="300" t="s">
        <v>305</v>
      </c>
      <c r="C287" s="297" t="s">
        <v>399</v>
      </c>
      <c r="D287" s="300" t="s">
        <v>31</v>
      </c>
      <c r="E287" s="300" t="s">
        <v>219</v>
      </c>
      <c r="F287" s="69">
        <v>24000</v>
      </c>
      <c r="G287" s="69">
        <f t="shared" si="117"/>
        <v>688.8</v>
      </c>
      <c r="H287" s="69">
        <f t="shared" si="118"/>
        <v>729.6</v>
      </c>
      <c r="I287" s="70"/>
      <c r="J287" s="70">
        <f t="shared" si="96"/>
        <v>1418.4</v>
      </c>
      <c r="K287" s="70">
        <f t="shared" si="98"/>
        <v>22581.599999999999</v>
      </c>
      <c r="L287" s="70">
        <f t="shared" si="116"/>
        <v>0</v>
      </c>
      <c r="M287" s="70"/>
      <c r="N287" s="296">
        <v>4553.91</v>
      </c>
      <c r="O287" s="277">
        <f t="shared" si="106"/>
        <v>5972.31</v>
      </c>
      <c r="P287" s="279">
        <f t="shared" si="107"/>
        <v>18027.689999999999</v>
      </c>
      <c r="Q287" s="192"/>
    </row>
    <row r="288" spans="1:17" s="281" customFormat="1" ht="35.1" customHeight="1" x14ac:dyDescent="0.2">
      <c r="A288" s="299">
        <f t="shared" si="115"/>
        <v>149</v>
      </c>
      <c r="B288" s="300" t="s">
        <v>306</v>
      </c>
      <c r="C288" s="297" t="s">
        <v>399</v>
      </c>
      <c r="D288" s="300" t="s">
        <v>31</v>
      </c>
      <c r="E288" s="300" t="s">
        <v>219</v>
      </c>
      <c r="F288" s="69">
        <v>24000</v>
      </c>
      <c r="G288" s="69">
        <f t="shared" si="117"/>
        <v>688.8</v>
      </c>
      <c r="H288" s="69">
        <f t="shared" si="118"/>
        <v>729.6</v>
      </c>
      <c r="I288" s="70"/>
      <c r="J288" s="70">
        <f t="shared" si="96"/>
        <v>1418.4</v>
      </c>
      <c r="K288" s="70">
        <f t="shared" si="98"/>
        <v>22581.599999999999</v>
      </c>
      <c r="L288" s="70">
        <f t="shared" si="116"/>
        <v>0</v>
      </c>
      <c r="M288" s="70"/>
      <c r="N288" s="283">
        <v>125</v>
      </c>
      <c r="O288" s="277">
        <f t="shared" si="106"/>
        <v>1543.4</v>
      </c>
      <c r="P288" s="279">
        <f t="shared" si="107"/>
        <v>22456.6</v>
      </c>
      <c r="Q288" s="192"/>
    </row>
    <row r="289" spans="1:17" s="281" customFormat="1" ht="35.1" customHeight="1" x14ac:dyDescent="0.2">
      <c r="A289" s="299">
        <f t="shared" si="115"/>
        <v>150</v>
      </c>
      <c r="B289" s="300" t="s">
        <v>308</v>
      </c>
      <c r="C289" s="297" t="s">
        <v>400</v>
      </c>
      <c r="D289" s="300" t="s">
        <v>31</v>
      </c>
      <c r="E289" s="300" t="s">
        <v>219</v>
      </c>
      <c r="F289" s="69">
        <v>24000</v>
      </c>
      <c r="G289" s="69">
        <f t="shared" si="117"/>
        <v>688.8</v>
      </c>
      <c r="H289" s="69">
        <f t="shared" si="118"/>
        <v>729.6</v>
      </c>
      <c r="I289" s="70"/>
      <c r="J289" s="70">
        <f t="shared" si="96"/>
        <v>1418.4</v>
      </c>
      <c r="K289" s="70">
        <f t="shared" si="98"/>
        <v>22581.599999999999</v>
      </c>
      <c r="L289" s="70">
        <f t="shared" si="116"/>
        <v>0</v>
      </c>
      <c r="M289" s="70"/>
      <c r="N289" s="283">
        <v>2786.12</v>
      </c>
      <c r="O289" s="277">
        <f t="shared" si="106"/>
        <v>4204.5199999999995</v>
      </c>
      <c r="P289" s="279">
        <f t="shared" si="107"/>
        <v>19795.48</v>
      </c>
      <c r="Q289" s="192"/>
    </row>
    <row r="290" spans="1:17" s="281" customFormat="1" ht="35.1" customHeight="1" x14ac:dyDescent="0.2">
      <c r="A290" s="299">
        <f t="shared" si="115"/>
        <v>151</v>
      </c>
      <c r="B290" s="300" t="s">
        <v>203</v>
      </c>
      <c r="C290" s="297" t="s">
        <v>400</v>
      </c>
      <c r="D290" s="300" t="s">
        <v>31</v>
      </c>
      <c r="E290" s="300" t="s">
        <v>219</v>
      </c>
      <c r="F290" s="69">
        <v>24000</v>
      </c>
      <c r="G290" s="69">
        <f t="shared" si="117"/>
        <v>688.8</v>
      </c>
      <c r="H290" s="69">
        <f t="shared" si="118"/>
        <v>729.6</v>
      </c>
      <c r="I290" s="70"/>
      <c r="J290" s="70">
        <f t="shared" si="96"/>
        <v>1418.4</v>
      </c>
      <c r="K290" s="70">
        <f t="shared" si="98"/>
        <v>22581.599999999999</v>
      </c>
      <c r="L290" s="70">
        <f t="shared" si="116"/>
        <v>0</v>
      </c>
      <c r="M290" s="70"/>
      <c r="N290" s="283">
        <v>4125</v>
      </c>
      <c r="O290" s="277">
        <f t="shared" si="106"/>
        <v>5543.4000000000005</v>
      </c>
      <c r="P290" s="279">
        <f t="shared" si="107"/>
        <v>18456.599999999999</v>
      </c>
      <c r="Q290" s="192"/>
    </row>
    <row r="291" spans="1:17" s="281" customFormat="1" ht="35.1" customHeight="1" x14ac:dyDescent="0.2">
      <c r="A291" s="299">
        <f t="shared" si="115"/>
        <v>152</v>
      </c>
      <c r="B291" s="300" t="s">
        <v>451</v>
      </c>
      <c r="C291" s="346" t="s">
        <v>399</v>
      </c>
      <c r="D291" s="300" t="s">
        <v>31</v>
      </c>
      <c r="E291" s="300" t="s">
        <v>219</v>
      </c>
      <c r="F291" s="69">
        <v>24000</v>
      </c>
      <c r="G291" s="69">
        <f t="shared" si="117"/>
        <v>688.8</v>
      </c>
      <c r="H291" s="69">
        <f t="shared" si="118"/>
        <v>729.6</v>
      </c>
      <c r="I291" s="70"/>
      <c r="J291" s="70">
        <f t="shared" si="96"/>
        <v>1418.4</v>
      </c>
      <c r="K291" s="70">
        <f t="shared" si="98"/>
        <v>22581.599999999999</v>
      </c>
      <c r="L291" s="70">
        <f t="shared" si="116"/>
        <v>0</v>
      </c>
      <c r="M291" s="70"/>
      <c r="N291" s="283">
        <v>25</v>
      </c>
      <c r="O291" s="277">
        <f t="shared" si="106"/>
        <v>1443.4</v>
      </c>
      <c r="P291" s="279">
        <f t="shared" si="107"/>
        <v>22556.6</v>
      </c>
      <c r="Q291" s="192"/>
    </row>
    <row r="292" spans="1:17" s="193" customFormat="1" ht="35.1" customHeight="1" x14ac:dyDescent="0.2">
      <c r="A292" s="299">
        <f t="shared" si="115"/>
        <v>153</v>
      </c>
      <c r="B292" s="300" t="s">
        <v>452</v>
      </c>
      <c r="C292" s="346" t="s">
        <v>400</v>
      </c>
      <c r="D292" s="300" t="s">
        <v>31</v>
      </c>
      <c r="E292" s="300" t="s">
        <v>219</v>
      </c>
      <c r="F292" s="69">
        <v>24000</v>
      </c>
      <c r="G292" s="69">
        <f t="shared" si="117"/>
        <v>688.8</v>
      </c>
      <c r="H292" s="69">
        <f t="shared" si="118"/>
        <v>729.6</v>
      </c>
      <c r="I292" s="70"/>
      <c r="J292" s="70">
        <f t="shared" si="96"/>
        <v>1418.4</v>
      </c>
      <c r="K292" s="70">
        <f t="shared" si="98"/>
        <v>22581.599999999999</v>
      </c>
      <c r="L292" s="70">
        <f t="shared" si="116"/>
        <v>0</v>
      </c>
      <c r="M292" s="70"/>
      <c r="N292" s="283">
        <v>125</v>
      </c>
      <c r="O292" s="277">
        <f t="shared" si="106"/>
        <v>1543.4</v>
      </c>
      <c r="P292" s="279">
        <f t="shared" si="107"/>
        <v>22456.6</v>
      </c>
    </row>
    <row r="293" spans="1:17" s="193" customFormat="1" ht="35.1" customHeight="1" x14ac:dyDescent="0.2">
      <c r="A293" s="299">
        <f t="shared" si="115"/>
        <v>154</v>
      </c>
      <c r="B293" s="300" t="s">
        <v>540</v>
      </c>
      <c r="C293" s="297" t="s">
        <v>399</v>
      </c>
      <c r="D293" s="300" t="s">
        <v>31</v>
      </c>
      <c r="E293" s="300" t="s">
        <v>219</v>
      </c>
      <c r="F293" s="69">
        <v>20000</v>
      </c>
      <c r="G293" s="69">
        <f t="shared" ref="G293" si="119">F293*2.87%</f>
        <v>574</v>
      </c>
      <c r="H293" s="69">
        <f t="shared" ref="H293" si="120">+F293*3.04%</f>
        <v>608</v>
      </c>
      <c r="I293" s="70">
        <v>1715.46</v>
      </c>
      <c r="J293" s="70">
        <f t="shared" si="96"/>
        <v>2897.46</v>
      </c>
      <c r="K293" s="70">
        <f t="shared" si="98"/>
        <v>17102.54</v>
      </c>
      <c r="L293" s="70">
        <f t="shared" si="116"/>
        <v>0</v>
      </c>
      <c r="M293" s="70"/>
      <c r="N293" s="283">
        <v>7082.2</v>
      </c>
      <c r="O293" s="277">
        <f t="shared" si="106"/>
        <v>9979.66</v>
      </c>
      <c r="P293" s="279">
        <f t="shared" si="107"/>
        <v>10020.34</v>
      </c>
    </row>
    <row r="294" spans="1:17" s="193" customFormat="1" ht="35.1" customHeight="1" x14ac:dyDescent="0.2">
      <c r="A294" s="299">
        <f t="shared" si="115"/>
        <v>155</v>
      </c>
      <c r="B294" s="300" t="s">
        <v>541</v>
      </c>
      <c r="C294" s="297" t="s">
        <v>399</v>
      </c>
      <c r="D294" s="300" t="s">
        <v>31</v>
      </c>
      <c r="E294" s="300" t="s">
        <v>219</v>
      </c>
      <c r="F294" s="69">
        <v>20000</v>
      </c>
      <c r="G294" s="69">
        <f t="shared" ref="G294:G297" si="121">F294*2.87%</f>
        <v>574</v>
      </c>
      <c r="H294" s="69">
        <f t="shared" ref="H294:H297" si="122">+F294*3.04%</f>
        <v>608</v>
      </c>
      <c r="I294" s="70"/>
      <c r="J294" s="70">
        <f t="shared" si="96"/>
        <v>1182</v>
      </c>
      <c r="K294" s="70">
        <f t="shared" si="98"/>
        <v>18818</v>
      </c>
      <c r="L294" s="70">
        <f t="shared" si="116"/>
        <v>0</v>
      </c>
      <c r="M294" s="70"/>
      <c r="N294" s="283">
        <v>125</v>
      </c>
      <c r="O294" s="277">
        <f t="shared" si="106"/>
        <v>1307</v>
      </c>
      <c r="P294" s="279">
        <f t="shared" si="107"/>
        <v>18693</v>
      </c>
    </row>
    <row r="295" spans="1:17" s="193" customFormat="1" ht="35.1" customHeight="1" x14ac:dyDescent="0.2">
      <c r="A295" s="299">
        <f t="shared" si="115"/>
        <v>156</v>
      </c>
      <c r="B295" s="300" t="s">
        <v>542</v>
      </c>
      <c r="C295" s="297" t="s">
        <v>399</v>
      </c>
      <c r="D295" s="300" t="s">
        <v>31</v>
      </c>
      <c r="E295" s="300" t="s">
        <v>219</v>
      </c>
      <c r="F295" s="69">
        <v>20000</v>
      </c>
      <c r="G295" s="69">
        <f t="shared" si="121"/>
        <v>574</v>
      </c>
      <c r="H295" s="69">
        <f t="shared" si="122"/>
        <v>608</v>
      </c>
      <c r="I295" s="70">
        <v>1715.46</v>
      </c>
      <c r="J295" s="70">
        <f t="shared" si="96"/>
        <v>2897.46</v>
      </c>
      <c r="K295" s="70">
        <f t="shared" si="98"/>
        <v>17102.54</v>
      </c>
      <c r="L295" s="70">
        <f t="shared" si="116"/>
        <v>0</v>
      </c>
      <c r="M295" s="70"/>
      <c r="N295" s="283">
        <v>2125</v>
      </c>
      <c r="O295" s="277">
        <f t="shared" si="106"/>
        <v>5022.46</v>
      </c>
      <c r="P295" s="279">
        <f t="shared" si="107"/>
        <v>14977.54</v>
      </c>
    </row>
    <row r="296" spans="1:17" s="193" customFormat="1" ht="35.1" customHeight="1" x14ac:dyDescent="0.2">
      <c r="A296" s="299">
        <f t="shared" si="115"/>
        <v>157</v>
      </c>
      <c r="B296" s="300" t="s">
        <v>543</v>
      </c>
      <c r="C296" s="297" t="s">
        <v>400</v>
      </c>
      <c r="D296" s="300" t="s">
        <v>94</v>
      </c>
      <c r="E296" s="300" t="s">
        <v>219</v>
      </c>
      <c r="F296" s="69">
        <v>20000</v>
      </c>
      <c r="G296" s="69">
        <f t="shared" si="121"/>
        <v>574</v>
      </c>
      <c r="H296" s="69">
        <f t="shared" si="122"/>
        <v>608</v>
      </c>
      <c r="I296" s="70"/>
      <c r="J296" s="70">
        <f t="shared" si="96"/>
        <v>1182</v>
      </c>
      <c r="K296" s="70">
        <f t="shared" si="98"/>
        <v>18818</v>
      </c>
      <c r="L296" s="70">
        <f t="shared" si="116"/>
        <v>0</v>
      </c>
      <c r="M296" s="70"/>
      <c r="N296" s="283">
        <v>1025</v>
      </c>
      <c r="O296" s="277">
        <f t="shared" si="106"/>
        <v>2207</v>
      </c>
      <c r="P296" s="279">
        <f t="shared" si="107"/>
        <v>17793</v>
      </c>
    </row>
    <row r="297" spans="1:17" s="193" customFormat="1" ht="35.1" customHeight="1" x14ac:dyDescent="0.2">
      <c r="A297" s="299">
        <f t="shared" si="115"/>
        <v>158</v>
      </c>
      <c r="B297" s="75" t="s">
        <v>544</v>
      </c>
      <c r="C297" s="76" t="s">
        <v>400</v>
      </c>
      <c r="D297" s="75" t="s">
        <v>31</v>
      </c>
      <c r="E297" s="75" t="s">
        <v>219</v>
      </c>
      <c r="F297" s="278">
        <v>20000</v>
      </c>
      <c r="G297" s="278">
        <f t="shared" si="121"/>
        <v>574</v>
      </c>
      <c r="H297" s="278">
        <f t="shared" si="122"/>
        <v>608</v>
      </c>
      <c r="I297" s="278"/>
      <c r="J297" s="277">
        <f t="shared" si="96"/>
        <v>1182</v>
      </c>
      <c r="K297" s="277">
        <f t="shared" si="98"/>
        <v>18818</v>
      </c>
      <c r="L297" s="277">
        <f t="shared" si="116"/>
        <v>0</v>
      </c>
      <c r="M297" s="277"/>
      <c r="N297" s="283">
        <v>2189.41</v>
      </c>
      <c r="O297" s="277">
        <f t="shared" si="106"/>
        <v>3371.41</v>
      </c>
      <c r="P297" s="279">
        <f t="shared" si="107"/>
        <v>16628.59</v>
      </c>
    </row>
    <row r="298" spans="1:17" s="193" customFormat="1" ht="35.1" customHeight="1" x14ac:dyDescent="0.2">
      <c r="A298" s="299">
        <f t="shared" si="115"/>
        <v>159</v>
      </c>
      <c r="B298" s="75" t="s">
        <v>307</v>
      </c>
      <c r="C298" s="76" t="s">
        <v>400</v>
      </c>
      <c r="D298" s="75" t="s">
        <v>31</v>
      </c>
      <c r="E298" s="75" t="s">
        <v>219</v>
      </c>
      <c r="F298" s="278">
        <v>19200</v>
      </c>
      <c r="G298" s="278">
        <f>F298*2.87%</f>
        <v>551.04</v>
      </c>
      <c r="H298" s="278">
        <f>+F298*3.04%</f>
        <v>583.67999999999995</v>
      </c>
      <c r="I298" s="277"/>
      <c r="J298" s="277">
        <f>+G298+H298+I298</f>
        <v>1134.7199999999998</v>
      </c>
      <c r="K298" s="277">
        <f>+F298-J298</f>
        <v>18065.28</v>
      </c>
      <c r="L298" s="277">
        <f>+IF(K298*12&lt;=416220.01,0,IF(K298*12&lt;=624329.01,(((K298*12-416220.01)*0.15)/12),IF((K298*12&lt;=867123.01),(31216+0.2*(K298*12-624329.01))/12,((79776+0.25*(K298*12-867123.01))/12))))-M298</f>
        <v>0</v>
      </c>
      <c r="M298" s="277"/>
      <c r="N298" s="283">
        <v>245</v>
      </c>
      <c r="O298" s="277">
        <f>+N298+I298+H298+G298+L298</f>
        <v>1379.7199999999998</v>
      </c>
      <c r="P298" s="279">
        <f>+F298-O298</f>
        <v>17820.28</v>
      </c>
    </row>
    <row r="299" spans="1:17" s="193" customFormat="1" ht="35.1" customHeight="1" x14ac:dyDescent="0.2">
      <c r="A299" s="299">
        <f>+A298+1</f>
        <v>160</v>
      </c>
      <c r="B299" s="75" t="s">
        <v>682</v>
      </c>
      <c r="C299" s="76" t="s">
        <v>400</v>
      </c>
      <c r="D299" s="75" t="s">
        <v>31</v>
      </c>
      <c r="E299" s="75" t="s">
        <v>219</v>
      </c>
      <c r="F299" s="278">
        <v>20000</v>
      </c>
      <c r="G299" s="278">
        <f>F299*2.87%</f>
        <v>574</v>
      </c>
      <c r="H299" s="278">
        <f>+F299*3.04%</f>
        <v>608</v>
      </c>
      <c r="I299" s="277"/>
      <c r="J299" s="277">
        <f>+G299+H299+I299</f>
        <v>1182</v>
      </c>
      <c r="K299" s="277">
        <f>+F299-J299</f>
        <v>18818</v>
      </c>
      <c r="L299" s="277">
        <f>+IF(K299*12&lt;=416220.01,0,IF(K299*12&lt;=624329.01,(((K299*12-416220.01)*0.15)/12),IF((K299*12&lt;=867123.01),(31216+0.2*(K299*12-624329.01))/12,((79776+0.25*(K299*12-867123.01))/12))))-M299</f>
        <v>0</v>
      </c>
      <c r="M299" s="277"/>
      <c r="N299" s="283">
        <v>25</v>
      </c>
      <c r="O299" s="277">
        <f>+N299+I299+H299+G299+L299</f>
        <v>1207</v>
      </c>
      <c r="P299" s="279">
        <f>+F299-O299</f>
        <v>18793</v>
      </c>
    </row>
    <row r="300" spans="1:17" s="281" customFormat="1" ht="35.1" customHeight="1" x14ac:dyDescent="0.2">
      <c r="A300" s="299">
        <f>+A299+1</f>
        <v>161</v>
      </c>
      <c r="B300" s="75" t="s">
        <v>683</v>
      </c>
      <c r="C300" s="76" t="s">
        <v>400</v>
      </c>
      <c r="D300" s="75" t="s">
        <v>31</v>
      </c>
      <c r="E300" s="75" t="s">
        <v>219</v>
      </c>
      <c r="F300" s="278">
        <v>20000</v>
      </c>
      <c r="G300" s="278">
        <f>F300*2.87%</f>
        <v>574</v>
      </c>
      <c r="H300" s="278">
        <f>+F300*3.04%</f>
        <v>608</v>
      </c>
      <c r="I300" s="277"/>
      <c r="J300" s="277">
        <f>+G300+H300+I300</f>
        <v>1182</v>
      </c>
      <c r="K300" s="277">
        <f>+F300-J300</f>
        <v>18818</v>
      </c>
      <c r="L300" s="277">
        <f>+IF(K300*12&lt;=416220.01,0,IF(K300*12&lt;=624329.01,(((K300*12-416220.01)*0.15)/12),IF((K300*12&lt;=867123.01),(31216+0.2*(K300*12-624329.01))/12,((79776+0.25*(K300*12-867123.01))/12))))-M300</f>
        <v>0</v>
      </c>
      <c r="M300" s="277"/>
      <c r="N300" s="283">
        <v>2225</v>
      </c>
      <c r="O300" s="277">
        <f>+N300+I300+H300+G300+L300</f>
        <v>3407</v>
      </c>
      <c r="P300" s="279">
        <f t="shared" ref="P300:P302" si="123">+F300-O300</f>
        <v>16593</v>
      </c>
      <c r="Q300" s="192"/>
    </row>
    <row r="301" spans="1:17" s="192" customFormat="1" ht="35.1" customHeight="1" x14ac:dyDescent="0.2">
      <c r="A301" s="299">
        <f>+A300+1</f>
        <v>162</v>
      </c>
      <c r="B301" s="75" t="s">
        <v>684</v>
      </c>
      <c r="C301" s="76" t="s">
        <v>399</v>
      </c>
      <c r="D301" s="75" t="s">
        <v>31</v>
      </c>
      <c r="E301" s="75" t="s">
        <v>219</v>
      </c>
      <c r="F301" s="278">
        <v>20000</v>
      </c>
      <c r="G301" s="278">
        <f>F301*2.87%</f>
        <v>574</v>
      </c>
      <c r="H301" s="278">
        <f>+F301*3.04%</f>
        <v>608</v>
      </c>
      <c r="I301" s="277"/>
      <c r="J301" s="277">
        <f>+G301+H301+I301</f>
        <v>1182</v>
      </c>
      <c r="K301" s="277">
        <f>+F301-J301</f>
        <v>18818</v>
      </c>
      <c r="L301" s="277">
        <f>+IF(K301*12&lt;=416220.01,0,IF(K301*12&lt;=624329.01,(((K301*12-416220.01)*0.15)/12),IF((K301*12&lt;=867123.01),(31216+0.2*(K301*12-624329.01))/12,((79776+0.25*(K301*12-867123.01))/12))))-M301</f>
        <v>0</v>
      </c>
      <c r="M301" s="277"/>
      <c r="N301" s="283">
        <v>25</v>
      </c>
      <c r="O301" s="277">
        <f t="shared" ref="O301:O302" si="124">+N301+I301+H301+G301+L301</f>
        <v>1207</v>
      </c>
      <c r="P301" s="279">
        <f t="shared" si="123"/>
        <v>18793</v>
      </c>
    </row>
    <row r="302" spans="1:17" s="281" customFormat="1" ht="35.1" customHeight="1" x14ac:dyDescent="0.2">
      <c r="A302" s="299">
        <f>+A301+1</f>
        <v>163</v>
      </c>
      <c r="B302" s="75" t="s">
        <v>685</v>
      </c>
      <c r="C302" s="76" t="s">
        <v>399</v>
      </c>
      <c r="D302" s="75" t="s">
        <v>31</v>
      </c>
      <c r="E302" s="75" t="s">
        <v>219</v>
      </c>
      <c r="F302" s="278">
        <v>20000</v>
      </c>
      <c r="G302" s="278">
        <f>F302*2.87%</f>
        <v>574</v>
      </c>
      <c r="H302" s="278">
        <f>+F302*3.04%</f>
        <v>608</v>
      </c>
      <c r="I302" s="277"/>
      <c r="J302" s="277">
        <f>+G302+H302+I302</f>
        <v>1182</v>
      </c>
      <c r="K302" s="277">
        <f>+F302-J302</f>
        <v>18818</v>
      </c>
      <c r="L302" s="277">
        <f>+IF(K302*12&lt;=416220.01,0,IF(K302*12&lt;=624329.01,(((K302*12-416220.01)*0.15)/12),IF((K302*12&lt;=867123.01),(31216+0.2*(K302*12-624329.01))/12,((79776+0.25*(K302*12-867123.01))/12))))-M302</f>
        <v>0</v>
      </c>
      <c r="M302" s="277"/>
      <c r="N302" s="283">
        <v>25</v>
      </c>
      <c r="O302" s="277">
        <f t="shared" si="124"/>
        <v>1207</v>
      </c>
      <c r="P302" s="279">
        <f t="shared" si="123"/>
        <v>18793</v>
      </c>
      <c r="Q302" s="192"/>
    </row>
    <row r="303" spans="1:17" s="281" customFormat="1" ht="35.1" customHeight="1" x14ac:dyDescent="0.2">
      <c r="A303" s="285" t="s">
        <v>122</v>
      </c>
      <c r="B303" s="286"/>
      <c r="C303" s="286"/>
      <c r="D303" s="286"/>
      <c r="E303" s="302"/>
      <c r="F303" s="287">
        <f>SUM(F270:F302)</f>
        <v>875075</v>
      </c>
      <c r="G303" s="287">
        <f t="shared" ref="G303:M303" si="125">SUM(G270:G302)</f>
        <v>25114.6525</v>
      </c>
      <c r="H303" s="287">
        <f t="shared" si="125"/>
        <v>26602.28</v>
      </c>
      <c r="I303" s="287">
        <f t="shared" si="125"/>
        <v>8577.2999999999993</v>
      </c>
      <c r="J303" s="287">
        <f t="shared" si="125"/>
        <v>60294.232500000006</v>
      </c>
      <c r="K303" s="287">
        <f t="shared" si="125"/>
        <v>814780.76750000007</v>
      </c>
      <c r="L303" s="287">
        <f t="shared" si="125"/>
        <v>4150.649625</v>
      </c>
      <c r="M303" s="287">
        <f t="shared" si="125"/>
        <v>0</v>
      </c>
      <c r="N303" s="287">
        <f>SUM(N270:N302)</f>
        <v>127570.66</v>
      </c>
      <c r="O303" s="287">
        <f t="shared" ref="O303:P303" si="126">SUM(O270:O302)</f>
        <v>192015.54212499995</v>
      </c>
      <c r="P303" s="287">
        <f t="shared" si="126"/>
        <v>683059.45787499996</v>
      </c>
      <c r="Q303" s="192"/>
    </row>
    <row r="304" spans="1:17" s="281" customFormat="1" ht="35.1" customHeight="1" thickBot="1" x14ac:dyDescent="0.25">
      <c r="A304" s="190"/>
      <c r="B304" s="190"/>
      <c r="C304" s="190"/>
      <c r="D304" s="190"/>
      <c r="E304" s="190"/>
      <c r="F304" s="288"/>
      <c r="G304" s="288"/>
      <c r="H304" s="288"/>
      <c r="I304" s="288"/>
      <c r="J304" s="288"/>
      <c r="K304" s="288"/>
      <c r="L304" s="288"/>
      <c r="M304" s="288"/>
      <c r="N304" s="288"/>
      <c r="O304" s="288"/>
      <c r="P304" s="288"/>
      <c r="Q304" s="192"/>
    </row>
    <row r="305" spans="1:17" s="281" customFormat="1" ht="35.1" customHeight="1" thickBot="1" x14ac:dyDescent="0.25">
      <c r="A305" s="291" t="s">
        <v>310</v>
      </c>
      <c r="B305" s="292"/>
      <c r="C305" s="292"/>
      <c r="D305" s="292"/>
      <c r="E305" s="292"/>
      <c r="F305" s="292"/>
      <c r="G305" s="292"/>
      <c r="H305" s="292"/>
      <c r="I305" s="292"/>
      <c r="J305" s="292"/>
      <c r="K305" s="292"/>
      <c r="L305" s="292"/>
      <c r="M305" s="292"/>
      <c r="N305" s="292"/>
      <c r="O305" s="292"/>
      <c r="P305" s="292"/>
      <c r="Q305" s="192"/>
    </row>
    <row r="306" spans="1:17" s="281" customFormat="1" ht="35.1" customHeight="1" x14ac:dyDescent="0.2">
      <c r="A306" s="76">
        <f>+A302+1</f>
        <v>164</v>
      </c>
      <c r="B306" s="75" t="s">
        <v>14</v>
      </c>
      <c r="C306" s="76" t="s">
        <v>400</v>
      </c>
      <c r="D306" s="75" t="s">
        <v>559</v>
      </c>
      <c r="E306" s="75" t="s">
        <v>219</v>
      </c>
      <c r="F306" s="278">
        <v>50000</v>
      </c>
      <c r="G306" s="69">
        <f t="shared" ref="G306:G311" si="127">F306*2.87%</f>
        <v>1435</v>
      </c>
      <c r="H306" s="69">
        <f t="shared" ref="H306:H311" si="128">+F306*3.04%</f>
        <v>1520</v>
      </c>
      <c r="I306" s="69">
        <v>1715.46</v>
      </c>
      <c r="J306" s="70">
        <f t="shared" si="96"/>
        <v>4670.46</v>
      </c>
      <c r="K306" s="70">
        <f t="shared" si="98"/>
        <v>45329.54</v>
      </c>
      <c r="L306" s="70">
        <f t="shared" ref="L306:L311" si="129">+IF(K306*12&lt;=416220.01,0,IF(K306*12&lt;=624329.01,(((K306*12-416220.01)*0.15)/12),IF((K306*12&lt;=867123.01),(31216+0.2*(K306*12-624329.01))/12,((79776+0.25*(K306*12-867123.01))/12))))</f>
        <v>1596.6808749999998</v>
      </c>
      <c r="M306" s="70"/>
      <c r="N306" s="296">
        <v>20025</v>
      </c>
      <c r="O306" s="277">
        <f t="shared" ref="O306:O311" si="130">+N306+I306+H306+G306+L306</f>
        <v>26292.140874999997</v>
      </c>
      <c r="P306" s="90">
        <f t="shared" ref="P306:P311" si="131">+F306-O306</f>
        <v>23707.859125000003</v>
      </c>
      <c r="Q306" s="192"/>
    </row>
    <row r="307" spans="1:17" s="281" customFormat="1" ht="35.1" customHeight="1" x14ac:dyDescent="0.2">
      <c r="A307" s="76">
        <f>+A306+1</f>
        <v>165</v>
      </c>
      <c r="B307" s="75" t="s">
        <v>311</v>
      </c>
      <c r="C307" s="76" t="s">
        <v>399</v>
      </c>
      <c r="D307" s="75" t="s">
        <v>312</v>
      </c>
      <c r="E307" s="75" t="s">
        <v>219</v>
      </c>
      <c r="F307" s="278">
        <v>50000</v>
      </c>
      <c r="G307" s="69">
        <f t="shared" si="127"/>
        <v>1435</v>
      </c>
      <c r="H307" s="69">
        <f t="shared" si="128"/>
        <v>1520</v>
      </c>
      <c r="I307" s="69"/>
      <c r="J307" s="70">
        <f t="shared" si="96"/>
        <v>2955</v>
      </c>
      <c r="K307" s="70">
        <f t="shared" si="98"/>
        <v>47045</v>
      </c>
      <c r="L307" s="70">
        <f t="shared" si="129"/>
        <v>1853.9998749999997</v>
      </c>
      <c r="M307" s="70"/>
      <c r="N307" s="296">
        <v>125</v>
      </c>
      <c r="O307" s="277">
        <f t="shared" si="130"/>
        <v>4933.9998749999995</v>
      </c>
      <c r="P307" s="90">
        <f t="shared" si="131"/>
        <v>45066.000124999999</v>
      </c>
      <c r="Q307" s="192"/>
    </row>
    <row r="308" spans="1:17" s="281" customFormat="1" ht="35.1" customHeight="1" x14ac:dyDescent="0.2">
      <c r="A308" s="76">
        <f>+A307+1</f>
        <v>166</v>
      </c>
      <c r="B308" s="75" t="s">
        <v>313</v>
      </c>
      <c r="C308" s="76" t="s">
        <v>399</v>
      </c>
      <c r="D308" s="75" t="s">
        <v>312</v>
      </c>
      <c r="E308" s="75" t="s">
        <v>219</v>
      </c>
      <c r="F308" s="278">
        <v>50000</v>
      </c>
      <c r="G308" s="69">
        <f t="shared" si="127"/>
        <v>1435</v>
      </c>
      <c r="H308" s="69">
        <f t="shared" si="128"/>
        <v>1520</v>
      </c>
      <c r="I308" s="69">
        <v>1715.46</v>
      </c>
      <c r="J308" s="70">
        <f t="shared" si="96"/>
        <v>4670.46</v>
      </c>
      <c r="K308" s="70">
        <f t="shared" si="98"/>
        <v>45329.54</v>
      </c>
      <c r="L308" s="70">
        <f t="shared" si="129"/>
        <v>1596.6808749999998</v>
      </c>
      <c r="M308" s="70"/>
      <c r="N308" s="296">
        <v>125</v>
      </c>
      <c r="O308" s="277">
        <f t="shared" si="130"/>
        <v>6392.1408750000001</v>
      </c>
      <c r="P308" s="90">
        <f t="shared" si="131"/>
        <v>43607.859125000003</v>
      </c>
      <c r="Q308" s="192"/>
    </row>
    <row r="309" spans="1:17" s="280" customFormat="1" ht="35.1" customHeight="1" x14ac:dyDescent="0.2">
      <c r="A309" s="76">
        <f>+A308+1</f>
        <v>167</v>
      </c>
      <c r="B309" s="278" t="s">
        <v>378</v>
      </c>
      <c r="C309" s="347" t="s">
        <v>399</v>
      </c>
      <c r="D309" s="304" t="s">
        <v>140</v>
      </c>
      <c r="E309" s="75" t="s">
        <v>219</v>
      </c>
      <c r="F309" s="296">
        <v>28000</v>
      </c>
      <c r="G309" s="69">
        <f t="shared" si="127"/>
        <v>803.6</v>
      </c>
      <c r="H309" s="69">
        <f t="shared" si="128"/>
        <v>851.2</v>
      </c>
      <c r="I309" s="69"/>
      <c r="J309" s="70">
        <f t="shared" si="96"/>
        <v>1654.8000000000002</v>
      </c>
      <c r="K309" s="70">
        <f t="shared" si="98"/>
        <v>26345.200000000001</v>
      </c>
      <c r="L309" s="70">
        <f t="shared" si="129"/>
        <v>0</v>
      </c>
      <c r="M309" s="70"/>
      <c r="N309" s="279">
        <v>5681.73</v>
      </c>
      <c r="O309" s="277">
        <f t="shared" si="130"/>
        <v>7336.53</v>
      </c>
      <c r="P309" s="90">
        <f t="shared" si="131"/>
        <v>20663.47</v>
      </c>
      <c r="Q309" s="193"/>
    </row>
    <row r="310" spans="1:17" s="192" customFormat="1" ht="35.1" customHeight="1" x14ac:dyDescent="0.2">
      <c r="A310" s="76">
        <f>+A309+1</f>
        <v>168</v>
      </c>
      <c r="B310" s="278" t="s">
        <v>492</v>
      </c>
      <c r="C310" s="347" t="s">
        <v>399</v>
      </c>
      <c r="D310" s="304" t="s">
        <v>140</v>
      </c>
      <c r="E310" s="75" t="s">
        <v>219</v>
      </c>
      <c r="F310" s="296">
        <v>24000</v>
      </c>
      <c r="G310" s="69">
        <f t="shared" si="127"/>
        <v>688.8</v>
      </c>
      <c r="H310" s="69">
        <f t="shared" si="128"/>
        <v>729.6</v>
      </c>
      <c r="I310" s="69"/>
      <c r="J310" s="70">
        <f t="shared" si="96"/>
        <v>1418.4</v>
      </c>
      <c r="K310" s="70">
        <f t="shared" si="98"/>
        <v>22581.599999999999</v>
      </c>
      <c r="L310" s="70">
        <f t="shared" si="129"/>
        <v>0</v>
      </c>
      <c r="M310" s="70"/>
      <c r="N310" s="70">
        <v>3125</v>
      </c>
      <c r="O310" s="277">
        <f t="shared" si="130"/>
        <v>4543.3999999999996</v>
      </c>
      <c r="P310" s="90">
        <f t="shared" si="131"/>
        <v>19456.599999999999</v>
      </c>
    </row>
    <row r="311" spans="1:17" s="192" customFormat="1" ht="35.1" customHeight="1" x14ac:dyDescent="0.2">
      <c r="A311" s="76">
        <f>+A310+1</f>
        <v>169</v>
      </c>
      <c r="B311" s="278" t="s">
        <v>686</v>
      </c>
      <c r="C311" s="347" t="s">
        <v>399</v>
      </c>
      <c r="D311" s="304" t="s">
        <v>140</v>
      </c>
      <c r="E311" s="75" t="s">
        <v>219</v>
      </c>
      <c r="F311" s="296">
        <v>20000</v>
      </c>
      <c r="G311" s="69">
        <f t="shared" si="127"/>
        <v>574</v>
      </c>
      <c r="H311" s="69">
        <f t="shared" si="128"/>
        <v>608</v>
      </c>
      <c r="I311" s="69">
        <v>1715.46</v>
      </c>
      <c r="J311" s="70">
        <f t="shared" si="96"/>
        <v>2897.46</v>
      </c>
      <c r="K311" s="70">
        <f t="shared" si="98"/>
        <v>17102.54</v>
      </c>
      <c r="L311" s="70">
        <f t="shared" si="129"/>
        <v>0</v>
      </c>
      <c r="M311" s="70"/>
      <c r="N311" s="277">
        <v>65</v>
      </c>
      <c r="O311" s="277">
        <f t="shared" si="130"/>
        <v>2962.46</v>
      </c>
      <c r="P311" s="90">
        <f t="shared" si="131"/>
        <v>17037.54</v>
      </c>
    </row>
    <row r="312" spans="1:17" s="192" customFormat="1" ht="35.1" customHeight="1" thickBot="1" x14ac:dyDescent="0.25">
      <c r="A312" s="285" t="s">
        <v>122</v>
      </c>
      <c r="B312" s="286"/>
      <c r="C312" s="286"/>
      <c r="D312" s="286"/>
      <c r="E312" s="302"/>
      <c r="F312" s="287">
        <f>SUM(F306:F311)</f>
        <v>222000</v>
      </c>
      <c r="G312" s="287">
        <f t="shared" ref="G312:P312" si="132">SUM(G306:G311)</f>
        <v>6371.4000000000005</v>
      </c>
      <c r="H312" s="287">
        <f t="shared" si="132"/>
        <v>6748.8</v>
      </c>
      <c r="I312" s="287">
        <f t="shared" si="132"/>
        <v>5146.38</v>
      </c>
      <c r="J312" s="287">
        <f t="shared" si="132"/>
        <v>18266.580000000002</v>
      </c>
      <c r="K312" s="287">
        <f t="shared" si="132"/>
        <v>203733.42000000004</v>
      </c>
      <c r="L312" s="287">
        <f t="shared" si="132"/>
        <v>5047.3616249999995</v>
      </c>
      <c r="M312" s="287">
        <f t="shared" si="132"/>
        <v>0</v>
      </c>
      <c r="N312" s="287">
        <f t="shared" si="132"/>
        <v>29146.73</v>
      </c>
      <c r="O312" s="287">
        <f t="shared" si="132"/>
        <v>52460.671624999995</v>
      </c>
      <c r="P312" s="287">
        <f t="shared" si="132"/>
        <v>169539.32837500004</v>
      </c>
    </row>
    <row r="313" spans="1:17" s="192" customFormat="1" ht="35.1" customHeight="1" thickBot="1" x14ac:dyDescent="0.25">
      <c r="A313" s="291" t="s">
        <v>314</v>
      </c>
      <c r="B313" s="292"/>
      <c r="C313" s="292"/>
      <c r="D313" s="292"/>
      <c r="E313" s="292"/>
      <c r="F313" s="292"/>
      <c r="G313" s="292"/>
      <c r="H313" s="292"/>
      <c r="I313" s="292"/>
      <c r="J313" s="292"/>
      <c r="K313" s="292"/>
      <c r="L313" s="292"/>
      <c r="M313" s="292"/>
      <c r="N313" s="292"/>
      <c r="O313" s="292"/>
      <c r="P313" s="292"/>
    </row>
    <row r="314" spans="1:17" s="192" customFormat="1" ht="35.1" customHeight="1" x14ac:dyDescent="0.2">
      <c r="A314" s="297">
        <f>+A311+1</f>
        <v>170</v>
      </c>
      <c r="B314" s="75" t="s">
        <v>129</v>
      </c>
      <c r="C314" s="76" t="s">
        <v>399</v>
      </c>
      <c r="D314" s="75" t="s">
        <v>131</v>
      </c>
      <c r="E314" s="300" t="s">
        <v>219</v>
      </c>
      <c r="F314" s="69">
        <v>55000</v>
      </c>
      <c r="G314" s="69">
        <f>F314*2.87%</f>
        <v>1578.5</v>
      </c>
      <c r="H314" s="69">
        <f>+F314*3.04%</f>
        <v>1672</v>
      </c>
      <c r="I314" s="69"/>
      <c r="J314" s="70">
        <f t="shared" si="96"/>
        <v>3250.5</v>
      </c>
      <c r="K314" s="70">
        <f t="shared" si="98"/>
        <v>51749.5</v>
      </c>
      <c r="L314" s="70">
        <f t="shared" ref="L314" si="133">+IF(K314*12&lt;=416220.01,0,IF(K314*12&lt;=624329.01,(((K314*12-416220.01)*0.15)/12),IF((K314*12&lt;=867123.01),(31216+0.2*(K314*12-624329.01))/12,((79776+0.25*(K314*12-867123.01))/12))))</f>
        <v>2559.6748749999997</v>
      </c>
      <c r="M314" s="70"/>
      <c r="N314" s="296">
        <v>25</v>
      </c>
      <c r="O314" s="70">
        <f t="shared" ref="O314:O335" si="134">+N314+I314+H314+G314+L314</f>
        <v>5835.1748749999997</v>
      </c>
      <c r="P314" s="296">
        <f t="shared" ref="P314:P335" si="135">+F314-O314</f>
        <v>49164.825125000003</v>
      </c>
    </row>
    <row r="315" spans="1:17" s="192" customFormat="1" ht="35.1" customHeight="1" x14ac:dyDescent="0.2">
      <c r="A315" s="297">
        <f>+A314+1</f>
        <v>171</v>
      </c>
      <c r="B315" s="75" t="s">
        <v>32</v>
      </c>
      <c r="C315" s="76" t="s">
        <v>399</v>
      </c>
      <c r="D315" s="75" t="s">
        <v>131</v>
      </c>
      <c r="E315" s="300" t="s">
        <v>119</v>
      </c>
      <c r="F315" s="69">
        <v>55000</v>
      </c>
      <c r="G315" s="69">
        <f t="shared" ref="G315:G330" si="136">F315*2.87%</f>
        <v>1578.5</v>
      </c>
      <c r="H315" s="69">
        <f t="shared" ref="H315:H335" si="137">+F315*3.04%</f>
        <v>1672</v>
      </c>
      <c r="I315" s="69"/>
      <c r="J315" s="70">
        <f t="shared" si="96"/>
        <v>3250.5</v>
      </c>
      <c r="K315" s="70">
        <f t="shared" si="98"/>
        <v>51749.5</v>
      </c>
      <c r="L315" s="70">
        <f t="shared" ref="L315" si="138">+IF(K315*12&lt;=416220.01,0,IF(K315*12&lt;=624329.01,(((K315*12-416220.01)*0.15)/12),IF((K315*12&lt;=867123.01),(31216+0.2*(K315*12-624329.01))/12,((79776+0.25*(K315*12-867123.01))/12))))</f>
        <v>2559.6748749999997</v>
      </c>
      <c r="M315" s="70"/>
      <c r="N315" s="296">
        <v>165</v>
      </c>
      <c r="O315" s="70">
        <f t="shared" si="134"/>
        <v>5975.1748749999997</v>
      </c>
      <c r="P315" s="296">
        <f t="shared" si="135"/>
        <v>49024.825125000003</v>
      </c>
    </row>
    <row r="316" spans="1:17" s="281" customFormat="1" ht="35.1" customHeight="1" x14ac:dyDescent="0.2">
      <c r="A316" s="297">
        <f>+A315+1</f>
        <v>172</v>
      </c>
      <c r="B316" s="75" t="s">
        <v>315</v>
      </c>
      <c r="C316" s="76" t="s">
        <v>399</v>
      </c>
      <c r="D316" s="75" t="s">
        <v>34</v>
      </c>
      <c r="E316" s="300" t="s">
        <v>219</v>
      </c>
      <c r="F316" s="69">
        <v>35000</v>
      </c>
      <c r="G316" s="69">
        <f t="shared" si="136"/>
        <v>1004.5</v>
      </c>
      <c r="H316" s="69">
        <f t="shared" si="137"/>
        <v>1064</v>
      </c>
      <c r="I316" s="69"/>
      <c r="J316" s="70">
        <f t="shared" si="96"/>
        <v>2068.5</v>
      </c>
      <c r="K316" s="70">
        <f t="shared" si="98"/>
        <v>32931.5</v>
      </c>
      <c r="L316" s="70">
        <f t="shared" ref="L316:L328" si="139">+IF(K316*12&lt;=416220.01,0,IF(K316*12&lt;=624329.01,(((K316*12-416220.01)*0.15)/12),IF((K316*12&lt;=867123.01),(31216+0.2*(K316*12-624329.01))/12,((79776+0.25*(K316*12-867123.01))/12))))-M316</f>
        <v>0</v>
      </c>
      <c r="M316" s="70"/>
      <c r="N316" s="296">
        <v>245</v>
      </c>
      <c r="O316" s="70">
        <f t="shared" si="134"/>
        <v>2313.5</v>
      </c>
      <c r="P316" s="296">
        <f t="shared" si="135"/>
        <v>32686.5</v>
      </c>
      <c r="Q316" s="192"/>
    </row>
    <row r="317" spans="1:17" s="281" customFormat="1" ht="35.1" customHeight="1" x14ac:dyDescent="0.2">
      <c r="A317" s="297">
        <f t="shared" ref="A317:A331" si="140">+A316+1</f>
        <v>173</v>
      </c>
      <c r="B317" s="75" t="s">
        <v>37</v>
      </c>
      <c r="C317" s="76" t="s">
        <v>399</v>
      </c>
      <c r="D317" s="75" t="s">
        <v>34</v>
      </c>
      <c r="E317" s="300" t="s">
        <v>219</v>
      </c>
      <c r="F317" s="69">
        <v>35000</v>
      </c>
      <c r="G317" s="69">
        <f t="shared" si="136"/>
        <v>1004.5</v>
      </c>
      <c r="H317" s="69">
        <f t="shared" si="137"/>
        <v>1064</v>
      </c>
      <c r="I317" s="69">
        <v>1715.46</v>
      </c>
      <c r="J317" s="70">
        <f t="shared" si="96"/>
        <v>3783.96</v>
      </c>
      <c r="K317" s="70">
        <f t="shared" si="98"/>
        <v>31216.04</v>
      </c>
      <c r="L317" s="70">
        <f t="shared" si="139"/>
        <v>0</v>
      </c>
      <c r="M317" s="70"/>
      <c r="N317" s="296">
        <v>165</v>
      </c>
      <c r="O317" s="70">
        <f t="shared" si="134"/>
        <v>3948.96</v>
      </c>
      <c r="P317" s="296">
        <f t="shared" si="135"/>
        <v>31051.040000000001</v>
      </c>
      <c r="Q317" s="192"/>
    </row>
    <row r="318" spans="1:17" s="281" customFormat="1" ht="35.1" customHeight="1" x14ac:dyDescent="0.2">
      <c r="A318" s="297">
        <f t="shared" si="140"/>
        <v>174</v>
      </c>
      <c r="B318" s="75" t="s">
        <v>316</v>
      </c>
      <c r="C318" s="76" t="s">
        <v>399</v>
      </c>
      <c r="D318" s="75" t="s">
        <v>34</v>
      </c>
      <c r="E318" s="300" t="s">
        <v>219</v>
      </c>
      <c r="F318" s="69">
        <v>35000</v>
      </c>
      <c r="G318" s="69">
        <f t="shared" si="136"/>
        <v>1004.5</v>
      </c>
      <c r="H318" s="69">
        <f t="shared" si="137"/>
        <v>1064</v>
      </c>
      <c r="I318" s="69"/>
      <c r="J318" s="70">
        <f t="shared" si="96"/>
        <v>2068.5</v>
      </c>
      <c r="K318" s="70">
        <f t="shared" si="98"/>
        <v>32931.5</v>
      </c>
      <c r="L318" s="70">
        <f t="shared" si="139"/>
        <v>0</v>
      </c>
      <c r="M318" s="70"/>
      <c r="N318" s="296">
        <v>125</v>
      </c>
      <c r="O318" s="70">
        <f t="shared" si="134"/>
        <v>2193.5</v>
      </c>
      <c r="P318" s="296">
        <f t="shared" si="135"/>
        <v>32806.5</v>
      </c>
      <c r="Q318" s="192"/>
    </row>
    <row r="319" spans="1:17" s="281" customFormat="1" ht="35.1" customHeight="1" x14ac:dyDescent="0.2">
      <c r="A319" s="297">
        <f t="shared" si="140"/>
        <v>175</v>
      </c>
      <c r="B319" s="75" t="s">
        <v>79</v>
      </c>
      <c r="C319" s="76" t="s">
        <v>399</v>
      </c>
      <c r="D319" s="75" t="s">
        <v>34</v>
      </c>
      <c r="E319" s="300" t="s">
        <v>219</v>
      </c>
      <c r="F319" s="69">
        <v>35000</v>
      </c>
      <c r="G319" s="69">
        <f t="shared" si="136"/>
        <v>1004.5</v>
      </c>
      <c r="H319" s="69">
        <f t="shared" si="137"/>
        <v>1064</v>
      </c>
      <c r="I319" s="69"/>
      <c r="J319" s="70">
        <f t="shared" ref="J319:J335" si="141">+G319+H319+I319</f>
        <v>2068.5</v>
      </c>
      <c r="K319" s="70">
        <f t="shared" si="98"/>
        <v>32931.5</v>
      </c>
      <c r="L319" s="70">
        <f t="shared" si="139"/>
        <v>0</v>
      </c>
      <c r="M319" s="70"/>
      <c r="N319" s="296">
        <v>125</v>
      </c>
      <c r="O319" s="70">
        <f t="shared" si="134"/>
        <v>2193.5</v>
      </c>
      <c r="P319" s="296">
        <f t="shared" si="135"/>
        <v>32806.5</v>
      </c>
      <c r="Q319" s="192"/>
    </row>
    <row r="320" spans="1:17" s="281" customFormat="1" ht="35.1" customHeight="1" x14ac:dyDescent="0.2">
      <c r="A320" s="297">
        <f>+A319+1</f>
        <v>176</v>
      </c>
      <c r="B320" s="75" t="s">
        <v>36</v>
      </c>
      <c r="C320" s="76" t="s">
        <v>399</v>
      </c>
      <c r="D320" s="75" t="s">
        <v>34</v>
      </c>
      <c r="E320" s="300" t="s">
        <v>219</v>
      </c>
      <c r="F320" s="69">
        <v>35000</v>
      </c>
      <c r="G320" s="69">
        <f t="shared" si="136"/>
        <v>1004.5</v>
      </c>
      <c r="H320" s="69">
        <f t="shared" si="137"/>
        <v>1064</v>
      </c>
      <c r="I320" s="69"/>
      <c r="J320" s="70">
        <f t="shared" si="141"/>
        <v>2068.5</v>
      </c>
      <c r="K320" s="70">
        <f t="shared" si="98"/>
        <v>32931.5</v>
      </c>
      <c r="L320" s="70">
        <f t="shared" si="139"/>
        <v>0</v>
      </c>
      <c r="M320" s="70"/>
      <c r="N320" s="296">
        <v>665</v>
      </c>
      <c r="O320" s="70">
        <f t="shared" si="134"/>
        <v>2733.5</v>
      </c>
      <c r="P320" s="296">
        <f t="shared" si="135"/>
        <v>32266.5</v>
      </c>
      <c r="Q320" s="192"/>
    </row>
    <row r="321" spans="1:17" s="281" customFormat="1" ht="35.1" customHeight="1" x14ac:dyDescent="0.2">
      <c r="A321" s="297">
        <f t="shared" si="140"/>
        <v>177</v>
      </c>
      <c r="B321" s="75" t="s">
        <v>130</v>
      </c>
      <c r="C321" s="76" t="s">
        <v>399</v>
      </c>
      <c r="D321" s="94" t="s">
        <v>132</v>
      </c>
      <c r="E321" s="300" t="s">
        <v>219</v>
      </c>
      <c r="F321" s="69">
        <v>35000</v>
      </c>
      <c r="G321" s="69">
        <f>F321*2.87%</f>
        <v>1004.5</v>
      </c>
      <c r="H321" s="69">
        <f>+F321*3.04%</f>
        <v>1064</v>
      </c>
      <c r="I321" s="69"/>
      <c r="J321" s="70">
        <f t="shared" si="141"/>
        <v>2068.5</v>
      </c>
      <c r="K321" s="70">
        <f t="shared" si="98"/>
        <v>32931.5</v>
      </c>
      <c r="L321" s="70">
        <f t="shared" si="139"/>
        <v>0</v>
      </c>
      <c r="M321" s="70"/>
      <c r="N321" s="296">
        <v>25</v>
      </c>
      <c r="O321" s="70">
        <f t="shared" si="134"/>
        <v>2093.5</v>
      </c>
      <c r="P321" s="296">
        <f t="shared" si="135"/>
        <v>32906.5</v>
      </c>
      <c r="Q321" s="192"/>
    </row>
    <row r="322" spans="1:17" s="281" customFormat="1" ht="35.1" customHeight="1" x14ac:dyDescent="0.2">
      <c r="A322" s="297">
        <f t="shared" si="140"/>
        <v>178</v>
      </c>
      <c r="B322" s="75" t="s">
        <v>321</v>
      </c>
      <c r="C322" s="76" t="s">
        <v>399</v>
      </c>
      <c r="D322" s="75" t="s">
        <v>34</v>
      </c>
      <c r="E322" s="300" t="s">
        <v>119</v>
      </c>
      <c r="F322" s="69">
        <v>35000</v>
      </c>
      <c r="G322" s="69">
        <f>F322*2.87%</f>
        <v>1004.5</v>
      </c>
      <c r="H322" s="69">
        <f>+F322*3.04%</f>
        <v>1064</v>
      </c>
      <c r="I322" s="69"/>
      <c r="J322" s="70">
        <f t="shared" si="141"/>
        <v>2068.5</v>
      </c>
      <c r="K322" s="70">
        <f t="shared" ref="K322:K364" si="142">+F322-J322</f>
        <v>32931.5</v>
      </c>
      <c r="L322" s="70">
        <f t="shared" si="139"/>
        <v>0</v>
      </c>
      <c r="M322" s="70"/>
      <c r="N322" s="296">
        <v>125</v>
      </c>
      <c r="O322" s="70">
        <f t="shared" si="134"/>
        <v>2193.5</v>
      </c>
      <c r="P322" s="296">
        <f t="shared" si="135"/>
        <v>32806.5</v>
      </c>
      <c r="Q322" s="192"/>
    </row>
    <row r="323" spans="1:17" s="349" customFormat="1" ht="35.1" customHeight="1" x14ac:dyDescent="0.2">
      <c r="A323" s="297">
        <f t="shared" si="140"/>
        <v>179</v>
      </c>
      <c r="B323" s="75" t="s">
        <v>319</v>
      </c>
      <c r="C323" s="76" t="s">
        <v>399</v>
      </c>
      <c r="D323" s="94" t="s">
        <v>138</v>
      </c>
      <c r="E323" s="300" t="s">
        <v>219</v>
      </c>
      <c r="F323" s="69">
        <v>35000</v>
      </c>
      <c r="G323" s="69">
        <f t="shared" si="136"/>
        <v>1004.5</v>
      </c>
      <c r="H323" s="69">
        <f t="shared" si="137"/>
        <v>1064</v>
      </c>
      <c r="I323" s="69">
        <v>1715.46</v>
      </c>
      <c r="J323" s="70">
        <f t="shared" si="141"/>
        <v>3783.96</v>
      </c>
      <c r="K323" s="70">
        <f t="shared" si="142"/>
        <v>31216.04</v>
      </c>
      <c r="L323" s="70">
        <f t="shared" si="139"/>
        <v>0</v>
      </c>
      <c r="M323" s="70"/>
      <c r="N323" s="296">
        <v>125</v>
      </c>
      <c r="O323" s="70">
        <f t="shared" si="134"/>
        <v>3908.96</v>
      </c>
      <c r="P323" s="296">
        <f t="shared" si="135"/>
        <v>31091.040000000001</v>
      </c>
      <c r="Q323" s="348"/>
    </row>
    <row r="324" spans="1:17" s="281" customFormat="1" ht="35.1" customHeight="1" x14ac:dyDescent="0.2">
      <c r="A324" s="297">
        <f t="shared" si="140"/>
        <v>180</v>
      </c>
      <c r="B324" s="75" t="s">
        <v>317</v>
      </c>
      <c r="C324" s="76" t="s">
        <v>399</v>
      </c>
      <c r="D324" s="75" t="s">
        <v>138</v>
      </c>
      <c r="E324" s="300" t="s">
        <v>219</v>
      </c>
      <c r="F324" s="69">
        <v>35000</v>
      </c>
      <c r="G324" s="69">
        <f t="shared" ref="G324:G329" si="143">F324*2.87%</f>
        <v>1004.5</v>
      </c>
      <c r="H324" s="69">
        <f t="shared" ref="H324:H329" si="144">+F324*3.04%</f>
        <v>1064</v>
      </c>
      <c r="I324" s="69"/>
      <c r="J324" s="70">
        <f t="shared" si="141"/>
        <v>2068.5</v>
      </c>
      <c r="K324" s="70">
        <f t="shared" si="142"/>
        <v>32931.5</v>
      </c>
      <c r="L324" s="70">
        <f t="shared" si="139"/>
        <v>0</v>
      </c>
      <c r="M324" s="70"/>
      <c r="N324" s="296">
        <v>125</v>
      </c>
      <c r="O324" s="70">
        <f t="shared" si="134"/>
        <v>2193.5</v>
      </c>
      <c r="P324" s="296">
        <f t="shared" si="135"/>
        <v>32806.5</v>
      </c>
      <c r="Q324" s="192"/>
    </row>
    <row r="325" spans="1:17" s="280" customFormat="1" ht="35.1" customHeight="1" x14ac:dyDescent="0.2">
      <c r="A325" s="297">
        <f t="shared" si="140"/>
        <v>181</v>
      </c>
      <c r="B325" s="75" t="s">
        <v>320</v>
      </c>
      <c r="C325" s="76" t="s">
        <v>399</v>
      </c>
      <c r="D325" s="94" t="s">
        <v>132</v>
      </c>
      <c r="E325" s="300" t="s">
        <v>219</v>
      </c>
      <c r="F325" s="69">
        <v>35000</v>
      </c>
      <c r="G325" s="69">
        <f t="shared" si="143"/>
        <v>1004.5</v>
      </c>
      <c r="H325" s="69">
        <f t="shared" si="144"/>
        <v>1064</v>
      </c>
      <c r="I325" s="69"/>
      <c r="J325" s="70">
        <f>+G325+H325+I325</f>
        <v>2068.5</v>
      </c>
      <c r="K325" s="70">
        <f>+F325-J325</f>
        <v>32931.5</v>
      </c>
      <c r="L325" s="70">
        <f t="shared" si="139"/>
        <v>0</v>
      </c>
      <c r="M325" s="70"/>
      <c r="N325" s="296">
        <v>25</v>
      </c>
      <c r="O325" s="70">
        <f t="shared" si="134"/>
        <v>2093.5</v>
      </c>
      <c r="P325" s="296">
        <f t="shared" si="135"/>
        <v>32906.5</v>
      </c>
      <c r="Q325" s="193"/>
    </row>
    <row r="326" spans="1:17" s="281" customFormat="1" ht="35.1" customHeight="1" x14ac:dyDescent="0.2">
      <c r="A326" s="297">
        <f t="shared" si="140"/>
        <v>182</v>
      </c>
      <c r="B326" s="75" t="s">
        <v>449</v>
      </c>
      <c r="C326" s="76" t="s">
        <v>399</v>
      </c>
      <c r="D326" s="94" t="s">
        <v>450</v>
      </c>
      <c r="E326" s="300" t="s">
        <v>219</v>
      </c>
      <c r="F326" s="69">
        <v>35000</v>
      </c>
      <c r="G326" s="69">
        <f t="shared" si="143"/>
        <v>1004.5</v>
      </c>
      <c r="H326" s="69">
        <f t="shared" si="144"/>
        <v>1064</v>
      </c>
      <c r="I326" s="69">
        <v>1715.46</v>
      </c>
      <c r="J326" s="70">
        <f>+G326+H326+I326</f>
        <v>3783.96</v>
      </c>
      <c r="K326" s="70">
        <f>+F326-J326</f>
        <v>31216.04</v>
      </c>
      <c r="L326" s="70">
        <f t="shared" si="139"/>
        <v>0</v>
      </c>
      <c r="M326" s="70"/>
      <c r="N326" s="296">
        <v>4078.18</v>
      </c>
      <c r="O326" s="70">
        <f t="shared" si="134"/>
        <v>7862.1399999999994</v>
      </c>
      <c r="P326" s="296">
        <f t="shared" si="135"/>
        <v>27137.86</v>
      </c>
      <c r="Q326" s="192"/>
    </row>
    <row r="327" spans="1:17" s="280" customFormat="1" ht="35.1" customHeight="1" x14ac:dyDescent="0.2">
      <c r="A327" s="297">
        <f t="shared" si="140"/>
        <v>183</v>
      </c>
      <c r="B327" s="75" t="s">
        <v>505</v>
      </c>
      <c r="C327" s="76" t="s">
        <v>399</v>
      </c>
      <c r="D327" s="75" t="s">
        <v>132</v>
      </c>
      <c r="E327" s="300" t="s">
        <v>219</v>
      </c>
      <c r="F327" s="69">
        <v>35000</v>
      </c>
      <c r="G327" s="69">
        <f t="shared" si="143"/>
        <v>1004.5</v>
      </c>
      <c r="H327" s="69">
        <f t="shared" si="144"/>
        <v>1064</v>
      </c>
      <c r="I327" s="69"/>
      <c r="J327" s="70">
        <f>+G327+H327+I327</f>
        <v>2068.5</v>
      </c>
      <c r="K327" s="70">
        <f>+F327-J327</f>
        <v>32931.5</v>
      </c>
      <c r="L327" s="70">
        <f t="shared" si="139"/>
        <v>0</v>
      </c>
      <c r="M327" s="70"/>
      <c r="N327" s="296">
        <v>3165</v>
      </c>
      <c r="O327" s="70">
        <f t="shared" si="134"/>
        <v>5233.5</v>
      </c>
      <c r="P327" s="296">
        <f t="shared" si="135"/>
        <v>29766.5</v>
      </c>
      <c r="Q327" s="193"/>
    </row>
    <row r="328" spans="1:17" s="349" customFormat="1" ht="35.1" customHeight="1" x14ac:dyDescent="0.2">
      <c r="A328" s="297">
        <f t="shared" si="140"/>
        <v>184</v>
      </c>
      <c r="B328" s="75" t="s">
        <v>545</v>
      </c>
      <c r="C328" s="76" t="s">
        <v>399</v>
      </c>
      <c r="D328" s="75" t="s">
        <v>132</v>
      </c>
      <c r="E328" s="300" t="s">
        <v>219</v>
      </c>
      <c r="F328" s="69">
        <v>35000</v>
      </c>
      <c r="G328" s="69">
        <f t="shared" si="143"/>
        <v>1004.5</v>
      </c>
      <c r="H328" s="69">
        <f t="shared" si="144"/>
        <v>1064</v>
      </c>
      <c r="I328" s="69"/>
      <c r="J328" s="70">
        <f>+G328+H328+I328</f>
        <v>2068.5</v>
      </c>
      <c r="K328" s="70">
        <f>+F328-J328</f>
        <v>32931.5</v>
      </c>
      <c r="L328" s="70">
        <f t="shared" si="139"/>
        <v>0</v>
      </c>
      <c r="M328" s="70"/>
      <c r="N328" s="296">
        <v>625</v>
      </c>
      <c r="O328" s="70">
        <f t="shared" si="134"/>
        <v>2693.5</v>
      </c>
      <c r="P328" s="296">
        <f t="shared" si="135"/>
        <v>32306.5</v>
      </c>
      <c r="Q328" s="348"/>
    </row>
    <row r="329" spans="1:17" s="281" customFormat="1" ht="35.1" customHeight="1" x14ac:dyDescent="0.2">
      <c r="A329" s="297">
        <f>+A328+1</f>
        <v>185</v>
      </c>
      <c r="B329" s="75" t="s">
        <v>580</v>
      </c>
      <c r="C329" s="76" t="s">
        <v>400</v>
      </c>
      <c r="D329" s="75" t="s">
        <v>19</v>
      </c>
      <c r="E329" s="350" t="s">
        <v>219</v>
      </c>
      <c r="F329" s="69">
        <v>30000</v>
      </c>
      <c r="G329" s="69">
        <f t="shared" si="143"/>
        <v>861</v>
      </c>
      <c r="H329" s="69">
        <f t="shared" si="144"/>
        <v>912</v>
      </c>
      <c r="I329" s="69"/>
      <c r="J329" s="70">
        <f>+G329+H329+I329</f>
        <v>1773</v>
      </c>
      <c r="K329" s="70">
        <f t="shared" ref="K329" si="145">+F329-J329</f>
        <v>28227</v>
      </c>
      <c r="L329" s="70"/>
      <c r="M329" s="70"/>
      <c r="N329" s="69">
        <v>1165</v>
      </c>
      <c r="O329" s="70">
        <f t="shared" si="134"/>
        <v>2938</v>
      </c>
      <c r="P329" s="70">
        <f t="shared" si="135"/>
        <v>27062</v>
      </c>
      <c r="Q329" s="192"/>
    </row>
    <row r="330" spans="1:17" s="280" customFormat="1" ht="35.1" customHeight="1" x14ac:dyDescent="0.2">
      <c r="A330" s="297">
        <f t="shared" si="140"/>
        <v>186</v>
      </c>
      <c r="B330" s="75" t="s">
        <v>323</v>
      </c>
      <c r="C330" s="76" t="s">
        <v>399</v>
      </c>
      <c r="D330" s="75" t="s">
        <v>95</v>
      </c>
      <c r="E330" s="300" t="s">
        <v>119</v>
      </c>
      <c r="F330" s="69">
        <v>28000</v>
      </c>
      <c r="G330" s="69">
        <f t="shared" si="136"/>
        <v>803.6</v>
      </c>
      <c r="H330" s="69">
        <f t="shared" si="137"/>
        <v>851.2</v>
      </c>
      <c r="I330" s="69"/>
      <c r="J330" s="70">
        <f t="shared" si="141"/>
        <v>1654.8000000000002</v>
      </c>
      <c r="K330" s="70">
        <f t="shared" si="142"/>
        <v>26345.200000000001</v>
      </c>
      <c r="L330" s="70">
        <f t="shared" ref="L330:L335" si="146">+IF(K330*12&lt;=416220.01,0,IF(K330*12&lt;=624329.01,(((K330*12-416220.01)*0.15)/12),IF((K330*12&lt;=867123.01),(31216+0.2*(K330*12-624329.01))/12,((79776+0.25*(K330*12-867123.01))/12))))-M330</f>
        <v>0</v>
      </c>
      <c r="M330" s="70"/>
      <c r="N330" s="296">
        <v>65</v>
      </c>
      <c r="O330" s="70">
        <f t="shared" si="134"/>
        <v>1719.8000000000002</v>
      </c>
      <c r="P330" s="296">
        <f t="shared" si="135"/>
        <v>26280.2</v>
      </c>
      <c r="Q330" s="193"/>
    </row>
    <row r="331" spans="1:17" s="281" customFormat="1" ht="35.1" customHeight="1" x14ac:dyDescent="0.2">
      <c r="A331" s="297">
        <f t="shared" si="140"/>
        <v>187</v>
      </c>
      <c r="B331" s="322" t="s">
        <v>609</v>
      </c>
      <c r="C331" s="76" t="s">
        <v>399</v>
      </c>
      <c r="D331" s="75" t="s">
        <v>132</v>
      </c>
      <c r="E331" s="300" t="s">
        <v>219</v>
      </c>
      <c r="F331" s="69">
        <v>25000</v>
      </c>
      <c r="G331" s="69">
        <f>F331*2.87%</f>
        <v>717.5</v>
      </c>
      <c r="H331" s="69">
        <f t="shared" si="137"/>
        <v>760</v>
      </c>
      <c r="I331" s="69"/>
      <c r="J331" s="70">
        <f t="shared" si="141"/>
        <v>1477.5</v>
      </c>
      <c r="K331" s="70">
        <f t="shared" si="142"/>
        <v>23522.5</v>
      </c>
      <c r="L331" s="70">
        <f t="shared" si="146"/>
        <v>0</v>
      </c>
      <c r="M331" s="70"/>
      <c r="N331" s="296">
        <v>125</v>
      </c>
      <c r="O331" s="70">
        <f t="shared" si="134"/>
        <v>1602.5</v>
      </c>
      <c r="P331" s="296">
        <f t="shared" si="135"/>
        <v>23397.5</v>
      </c>
      <c r="Q331" s="192"/>
    </row>
    <row r="332" spans="1:17" s="281" customFormat="1" ht="35.1" customHeight="1" x14ac:dyDescent="0.2">
      <c r="A332" s="297">
        <f>+A331+1</f>
        <v>188</v>
      </c>
      <c r="B332" s="322" t="s">
        <v>687</v>
      </c>
      <c r="C332" s="76" t="s">
        <v>399</v>
      </c>
      <c r="D332" s="75" t="s">
        <v>132</v>
      </c>
      <c r="E332" s="300" t="s">
        <v>219</v>
      </c>
      <c r="F332" s="69">
        <v>30000</v>
      </c>
      <c r="G332" s="69">
        <f>F332*2.87%</f>
        <v>861</v>
      </c>
      <c r="H332" s="69">
        <f t="shared" si="137"/>
        <v>912</v>
      </c>
      <c r="I332" s="69"/>
      <c r="J332" s="70">
        <f t="shared" si="141"/>
        <v>1773</v>
      </c>
      <c r="K332" s="70">
        <f t="shared" si="142"/>
        <v>28227</v>
      </c>
      <c r="L332" s="70">
        <f t="shared" si="146"/>
        <v>0</v>
      </c>
      <c r="M332" s="70"/>
      <c r="N332" s="296">
        <v>25</v>
      </c>
      <c r="O332" s="70">
        <f t="shared" si="134"/>
        <v>1798</v>
      </c>
      <c r="P332" s="296">
        <f t="shared" si="135"/>
        <v>28202</v>
      </c>
      <c r="Q332" s="192"/>
    </row>
    <row r="333" spans="1:17" s="193" customFormat="1" ht="35.1" customHeight="1" x14ac:dyDescent="0.2">
      <c r="A333" s="297">
        <f>+A332+1</f>
        <v>189</v>
      </c>
      <c r="B333" s="322" t="s">
        <v>688</v>
      </c>
      <c r="C333" s="76" t="s">
        <v>399</v>
      </c>
      <c r="D333" s="75" t="s">
        <v>132</v>
      </c>
      <c r="E333" s="300" t="s">
        <v>219</v>
      </c>
      <c r="F333" s="69">
        <v>30000</v>
      </c>
      <c r="G333" s="69">
        <f>F333*2.87%</f>
        <v>861</v>
      </c>
      <c r="H333" s="69">
        <f t="shared" si="137"/>
        <v>912</v>
      </c>
      <c r="I333" s="69"/>
      <c r="J333" s="70">
        <f t="shared" si="141"/>
        <v>1773</v>
      </c>
      <c r="K333" s="70">
        <f t="shared" si="142"/>
        <v>28227</v>
      </c>
      <c r="L333" s="70">
        <f t="shared" si="146"/>
        <v>0</v>
      </c>
      <c r="M333" s="70"/>
      <c r="N333" s="283">
        <v>4225</v>
      </c>
      <c r="O333" s="70">
        <f t="shared" si="134"/>
        <v>5998</v>
      </c>
      <c r="P333" s="296">
        <f t="shared" si="135"/>
        <v>24002</v>
      </c>
    </row>
    <row r="334" spans="1:17" s="193" customFormat="1" ht="35.1" customHeight="1" x14ac:dyDescent="0.2">
      <c r="A334" s="297">
        <f>+A333+1</f>
        <v>190</v>
      </c>
      <c r="B334" s="322" t="s">
        <v>689</v>
      </c>
      <c r="C334" s="76" t="s">
        <v>399</v>
      </c>
      <c r="D334" s="75" t="s">
        <v>132</v>
      </c>
      <c r="E334" s="300" t="s">
        <v>219</v>
      </c>
      <c r="F334" s="69">
        <v>30000</v>
      </c>
      <c r="G334" s="69">
        <f>F334*2.87%</f>
        <v>861</v>
      </c>
      <c r="H334" s="69">
        <f t="shared" si="137"/>
        <v>912</v>
      </c>
      <c r="I334" s="69"/>
      <c r="J334" s="70">
        <f t="shared" si="141"/>
        <v>1773</v>
      </c>
      <c r="K334" s="70">
        <f t="shared" si="142"/>
        <v>28227</v>
      </c>
      <c r="L334" s="70">
        <f t="shared" si="146"/>
        <v>0</v>
      </c>
      <c r="M334" s="70"/>
      <c r="N334" s="296">
        <v>25</v>
      </c>
      <c r="O334" s="70">
        <f t="shared" si="134"/>
        <v>1798</v>
      </c>
      <c r="P334" s="296">
        <f t="shared" si="135"/>
        <v>28202</v>
      </c>
    </row>
    <row r="335" spans="1:17" s="193" customFormat="1" ht="35.1" customHeight="1" x14ac:dyDescent="0.2">
      <c r="A335" s="297">
        <f>+A334+1</f>
        <v>191</v>
      </c>
      <c r="B335" s="322" t="s">
        <v>690</v>
      </c>
      <c r="C335" s="76" t="s">
        <v>399</v>
      </c>
      <c r="D335" s="75" t="s">
        <v>132</v>
      </c>
      <c r="E335" s="300" t="s">
        <v>219</v>
      </c>
      <c r="F335" s="69">
        <v>25000</v>
      </c>
      <c r="G335" s="69">
        <f>F335*2.87%</f>
        <v>717.5</v>
      </c>
      <c r="H335" s="69">
        <f t="shared" si="137"/>
        <v>760</v>
      </c>
      <c r="I335" s="69"/>
      <c r="J335" s="70">
        <f t="shared" si="141"/>
        <v>1477.5</v>
      </c>
      <c r="K335" s="70">
        <f t="shared" si="142"/>
        <v>23522.5</v>
      </c>
      <c r="L335" s="70">
        <f t="shared" si="146"/>
        <v>0</v>
      </c>
      <c r="M335" s="70"/>
      <c r="N335" s="296">
        <v>25</v>
      </c>
      <c r="O335" s="70">
        <f t="shared" si="134"/>
        <v>1502.5</v>
      </c>
      <c r="P335" s="296">
        <f t="shared" si="135"/>
        <v>23497.5</v>
      </c>
    </row>
    <row r="336" spans="1:17" s="193" customFormat="1" ht="35.1" customHeight="1" x14ac:dyDescent="0.2">
      <c r="A336" s="285" t="s">
        <v>122</v>
      </c>
      <c r="B336" s="286"/>
      <c r="C336" s="286"/>
      <c r="D336" s="286"/>
      <c r="E336" s="302"/>
      <c r="F336" s="287">
        <f t="shared" ref="F336:P336" si="147">SUM(F314:F335)</f>
        <v>763000</v>
      </c>
      <c r="G336" s="287">
        <f t="shared" si="147"/>
        <v>21898.1</v>
      </c>
      <c r="H336" s="287">
        <f t="shared" si="147"/>
        <v>23195.200000000001</v>
      </c>
      <c r="I336" s="287">
        <f t="shared" si="147"/>
        <v>5146.38</v>
      </c>
      <c r="J336" s="287">
        <f t="shared" si="147"/>
        <v>50239.68</v>
      </c>
      <c r="K336" s="287">
        <f t="shared" si="147"/>
        <v>712760.31999999995</v>
      </c>
      <c r="L336" s="287">
        <f t="shared" si="147"/>
        <v>5119.3497499999994</v>
      </c>
      <c r="M336" s="287">
        <f t="shared" si="147"/>
        <v>0</v>
      </c>
      <c r="N336" s="287">
        <f t="shared" si="147"/>
        <v>15463.18</v>
      </c>
      <c r="O336" s="287">
        <f t="shared" si="147"/>
        <v>70822.209750000009</v>
      </c>
      <c r="P336" s="287">
        <f t="shared" si="147"/>
        <v>692177.79024999985</v>
      </c>
    </row>
    <row r="337" spans="1:17" s="193" customFormat="1" ht="35.1" customHeight="1" thickBot="1" x14ac:dyDescent="0.25">
      <c r="A337" s="190"/>
      <c r="B337" s="190"/>
      <c r="C337" s="190"/>
      <c r="D337" s="190"/>
      <c r="E337" s="190"/>
      <c r="F337" s="288"/>
      <c r="G337" s="288"/>
      <c r="H337" s="288"/>
      <c r="I337" s="288"/>
      <c r="J337" s="288"/>
      <c r="K337" s="288"/>
      <c r="L337" s="288"/>
      <c r="M337" s="288"/>
      <c r="N337" s="288"/>
      <c r="O337" s="288"/>
      <c r="P337" s="288"/>
    </row>
    <row r="338" spans="1:17" s="193" customFormat="1" ht="35.1" customHeight="1" thickBot="1" x14ac:dyDescent="0.25">
      <c r="A338" s="291" t="s">
        <v>424</v>
      </c>
      <c r="B338" s="292"/>
      <c r="C338" s="292"/>
      <c r="D338" s="292"/>
      <c r="E338" s="292"/>
      <c r="F338" s="292"/>
      <c r="G338" s="292"/>
      <c r="H338" s="292"/>
      <c r="I338" s="292"/>
      <c r="J338" s="292"/>
      <c r="K338" s="292"/>
      <c r="L338" s="292"/>
      <c r="M338" s="292"/>
      <c r="N338" s="292"/>
      <c r="O338" s="292"/>
      <c r="P338" s="292"/>
    </row>
    <row r="339" spans="1:17" s="192" customFormat="1" ht="35.1" customHeight="1" x14ac:dyDescent="0.2">
      <c r="A339" s="299">
        <f>+A335+1</f>
        <v>192</v>
      </c>
      <c r="B339" s="75" t="s">
        <v>380</v>
      </c>
      <c r="C339" s="76" t="s">
        <v>400</v>
      </c>
      <c r="D339" s="75" t="s">
        <v>216</v>
      </c>
      <c r="E339" s="75" t="s">
        <v>119</v>
      </c>
      <c r="F339" s="278">
        <v>80000</v>
      </c>
      <c r="G339" s="69">
        <f t="shared" ref="G339" si="148">F339*2.87%</f>
        <v>2296</v>
      </c>
      <c r="H339" s="69">
        <f t="shared" ref="H339" si="149">+F339*3.04%</f>
        <v>2432</v>
      </c>
      <c r="I339" s="69">
        <v>1715.46</v>
      </c>
      <c r="J339" s="70">
        <f>+G339+H339+I339</f>
        <v>6443.46</v>
      </c>
      <c r="K339" s="70">
        <f t="shared" si="142"/>
        <v>73556.539999999994</v>
      </c>
      <c r="L339" s="70">
        <f>+IF(K339*12&lt;=416220.01,0,IF(K339*12&lt;=624329.01,(((K339*12-416220.01)*0.15)/12),IF((K339*12&lt;=867123.01),(31216+0.2*(K339*12-624329.01))/12,((79776+0.25*(K339*12-867123.01))/12))))-M339</f>
        <v>6972.0722916666664</v>
      </c>
      <c r="M339" s="70"/>
      <c r="N339" s="296">
        <v>25</v>
      </c>
      <c r="O339" s="277">
        <f>+N339+I339+H339+G339+L339</f>
        <v>13440.532291666666</v>
      </c>
      <c r="P339" s="296">
        <f>+F339-O339</f>
        <v>66559.467708333337</v>
      </c>
    </row>
    <row r="340" spans="1:17" s="193" customFormat="1" ht="35.1" customHeight="1" x14ac:dyDescent="0.2">
      <c r="A340" s="299">
        <f>+A339+1</f>
        <v>193</v>
      </c>
      <c r="B340" s="75" t="s">
        <v>581</v>
      </c>
      <c r="C340" s="76" t="s">
        <v>399</v>
      </c>
      <c r="D340" s="75" t="s">
        <v>582</v>
      </c>
      <c r="E340" s="75" t="s">
        <v>219</v>
      </c>
      <c r="F340" s="278">
        <v>35000</v>
      </c>
      <c r="G340" s="69">
        <f t="shared" ref="G340" si="150">F340*2.87%</f>
        <v>1004.5</v>
      </c>
      <c r="H340" s="69">
        <f t="shared" ref="H340" si="151">+F340*3.04%</f>
        <v>1064</v>
      </c>
      <c r="I340" s="69"/>
      <c r="J340" s="70">
        <f>+G340+H340+I340</f>
        <v>2068.5</v>
      </c>
      <c r="K340" s="70">
        <f t="shared" si="142"/>
        <v>32931.5</v>
      </c>
      <c r="L340" s="70">
        <f>+IF(K340*12&lt;=416220.01,0,IF(K340*12&lt;=624329.01,(((K340*12-416220.01)*0.15)/12),IF((K340*12&lt;=867123.01),(31216+0.2*(K340*12-624329.01))/12,((79776+0.25*(K340*12-867123.01))/12))))-M340</f>
        <v>0</v>
      </c>
      <c r="M340" s="70"/>
      <c r="N340" s="296">
        <v>25</v>
      </c>
      <c r="O340" s="277">
        <f>+N340+I340+H340+G340+L340</f>
        <v>2093.5</v>
      </c>
      <c r="P340" s="296">
        <f>+F340-O340</f>
        <v>32906.5</v>
      </c>
    </row>
    <row r="341" spans="1:17" s="193" customFormat="1" ht="35.1" customHeight="1" x14ac:dyDescent="0.2">
      <c r="A341" s="285" t="s">
        <v>122</v>
      </c>
      <c r="B341" s="286"/>
      <c r="C341" s="286"/>
      <c r="D341" s="286"/>
      <c r="E341" s="302"/>
      <c r="F341" s="287">
        <f>SUM(F339:F340)</f>
        <v>115000</v>
      </c>
      <c r="G341" s="287">
        <f t="shared" ref="G341:P341" si="152">SUM(G339:G340)</f>
        <v>3300.5</v>
      </c>
      <c r="H341" s="287">
        <f t="shared" si="152"/>
        <v>3496</v>
      </c>
      <c r="I341" s="287">
        <f t="shared" si="152"/>
        <v>1715.46</v>
      </c>
      <c r="J341" s="287">
        <f t="shared" si="152"/>
        <v>8511.9599999999991</v>
      </c>
      <c r="K341" s="287">
        <f t="shared" si="152"/>
        <v>106488.04</v>
      </c>
      <c r="L341" s="287">
        <f t="shared" si="152"/>
        <v>6972.0722916666664</v>
      </c>
      <c r="M341" s="287"/>
      <c r="N341" s="287">
        <f t="shared" si="152"/>
        <v>50</v>
      </c>
      <c r="O341" s="287">
        <f t="shared" si="152"/>
        <v>15534.032291666666</v>
      </c>
      <c r="P341" s="287">
        <f t="shared" si="152"/>
        <v>99465.967708333337</v>
      </c>
    </row>
    <row r="342" spans="1:17" s="192" customFormat="1" ht="35.1" customHeight="1" thickBot="1" x14ac:dyDescent="0.25">
      <c r="A342" s="190"/>
      <c r="B342" s="190"/>
      <c r="C342" s="190"/>
      <c r="D342" s="190"/>
      <c r="E342" s="190"/>
      <c r="F342" s="280"/>
      <c r="G342" s="280"/>
      <c r="H342" s="280"/>
      <c r="I342" s="280"/>
      <c r="J342" s="280"/>
      <c r="K342" s="280"/>
      <c r="L342" s="280"/>
      <c r="M342" s="280"/>
      <c r="N342" s="280"/>
      <c r="O342" s="280"/>
      <c r="P342" s="280"/>
    </row>
    <row r="343" spans="1:17" s="281" customFormat="1" ht="35.1" customHeight="1" thickBot="1" x14ac:dyDescent="0.25">
      <c r="A343" s="291" t="s">
        <v>324</v>
      </c>
      <c r="B343" s="292"/>
      <c r="C343" s="292"/>
      <c r="D343" s="292"/>
      <c r="E343" s="292"/>
      <c r="F343" s="292"/>
      <c r="G343" s="292"/>
      <c r="H343" s="292"/>
      <c r="I343" s="292"/>
      <c r="J343" s="292"/>
      <c r="K343" s="292"/>
      <c r="L343" s="292"/>
      <c r="M343" s="292"/>
      <c r="N343" s="292"/>
      <c r="O343" s="292"/>
      <c r="P343" s="292"/>
      <c r="Q343" s="192"/>
    </row>
    <row r="344" spans="1:17" s="281" customFormat="1" ht="35.1" customHeight="1" x14ac:dyDescent="0.2">
      <c r="A344" s="275">
        <f>+A340+1</f>
        <v>194</v>
      </c>
      <c r="B344" s="276" t="s">
        <v>325</v>
      </c>
      <c r="C344" s="275" t="s">
        <v>400</v>
      </c>
      <c r="D344" s="276" t="s">
        <v>326</v>
      </c>
      <c r="E344" s="75" t="s">
        <v>118</v>
      </c>
      <c r="F344" s="277">
        <v>145000</v>
      </c>
      <c r="G344" s="277">
        <f>F344*2.87%</f>
        <v>4161.5</v>
      </c>
      <c r="H344" s="277">
        <f>+F344*3.04%</f>
        <v>4408</v>
      </c>
      <c r="I344" s="277"/>
      <c r="J344" s="277">
        <f>+G344+H344+I344</f>
        <v>8569.5</v>
      </c>
      <c r="K344" s="277">
        <f t="shared" si="142"/>
        <v>136430.5</v>
      </c>
      <c r="L344" s="70">
        <f>+IF(K344*12&lt;=416220.01,0,IF(K344*12&lt;=624329.01,(((K344*12-416220.01)*0.15)/12),IF((K344*12&lt;=867123.01),(31216+0.2*(K344*12-624329.01))/12,((79776+0.25*(K344*12-867123.01))/12))))-M344</f>
        <v>22690.562291666665</v>
      </c>
      <c r="M344" s="277"/>
      <c r="N344" s="283">
        <v>165</v>
      </c>
      <c r="O344" s="277">
        <f>+N344+I344+H344+G344+L344</f>
        <v>31425.062291666665</v>
      </c>
      <c r="P344" s="283">
        <f>+F344-O344</f>
        <v>113574.93770833334</v>
      </c>
      <c r="Q344" s="192"/>
    </row>
    <row r="345" spans="1:17" s="281" customFormat="1" ht="35.1" customHeight="1" x14ac:dyDescent="0.2">
      <c r="A345" s="285" t="s">
        <v>122</v>
      </c>
      <c r="B345" s="286"/>
      <c r="C345" s="286"/>
      <c r="D345" s="286"/>
      <c r="E345" s="302"/>
      <c r="F345" s="287">
        <f>SUM(F344:F344)</f>
        <v>145000</v>
      </c>
      <c r="G345" s="287">
        <f t="shared" ref="G345:P345" si="153">SUM(G344:G344)</f>
        <v>4161.5</v>
      </c>
      <c r="H345" s="287">
        <f t="shared" si="153"/>
        <v>4408</v>
      </c>
      <c r="I345" s="287">
        <f t="shared" si="153"/>
        <v>0</v>
      </c>
      <c r="J345" s="287">
        <f t="shared" si="153"/>
        <v>8569.5</v>
      </c>
      <c r="K345" s="287">
        <f t="shared" si="153"/>
        <v>136430.5</v>
      </c>
      <c r="L345" s="287">
        <f t="shared" si="153"/>
        <v>22690.562291666665</v>
      </c>
      <c r="M345" s="287"/>
      <c r="N345" s="287">
        <f t="shared" si="153"/>
        <v>165</v>
      </c>
      <c r="O345" s="287">
        <f t="shared" si="153"/>
        <v>31425.062291666665</v>
      </c>
      <c r="P345" s="287">
        <f t="shared" si="153"/>
        <v>113574.93770833334</v>
      </c>
      <c r="Q345" s="192"/>
    </row>
    <row r="346" spans="1:17" s="281" customFormat="1" ht="35.1" customHeight="1" thickBot="1" x14ac:dyDescent="0.25">
      <c r="A346" s="190"/>
      <c r="B346" s="190"/>
      <c r="C346" s="190"/>
      <c r="D346" s="190"/>
      <c r="E346" s="190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192"/>
    </row>
    <row r="347" spans="1:17" s="192" customFormat="1" ht="35.1" customHeight="1" thickBot="1" x14ac:dyDescent="0.25">
      <c r="A347" s="291" t="s">
        <v>198</v>
      </c>
      <c r="B347" s="292"/>
      <c r="C347" s="292"/>
      <c r="D347" s="292"/>
      <c r="E347" s="292"/>
      <c r="F347" s="292"/>
      <c r="G347" s="292"/>
      <c r="H347" s="292"/>
      <c r="I347" s="292"/>
      <c r="J347" s="292"/>
      <c r="K347" s="292"/>
      <c r="L347" s="292"/>
      <c r="M347" s="292"/>
      <c r="N347" s="292"/>
      <c r="O347" s="292"/>
      <c r="P347" s="292"/>
    </row>
    <row r="348" spans="1:17" s="192" customFormat="1" ht="35.1" customHeight="1" x14ac:dyDescent="0.2">
      <c r="A348" s="297">
        <f>+A344+1</f>
        <v>195</v>
      </c>
      <c r="B348" s="75" t="s">
        <v>327</v>
      </c>
      <c r="C348" s="76" t="s">
        <v>399</v>
      </c>
      <c r="D348" s="75" t="s">
        <v>19</v>
      </c>
      <c r="E348" s="75" t="s">
        <v>119</v>
      </c>
      <c r="F348" s="278">
        <v>40000</v>
      </c>
      <c r="G348" s="278">
        <f>F348*2.87%</f>
        <v>1148</v>
      </c>
      <c r="H348" s="69">
        <f>+F348*3.04%</f>
        <v>1216</v>
      </c>
      <c r="I348" s="69">
        <v>1715.46</v>
      </c>
      <c r="J348" s="70">
        <f>+G348+H348+I348</f>
        <v>4079.46</v>
      </c>
      <c r="K348" s="70">
        <f t="shared" si="142"/>
        <v>35920.54</v>
      </c>
      <c r="L348" s="70">
        <v>185.33</v>
      </c>
      <c r="M348" s="70"/>
      <c r="N348" s="70">
        <v>2125</v>
      </c>
      <c r="O348" s="277">
        <f>+N348+I348+H348+G348+L348</f>
        <v>6389.79</v>
      </c>
      <c r="P348" s="296">
        <f>+F348-O348</f>
        <v>33610.21</v>
      </c>
    </row>
    <row r="349" spans="1:17" s="281" customFormat="1" ht="35.1" customHeight="1" x14ac:dyDescent="0.2">
      <c r="A349" s="285" t="s">
        <v>122</v>
      </c>
      <c r="B349" s="286"/>
      <c r="C349" s="286"/>
      <c r="D349" s="286"/>
      <c r="E349" s="302"/>
      <c r="F349" s="287">
        <f>SUM(F348:F348)</f>
        <v>40000</v>
      </c>
      <c r="G349" s="287">
        <f t="shared" ref="G349:P349" si="154">SUM(G348:G348)</f>
        <v>1148</v>
      </c>
      <c r="H349" s="287">
        <f t="shared" si="154"/>
        <v>1216</v>
      </c>
      <c r="I349" s="287">
        <f t="shared" si="154"/>
        <v>1715.46</v>
      </c>
      <c r="J349" s="287">
        <f t="shared" si="154"/>
        <v>4079.46</v>
      </c>
      <c r="K349" s="287">
        <f t="shared" si="154"/>
        <v>35920.54</v>
      </c>
      <c r="L349" s="287">
        <f t="shared" si="154"/>
        <v>185.33</v>
      </c>
      <c r="M349" s="287"/>
      <c r="N349" s="287">
        <f t="shared" si="154"/>
        <v>2125</v>
      </c>
      <c r="O349" s="287">
        <f t="shared" si="154"/>
        <v>6389.79</v>
      </c>
      <c r="P349" s="287">
        <f t="shared" si="154"/>
        <v>33610.21</v>
      </c>
      <c r="Q349" s="192"/>
    </row>
    <row r="350" spans="1:17" s="192" customFormat="1" ht="35.1" customHeight="1" thickBot="1" x14ac:dyDescent="0.25">
      <c r="A350" s="190"/>
      <c r="B350" s="190"/>
      <c r="C350" s="190"/>
      <c r="D350" s="190"/>
      <c r="E350" s="190"/>
      <c r="F350" s="288"/>
      <c r="G350" s="288"/>
      <c r="H350" s="288"/>
      <c r="I350" s="288"/>
      <c r="J350" s="288"/>
      <c r="K350" s="288"/>
      <c r="L350" s="288"/>
      <c r="M350" s="288"/>
      <c r="N350" s="288"/>
      <c r="O350" s="288"/>
      <c r="P350" s="288"/>
    </row>
    <row r="351" spans="1:17" s="281" customFormat="1" ht="35.1" customHeight="1" thickBot="1" x14ac:dyDescent="0.25">
      <c r="A351" s="291" t="s">
        <v>199</v>
      </c>
      <c r="B351" s="292"/>
      <c r="C351" s="292"/>
      <c r="D351" s="292"/>
      <c r="E351" s="292"/>
      <c r="F351" s="292"/>
      <c r="G351" s="292"/>
      <c r="H351" s="292"/>
      <c r="I351" s="292"/>
      <c r="J351" s="292"/>
      <c r="K351" s="292"/>
      <c r="L351" s="292"/>
      <c r="M351" s="292"/>
      <c r="N351" s="292"/>
      <c r="O351" s="292"/>
      <c r="P351" s="292"/>
      <c r="Q351" s="192"/>
    </row>
    <row r="352" spans="1:17" s="281" customFormat="1" ht="35.1" customHeight="1" x14ac:dyDescent="0.2">
      <c r="A352" s="297">
        <f>+A348+1</f>
        <v>196</v>
      </c>
      <c r="B352" s="75" t="s">
        <v>81</v>
      </c>
      <c r="C352" s="76" t="s">
        <v>399</v>
      </c>
      <c r="D352" s="75" t="s">
        <v>102</v>
      </c>
      <c r="E352" s="75" t="s">
        <v>118</v>
      </c>
      <c r="F352" s="278">
        <v>60000</v>
      </c>
      <c r="G352" s="69">
        <f>F352*2.87%</f>
        <v>1722</v>
      </c>
      <c r="H352" s="69">
        <f>+F352*3.04%</f>
        <v>1824</v>
      </c>
      <c r="I352" s="69">
        <v>1715.46</v>
      </c>
      <c r="J352" s="70">
        <f>+G352+H352+I352</f>
        <v>5261.46</v>
      </c>
      <c r="K352" s="70">
        <f t="shared" si="142"/>
        <v>54738.54</v>
      </c>
      <c r="L352" s="70">
        <f>+IF(K352*12&lt;=416220.01,0,IF(K352*12&lt;=624329.01,(((K352*12-416220.01)*0.15)/12),IF((K352*12&lt;=867123.01),(31216+0.2*(K352*12-624329.01))/12,((79776+0.25*(K352*12-867123.01))/12))))-M352</f>
        <v>3143.5578333333328</v>
      </c>
      <c r="M352" s="70"/>
      <c r="N352" s="296">
        <v>25</v>
      </c>
      <c r="O352" s="277">
        <f>+N352+I352+H352+G352+L352</f>
        <v>8430.0178333333333</v>
      </c>
      <c r="P352" s="296">
        <f>+F352-O352</f>
        <v>51569.982166666668</v>
      </c>
      <c r="Q352" s="192"/>
    </row>
    <row r="353" spans="1:17" s="192" customFormat="1" ht="35.1" customHeight="1" x14ac:dyDescent="0.2">
      <c r="A353" s="285" t="s">
        <v>122</v>
      </c>
      <c r="B353" s="286"/>
      <c r="C353" s="286"/>
      <c r="D353" s="286"/>
      <c r="E353" s="302"/>
      <c r="F353" s="287">
        <f>SUM(F352:F352)</f>
        <v>60000</v>
      </c>
      <c r="G353" s="287">
        <f t="shared" ref="G353:P353" si="155">SUM(G352:G352)</f>
        <v>1722</v>
      </c>
      <c r="H353" s="287">
        <f t="shared" si="155"/>
        <v>1824</v>
      </c>
      <c r="I353" s="287">
        <f t="shared" si="155"/>
        <v>1715.46</v>
      </c>
      <c r="J353" s="287">
        <f t="shared" si="155"/>
        <v>5261.46</v>
      </c>
      <c r="K353" s="287">
        <f t="shared" si="155"/>
        <v>54738.54</v>
      </c>
      <c r="L353" s="287">
        <f t="shared" si="155"/>
        <v>3143.5578333333328</v>
      </c>
      <c r="M353" s="287"/>
      <c r="N353" s="287">
        <f t="shared" si="155"/>
        <v>25</v>
      </c>
      <c r="O353" s="287">
        <f t="shared" si="155"/>
        <v>8430.0178333333333</v>
      </c>
      <c r="P353" s="287">
        <f t="shared" si="155"/>
        <v>51569.982166666668</v>
      </c>
    </row>
    <row r="354" spans="1:17" s="192" customFormat="1" ht="35.1" customHeight="1" thickBot="1" x14ac:dyDescent="0.25">
      <c r="A354" s="190"/>
      <c r="B354" s="190"/>
      <c r="C354" s="190"/>
      <c r="D354" s="190"/>
      <c r="E354" s="190"/>
      <c r="F354" s="288"/>
      <c r="G354" s="288"/>
      <c r="H354" s="288"/>
      <c r="I354" s="288"/>
      <c r="J354" s="288"/>
      <c r="K354" s="288"/>
      <c r="L354" s="288"/>
      <c r="M354" s="288"/>
      <c r="N354" s="288"/>
      <c r="O354" s="288"/>
      <c r="P354" s="288"/>
    </row>
    <row r="355" spans="1:17" s="192" customFormat="1" ht="35.1" customHeight="1" thickBot="1" x14ac:dyDescent="0.25">
      <c r="A355" s="291" t="s">
        <v>328</v>
      </c>
      <c r="B355" s="292"/>
      <c r="C355" s="292"/>
      <c r="D355" s="292"/>
      <c r="E355" s="292"/>
      <c r="F355" s="292"/>
      <c r="G355" s="292"/>
      <c r="H355" s="292"/>
      <c r="I355" s="292"/>
      <c r="J355" s="292"/>
      <c r="K355" s="292"/>
      <c r="L355" s="292"/>
      <c r="M355" s="292"/>
      <c r="N355" s="292"/>
      <c r="O355" s="292"/>
      <c r="P355" s="292"/>
    </row>
    <row r="356" spans="1:17" s="192" customFormat="1" ht="35.1" customHeight="1" x14ac:dyDescent="0.2">
      <c r="A356" s="297">
        <f>+A352+1</f>
        <v>197</v>
      </c>
      <c r="B356" s="300" t="s">
        <v>330</v>
      </c>
      <c r="C356" s="297" t="s">
        <v>399</v>
      </c>
      <c r="D356" s="300" t="s">
        <v>329</v>
      </c>
      <c r="E356" s="300" t="s">
        <v>219</v>
      </c>
      <c r="F356" s="69">
        <v>45000</v>
      </c>
      <c r="G356" s="69">
        <f t="shared" ref="G356:G357" si="156">F356*2.87%</f>
        <v>1291.5</v>
      </c>
      <c r="H356" s="69">
        <f t="shared" ref="H356:H357" si="157">+F356*3.04%</f>
        <v>1368</v>
      </c>
      <c r="I356" s="69"/>
      <c r="J356" s="70">
        <f>+G356+H356+I356</f>
        <v>2659.5</v>
      </c>
      <c r="K356" s="70">
        <f t="shared" si="142"/>
        <v>42340.5</v>
      </c>
      <c r="L356" s="70">
        <f t="shared" ref="L356:L364" si="158">+IF(K356*12&lt;=416220.01,0,IF(K356*12&lt;=624329.01,(((K356*12-416220.01)*0.15)/12),IF((K356*12&lt;=867123.01),(31216+0.2*(K356*12-624329.01))/12,((79776+0.25*(K356*12-867123.01))/12))))</f>
        <v>1148.3248749999998</v>
      </c>
      <c r="M356" s="70"/>
      <c r="N356" s="296">
        <v>7277.06</v>
      </c>
      <c r="O356" s="277">
        <f>+N356+I356+H356+G356+L356</f>
        <v>11084.884875000002</v>
      </c>
      <c r="P356" s="296">
        <f>+F356-O356</f>
        <v>33915.115124999997</v>
      </c>
    </row>
    <row r="357" spans="1:17" s="192" customFormat="1" ht="35.1" customHeight="1" x14ac:dyDescent="0.2">
      <c r="A357" s="297">
        <f>+A356+1</f>
        <v>198</v>
      </c>
      <c r="B357" s="300" t="s">
        <v>331</v>
      </c>
      <c r="C357" s="297" t="s">
        <v>399</v>
      </c>
      <c r="D357" s="300" t="s">
        <v>329</v>
      </c>
      <c r="E357" s="300" t="s">
        <v>219</v>
      </c>
      <c r="F357" s="69">
        <v>45000</v>
      </c>
      <c r="G357" s="69">
        <f t="shared" si="156"/>
        <v>1291.5</v>
      </c>
      <c r="H357" s="69">
        <f t="shared" si="157"/>
        <v>1368</v>
      </c>
      <c r="I357" s="69"/>
      <c r="J357" s="70">
        <f>+G357+H357+I357</f>
        <v>2659.5</v>
      </c>
      <c r="K357" s="70">
        <f t="shared" si="142"/>
        <v>42340.5</v>
      </c>
      <c r="L357" s="70">
        <v>0</v>
      </c>
      <c r="M357" s="70"/>
      <c r="N357" s="296">
        <v>1025</v>
      </c>
      <c r="O357" s="277">
        <f>+N357+I357+H357+G357+L357</f>
        <v>3684.5</v>
      </c>
      <c r="P357" s="296">
        <f>+F357-O357</f>
        <v>41315.5</v>
      </c>
    </row>
    <row r="358" spans="1:17" s="192" customFormat="1" ht="35.1" customHeight="1" x14ac:dyDescent="0.2">
      <c r="A358" s="297">
        <f>+A357+1</f>
        <v>199</v>
      </c>
      <c r="B358" s="300" t="s">
        <v>402</v>
      </c>
      <c r="C358" s="297" t="s">
        <v>399</v>
      </c>
      <c r="D358" s="345" t="s">
        <v>329</v>
      </c>
      <c r="E358" s="300" t="s">
        <v>219</v>
      </c>
      <c r="F358" s="69">
        <v>35000</v>
      </c>
      <c r="G358" s="69">
        <f>F358*2.87%</f>
        <v>1004.5</v>
      </c>
      <c r="H358" s="69">
        <f>+F358*3.04%</f>
        <v>1064</v>
      </c>
      <c r="I358" s="69"/>
      <c r="J358" s="70">
        <f>+G358+H358+I358</f>
        <v>2068.5</v>
      </c>
      <c r="K358" s="70">
        <f>+F358-J358</f>
        <v>32931.5</v>
      </c>
      <c r="L358" s="70">
        <f>+IF(K358*12&lt;=416220.01,0,IF(K358*12&lt;=624329.01,(((K358*12-416220.01)*0.15)/12),IF((K358*12&lt;=867123.01),(31216+0.2*(K358*12-624329.01))/12,((79776+0.25*(K358*12-867123.01))/12))))</f>
        <v>0</v>
      </c>
      <c r="M358" s="70"/>
      <c r="N358" s="296">
        <v>25</v>
      </c>
      <c r="O358" s="277">
        <f>+N358+I358+H358+G358+L358</f>
        <v>2093.5</v>
      </c>
      <c r="P358" s="90">
        <f>+F358-O358</f>
        <v>32906.5</v>
      </c>
    </row>
    <row r="359" spans="1:17" s="192" customFormat="1" ht="35.1" customHeight="1" x14ac:dyDescent="0.2">
      <c r="A359" s="297">
        <f>+A358+1</f>
        <v>200</v>
      </c>
      <c r="B359" s="300" t="s">
        <v>666</v>
      </c>
      <c r="C359" s="297" t="s">
        <v>399</v>
      </c>
      <c r="D359" s="300" t="s">
        <v>329</v>
      </c>
      <c r="E359" s="300" t="s">
        <v>219</v>
      </c>
      <c r="F359" s="69">
        <v>25000</v>
      </c>
      <c r="G359" s="69">
        <f t="shared" ref="G359" si="159">F359*2.87%</f>
        <v>717.5</v>
      </c>
      <c r="H359" s="69">
        <f t="shared" ref="H359" si="160">+F359*3.04%</f>
        <v>760</v>
      </c>
      <c r="I359" s="69"/>
      <c r="J359" s="70">
        <f>+G359+H359+I359</f>
        <v>1477.5</v>
      </c>
      <c r="K359" s="70">
        <f t="shared" ref="K359" si="161">+F359-J359</f>
        <v>23522.5</v>
      </c>
      <c r="L359" s="70">
        <v>0</v>
      </c>
      <c r="M359" s="70"/>
      <c r="N359" s="296">
        <v>25</v>
      </c>
      <c r="O359" s="277">
        <f>+N359+I359+H359+G359+L359</f>
        <v>1502.5</v>
      </c>
      <c r="P359" s="296">
        <f>+F359-O359</f>
        <v>23497.5</v>
      </c>
    </row>
    <row r="360" spans="1:17" s="192" customFormat="1" ht="35.1" customHeight="1" x14ac:dyDescent="0.2">
      <c r="A360" s="285" t="s">
        <v>122</v>
      </c>
      <c r="B360" s="286"/>
      <c r="C360" s="286"/>
      <c r="D360" s="286"/>
      <c r="E360" s="302"/>
      <c r="F360" s="287">
        <f t="shared" ref="F360:P360" si="162">SUM(F356:F359)</f>
        <v>150000</v>
      </c>
      <c r="G360" s="287">
        <f t="shared" si="162"/>
        <v>4305</v>
      </c>
      <c r="H360" s="287">
        <f t="shared" si="162"/>
        <v>4560</v>
      </c>
      <c r="I360" s="287">
        <f t="shared" si="162"/>
        <v>0</v>
      </c>
      <c r="J360" s="287">
        <f t="shared" si="162"/>
        <v>8865</v>
      </c>
      <c r="K360" s="287">
        <f t="shared" si="162"/>
        <v>141135</v>
      </c>
      <c r="L360" s="287">
        <f t="shared" si="162"/>
        <v>1148.3248749999998</v>
      </c>
      <c r="M360" s="287">
        <f t="shared" si="162"/>
        <v>0</v>
      </c>
      <c r="N360" s="287">
        <f t="shared" si="162"/>
        <v>8352.0600000000013</v>
      </c>
      <c r="O360" s="287">
        <f t="shared" si="162"/>
        <v>18365.384875000003</v>
      </c>
      <c r="P360" s="287">
        <f t="shared" si="162"/>
        <v>131634.61512500001</v>
      </c>
    </row>
    <row r="361" spans="1:17" s="192" customFormat="1" ht="35.1" customHeight="1" thickBot="1" x14ac:dyDescent="0.25">
      <c r="A361" s="190"/>
      <c r="B361" s="190"/>
      <c r="C361" s="190"/>
      <c r="D361" s="190"/>
      <c r="E361" s="190"/>
      <c r="F361" s="288"/>
      <c r="G361" s="288"/>
      <c r="H361" s="288"/>
      <c r="I361" s="288"/>
      <c r="J361" s="288"/>
      <c r="K361" s="288"/>
      <c r="L361" s="288"/>
      <c r="M361" s="288"/>
      <c r="N361" s="288"/>
      <c r="O361" s="288"/>
      <c r="P361" s="288"/>
    </row>
    <row r="362" spans="1:17" s="281" customFormat="1" ht="35.1" customHeight="1" thickBot="1" x14ac:dyDescent="0.25">
      <c r="A362" s="291" t="s">
        <v>201</v>
      </c>
      <c r="B362" s="292"/>
      <c r="C362" s="292"/>
      <c r="D362" s="292"/>
      <c r="E362" s="292"/>
      <c r="F362" s="292"/>
      <c r="G362" s="292"/>
      <c r="H362" s="292"/>
      <c r="I362" s="292"/>
      <c r="J362" s="292"/>
      <c r="K362" s="292"/>
      <c r="L362" s="292"/>
      <c r="M362" s="292"/>
      <c r="N362" s="292"/>
      <c r="O362" s="292"/>
      <c r="P362" s="292"/>
      <c r="Q362" s="192"/>
    </row>
    <row r="363" spans="1:17" s="192" customFormat="1" ht="35.1" customHeight="1" x14ac:dyDescent="0.2">
      <c r="A363" s="297">
        <f>+A359+1</f>
        <v>201</v>
      </c>
      <c r="B363" s="300" t="s">
        <v>200</v>
      </c>
      <c r="C363" s="297" t="s">
        <v>399</v>
      </c>
      <c r="D363" s="300" t="s">
        <v>202</v>
      </c>
      <c r="E363" s="300" t="s">
        <v>219</v>
      </c>
      <c r="F363" s="69">
        <v>28000</v>
      </c>
      <c r="G363" s="69">
        <f>F363*2.87%</f>
        <v>803.6</v>
      </c>
      <c r="H363" s="69">
        <f>+F363*3.04%</f>
        <v>851.2</v>
      </c>
      <c r="I363" s="69"/>
      <c r="J363" s="70">
        <f>+G363+H363+I363</f>
        <v>1654.8000000000002</v>
      </c>
      <c r="K363" s="70">
        <f t="shared" si="142"/>
        <v>26345.200000000001</v>
      </c>
      <c r="L363" s="70">
        <f t="shared" si="158"/>
        <v>0</v>
      </c>
      <c r="M363" s="70"/>
      <c r="N363" s="296">
        <v>1525</v>
      </c>
      <c r="O363" s="277">
        <f>+N363+I363+H363+G363+L363</f>
        <v>3179.7999999999997</v>
      </c>
      <c r="P363" s="296">
        <f>+F363-O363</f>
        <v>24820.2</v>
      </c>
    </row>
    <row r="364" spans="1:17" s="192" customFormat="1" ht="35.1" customHeight="1" x14ac:dyDescent="0.2">
      <c r="A364" s="297">
        <f>+A363+1</f>
        <v>202</v>
      </c>
      <c r="B364" s="322" t="s">
        <v>453</v>
      </c>
      <c r="C364" s="76" t="s">
        <v>399</v>
      </c>
      <c r="D364" s="75" t="s">
        <v>202</v>
      </c>
      <c r="E364" s="75" t="s">
        <v>219</v>
      </c>
      <c r="F364" s="278">
        <v>28000</v>
      </c>
      <c r="G364" s="69">
        <f>F364*2.87%</f>
        <v>803.6</v>
      </c>
      <c r="H364" s="69">
        <f>+F364*3.04%</f>
        <v>851.2</v>
      </c>
      <c r="I364" s="69"/>
      <c r="J364" s="70">
        <f>+G364+H364+I364</f>
        <v>1654.8000000000002</v>
      </c>
      <c r="K364" s="70">
        <f t="shared" si="142"/>
        <v>26345.200000000001</v>
      </c>
      <c r="L364" s="70">
        <f t="shared" si="158"/>
        <v>0</v>
      </c>
      <c r="M364" s="70"/>
      <c r="N364" s="296">
        <v>1025</v>
      </c>
      <c r="O364" s="277">
        <f>+N364+I364+H364+G364+L364</f>
        <v>2679.8</v>
      </c>
      <c r="P364" s="296">
        <f>+F364-O364</f>
        <v>25320.2</v>
      </c>
    </row>
    <row r="365" spans="1:17" s="192" customFormat="1" ht="35.1" customHeight="1" x14ac:dyDescent="0.2">
      <c r="A365" s="285" t="s">
        <v>122</v>
      </c>
      <c r="B365" s="286"/>
      <c r="C365" s="286"/>
      <c r="D365" s="286"/>
      <c r="E365" s="302"/>
      <c r="F365" s="287">
        <f>SUM(F363:F364)</f>
        <v>56000</v>
      </c>
      <c r="G365" s="287">
        <f t="shared" ref="G365:P365" si="163">SUM(G363:G364)</f>
        <v>1607.2</v>
      </c>
      <c r="H365" s="287">
        <f t="shared" si="163"/>
        <v>1702.4</v>
      </c>
      <c r="I365" s="287">
        <f t="shared" si="163"/>
        <v>0</v>
      </c>
      <c r="J365" s="287">
        <f t="shared" si="163"/>
        <v>3309.6000000000004</v>
      </c>
      <c r="K365" s="287">
        <f t="shared" si="163"/>
        <v>52690.400000000001</v>
      </c>
      <c r="L365" s="287">
        <f t="shared" si="163"/>
        <v>0</v>
      </c>
      <c r="M365" s="287"/>
      <c r="N365" s="287">
        <f t="shared" si="163"/>
        <v>2550</v>
      </c>
      <c r="O365" s="287">
        <f t="shared" si="163"/>
        <v>5859.6</v>
      </c>
      <c r="P365" s="287">
        <f t="shared" si="163"/>
        <v>50140.4</v>
      </c>
    </row>
    <row r="366" spans="1:17" s="192" customFormat="1" ht="35.1" customHeight="1" thickBot="1" x14ac:dyDescent="0.25">
      <c r="A366" s="190"/>
      <c r="B366" s="190"/>
      <c r="C366" s="190"/>
      <c r="D366" s="190"/>
      <c r="E366" s="190"/>
      <c r="F366" s="288"/>
      <c r="G366" s="288"/>
      <c r="H366" s="288"/>
      <c r="I366" s="288"/>
      <c r="J366" s="288"/>
      <c r="K366" s="288"/>
      <c r="L366" s="288"/>
      <c r="M366" s="288"/>
      <c r="N366" s="288"/>
      <c r="O366" s="288"/>
      <c r="P366" s="288"/>
    </row>
    <row r="367" spans="1:17" s="280" customFormat="1" ht="35.1" customHeight="1" thickBot="1" x14ac:dyDescent="0.25">
      <c r="A367" s="291" t="s">
        <v>171</v>
      </c>
      <c r="B367" s="292"/>
      <c r="C367" s="292"/>
      <c r="D367" s="292"/>
      <c r="E367" s="292"/>
      <c r="F367" s="292"/>
      <c r="G367" s="292"/>
      <c r="H367" s="292"/>
      <c r="I367" s="292"/>
      <c r="J367" s="292"/>
      <c r="K367" s="292"/>
      <c r="L367" s="292"/>
      <c r="M367" s="292"/>
      <c r="N367" s="292"/>
      <c r="O367" s="292"/>
      <c r="P367" s="292"/>
      <c r="Q367" s="193"/>
    </row>
    <row r="368" spans="1:17" s="280" customFormat="1" ht="35.1" customHeight="1" x14ac:dyDescent="0.2">
      <c r="A368" s="299">
        <f>+A364+1</f>
        <v>203</v>
      </c>
      <c r="B368" s="276" t="s">
        <v>332</v>
      </c>
      <c r="C368" s="275" t="s">
        <v>400</v>
      </c>
      <c r="D368" s="284" t="s">
        <v>105</v>
      </c>
      <c r="E368" s="75" t="s">
        <v>119</v>
      </c>
      <c r="F368" s="277">
        <v>77000</v>
      </c>
      <c r="G368" s="277">
        <f>F368*2.87%</f>
        <v>2209.9</v>
      </c>
      <c r="H368" s="277">
        <f t="shared" ref="H368:H375" si="164">+F368*3.04%</f>
        <v>2340.8000000000002</v>
      </c>
      <c r="I368" s="277"/>
      <c r="J368" s="277">
        <f>+G368+H368+I368</f>
        <v>4550.7000000000007</v>
      </c>
      <c r="K368" s="277">
        <f t="shared" ref="K368:K375" si="165">+F368-J368</f>
        <v>72449.3</v>
      </c>
      <c r="L368" s="277">
        <f t="shared" ref="L368:L371" si="166">+IF(K368*12&lt;=416220.01,0,IF(K368*12&lt;=624329.01,(((K368*12-416220.01)*0.15)/12),IF((K368*12&lt;=867123.01),(31216+0.2*(K368*12-624329.01))/12,((79776+0.25*(K368*12-867123.01))/12))))-M368</f>
        <v>6695.2622916666687</v>
      </c>
      <c r="M368" s="277"/>
      <c r="N368" s="283">
        <v>7985.93</v>
      </c>
      <c r="O368" s="277">
        <f t="shared" ref="O368:O385" si="167">+N368+I368+H368+G368+L368</f>
        <v>19231.892291666667</v>
      </c>
      <c r="P368" s="283">
        <f t="shared" ref="P368:P385" si="168">+F368-O368</f>
        <v>57768.107708333337</v>
      </c>
      <c r="Q368" s="193"/>
    </row>
    <row r="369" spans="1:17" s="280" customFormat="1" ht="35.1" customHeight="1" x14ac:dyDescent="0.2">
      <c r="A369" s="299">
        <f>+A368+1</f>
        <v>204</v>
      </c>
      <c r="B369" s="75" t="s">
        <v>41</v>
      </c>
      <c r="C369" s="76" t="s">
        <v>400</v>
      </c>
      <c r="D369" s="94" t="s">
        <v>222</v>
      </c>
      <c r="E369" s="75" t="s">
        <v>119</v>
      </c>
      <c r="F369" s="278">
        <v>50000</v>
      </c>
      <c r="G369" s="278">
        <f>F369*2.87%</f>
        <v>1435</v>
      </c>
      <c r="H369" s="277">
        <f>+F369*3.04%</f>
        <v>1520</v>
      </c>
      <c r="I369" s="277"/>
      <c r="J369" s="277">
        <f>+G369+H369+I369</f>
        <v>2955</v>
      </c>
      <c r="K369" s="277">
        <f>+F369-J369</f>
        <v>47045</v>
      </c>
      <c r="L369" s="277">
        <f t="shared" si="166"/>
        <v>1853.9998749999997</v>
      </c>
      <c r="M369" s="277"/>
      <c r="N369" s="283">
        <v>4746.53</v>
      </c>
      <c r="O369" s="277">
        <f t="shared" si="167"/>
        <v>9555.5298750000002</v>
      </c>
      <c r="P369" s="283">
        <f t="shared" si="168"/>
        <v>40444.470125</v>
      </c>
      <c r="Q369" s="193"/>
    </row>
    <row r="370" spans="1:17" s="281" customFormat="1" ht="35.1" customHeight="1" x14ac:dyDescent="0.2">
      <c r="A370" s="299">
        <f>+A369+1</f>
        <v>205</v>
      </c>
      <c r="B370" s="75" t="s">
        <v>335</v>
      </c>
      <c r="C370" s="76" t="s">
        <v>399</v>
      </c>
      <c r="D370" s="75" t="s">
        <v>334</v>
      </c>
      <c r="E370" s="75" t="s">
        <v>119</v>
      </c>
      <c r="F370" s="278">
        <v>45000</v>
      </c>
      <c r="G370" s="278">
        <f t="shared" ref="G370:G375" si="169">F370*2.87%</f>
        <v>1291.5</v>
      </c>
      <c r="H370" s="277">
        <f t="shared" si="164"/>
        <v>1368</v>
      </c>
      <c r="I370" s="277"/>
      <c r="J370" s="277">
        <f t="shared" ref="J370:J375" si="170">+G370+H370+I370</f>
        <v>2659.5</v>
      </c>
      <c r="K370" s="277">
        <f t="shared" si="165"/>
        <v>42340.5</v>
      </c>
      <c r="L370" s="277">
        <f t="shared" si="166"/>
        <v>1148.3248749999998</v>
      </c>
      <c r="M370" s="277"/>
      <c r="N370" s="283">
        <v>7545.19</v>
      </c>
      <c r="O370" s="277">
        <f t="shared" si="167"/>
        <v>11353.014874999999</v>
      </c>
      <c r="P370" s="283">
        <f t="shared" si="168"/>
        <v>33646.985124999999</v>
      </c>
      <c r="Q370" s="192"/>
    </row>
    <row r="371" spans="1:17" s="281" customFormat="1" ht="35.1" customHeight="1" x14ac:dyDescent="0.2">
      <c r="A371" s="299">
        <f t="shared" ref="A371:A385" si="171">+A370+1</f>
        <v>206</v>
      </c>
      <c r="B371" s="75" t="s">
        <v>7</v>
      </c>
      <c r="C371" s="76" t="s">
        <v>400</v>
      </c>
      <c r="D371" s="75" t="s">
        <v>336</v>
      </c>
      <c r="E371" s="75" t="s">
        <v>119</v>
      </c>
      <c r="F371" s="278">
        <v>45000</v>
      </c>
      <c r="G371" s="278">
        <f t="shared" si="169"/>
        <v>1291.5</v>
      </c>
      <c r="H371" s="277">
        <f t="shared" si="164"/>
        <v>1368</v>
      </c>
      <c r="I371" s="278">
        <v>1715.46</v>
      </c>
      <c r="J371" s="277">
        <f t="shared" si="170"/>
        <v>4374.96</v>
      </c>
      <c r="K371" s="277">
        <f t="shared" si="165"/>
        <v>40625.040000000001</v>
      </c>
      <c r="L371" s="277">
        <f t="shared" si="166"/>
        <v>891.00587499999972</v>
      </c>
      <c r="M371" s="277"/>
      <c r="N371" s="283">
        <v>125</v>
      </c>
      <c r="O371" s="277">
        <f t="shared" si="167"/>
        <v>5390.9658749999999</v>
      </c>
      <c r="P371" s="283">
        <f t="shared" si="168"/>
        <v>39609.034124999998</v>
      </c>
      <c r="Q371" s="192"/>
    </row>
    <row r="372" spans="1:17" s="281" customFormat="1" ht="35.1" customHeight="1" x14ac:dyDescent="0.2">
      <c r="A372" s="299">
        <f t="shared" si="171"/>
        <v>207</v>
      </c>
      <c r="B372" s="75" t="s">
        <v>40</v>
      </c>
      <c r="C372" s="76" t="s">
        <v>400</v>
      </c>
      <c r="D372" s="75" t="s">
        <v>336</v>
      </c>
      <c r="E372" s="75" t="s">
        <v>119</v>
      </c>
      <c r="F372" s="278">
        <v>45000</v>
      </c>
      <c r="G372" s="278">
        <f t="shared" si="169"/>
        <v>1291.5</v>
      </c>
      <c r="H372" s="277">
        <f t="shared" si="164"/>
        <v>1368</v>
      </c>
      <c r="I372" s="278">
        <v>1715.46</v>
      </c>
      <c r="J372" s="277">
        <f t="shared" si="170"/>
        <v>4374.96</v>
      </c>
      <c r="K372" s="277">
        <f t="shared" si="165"/>
        <v>40625.040000000001</v>
      </c>
      <c r="L372" s="277">
        <v>891.00587499999972</v>
      </c>
      <c r="M372" s="277"/>
      <c r="N372" s="283">
        <v>842</v>
      </c>
      <c r="O372" s="277">
        <f t="shared" si="167"/>
        <v>6107.9658749999999</v>
      </c>
      <c r="P372" s="283">
        <f t="shared" si="168"/>
        <v>38892.034124999998</v>
      </c>
      <c r="Q372" s="192"/>
    </row>
    <row r="373" spans="1:17" s="192" customFormat="1" ht="35.1" customHeight="1" x14ac:dyDescent="0.2">
      <c r="A373" s="299">
        <f t="shared" si="171"/>
        <v>208</v>
      </c>
      <c r="B373" s="75" t="s">
        <v>342</v>
      </c>
      <c r="C373" s="76" t="s">
        <v>400</v>
      </c>
      <c r="D373" s="75" t="s">
        <v>334</v>
      </c>
      <c r="E373" s="75" t="s">
        <v>119</v>
      </c>
      <c r="F373" s="278">
        <v>45000</v>
      </c>
      <c r="G373" s="278">
        <f t="shared" si="169"/>
        <v>1291.5</v>
      </c>
      <c r="H373" s="277">
        <f t="shared" si="164"/>
        <v>1368</v>
      </c>
      <c r="I373" s="277">
        <v>3430.92</v>
      </c>
      <c r="J373" s="277">
        <f>+G373+H373+I373</f>
        <v>6090.42</v>
      </c>
      <c r="K373" s="277">
        <f>+F373-J373</f>
        <v>38909.58</v>
      </c>
      <c r="L373" s="277">
        <v>633.6868750000001</v>
      </c>
      <c r="M373" s="277"/>
      <c r="N373" s="283">
        <v>575</v>
      </c>
      <c r="O373" s="277">
        <f t="shared" si="167"/>
        <v>7299.1068750000004</v>
      </c>
      <c r="P373" s="283">
        <f t="shared" si="168"/>
        <v>37700.893125000002</v>
      </c>
    </row>
    <row r="374" spans="1:17" s="280" customFormat="1" ht="35.1" customHeight="1" x14ac:dyDescent="0.2">
      <c r="A374" s="299">
        <f t="shared" si="171"/>
        <v>209</v>
      </c>
      <c r="B374" s="75" t="s">
        <v>337</v>
      </c>
      <c r="C374" s="76" t="s">
        <v>399</v>
      </c>
      <c r="D374" s="75" t="s">
        <v>334</v>
      </c>
      <c r="E374" s="75" t="s">
        <v>119</v>
      </c>
      <c r="F374" s="278">
        <v>45000</v>
      </c>
      <c r="G374" s="278">
        <f t="shared" si="169"/>
        <v>1291.5</v>
      </c>
      <c r="H374" s="277">
        <f t="shared" si="164"/>
        <v>1368</v>
      </c>
      <c r="I374" s="277"/>
      <c r="J374" s="277">
        <f t="shared" si="170"/>
        <v>2659.5</v>
      </c>
      <c r="K374" s="277">
        <f t="shared" si="165"/>
        <v>42340.5</v>
      </c>
      <c r="L374" s="277">
        <v>1148.32</v>
      </c>
      <c r="M374" s="277"/>
      <c r="N374" s="283">
        <v>8319.86</v>
      </c>
      <c r="O374" s="277">
        <f t="shared" si="167"/>
        <v>12127.68</v>
      </c>
      <c r="P374" s="283">
        <f t="shared" si="168"/>
        <v>32872.32</v>
      </c>
      <c r="Q374" s="193"/>
    </row>
    <row r="375" spans="1:17" s="280" customFormat="1" ht="35.1" customHeight="1" x14ac:dyDescent="0.2">
      <c r="A375" s="275">
        <f t="shared" si="171"/>
        <v>210</v>
      </c>
      <c r="B375" s="276" t="s">
        <v>339</v>
      </c>
      <c r="C375" s="275" t="s">
        <v>400</v>
      </c>
      <c r="D375" s="276" t="s">
        <v>334</v>
      </c>
      <c r="E375" s="276" t="s">
        <v>119</v>
      </c>
      <c r="F375" s="277">
        <v>55000</v>
      </c>
      <c r="G375" s="278">
        <f t="shared" si="169"/>
        <v>1578.5</v>
      </c>
      <c r="H375" s="277">
        <f t="shared" si="164"/>
        <v>1672</v>
      </c>
      <c r="I375" s="277">
        <v>3430.92</v>
      </c>
      <c r="J375" s="277">
        <f t="shared" si="170"/>
        <v>6681.42</v>
      </c>
      <c r="K375" s="277">
        <f t="shared" si="165"/>
        <v>48318.58</v>
      </c>
      <c r="L375" s="277">
        <v>1450.27</v>
      </c>
      <c r="M375" s="277"/>
      <c r="N375" s="283">
        <v>2527.7199999999998</v>
      </c>
      <c r="O375" s="277">
        <f t="shared" si="167"/>
        <v>10659.41</v>
      </c>
      <c r="P375" s="283">
        <f t="shared" si="168"/>
        <v>44340.59</v>
      </c>
      <c r="Q375" s="193"/>
    </row>
    <row r="376" spans="1:17" s="280" customFormat="1" ht="35.1" customHeight="1" x14ac:dyDescent="0.2">
      <c r="A376" s="299">
        <f t="shared" si="171"/>
        <v>211</v>
      </c>
      <c r="B376" s="75" t="s">
        <v>340</v>
      </c>
      <c r="C376" s="76" t="s">
        <v>400</v>
      </c>
      <c r="D376" s="75" t="s">
        <v>334</v>
      </c>
      <c r="E376" s="75" t="s">
        <v>119</v>
      </c>
      <c r="F376" s="278">
        <v>45000</v>
      </c>
      <c r="G376" s="278">
        <f t="shared" ref="G376:G385" si="172">F376*2.87%</f>
        <v>1291.5</v>
      </c>
      <c r="H376" s="277">
        <f t="shared" ref="H376:H385" si="173">+F376*3.04%</f>
        <v>1368</v>
      </c>
      <c r="I376" s="277"/>
      <c r="J376" s="277">
        <f t="shared" ref="J376:J381" si="174">+G376+H376+I376</f>
        <v>2659.5</v>
      </c>
      <c r="K376" s="277">
        <f t="shared" ref="K376:K385" si="175">+F376-J376</f>
        <v>42340.5</v>
      </c>
      <c r="L376" s="277">
        <v>1148.32</v>
      </c>
      <c r="M376" s="277"/>
      <c r="N376" s="283">
        <v>3517.56</v>
      </c>
      <c r="O376" s="277">
        <f t="shared" si="167"/>
        <v>7325.3799999999992</v>
      </c>
      <c r="P376" s="283">
        <f t="shared" si="168"/>
        <v>37674.620000000003</v>
      </c>
      <c r="Q376" s="193"/>
    </row>
    <row r="377" spans="1:17" s="280" customFormat="1" ht="35.1" customHeight="1" x14ac:dyDescent="0.2">
      <c r="A377" s="299">
        <f t="shared" si="171"/>
        <v>212</v>
      </c>
      <c r="B377" s="75" t="s">
        <v>39</v>
      </c>
      <c r="C377" s="76" t="s">
        <v>400</v>
      </c>
      <c r="D377" s="75" t="s">
        <v>334</v>
      </c>
      <c r="E377" s="75" t="s">
        <v>119</v>
      </c>
      <c r="F377" s="278">
        <v>45000</v>
      </c>
      <c r="G377" s="278">
        <f t="shared" si="172"/>
        <v>1291.5</v>
      </c>
      <c r="H377" s="277">
        <f t="shared" si="173"/>
        <v>1368</v>
      </c>
      <c r="I377" s="278">
        <v>1715.46</v>
      </c>
      <c r="J377" s="277">
        <f t="shared" si="174"/>
        <v>4374.96</v>
      </c>
      <c r="K377" s="277">
        <f t="shared" si="175"/>
        <v>40625.040000000001</v>
      </c>
      <c r="L377" s="277">
        <v>891.00587499999972</v>
      </c>
      <c r="M377" s="277"/>
      <c r="N377" s="283">
        <v>6652.64</v>
      </c>
      <c r="O377" s="277">
        <f t="shared" si="167"/>
        <v>11918.605874999999</v>
      </c>
      <c r="P377" s="283">
        <f t="shared" si="168"/>
        <v>33081.394124999999</v>
      </c>
      <c r="Q377" s="193"/>
    </row>
    <row r="378" spans="1:17" s="280" customFormat="1" ht="35.1" customHeight="1" x14ac:dyDescent="0.2">
      <c r="A378" s="299">
        <f t="shared" si="171"/>
        <v>213</v>
      </c>
      <c r="B378" s="75" t="s">
        <v>20</v>
      </c>
      <c r="C378" s="76" t="s">
        <v>400</v>
      </c>
      <c r="D378" s="75" t="s">
        <v>334</v>
      </c>
      <c r="E378" s="75" t="s">
        <v>118</v>
      </c>
      <c r="F378" s="278">
        <v>40000</v>
      </c>
      <c r="G378" s="278">
        <f t="shared" si="172"/>
        <v>1148</v>
      </c>
      <c r="H378" s="277">
        <f t="shared" si="173"/>
        <v>1216</v>
      </c>
      <c r="I378" s="278">
        <v>1715.46</v>
      </c>
      <c r="J378" s="277">
        <f t="shared" si="174"/>
        <v>4079.46</v>
      </c>
      <c r="K378" s="277">
        <f t="shared" si="175"/>
        <v>35920.54</v>
      </c>
      <c r="L378" s="277">
        <v>185.33</v>
      </c>
      <c r="M378" s="277"/>
      <c r="N378" s="283">
        <v>19124.560000000001</v>
      </c>
      <c r="O378" s="277">
        <f t="shared" si="167"/>
        <v>23389.350000000002</v>
      </c>
      <c r="P378" s="283">
        <f t="shared" si="168"/>
        <v>16610.649999999998</v>
      </c>
      <c r="Q378" s="193"/>
    </row>
    <row r="379" spans="1:17" s="281" customFormat="1" ht="35.1" customHeight="1" x14ac:dyDescent="0.2">
      <c r="A379" s="299">
        <f t="shared" si="171"/>
        <v>214</v>
      </c>
      <c r="B379" s="75" t="s">
        <v>341</v>
      </c>
      <c r="C379" s="76" t="s">
        <v>400</v>
      </c>
      <c r="D379" s="75" t="s">
        <v>23</v>
      </c>
      <c r="E379" s="75" t="s">
        <v>119</v>
      </c>
      <c r="F379" s="278">
        <v>40000</v>
      </c>
      <c r="G379" s="278">
        <f>F379*2.87%</f>
        <v>1148</v>
      </c>
      <c r="H379" s="277">
        <f>+F379*3.04%</f>
        <v>1216</v>
      </c>
      <c r="I379" s="278">
        <v>1715.46</v>
      </c>
      <c r="J379" s="277">
        <f>+G379+H379+I379</f>
        <v>4079.46</v>
      </c>
      <c r="K379" s="277">
        <f>+F379-J379</f>
        <v>35920.54</v>
      </c>
      <c r="L379" s="277">
        <v>0</v>
      </c>
      <c r="M379" s="277"/>
      <c r="N379" s="283">
        <v>245</v>
      </c>
      <c r="O379" s="277">
        <f t="shared" si="167"/>
        <v>4324.46</v>
      </c>
      <c r="P379" s="283">
        <f t="shared" si="168"/>
        <v>35675.54</v>
      </c>
      <c r="Q379" s="192"/>
    </row>
    <row r="380" spans="1:17" s="193" customFormat="1" ht="35.1" customHeight="1" x14ac:dyDescent="0.2">
      <c r="A380" s="299">
        <f t="shared" si="171"/>
        <v>215</v>
      </c>
      <c r="B380" s="276" t="s">
        <v>534</v>
      </c>
      <c r="C380" s="275" t="s">
        <v>399</v>
      </c>
      <c r="D380" s="284" t="s">
        <v>23</v>
      </c>
      <c r="E380" s="75" t="s">
        <v>119</v>
      </c>
      <c r="F380" s="277">
        <v>35750</v>
      </c>
      <c r="G380" s="277">
        <f t="shared" ref="G380" si="176">F380*2.87%</f>
        <v>1026.0250000000001</v>
      </c>
      <c r="H380" s="277">
        <f>+F380*3.04%</f>
        <v>1086.8</v>
      </c>
      <c r="I380" s="278">
        <v>0</v>
      </c>
      <c r="J380" s="277">
        <f t="shared" ref="J380" si="177">+G380+H380+I380</f>
        <v>2112.8249999999998</v>
      </c>
      <c r="K380" s="277">
        <f>+F380-J380</f>
        <v>33637.175000000003</v>
      </c>
      <c r="L380" s="277">
        <v>0</v>
      </c>
      <c r="M380" s="277"/>
      <c r="N380" s="283">
        <v>25</v>
      </c>
      <c r="O380" s="277">
        <f t="shared" si="167"/>
        <v>2137.8249999999998</v>
      </c>
      <c r="P380" s="283">
        <f t="shared" si="168"/>
        <v>33612.175000000003</v>
      </c>
    </row>
    <row r="381" spans="1:17" s="280" customFormat="1" ht="35.1" customHeight="1" x14ac:dyDescent="0.2">
      <c r="A381" s="299">
        <f t="shared" si="171"/>
        <v>216</v>
      </c>
      <c r="B381" s="75" t="s">
        <v>43</v>
      </c>
      <c r="C381" s="76" t="s">
        <v>400</v>
      </c>
      <c r="D381" s="75" t="s">
        <v>338</v>
      </c>
      <c r="E381" s="75" t="s">
        <v>119</v>
      </c>
      <c r="F381" s="351">
        <v>35000</v>
      </c>
      <c r="G381" s="278">
        <f t="shared" si="172"/>
        <v>1004.5</v>
      </c>
      <c r="H381" s="277">
        <f t="shared" si="173"/>
        <v>1064</v>
      </c>
      <c r="I381" s="278">
        <v>1715.46</v>
      </c>
      <c r="J381" s="277">
        <f t="shared" si="174"/>
        <v>3783.96</v>
      </c>
      <c r="K381" s="277">
        <f t="shared" si="175"/>
        <v>31216.04</v>
      </c>
      <c r="L381" s="277">
        <f>+IF(K381*12&lt;=416220.01,0,IF(K381*12&lt;=624329.01,(((K381*12-416220.01)*0.15)/12),IF((K381*12&lt;=867123.01),(31216+0.2*(K381*12-624329.01))/12,((79776+0.25*(K381*12-867123.01))/12))))-M381</f>
        <v>0</v>
      </c>
      <c r="M381" s="277"/>
      <c r="N381" s="283">
        <v>125</v>
      </c>
      <c r="O381" s="277">
        <f t="shared" si="167"/>
        <v>3908.96</v>
      </c>
      <c r="P381" s="283">
        <f t="shared" si="168"/>
        <v>31091.040000000001</v>
      </c>
      <c r="Q381" s="193"/>
    </row>
    <row r="382" spans="1:17" s="280" customFormat="1" ht="35.1" customHeight="1" x14ac:dyDescent="0.2">
      <c r="A382" s="299">
        <f t="shared" si="171"/>
        <v>217</v>
      </c>
      <c r="B382" s="75" t="s">
        <v>344</v>
      </c>
      <c r="C382" s="76" t="s">
        <v>399</v>
      </c>
      <c r="D382" s="75" t="s">
        <v>96</v>
      </c>
      <c r="E382" s="75" t="s">
        <v>119</v>
      </c>
      <c r="F382" s="278">
        <v>30000</v>
      </c>
      <c r="G382" s="278">
        <f>F382*2.87%</f>
        <v>861</v>
      </c>
      <c r="H382" s="277">
        <f>+F382*3.04%</f>
        <v>912</v>
      </c>
      <c r="I382" s="277"/>
      <c r="J382" s="277">
        <f>+G382+H382+I382</f>
        <v>1773</v>
      </c>
      <c r="K382" s="277">
        <f>+F382-J382</f>
        <v>28227</v>
      </c>
      <c r="L382" s="277">
        <f>+IF(K382*12&lt;=416220.01,0,IF(K382*12&lt;=624329.01,(((K382*12-416220.01)*0.15)/12),IF((K382*12&lt;=867123.01),(31216+0.2*(K382*12-624329.01))/12,((79776+0.25*(K382*12-867123.01))/12))))-M382</f>
        <v>0</v>
      </c>
      <c r="M382" s="277"/>
      <c r="N382" s="283">
        <v>7518.61</v>
      </c>
      <c r="O382" s="277">
        <f t="shared" si="167"/>
        <v>9291.61</v>
      </c>
      <c r="P382" s="283">
        <f t="shared" si="168"/>
        <v>20708.39</v>
      </c>
      <c r="Q382" s="193"/>
    </row>
    <row r="383" spans="1:17" s="280" customFormat="1" ht="35.1" customHeight="1" x14ac:dyDescent="0.2">
      <c r="A383" s="299">
        <f>+A382+1</f>
        <v>218</v>
      </c>
      <c r="B383" s="75" t="s">
        <v>343</v>
      </c>
      <c r="C383" s="76" t="s">
        <v>399</v>
      </c>
      <c r="D383" s="75" t="s">
        <v>96</v>
      </c>
      <c r="E383" s="75" t="s">
        <v>219</v>
      </c>
      <c r="F383" s="278">
        <v>23908.5</v>
      </c>
      <c r="G383" s="278">
        <f t="shared" si="172"/>
        <v>686.17394999999999</v>
      </c>
      <c r="H383" s="277">
        <f t="shared" si="173"/>
        <v>726.8184</v>
      </c>
      <c r="I383" s="277"/>
      <c r="J383" s="277">
        <f t="shared" ref="J383:J385" si="178">+G383+H383+I383</f>
        <v>1412.99235</v>
      </c>
      <c r="K383" s="277">
        <f t="shared" si="175"/>
        <v>22495.50765</v>
      </c>
      <c r="L383" s="277">
        <f>+IF(K383*12&lt;=416220.01,0,IF(K383*12&lt;=624329.01,(((K383*12-416220.01)*0.15)/12),IF((K383*12&lt;=867123.01),(31216+0.2*(K383*12-624329.01))/12,((79776+0.25*(K383*12-867123.01))/12))))-M383</f>
        <v>0</v>
      </c>
      <c r="M383" s="277"/>
      <c r="N383" s="283">
        <v>2848.89</v>
      </c>
      <c r="O383" s="277">
        <f t="shared" si="167"/>
        <v>4261.8823499999999</v>
      </c>
      <c r="P383" s="283">
        <f t="shared" si="168"/>
        <v>19646.61765</v>
      </c>
      <c r="Q383" s="193"/>
    </row>
    <row r="384" spans="1:17" s="280" customFormat="1" ht="35.1" customHeight="1" x14ac:dyDescent="0.2">
      <c r="A384" s="299">
        <f t="shared" si="171"/>
        <v>219</v>
      </c>
      <c r="B384" s="75" t="s">
        <v>42</v>
      </c>
      <c r="C384" s="76" t="s">
        <v>399</v>
      </c>
      <c r="D384" s="75" t="s">
        <v>96</v>
      </c>
      <c r="E384" s="75" t="s">
        <v>119</v>
      </c>
      <c r="F384" s="278">
        <v>23835</v>
      </c>
      <c r="G384" s="278">
        <f t="shared" si="172"/>
        <v>684.06449999999995</v>
      </c>
      <c r="H384" s="277">
        <f t="shared" si="173"/>
        <v>724.58399999999995</v>
      </c>
      <c r="I384" s="277"/>
      <c r="J384" s="277">
        <f t="shared" si="178"/>
        <v>1408.6484999999998</v>
      </c>
      <c r="K384" s="277">
        <f t="shared" si="175"/>
        <v>22426.351500000001</v>
      </c>
      <c r="L384" s="277">
        <f>+IF(K384*12&lt;=416220.01,0,IF(K384*12&lt;=624329.01,(((K384*12-416220.01)*0.15)/12),IF((K384*12&lt;=867123.01),(31216+0.2*(K384*12-624329.01))/12,((79776+0.25*(K384*12-867123.01))/12))))-M384</f>
        <v>0</v>
      </c>
      <c r="M384" s="277"/>
      <c r="N384" s="283">
        <v>25</v>
      </c>
      <c r="O384" s="277">
        <f t="shared" si="167"/>
        <v>1433.6484999999998</v>
      </c>
      <c r="P384" s="283">
        <f t="shared" si="168"/>
        <v>22401.351500000001</v>
      </c>
      <c r="Q384" s="193"/>
    </row>
    <row r="385" spans="1:60" s="193" customFormat="1" ht="35.1" customHeight="1" x14ac:dyDescent="0.2">
      <c r="A385" s="299">
        <f t="shared" si="171"/>
        <v>220</v>
      </c>
      <c r="B385" s="75" t="s">
        <v>546</v>
      </c>
      <c r="C385" s="76" t="s">
        <v>399</v>
      </c>
      <c r="D385" s="75" t="s">
        <v>192</v>
      </c>
      <c r="E385" s="75" t="s">
        <v>219</v>
      </c>
      <c r="F385" s="278">
        <v>20000</v>
      </c>
      <c r="G385" s="278">
        <f t="shared" si="172"/>
        <v>574</v>
      </c>
      <c r="H385" s="277">
        <f t="shared" si="173"/>
        <v>608</v>
      </c>
      <c r="I385" s="277"/>
      <c r="J385" s="277">
        <f t="shared" si="178"/>
        <v>1182</v>
      </c>
      <c r="K385" s="277">
        <f t="shared" si="175"/>
        <v>18818</v>
      </c>
      <c r="L385" s="277">
        <f>+IF(K385*12&lt;=416220.01,0,IF(K385*12&lt;=624329.01,(((K385*12-416220.01)*0.15)/12),IF((K385*12&lt;=867123.01),(31216+0.2*(K385*12-624329.01))/12,((79776+0.25*(K385*12-867123.01))/12))))-M385</f>
        <v>0</v>
      </c>
      <c r="M385" s="277"/>
      <c r="N385" s="283">
        <v>1473.28</v>
      </c>
      <c r="O385" s="277">
        <f t="shared" si="167"/>
        <v>2655.2799999999997</v>
      </c>
      <c r="P385" s="283">
        <f t="shared" si="168"/>
        <v>17344.72</v>
      </c>
    </row>
    <row r="386" spans="1:60" s="281" customFormat="1" ht="35.1" customHeight="1" x14ac:dyDescent="0.2">
      <c r="A386" s="285" t="s">
        <v>122</v>
      </c>
      <c r="B386" s="286"/>
      <c r="C386" s="286"/>
      <c r="D386" s="286"/>
      <c r="E386" s="302"/>
      <c r="F386" s="287">
        <f t="shared" ref="F386:P386" si="179">SUM(F368:F385)</f>
        <v>745493.5</v>
      </c>
      <c r="G386" s="287">
        <f t="shared" si="179"/>
        <v>21395.663450000004</v>
      </c>
      <c r="H386" s="287">
        <f t="shared" si="179"/>
        <v>22663.002399999998</v>
      </c>
      <c r="I386" s="287">
        <f t="shared" si="179"/>
        <v>17154.599999999999</v>
      </c>
      <c r="J386" s="287">
        <f t="shared" si="179"/>
        <v>61213.265849999996</v>
      </c>
      <c r="K386" s="287">
        <f t="shared" si="179"/>
        <v>684280.23415000015</v>
      </c>
      <c r="L386" s="287">
        <f>SUM(L368:L385)</f>
        <v>16936.531541666667</v>
      </c>
      <c r="M386" s="287"/>
      <c r="N386" s="287">
        <f t="shared" si="179"/>
        <v>74222.77</v>
      </c>
      <c r="O386" s="287">
        <f t="shared" si="179"/>
        <v>152372.5673916667</v>
      </c>
      <c r="P386" s="287">
        <f t="shared" si="179"/>
        <v>593120.9326083333</v>
      </c>
      <c r="Q386" s="192"/>
    </row>
    <row r="387" spans="1:60" s="280" customFormat="1" ht="35.1" customHeight="1" thickBot="1" x14ac:dyDescent="0.25">
      <c r="A387" s="289"/>
      <c r="B387" s="324"/>
      <c r="C387" s="325"/>
      <c r="D387" s="324"/>
      <c r="E387" s="324"/>
      <c r="F387" s="326"/>
      <c r="G387" s="326"/>
      <c r="H387" s="326"/>
      <c r="I387" s="326"/>
      <c r="J387" s="326"/>
      <c r="K387" s="326"/>
      <c r="L387" s="326"/>
      <c r="M387" s="326"/>
      <c r="N387" s="326"/>
      <c r="O387" s="326"/>
      <c r="P387" s="326"/>
      <c r="Q387" s="193"/>
    </row>
    <row r="388" spans="1:60" ht="35.1" customHeight="1" thickBot="1" x14ac:dyDescent="0.25">
      <c r="A388" s="352"/>
      <c r="B388" s="353" t="s">
        <v>393</v>
      </c>
      <c r="C388" s="354"/>
      <c r="D388" s="355"/>
      <c r="E388" s="356"/>
      <c r="F388" s="357">
        <f t="shared" ref="F388:P388" si="180">+F19+F24+F28+F41+F48+F52+F58+F64+F73+F77+F83+F90+F97+F101+F104+F111+F117+F124+F129+F138+F143+F150+F155+F159+F166+F172+F176+F180+F187+F196+F200+F205+F210+F217+F221+F227+F231+F236+F242+F248+F253+F259+F263+F268+F303+F312+F336+F341+F345+F349+F353+F360+F365+F386+F34</f>
        <v>14905818.5</v>
      </c>
      <c r="G388" s="357">
        <f t="shared" si="180"/>
        <v>427796.99095000001</v>
      </c>
      <c r="H388" s="357">
        <f t="shared" si="180"/>
        <v>451375.20240000007</v>
      </c>
      <c r="I388" s="357">
        <f t="shared" si="180"/>
        <v>132090.42000000004</v>
      </c>
      <c r="J388" s="357">
        <f t="shared" si="180"/>
        <v>1011262.6133499999</v>
      </c>
      <c r="K388" s="357">
        <f t="shared" si="180"/>
        <v>13894555.886649998</v>
      </c>
      <c r="L388" s="357">
        <f t="shared" si="180"/>
        <v>1370879.3467500005</v>
      </c>
      <c r="M388" s="357">
        <f t="shared" si="180"/>
        <v>0</v>
      </c>
      <c r="N388" s="357">
        <f t="shared" si="180"/>
        <v>887548.6100000001</v>
      </c>
      <c r="O388" s="357">
        <f t="shared" si="180"/>
        <v>3269690.5701000006</v>
      </c>
      <c r="P388" s="357">
        <f t="shared" si="180"/>
        <v>11636127.929899998</v>
      </c>
      <c r="Q388" s="193"/>
      <c r="R388" s="193"/>
      <c r="S388" s="193"/>
      <c r="T388" s="193"/>
      <c r="U388" s="193"/>
      <c r="V388" s="193"/>
      <c r="W388" s="193"/>
      <c r="X388" s="193"/>
      <c r="Y388" s="193"/>
      <c r="Z388" s="193"/>
      <c r="AA388" s="193"/>
      <c r="AB388" s="193"/>
      <c r="AC388" s="193"/>
      <c r="AD388" s="193"/>
      <c r="AE388" s="193"/>
      <c r="AF388" s="193"/>
      <c r="AG388" s="193"/>
      <c r="AH388" s="193"/>
      <c r="AI388" s="193"/>
      <c r="AJ388" s="193"/>
      <c r="AK388" s="193"/>
      <c r="AL388" s="193"/>
      <c r="AM388" s="193"/>
      <c r="AN388" s="193"/>
      <c r="AO388" s="193"/>
      <c r="AP388" s="193"/>
      <c r="AQ388" s="193"/>
      <c r="AR388" s="193"/>
      <c r="AS388" s="193"/>
      <c r="AT388" s="193"/>
      <c r="AU388" s="193"/>
      <c r="AV388" s="193"/>
      <c r="AW388" s="193"/>
      <c r="AX388" s="193"/>
      <c r="AY388" s="193"/>
      <c r="AZ388" s="193"/>
      <c r="BA388" s="193"/>
      <c r="BB388" s="193"/>
      <c r="BC388" s="193"/>
      <c r="BD388" s="193"/>
      <c r="BE388" s="193"/>
      <c r="BF388" s="193"/>
      <c r="BG388" s="193"/>
      <c r="BH388" s="193"/>
    </row>
    <row r="389" spans="1:60" ht="35.1" customHeight="1" x14ac:dyDescent="0.2">
      <c r="A389" s="263"/>
      <c r="B389" s="191"/>
      <c r="C389" s="263"/>
      <c r="D389" s="191"/>
      <c r="E389" s="191"/>
      <c r="F389" s="358"/>
      <c r="G389" s="193"/>
      <c r="H389" s="193"/>
      <c r="I389" s="193"/>
      <c r="J389" s="193"/>
      <c r="K389" s="359"/>
      <c r="L389" s="193"/>
      <c r="M389" s="193"/>
      <c r="N389" s="193"/>
      <c r="O389" s="193"/>
      <c r="P389" s="359"/>
      <c r="Q389" s="193"/>
      <c r="R389" s="193"/>
      <c r="S389" s="193"/>
      <c r="T389" s="193"/>
      <c r="U389" s="193"/>
      <c r="V389" s="193"/>
      <c r="W389" s="193"/>
      <c r="X389" s="193"/>
      <c r="Y389" s="193"/>
      <c r="Z389" s="193"/>
      <c r="AA389" s="193"/>
      <c r="AB389" s="193"/>
      <c r="AC389" s="193"/>
      <c r="AD389" s="193"/>
      <c r="AE389" s="193"/>
      <c r="AF389" s="193"/>
      <c r="AG389" s="193"/>
      <c r="AH389" s="193"/>
      <c r="AI389" s="193"/>
      <c r="AJ389" s="193"/>
      <c r="AK389" s="193"/>
      <c r="AL389" s="193"/>
      <c r="AM389" s="193"/>
      <c r="AN389" s="193"/>
      <c r="AO389" s="193"/>
      <c r="AP389" s="193"/>
      <c r="AQ389" s="193"/>
      <c r="AR389" s="193"/>
      <c r="AS389" s="193"/>
      <c r="AT389" s="193"/>
      <c r="AU389" s="193"/>
      <c r="AV389" s="193"/>
      <c r="AW389" s="193"/>
      <c r="AX389" s="193"/>
      <c r="AY389" s="193"/>
      <c r="AZ389" s="193"/>
      <c r="BA389" s="193"/>
      <c r="BB389" s="193"/>
      <c r="BC389" s="193"/>
      <c r="BD389" s="193"/>
      <c r="BE389" s="193"/>
      <c r="BF389" s="193"/>
      <c r="BG389" s="193"/>
      <c r="BH389" s="193"/>
    </row>
    <row r="390" spans="1:60" ht="35.1" customHeight="1" thickBot="1" x14ac:dyDescent="0.25">
      <c r="A390" s="263"/>
      <c r="B390" s="361" t="s">
        <v>106</v>
      </c>
      <c r="C390" s="361"/>
      <c r="D390" s="141"/>
      <c r="E390" s="361" t="s">
        <v>722</v>
      </c>
      <c r="F390" s="361"/>
      <c r="G390" s="193"/>
      <c r="H390" s="193"/>
      <c r="I390" s="359"/>
      <c r="J390" s="193"/>
      <c r="K390" s="193"/>
      <c r="L390" s="193"/>
      <c r="M390" s="193"/>
      <c r="N390" s="193"/>
      <c r="O390" s="193"/>
      <c r="P390" s="326"/>
      <c r="Q390" s="193"/>
      <c r="R390" s="193"/>
      <c r="S390" s="193"/>
      <c r="T390" s="193"/>
      <c r="U390" s="193"/>
      <c r="V390" s="193"/>
      <c r="W390" s="193"/>
      <c r="X390" s="193"/>
      <c r="Y390" s="193"/>
      <c r="Z390" s="193"/>
      <c r="AA390" s="193"/>
      <c r="AB390" s="193"/>
      <c r="AC390" s="193"/>
      <c r="AD390" s="193"/>
      <c r="AE390" s="193"/>
      <c r="AF390" s="193"/>
      <c r="AG390" s="193"/>
      <c r="AH390" s="193"/>
      <c r="AI390" s="193"/>
      <c r="AJ390" s="193"/>
      <c r="AK390" s="193"/>
      <c r="AL390" s="193"/>
      <c r="AM390" s="193"/>
      <c r="AN390" s="193"/>
      <c r="AO390" s="193"/>
      <c r="AP390" s="193"/>
      <c r="AQ390" s="193"/>
      <c r="AR390" s="193"/>
      <c r="AS390" s="193"/>
      <c r="AT390" s="193"/>
      <c r="AU390" s="193"/>
      <c r="AV390" s="193"/>
      <c r="AW390" s="193"/>
      <c r="AX390" s="193"/>
      <c r="AY390" s="193"/>
      <c r="AZ390" s="193"/>
      <c r="BA390" s="193"/>
      <c r="BB390" s="193"/>
      <c r="BC390" s="193"/>
      <c r="BD390" s="193"/>
      <c r="BE390" s="193"/>
      <c r="BF390" s="193"/>
      <c r="BG390" s="193"/>
      <c r="BH390" s="193"/>
    </row>
    <row r="391" spans="1:60" ht="35.1" customHeight="1" x14ac:dyDescent="0.2">
      <c r="A391" s="263"/>
      <c r="B391" s="360" t="s">
        <v>460</v>
      </c>
      <c r="C391" s="360"/>
      <c r="D391" s="141"/>
      <c r="E391" s="360" t="s">
        <v>461</v>
      </c>
      <c r="F391" s="360"/>
      <c r="G391" s="193"/>
      <c r="H391" s="193"/>
      <c r="I391" s="193"/>
      <c r="J391" s="193"/>
      <c r="K391" s="193"/>
      <c r="L391" s="193"/>
      <c r="M391" s="193"/>
      <c r="N391" s="193"/>
      <c r="O391" s="193"/>
      <c r="P391" s="193"/>
      <c r="Q391" s="359"/>
      <c r="R391" s="193"/>
      <c r="S391" s="193"/>
      <c r="T391" s="193"/>
      <c r="U391" s="193"/>
      <c r="V391" s="193"/>
      <c r="W391" s="193"/>
      <c r="X391" s="193"/>
      <c r="Y391" s="193"/>
      <c r="Z391" s="193"/>
      <c r="AA391" s="193"/>
      <c r="AB391" s="193"/>
      <c r="AC391" s="193"/>
      <c r="AD391" s="193"/>
      <c r="AE391" s="193"/>
      <c r="AF391" s="193"/>
      <c r="AG391" s="193"/>
      <c r="AH391" s="193"/>
      <c r="AI391" s="193"/>
      <c r="AJ391" s="193"/>
      <c r="AK391" s="193"/>
      <c r="AL391" s="193"/>
      <c r="AM391" s="193"/>
      <c r="AN391" s="193"/>
      <c r="AO391" s="193"/>
      <c r="AP391" s="193"/>
      <c r="AQ391" s="193"/>
      <c r="AR391" s="193"/>
      <c r="AS391" s="193"/>
      <c r="AT391" s="193"/>
      <c r="AU391" s="193"/>
      <c r="AV391" s="193"/>
      <c r="AW391" s="193"/>
      <c r="AX391" s="193"/>
      <c r="AY391" s="193"/>
      <c r="AZ391" s="193"/>
      <c r="BA391" s="193"/>
      <c r="BB391" s="193"/>
      <c r="BC391" s="193"/>
      <c r="BD391" s="193"/>
      <c r="BE391" s="193"/>
      <c r="BF391" s="193"/>
      <c r="BG391" s="193"/>
      <c r="BH391" s="193"/>
    </row>
    <row r="392" spans="1:60" ht="35.1" customHeight="1" x14ac:dyDescent="0.2">
      <c r="A392" s="263"/>
      <c r="B392" s="191"/>
      <c r="C392" s="263"/>
      <c r="D392" s="191"/>
      <c r="E392" s="191"/>
      <c r="F392" s="192"/>
      <c r="G392" s="193"/>
      <c r="H392" s="193"/>
      <c r="I392" s="193"/>
      <c r="J392" s="193"/>
      <c r="K392" s="193"/>
      <c r="L392" s="193"/>
      <c r="M392" s="193"/>
      <c r="N392" s="193"/>
      <c r="O392" s="193"/>
      <c r="P392" s="193"/>
      <c r="Q392" s="193"/>
      <c r="R392" s="193"/>
      <c r="S392" s="193"/>
      <c r="T392" s="193"/>
      <c r="U392" s="193"/>
      <c r="V392" s="193"/>
      <c r="W392" s="193"/>
      <c r="X392" s="193"/>
      <c r="Y392" s="193"/>
      <c r="Z392" s="193"/>
      <c r="AA392" s="193"/>
      <c r="AB392" s="193"/>
      <c r="AC392" s="193"/>
      <c r="AD392" s="193"/>
      <c r="AE392" s="193"/>
      <c r="AF392" s="193"/>
      <c r="AG392" s="193"/>
      <c r="AH392" s="193"/>
      <c r="AI392" s="193"/>
      <c r="AJ392" s="193"/>
      <c r="AK392" s="193"/>
      <c r="AL392" s="193"/>
      <c r="AM392" s="193"/>
      <c r="AN392" s="193"/>
      <c r="AO392" s="193"/>
      <c r="AP392" s="193"/>
      <c r="AQ392" s="193"/>
      <c r="AR392" s="193"/>
      <c r="AS392" s="193"/>
      <c r="AT392" s="193"/>
      <c r="AU392" s="193"/>
      <c r="AV392" s="193"/>
      <c r="AW392" s="193"/>
      <c r="AX392" s="193"/>
      <c r="AY392" s="193"/>
      <c r="AZ392" s="193"/>
      <c r="BA392" s="193"/>
      <c r="BB392" s="193"/>
      <c r="BC392" s="193"/>
      <c r="BD392" s="193"/>
      <c r="BE392" s="193"/>
      <c r="BF392" s="193"/>
      <c r="BG392" s="193"/>
      <c r="BH392" s="193"/>
    </row>
    <row r="393" spans="1:60" ht="35.1" customHeight="1" x14ac:dyDescent="0.2">
      <c r="A393" s="263"/>
      <c r="B393" s="191"/>
      <c r="C393" s="263"/>
      <c r="D393" s="191"/>
      <c r="E393" s="191"/>
      <c r="F393" s="192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3"/>
      <c r="AC393" s="193"/>
      <c r="AD393" s="193"/>
      <c r="AE393" s="193"/>
      <c r="AF393" s="193"/>
      <c r="AG393" s="193"/>
      <c r="AH393" s="193"/>
      <c r="AI393" s="193"/>
      <c r="AJ393" s="193"/>
      <c r="AK393" s="193"/>
      <c r="AL393" s="193"/>
      <c r="AM393" s="193"/>
      <c r="AN393" s="193"/>
      <c r="AO393" s="193"/>
      <c r="AP393" s="193"/>
      <c r="AQ393" s="193"/>
      <c r="AR393" s="193"/>
      <c r="AS393" s="193"/>
      <c r="AT393" s="193"/>
      <c r="AU393" s="193"/>
      <c r="AV393" s="193"/>
      <c r="AW393" s="193"/>
      <c r="AX393" s="193"/>
      <c r="AY393" s="193"/>
      <c r="AZ393" s="193"/>
      <c r="BA393" s="193"/>
      <c r="BB393" s="193"/>
      <c r="BC393" s="193"/>
      <c r="BD393" s="193"/>
      <c r="BE393" s="193"/>
      <c r="BF393" s="193"/>
      <c r="BG393" s="193"/>
      <c r="BH393" s="193"/>
    </row>
    <row r="394" spans="1:60" ht="35.1" customHeight="1" x14ac:dyDescent="0.2">
      <c r="A394" s="263"/>
      <c r="B394" s="191"/>
      <c r="C394" s="263"/>
      <c r="D394" s="191"/>
      <c r="E394" s="191"/>
      <c r="F394" s="192"/>
      <c r="G394" s="193"/>
      <c r="H394" s="193"/>
      <c r="I394" s="193"/>
      <c r="J394" s="193"/>
      <c r="K394" s="193"/>
      <c r="L394" s="193"/>
      <c r="M394" s="193"/>
      <c r="N394" s="193"/>
      <c r="O394" s="193"/>
      <c r="P394" s="193"/>
      <c r="Q394" s="193"/>
      <c r="R394" s="193"/>
      <c r="S394" s="193"/>
      <c r="T394" s="193"/>
      <c r="U394" s="193"/>
      <c r="V394" s="193"/>
      <c r="W394" s="193"/>
      <c r="X394" s="193"/>
      <c r="Y394" s="193"/>
      <c r="Z394" s="193"/>
      <c r="AA394" s="193"/>
      <c r="AB394" s="193"/>
      <c r="AC394" s="193"/>
      <c r="AD394" s="193"/>
      <c r="AE394" s="193"/>
      <c r="AF394" s="193"/>
      <c r="AG394" s="193"/>
      <c r="AH394" s="193"/>
      <c r="AI394" s="193"/>
      <c r="AJ394" s="193"/>
      <c r="AK394" s="193"/>
      <c r="AL394" s="193"/>
      <c r="AM394" s="193"/>
      <c r="AN394" s="193"/>
      <c r="AO394" s="193"/>
      <c r="AP394" s="193"/>
      <c r="AQ394" s="193"/>
      <c r="AR394" s="193"/>
      <c r="AS394" s="193"/>
      <c r="AT394" s="193"/>
      <c r="AU394" s="193"/>
      <c r="AV394" s="193"/>
      <c r="AW394" s="193"/>
      <c r="AX394" s="193"/>
      <c r="AY394" s="193"/>
      <c r="AZ394" s="193"/>
      <c r="BA394" s="193"/>
      <c r="BB394" s="193"/>
      <c r="BC394" s="193"/>
      <c r="BD394" s="193"/>
      <c r="BE394" s="193"/>
      <c r="BF394" s="193"/>
      <c r="BG394" s="193"/>
      <c r="BH394" s="193"/>
    </row>
    <row r="395" spans="1:60" ht="35.1" customHeight="1" x14ac:dyDescent="0.2">
      <c r="A395" s="263"/>
      <c r="B395" s="191"/>
      <c r="C395" s="263"/>
      <c r="D395" s="191"/>
      <c r="E395" s="191"/>
      <c r="F395" s="192"/>
      <c r="G395" s="193"/>
      <c r="H395" s="193"/>
      <c r="I395" s="193"/>
      <c r="J395" s="193"/>
      <c r="K395" s="193"/>
      <c r="L395" s="193"/>
      <c r="M395" s="193"/>
      <c r="N395" s="193"/>
      <c r="O395" s="193"/>
      <c r="P395" s="193"/>
      <c r="Q395" s="193"/>
      <c r="R395" s="193"/>
      <c r="S395" s="193"/>
      <c r="T395" s="193"/>
      <c r="U395" s="193"/>
      <c r="V395" s="193"/>
      <c r="W395" s="193"/>
      <c r="X395" s="193"/>
      <c r="Y395" s="193"/>
      <c r="Z395" s="193"/>
      <c r="AA395" s="193"/>
      <c r="AB395" s="193"/>
      <c r="AC395" s="193"/>
      <c r="AD395" s="193"/>
      <c r="AE395" s="193"/>
      <c r="AF395" s="193"/>
      <c r="AG395" s="193"/>
      <c r="AH395" s="193"/>
      <c r="AI395" s="193"/>
      <c r="AJ395" s="193"/>
      <c r="AK395" s="193"/>
      <c r="AL395" s="193"/>
      <c r="AM395" s="193"/>
      <c r="AN395" s="193"/>
      <c r="AO395" s="193"/>
      <c r="AP395" s="193"/>
      <c r="AQ395" s="193"/>
      <c r="AR395" s="193"/>
      <c r="AS395" s="193"/>
      <c r="AT395" s="193"/>
      <c r="AU395" s="193"/>
      <c r="AV395" s="193"/>
      <c r="AW395" s="193"/>
      <c r="AX395" s="193"/>
      <c r="AY395" s="193"/>
      <c r="AZ395" s="193"/>
      <c r="BA395" s="193"/>
      <c r="BB395" s="193"/>
      <c r="BC395" s="193"/>
      <c r="BD395" s="193"/>
      <c r="BE395" s="193"/>
      <c r="BF395" s="193"/>
      <c r="BG395" s="193"/>
      <c r="BH395" s="193"/>
    </row>
    <row r="396" spans="1:60" ht="35.1" customHeight="1" x14ac:dyDescent="0.2">
      <c r="A396" s="263"/>
      <c r="B396" s="191"/>
      <c r="C396" s="263"/>
      <c r="D396" s="191"/>
      <c r="E396" s="191"/>
      <c r="F396" s="192"/>
      <c r="G396" s="193"/>
      <c r="H396" s="193"/>
      <c r="I396" s="193"/>
      <c r="J396" s="193"/>
      <c r="K396" s="193"/>
      <c r="L396" s="193"/>
      <c r="M396" s="193"/>
      <c r="N396" s="193"/>
      <c r="O396" s="193"/>
      <c r="P396" s="193"/>
      <c r="Q396" s="193"/>
      <c r="R396" s="193"/>
      <c r="S396" s="193"/>
      <c r="T396" s="193"/>
      <c r="U396" s="193"/>
      <c r="V396" s="193"/>
      <c r="W396" s="193"/>
      <c r="X396" s="193"/>
      <c r="Y396" s="193"/>
      <c r="Z396" s="193"/>
      <c r="AA396" s="193"/>
      <c r="AB396" s="193"/>
      <c r="AC396" s="193"/>
      <c r="AD396" s="193"/>
      <c r="AE396" s="193"/>
      <c r="AF396" s="193"/>
      <c r="AG396" s="193"/>
      <c r="AH396" s="193"/>
      <c r="AI396" s="193"/>
      <c r="AJ396" s="193"/>
      <c r="AK396" s="193"/>
      <c r="AL396" s="193"/>
      <c r="AM396" s="193"/>
      <c r="AN396" s="193"/>
      <c r="AO396" s="193"/>
      <c r="AP396" s="193"/>
      <c r="AQ396" s="193"/>
      <c r="AR396" s="193"/>
      <c r="AS396" s="193"/>
      <c r="AT396" s="193"/>
      <c r="AU396" s="193"/>
      <c r="AV396" s="193"/>
      <c r="AW396" s="193"/>
      <c r="AX396" s="193"/>
      <c r="AY396" s="193"/>
      <c r="AZ396" s="193"/>
      <c r="BA396" s="193"/>
      <c r="BB396" s="193"/>
      <c r="BC396" s="193"/>
      <c r="BD396" s="193"/>
      <c r="BE396" s="193"/>
      <c r="BF396" s="193"/>
      <c r="BG396" s="193"/>
      <c r="BH396" s="193"/>
    </row>
    <row r="397" spans="1:60" ht="35.1" customHeight="1" x14ac:dyDescent="0.2">
      <c r="A397" s="263"/>
      <c r="B397" s="191"/>
      <c r="C397" s="263"/>
      <c r="D397" s="191"/>
      <c r="E397" s="191"/>
      <c r="F397" s="192"/>
      <c r="G397" s="193"/>
      <c r="H397" s="193"/>
      <c r="I397" s="193"/>
      <c r="J397" s="193"/>
      <c r="K397" s="193"/>
      <c r="L397" s="193"/>
      <c r="M397" s="193"/>
      <c r="N397" s="193"/>
      <c r="O397" s="193"/>
      <c r="P397" s="193"/>
      <c r="Q397" s="193"/>
      <c r="R397" s="193"/>
      <c r="S397" s="193"/>
      <c r="T397" s="193"/>
      <c r="U397" s="193"/>
      <c r="V397" s="193"/>
      <c r="W397" s="193"/>
      <c r="X397" s="193"/>
      <c r="Y397" s="193"/>
      <c r="Z397" s="193"/>
      <c r="AA397" s="193"/>
      <c r="AB397" s="193"/>
      <c r="AC397" s="193"/>
      <c r="AD397" s="193"/>
      <c r="AE397" s="193"/>
      <c r="AF397" s="193"/>
      <c r="AG397" s="193"/>
      <c r="AH397" s="193"/>
      <c r="AI397" s="193"/>
      <c r="AJ397" s="193"/>
      <c r="AK397" s="193"/>
      <c r="AL397" s="193"/>
      <c r="AM397" s="193"/>
      <c r="AN397" s="193"/>
      <c r="AO397" s="193"/>
      <c r="AP397" s="193"/>
      <c r="AQ397" s="193"/>
      <c r="AR397" s="193"/>
      <c r="AS397" s="193"/>
      <c r="AT397" s="193"/>
      <c r="AU397" s="193"/>
      <c r="AV397" s="193"/>
      <c r="AW397" s="193"/>
      <c r="AX397" s="193"/>
      <c r="AY397" s="193"/>
      <c r="AZ397" s="193"/>
      <c r="BA397" s="193"/>
      <c r="BB397" s="193"/>
      <c r="BC397" s="193"/>
      <c r="BD397" s="193"/>
      <c r="BE397" s="193"/>
      <c r="BF397" s="193"/>
      <c r="BG397" s="193"/>
      <c r="BH397" s="193"/>
    </row>
    <row r="398" spans="1:60" ht="35.1" customHeight="1" x14ac:dyDescent="0.2">
      <c r="A398" s="263"/>
      <c r="B398" s="191"/>
      <c r="C398" s="263"/>
      <c r="D398" s="191"/>
      <c r="E398" s="191"/>
      <c r="F398" s="192"/>
      <c r="G398" s="193"/>
      <c r="H398" s="193"/>
      <c r="I398" s="193"/>
      <c r="J398" s="193"/>
      <c r="K398" s="193"/>
      <c r="L398" s="193"/>
      <c r="M398" s="193"/>
      <c r="N398" s="193"/>
      <c r="O398" s="193"/>
      <c r="P398" s="193"/>
      <c r="Q398" s="193"/>
      <c r="R398" s="193"/>
      <c r="S398" s="193"/>
      <c r="T398" s="193"/>
      <c r="U398" s="193"/>
      <c r="V398" s="193"/>
      <c r="W398" s="193"/>
      <c r="X398" s="193"/>
      <c r="Y398" s="193"/>
      <c r="Z398" s="193"/>
      <c r="AA398" s="193"/>
      <c r="AB398" s="193"/>
      <c r="AC398" s="193"/>
      <c r="AD398" s="193"/>
      <c r="AE398" s="193"/>
      <c r="AF398" s="193"/>
      <c r="AG398" s="193"/>
      <c r="AH398" s="193"/>
      <c r="AI398" s="193"/>
      <c r="AJ398" s="193"/>
      <c r="AK398" s="193"/>
      <c r="AL398" s="193"/>
      <c r="AM398" s="193"/>
      <c r="AN398" s="193"/>
      <c r="AO398" s="193"/>
      <c r="AP398" s="193"/>
      <c r="AQ398" s="193"/>
      <c r="AR398" s="193"/>
      <c r="AS398" s="193"/>
      <c r="AT398" s="193"/>
      <c r="AU398" s="193"/>
      <c r="AV398" s="193"/>
      <c r="AW398" s="193"/>
      <c r="AX398" s="193"/>
      <c r="AY398" s="193"/>
      <c r="AZ398" s="193"/>
      <c r="BA398" s="193"/>
      <c r="BB398" s="193"/>
      <c r="BC398" s="193"/>
      <c r="BD398" s="193"/>
      <c r="BE398" s="193"/>
      <c r="BF398" s="193"/>
      <c r="BG398" s="193"/>
      <c r="BH398" s="193"/>
    </row>
    <row r="399" spans="1:60" ht="35.1" customHeight="1" x14ac:dyDescent="0.2">
      <c r="A399" s="263"/>
      <c r="B399" s="191"/>
      <c r="C399" s="263"/>
      <c r="D399" s="191"/>
      <c r="E399" s="191"/>
      <c r="F399" s="192"/>
      <c r="G399" s="193"/>
      <c r="H399" s="193"/>
      <c r="I399" s="193"/>
      <c r="J399" s="193"/>
      <c r="K399" s="193"/>
      <c r="L399" s="193"/>
      <c r="M399" s="193"/>
      <c r="N399" s="193"/>
      <c r="O399" s="193"/>
      <c r="P399" s="193"/>
      <c r="Q399" s="193"/>
      <c r="R399" s="193"/>
      <c r="S399" s="193"/>
      <c r="T399" s="193"/>
      <c r="U399" s="193"/>
      <c r="V399" s="193"/>
      <c r="W399" s="193"/>
      <c r="X399" s="193"/>
      <c r="Y399" s="193"/>
      <c r="Z399" s="193"/>
      <c r="AA399" s="193"/>
      <c r="AB399" s="193"/>
      <c r="AC399" s="193"/>
      <c r="AD399" s="193"/>
      <c r="AE399" s="193"/>
      <c r="AF399" s="193"/>
      <c r="AG399" s="193"/>
      <c r="AH399" s="193"/>
      <c r="AI399" s="193"/>
      <c r="AJ399" s="193"/>
      <c r="AK399" s="193"/>
      <c r="AL399" s="193"/>
      <c r="AM399" s="193"/>
      <c r="AN399" s="193"/>
      <c r="AO399" s="193"/>
      <c r="AP399" s="193"/>
      <c r="AQ399" s="193"/>
      <c r="AR399" s="193"/>
      <c r="AS399" s="193"/>
      <c r="AT399" s="193"/>
      <c r="AU399" s="193"/>
      <c r="AV399" s="193"/>
      <c r="AW399" s="193"/>
      <c r="AX399" s="193"/>
      <c r="AY399" s="193"/>
      <c r="AZ399" s="193"/>
      <c r="BA399" s="193"/>
      <c r="BB399" s="193"/>
      <c r="BC399" s="193"/>
      <c r="BD399" s="193"/>
      <c r="BE399" s="193"/>
      <c r="BF399" s="193"/>
      <c r="BG399" s="193"/>
      <c r="BH399" s="193"/>
    </row>
    <row r="400" spans="1:60" ht="35.1" customHeight="1" x14ac:dyDescent="0.2">
      <c r="A400" s="263"/>
      <c r="B400" s="191"/>
      <c r="C400" s="263"/>
      <c r="D400" s="191"/>
      <c r="E400" s="191"/>
      <c r="F400" s="192"/>
      <c r="G400" s="193"/>
      <c r="H400" s="193"/>
      <c r="I400" s="193"/>
      <c r="J400" s="193"/>
      <c r="K400" s="193"/>
      <c r="L400" s="193"/>
      <c r="M400" s="193"/>
      <c r="N400" s="193"/>
      <c r="O400" s="193"/>
      <c r="P400" s="193"/>
      <c r="Q400" s="193"/>
      <c r="R400" s="193"/>
      <c r="S400" s="193"/>
      <c r="T400" s="193"/>
      <c r="U400" s="193"/>
      <c r="V400" s="193"/>
      <c r="W400" s="193"/>
      <c r="X400" s="193"/>
      <c r="Y400" s="193"/>
      <c r="Z400" s="193"/>
      <c r="AA400" s="193"/>
      <c r="AB400" s="193"/>
      <c r="AC400" s="193"/>
      <c r="AD400" s="193"/>
      <c r="AE400" s="193"/>
      <c r="AF400" s="193"/>
      <c r="AG400" s="193"/>
      <c r="AH400" s="193"/>
      <c r="AI400" s="193"/>
      <c r="AJ400" s="193"/>
      <c r="AK400" s="193"/>
      <c r="AL400" s="193"/>
      <c r="AM400" s="193"/>
      <c r="AN400" s="193"/>
      <c r="AO400" s="193"/>
      <c r="AP400" s="193"/>
      <c r="AQ400" s="193"/>
      <c r="AR400" s="193"/>
      <c r="AS400" s="193"/>
      <c r="AT400" s="193"/>
      <c r="AU400" s="193"/>
      <c r="AV400" s="193"/>
      <c r="AW400" s="193"/>
      <c r="AX400" s="193"/>
      <c r="AY400" s="193"/>
      <c r="AZ400" s="193"/>
      <c r="BA400" s="193"/>
      <c r="BB400" s="193"/>
      <c r="BC400" s="193"/>
      <c r="BD400" s="193"/>
      <c r="BE400" s="193"/>
      <c r="BF400" s="193"/>
      <c r="BG400" s="193"/>
      <c r="BH400" s="193"/>
    </row>
    <row r="401" spans="1:60" ht="35.1" customHeight="1" x14ac:dyDescent="0.2">
      <c r="A401" s="263"/>
      <c r="B401" s="191"/>
      <c r="C401" s="263"/>
      <c r="D401" s="191"/>
      <c r="E401" s="191"/>
      <c r="F401" s="192"/>
      <c r="G401" s="193"/>
      <c r="H401" s="193"/>
      <c r="I401" s="193"/>
      <c r="J401" s="193"/>
      <c r="K401" s="193"/>
      <c r="L401" s="193"/>
      <c r="M401" s="193"/>
      <c r="N401" s="193"/>
      <c r="O401" s="193"/>
      <c r="P401" s="193"/>
      <c r="Q401" s="193"/>
      <c r="R401" s="193"/>
      <c r="S401" s="193"/>
      <c r="T401" s="193"/>
      <c r="U401" s="193"/>
      <c r="V401" s="193"/>
      <c r="W401" s="193"/>
      <c r="X401" s="193"/>
      <c r="Y401" s="193"/>
      <c r="Z401" s="193"/>
      <c r="AA401" s="193"/>
      <c r="AB401" s="193"/>
      <c r="AC401" s="193"/>
      <c r="AD401" s="193"/>
      <c r="AE401" s="193"/>
      <c r="AF401" s="193"/>
      <c r="AG401" s="193"/>
      <c r="AH401" s="193"/>
      <c r="AI401" s="193"/>
      <c r="AJ401" s="193"/>
      <c r="AK401" s="193"/>
      <c r="AL401" s="193"/>
      <c r="AM401" s="193"/>
      <c r="AN401" s="193"/>
      <c r="AO401" s="193"/>
      <c r="AP401" s="193"/>
      <c r="AQ401" s="193"/>
      <c r="AR401" s="193"/>
      <c r="AS401" s="193"/>
      <c r="AT401" s="193"/>
      <c r="AU401" s="193"/>
      <c r="AV401" s="193"/>
      <c r="AW401" s="193"/>
      <c r="AX401" s="193"/>
      <c r="AY401" s="193"/>
      <c r="AZ401" s="193"/>
      <c r="BA401" s="193"/>
      <c r="BB401" s="193"/>
      <c r="BC401" s="193"/>
      <c r="BD401" s="193"/>
      <c r="BE401" s="193"/>
      <c r="BF401" s="193"/>
      <c r="BG401" s="193"/>
      <c r="BH401" s="193"/>
    </row>
    <row r="402" spans="1:60" ht="35.1" customHeight="1" x14ac:dyDescent="0.2">
      <c r="A402" s="263"/>
      <c r="B402" s="191"/>
      <c r="C402" s="263"/>
      <c r="D402" s="191"/>
      <c r="E402" s="191"/>
      <c r="F402" s="192"/>
      <c r="G402" s="193"/>
      <c r="H402" s="193"/>
      <c r="I402" s="193"/>
      <c r="J402" s="193"/>
      <c r="K402" s="193"/>
      <c r="L402" s="193"/>
      <c r="M402" s="193"/>
      <c r="N402" s="193"/>
      <c r="O402" s="193"/>
      <c r="P402" s="193"/>
      <c r="Q402" s="193"/>
      <c r="R402" s="193"/>
      <c r="S402" s="193"/>
      <c r="T402" s="193"/>
      <c r="U402" s="193"/>
      <c r="V402" s="193"/>
      <c r="W402" s="193"/>
      <c r="X402" s="193"/>
      <c r="Y402" s="193"/>
      <c r="Z402" s="193"/>
      <c r="AA402" s="193"/>
      <c r="AB402" s="193"/>
      <c r="AC402" s="193"/>
      <c r="AD402" s="193"/>
      <c r="AE402" s="193"/>
      <c r="AF402" s="193"/>
      <c r="AG402" s="193"/>
      <c r="AH402" s="193"/>
      <c r="AI402" s="193"/>
      <c r="AJ402" s="193"/>
      <c r="AK402" s="193"/>
      <c r="AL402" s="193"/>
      <c r="AM402" s="193"/>
      <c r="AN402" s="193"/>
      <c r="AO402" s="193"/>
      <c r="AP402" s="193"/>
      <c r="AQ402" s="193"/>
      <c r="AR402" s="193"/>
      <c r="AS402" s="193"/>
      <c r="AT402" s="193"/>
      <c r="AU402" s="193"/>
      <c r="AV402" s="193"/>
      <c r="AW402" s="193"/>
      <c r="AX402" s="193"/>
      <c r="AY402" s="193"/>
      <c r="AZ402" s="193"/>
      <c r="BA402" s="193"/>
      <c r="BB402" s="193"/>
      <c r="BC402" s="193"/>
      <c r="BD402" s="193"/>
      <c r="BE402" s="193"/>
      <c r="BF402" s="193"/>
      <c r="BG402" s="193"/>
      <c r="BH402" s="193"/>
    </row>
    <row r="403" spans="1:60" ht="35.1" customHeight="1" x14ac:dyDescent="0.2">
      <c r="A403" s="263"/>
      <c r="B403" s="191"/>
      <c r="C403" s="263"/>
      <c r="D403" s="191"/>
      <c r="E403" s="191"/>
      <c r="F403" s="192"/>
      <c r="G403" s="193"/>
      <c r="H403" s="193"/>
      <c r="I403" s="193"/>
      <c r="J403" s="193"/>
      <c r="K403" s="193"/>
      <c r="L403" s="193"/>
      <c r="M403" s="193"/>
      <c r="N403" s="193"/>
      <c r="O403" s="193"/>
      <c r="P403" s="193"/>
      <c r="Q403" s="193"/>
      <c r="R403" s="193"/>
      <c r="S403" s="193"/>
      <c r="T403" s="193"/>
      <c r="U403" s="193"/>
      <c r="V403" s="193"/>
      <c r="W403" s="193"/>
      <c r="X403" s="193"/>
      <c r="Y403" s="193"/>
      <c r="Z403" s="193"/>
      <c r="AA403" s="193"/>
      <c r="AB403" s="193"/>
      <c r="AC403" s="193"/>
      <c r="AD403" s="193"/>
      <c r="AE403" s="193"/>
      <c r="AF403" s="193"/>
      <c r="AG403" s="193"/>
      <c r="AH403" s="193"/>
      <c r="AI403" s="193"/>
      <c r="AJ403" s="193"/>
      <c r="AK403" s="193"/>
      <c r="AL403" s="193"/>
      <c r="AM403" s="193"/>
      <c r="AN403" s="193"/>
      <c r="AO403" s="193"/>
      <c r="AP403" s="193"/>
      <c r="AQ403" s="193"/>
      <c r="AR403" s="193"/>
      <c r="AS403" s="193"/>
      <c r="AT403" s="193"/>
      <c r="AU403" s="193"/>
      <c r="AV403" s="193"/>
      <c r="AW403" s="193"/>
      <c r="AX403" s="193"/>
      <c r="AY403" s="193"/>
      <c r="AZ403" s="193"/>
      <c r="BA403" s="193"/>
      <c r="BB403" s="193"/>
      <c r="BC403" s="193"/>
      <c r="BD403" s="193"/>
      <c r="BE403" s="193"/>
      <c r="BF403" s="193"/>
      <c r="BG403" s="193"/>
      <c r="BH403" s="193"/>
    </row>
    <row r="404" spans="1:60" ht="35.1" customHeight="1" x14ac:dyDescent="0.2">
      <c r="A404" s="263"/>
      <c r="B404" s="191"/>
      <c r="C404" s="263"/>
      <c r="D404" s="191"/>
      <c r="E404" s="191"/>
      <c r="F404" s="192"/>
      <c r="G404" s="193"/>
      <c r="H404" s="193"/>
      <c r="I404" s="193"/>
      <c r="J404" s="193"/>
      <c r="K404" s="193"/>
      <c r="L404" s="193"/>
      <c r="M404" s="193"/>
      <c r="N404" s="193"/>
      <c r="O404" s="193"/>
      <c r="P404" s="193"/>
      <c r="Q404" s="193"/>
      <c r="R404" s="193"/>
      <c r="S404" s="193"/>
      <c r="T404" s="193"/>
      <c r="U404" s="193"/>
      <c r="V404" s="193"/>
      <c r="W404" s="193"/>
      <c r="X404" s="193"/>
      <c r="Y404" s="193"/>
      <c r="Z404" s="193"/>
      <c r="AA404" s="193"/>
      <c r="AB404" s="193"/>
      <c r="AC404" s="193"/>
      <c r="AD404" s="193"/>
      <c r="AE404" s="193"/>
      <c r="AF404" s="193"/>
      <c r="AG404" s="193"/>
      <c r="AH404" s="193"/>
      <c r="AI404" s="193"/>
      <c r="AJ404" s="193"/>
      <c r="AK404" s="193"/>
      <c r="AL404" s="193"/>
      <c r="AM404" s="193"/>
      <c r="AN404" s="193"/>
      <c r="AO404" s="193"/>
      <c r="AP404" s="193"/>
      <c r="AQ404" s="193"/>
      <c r="AR404" s="193"/>
      <c r="AS404" s="193"/>
      <c r="AT404" s="193"/>
      <c r="AU404" s="193"/>
      <c r="AV404" s="193"/>
      <c r="AW404" s="193"/>
      <c r="AX404" s="193"/>
      <c r="AY404" s="193"/>
      <c r="AZ404" s="193"/>
      <c r="BA404" s="193"/>
      <c r="BB404" s="193"/>
      <c r="BC404" s="193"/>
      <c r="BD404" s="193"/>
      <c r="BE404" s="193"/>
      <c r="BF404" s="193"/>
      <c r="BG404" s="193"/>
      <c r="BH404" s="193"/>
    </row>
    <row r="405" spans="1:60" ht="35.1" customHeight="1" x14ac:dyDescent="0.2">
      <c r="A405" s="263"/>
      <c r="B405" s="191"/>
      <c r="C405" s="263"/>
      <c r="D405" s="191"/>
      <c r="E405" s="191"/>
      <c r="F405" s="192"/>
      <c r="G405" s="193"/>
      <c r="H405" s="193"/>
      <c r="I405" s="193"/>
      <c r="J405" s="193"/>
      <c r="K405" s="193"/>
      <c r="L405" s="193"/>
      <c r="M405" s="193"/>
      <c r="N405" s="193"/>
      <c r="O405" s="193"/>
      <c r="P405" s="193"/>
      <c r="Q405" s="193"/>
      <c r="R405" s="193"/>
      <c r="S405" s="193"/>
      <c r="T405" s="193"/>
      <c r="U405" s="193"/>
      <c r="V405" s="193"/>
      <c r="W405" s="193"/>
      <c r="X405" s="193"/>
      <c r="Y405" s="193"/>
      <c r="Z405" s="193"/>
      <c r="AA405" s="193"/>
      <c r="AB405" s="193"/>
      <c r="AC405" s="193"/>
      <c r="AD405" s="193"/>
      <c r="AE405" s="193"/>
      <c r="AF405" s="193"/>
      <c r="AG405" s="193"/>
      <c r="AH405" s="193"/>
      <c r="AI405" s="193"/>
      <c r="AJ405" s="193"/>
      <c r="AK405" s="193"/>
      <c r="AL405" s="193"/>
      <c r="AM405" s="193"/>
      <c r="AN405" s="193"/>
      <c r="AO405" s="193"/>
      <c r="AP405" s="193"/>
      <c r="AQ405" s="193"/>
      <c r="AR405" s="193"/>
      <c r="AS405" s="193"/>
      <c r="AT405" s="193"/>
      <c r="AU405" s="193"/>
      <c r="AV405" s="193"/>
      <c r="AW405" s="193"/>
      <c r="AX405" s="193"/>
      <c r="AY405" s="193"/>
      <c r="AZ405" s="193"/>
      <c r="BA405" s="193"/>
      <c r="BB405" s="193"/>
      <c r="BC405" s="193"/>
      <c r="BD405" s="193"/>
      <c r="BE405" s="193"/>
      <c r="BF405" s="193"/>
      <c r="BG405" s="193"/>
      <c r="BH405" s="193"/>
    </row>
    <row r="406" spans="1:60" ht="35.1" customHeight="1" x14ac:dyDescent="0.2">
      <c r="Q406" s="193"/>
      <c r="R406" s="193"/>
      <c r="S406" s="193"/>
      <c r="T406" s="193"/>
      <c r="U406" s="193"/>
      <c r="V406" s="193"/>
      <c r="W406" s="193"/>
      <c r="X406" s="193"/>
      <c r="Y406" s="193"/>
      <c r="Z406" s="193"/>
      <c r="AA406" s="193"/>
      <c r="AB406" s="193"/>
      <c r="AC406" s="193"/>
      <c r="AD406" s="193"/>
      <c r="AE406" s="193"/>
      <c r="AF406" s="193"/>
      <c r="AG406" s="193"/>
      <c r="AH406" s="193"/>
      <c r="AI406" s="193"/>
      <c r="AJ406" s="193"/>
      <c r="AK406" s="193"/>
      <c r="AL406" s="193"/>
      <c r="AM406" s="193"/>
      <c r="AN406" s="193"/>
      <c r="AO406" s="193"/>
      <c r="AP406" s="193"/>
      <c r="AQ406" s="193"/>
      <c r="AR406" s="193"/>
      <c r="AS406" s="193"/>
      <c r="AT406" s="193"/>
      <c r="AU406" s="193"/>
      <c r="AV406" s="193"/>
      <c r="AW406" s="193"/>
      <c r="AX406" s="193"/>
      <c r="AY406" s="193"/>
      <c r="AZ406" s="193"/>
      <c r="BA406" s="193"/>
      <c r="BB406" s="193"/>
      <c r="BC406" s="193"/>
      <c r="BD406" s="193"/>
      <c r="BE406" s="193"/>
      <c r="BF406" s="193"/>
      <c r="BG406" s="193"/>
      <c r="BH406" s="193"/>
    </row>
    <row r="407" spans="1:60" ht="35.1" customHeight="1" x14ac:dyDescent="0.2">
      <c r="Q407" s="193"/>
      <c r="R407" s="193"/>
      <c r="S407" s="193"/>
      <c r="T407" s="193"/>
      <c r="U407" s="193"/>
      <c r="V407" s="193"/>
      <c r="W407" s="193"/>
      <c r="X407" s="193"/>
      <c r="Y407" s="193"/>
      <c r="Z407" s="193"/>
      <c r="AA407" s="193"/>
      <c r="AB407" s="193"/>
      <c r="AC407" s="193"/>
      <c r="AD407" s="193"/>
      <c r="AE407" s="193"/>
      <c r="AF407" s="193"/>
      <c r="AG407" s="193"/>
      <c r="AH407" s="193"/>
      <c r="AI407" s="193"/>
      <c r="AJ407" s="193"/>
      <c r="AK407" s="193"/>
      <c r="AL407" s="193"/>
      <c r="AM407" s="193"/>
      <c r="AN407" s="193"/>
      <c r="AO407" s="193"/>
      <c r="AP407" s="193"/>
      <c r="AQ407" s="193"/>
      <c r="AR407" s="193"/>
      <c r="AS407" s="193"/>
      <c r="AT407" s="193"/>
      <c r="AU407" s="193"/>
      <c r="AV407" s="193"/>
      <c r="AW407" s="193"/>
      <c r="AX407" s="193"/>
      <c r="AY407" s="193"/>
      <c r="AZ407" s="193"/>
      <c r="BA407" s="193"/>
      <c r="BB407" s="193"/>
      <c r="BC407" s="193"/>
      <c r="BD407" s="193"/>
      <c r="BE407" s="193"/>
      <c r="BF407" s="193"/>
      <c r="BG407" s="193"/>
      <c r="BH407" s="193"/>
    </row>
    <row r="408" spans="1:60" ht="35.1" customHeight="1" x14ac:dyDescent="0.2">
      <c r="Q408" s="193"/>
      <c r="R408" s="193"/>
      <c r="S408" s="193"/>
      <c r="T408" s="193"/>
      <c r="U408" s="193"/>
      <c r="V408" s="193"/>
      <c r="W408" s="193"/>
      <c r="X408" s="193"/>
      <c r="Y408" s="193"/>
      <c r="Z408" s="193"/>
      <c r="AA408" s="193"/>
      <c r="AB408" s="193"/>
      <c r="AC408" s="193"/>
      <c r="AD408" s="193"/>
      <c r="AE408" s="193"/>
      <c r="AF408" s="193"/>
      <c r="AG408" s="193"/>
      <c r="AH408" s="193"/>
      <c r="AI408" s="193"/>
      <c r="AJ408" s="193"/>
      <c r="AK408" s="193"/>
      <c r="AL408" s="193"/>
      <c r="AM408" s="193"/>
      <c r="AN408" s="193"/>
      <c r="AO408" s="193"/>
      <c r="AP408" s="193"/>
      <c r="AQ408" s="193"/>
      <c r="AR408" s="193"/>
      <c r="AS408" s="193"/>
      <c r="AT408" s="193"/>
      <c r="AU408" s="193"/>
      <c r="AV408" s="193"/>
      <c r="AW408" s="193"/>
      <c r="AX408" s="193"/>
      <c r="AY408" s="193"/>
      <c r="AZ408" s="193"/>
      <c r="BA408" s="193"/>
      <c r="BB408" s="193"/>
      <c r="BC408" s="193"/>
      <c r="BD408" s="193"/>
      <c r="BE408" s="193"/>
      <c r="BF408" s="193"/>
      <c r="BG408" s="193"/>
      <c r="BH408" s="193"/>
    </row>
    <row r="409" spans="1:60" ht="35.1" customHeight="1" x14ac:dyDescent="0.2">
      <c r="Q409" s="193"/>
      <c r="R409" s="193"/>
      <c r="S409" s="193"/>
      <c r="T409" s="193"/>
      <c r="U409" s="193"/>
      <c r="V409" s="193"/>
      <c r="W409" s="193"/>
      <c r="X409" s="193"/>
      <c r="Y409" s="193"/>
      <c r="Z409" s="193"/>
      <c r="AA409" s="193"/>
      <c r="AB409" s="193"/>
      <c r="AC409" s="193"/>
      <c r="AD409" s="193"/>
      <c r="AE409" s="193"/>
      <c r="AF409" s="193"/>
      <c r="AG409" s="193"/>
      <c r="AH409" s="193"/>
      <c r="AI409" s="193"/>
      <c r="AJ409" s="193"/>
      <c r="AK409" s="193"/>
      <c r="AL409" s="193"/>
      <c r="AM409" s="193"/>
      <c r="AN409" s="193"/>
      <c r="AO409" s="193"/>
      <c r="AP409" s="193"/>
      <c r="AQ409" s="193"/>
      <c r="AR409" s="193"/>
      <c r="AS409" s="193"/>
      <c r="AT409" s="193"/>
      <c r="AU409" s="193"/>
      <c r="AV409" s="193"/>
      <c r="AW409" s="193"/>
      <c r="AX409" s="193"/>
      <c r="AY409" s="193"/>
      <c r="AZ409" s="193"/>
      <c r="BA409" s="193"/>
      <c r="BB409" s="193"/>
      <c r="BC409" s="193"/>
      <c r="BD409" s="193"/>
      <c r="BE409" s="193"/>
      <c r="BF409" s="193"/>
      <c r="BG409" s="193"/>
      <c r="BH409" s="193"/>
    </row>
    <row r="410" spans="1:60" ht="35.1" customHeight="1" x14ac:dyDescent="0.2">
      <c r="Q410" s="193"/>
      <c r="R410" s="193"/>
      <c r="S410" s="193"/>
      <c r="T410" s="193"/>
      <c r="U410" s="193"/>
      <c r="V410" s="193"/>
      <c r="W410" s="193"/>
      <c r="X410" s="193"/>
      <c r="Y410" s="193"/>
      <c r="Z410" s="193"/>
      <c r="AA410" s="193"/>
      <c r="AB410" s="193"/>
      <c r="AC410" s="193"/>
      <c r="AD410" s="193"/>
      <c r="AE410" s="193"/>
      <c r="AF410" s="193"/>
      <c r="AG410" s="193"/>
      <c r="AH410" s="193"/>
      <c r="AI410" s="193"/>
      <c r="AJ410" s="193"/>
      <c r="AK410" s="193"/>
      <c r="AL410" s="193"/>
      <c r="AM410" s="193"/>
      <c r="AN410" s="193"/>
      <c r="AO410" s="193"/>
      <c r="AP410" s="193"/>
      <c r="AQ410" s="193"/>
      <c r="AR410" s="193"/>
      <c r="AS410" s="193"/>
      <c r="AT410" s="193"/>
      <c r="AU410" s="193"/>
      <c r="AV410" s="193"/>
      <c r="AW410" s="193"/>
      <c r="AX410" s="193"/>
      <c r="AY410" s="193"/>
      <c r="AZ410" s="193"/>
      <c r="BA410" s="193"/>
      <c r="BB410" s="193"/>
      <c r="BC410" s="193"/>
      <c r="BD410" s="193"/>
      <c r="BE410" s="193"/>
      <c r="BF410" s="193"/>
      <c r="BG410" s="193"/>
      <c r="BH410" s="193"/>
    </row>
    <row r="411" spans="1:60" ht="35.1" customHeight="1" x14ac:dyDescent="0.2">
      <c r="Q411" s="193"/>
      <c r="R411" s="193"/>
      <c r="S411" s="193"/>
      <c r="T411" s="193"/>
      <c r="U411" s="193"/>
      <c r="V411" s="193"/>
      <c r="W411" s="193"/>
      <c r="X411" s="193"/>
      <c r="Y411" s="193"/>
      <c r="Z411" s="193"/>
      <c r="AA411" s="193"/>
      <c r="AB411" s="193"/>
      <c r="AC411" s="193"/>
      <c r="AD411" s="193"/>
      <c r="AE411" s="193"/>
      <c r="AF411" s="193"/>
      <c r="AG411" s="193"/>
      <c r="AH411" s="193"/>
      <c r="AI411" s="193"/>
      <c r="AJ411" s="193"/>
      <c r="AK411" s="193"/>
      <c r="AL411" s="193"/>
      <c r="AM411" s="193"/>
      <c r="AN411" s="193"/>
      <c r="AO411" s="193"/>
      <c r="AP411" s="193"/>
      <c r="AQ411" s="193"/>
      <c r="AR411" s="193"/>
      <c r="AS411" s="193"/>
      <c r="AT411" s="193"/>
      <c r="AU411" s="193"/>
      <c r="AV411" s="193"/>
      <c r="AW411" s="193"/>
      <c r="AX411" s="193"/>
      <c r="AY411" s="193"/>
      <c r="AZ411" s="193"/>
      <c r="BA411" s="193"/>
      <c r="BB411" s="193"/>
      <c r="BC411" s="193"/>
      <c r="BD411" s="193"/>
      <c r="BE411" s="193"/>
      <c r="BF411" s="193"/>
      <c r="BG411" s="193"/>
      <c r="BH411" s="193"/>
    </row>
    <row r="16873" spans="2:16" s="126" customFormat="1" ht="35.1" customHeight="1" x14ac:dyDescent="0.2">
      <c r="B16873" s="188"/>
      <c r="D16873" s="188"/>
      <c r="E16873" s="188"/>
      <c r="F16873" s="124"/>
      <c r="G16873" s="123"/>
      <c r="H16873" s="123"/>
      <c r="I16873" s="123"/>
      <c r="J16873" s="123"/>
      <c r="K16873" s="123"/>
      <c r="L16873" s="123"/>
      <c r="M16873" s="123"/>
      <c r="N16873" s="123"/>
      <c r="O16873" s="123"/>
      <c r="P16873" s="123"/>
    </row>
    <row r="16875" spans="2:16" s="126" customFormat="1" ht="35.1" customHeight="1" x14ac:dyDescent="0.2">
      <c r="B16875" s="188"/>
      <c r="D16875" s="188"/>
      <c r="E16875" s="188"/>
      <c r="F16875" s="124"/>
      <c r="G16875" s="123"/>
      <c r="H16875" s="123"/>
      <c r="I16875" s="123"/>
      <c r="J16875" s="123"/>
      <c r="K16875" s="123"/>
      <c r="L16875" s="123"/>
      <c r="M16875" s="123"/>
      <c r="N16875" s="123"/>
      <c r="O16875" s="123"/>
      <c r="P16875" s="123"/>
    </row>
    <row r="16890" spans="7:11" ht="35.1" customHeight="1" x14ac:dyDescent="0.2">
      <c r="G16890" s="126"/>
      <c r="H16890" s="126"/>
      <c r="I16890" s="126"/>
      <c r="J16890" s="126"/>
      <c r="K16890" s="126"/>
    </row>
    <row r="16892" spans="7:11" ht="35.1" customHeight="1" x14ac:dyDescent="0.2">
      <c r="G16892" s="126"/>
      <c r="H16892" s="126"/>
      <c r="I16892" s="126"/>
      <c r="J16892" s="126"/>
      <c r="K16892" s="126"/>
    </row>
    <row r="16902" spans="2:16" ht="35.1" customHeight="1" x14ac:dyDescent="0.2">
      <c r="N16902" s="126"/>
      <c r="O16902" s="126"/>
      <c r="P16902" s="126"/>
    </row>
    <row r="16904" spans="2:16" ht="35.1" customHeight="1" x14ac:dyDescent="0.2">
      <c r="N16904" s="126"/>
      <c r="O16904" s="126"/>
      <c r="P16904" s="126"/>
    </row>
    <row r="16905" spans="2:16" ht="35.1" customHeight="1" x14ac:dyDescent="0.2">
      <c r="L16905" s="126"/>
      <c r="M16905" s="126"/>
    </row>
    <row r="16906" spans="2:16" ht="35.1" customHeight="1" x14ac:dyDescent="0.2">
      <c r="B16906" s="188">
        <f>SUM(B6:B16905)</f>
        <v>0</v>
      </c>
    </row>
    <row r="16907" spans="2:16" ht="35.1" customHeight="1" x14ac:dyDescent="0.2">
      <c r="L16907" s="126"/>
      <c r="M16907" s="126"/>
    </row>
    <row r="16908" spans="2:16" ht="35.1" customHeight="1" x14ac:dyDescent="0.2">
      <c r="B16908" s="188">
        <f>SUM(B16906)</f>
        <v>0</v>
      </c>
    </row>
    <row r="1000231" spans="15:15" ht="35.1" customHeight="1" x14ac:dyDescent="0.2">
      <c r="O1000231" s="144" t="e">
        <f>SUM(#REF!)</f>
        <v>#REF!</v>
      </c>
    </row>
  </sheetData>
  <mergeCells count="26">
    <mergeCell ref="A102:E102"/>
    <mergeCell ref="A106:E106"/>
    <mergeCell ref="A113:E113"/>
    <mergeCell ref="A119:E119"/>
    <mergeCell ref="A125:E125"/>
    <mergeCell ref="A1:P1"/>
    <mergeCell ref="A2:P2"/>
    <mergeCell ref="A3:P3"/>
    <mergeCell ref="A92:D92"/>
    <mergeCell ref="A99:E99"/>
    <mergeCell ref="G5:J5"/>
    <mergeCell ref="A54:B54"/>
    <mergeCell ref="A60:B60"/>
    <mergeCell ref="A66:B66"/>
    <mergeCell ref="A74:C74"/>
    <mergeCell ref="A79:D79"/>
    <mergeCell ref="A85:D85"/>
    <mergeCell ref="B391:C391"/>
    <mergeCell ref="B390:C390"/>
    <mergeCell ref="E390:F390"/>
    <mergeCell ref="E391:F391"/>
    <mergeCell ref="A131:E131"/>
    <mergeCell ref="A140:E140"/>
    <mergeCell ref="A145:E145"/>
    <mergeCell ref="A161:E161"/>
    <mergeCell ref="A244:D244"/>
  </mergeCells>
  <pageMargins left="0.23622047244094488" right="0.23622047244094488" top="0.88" bottom="0.74803149606299213" header="0.31496062992125984" footer="0.31496062992125984"/>
  <pageSetup paperSize="5" scale="49" fitToHeight="0" orientation="landscape" r:id="rId1"/>
  <rowBreaks count="16" manualBreakCount="16">
    <brk id="29" max="15" man="1"/>
    <brk id="49" max="15" man="1"/>
    <brk id="72" max="15" man="1"/>
    <brk id="95" max="15" man="1"/>
    <brk id="118" max="15" man="1"/>
    <brk id="141" max="15" man="1"/>
    <brk id="164" max="15" man="1"/>
    <brk id="187" max="15" man="1"/>
    <brk id="210" max="15" man="1"/>
    <brk id="233" max="15" man="1"/>
    <brk id="256" max="15" man="1"/>
    <brk id="279" max="15" man="1"/>
    <brk id="302" max="15" man="1"/>
    <brk id="325" max="15" man="1"/>
    <brk id="348" max="15" man="1"/>
    <brk id="371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9"/>
  <sheetViews>
    <sheetView showGridLines="0" view="pageBreakPreview" zoomScale="30" zoomScaleNormal="70" zoomScaleSheetLayoutView="30" workbookViewId="0">
      <pane xSplit="2" ySplit="8" topLeftCell="C249" activePane="bottomRight" state="frozen"/>
      <selection pane="topRight" activeCell="C1" sqref="C1"/>
      <selection pane="bottomLeft" activeCell="A9" sqref="A9"/>
      <selection pane="bottomRight" activeCell="E274" sqref="E274"/>
    </sheetView>
  </sheetViews>
  <sheetFormatPr baseColWidth="10" defaultColWidth="11.42578125" defaultRowHeight="39.950000000000003" customHeight="1" x14ac:dyDescent="0.2"/>
  <cols>
    <col min="1" max="1" width="6.42578125" style="126" customWidth="1"/>
    <col min="2" max="2" width="38.85546875" style="188" customWidth="1"/>
    <col min="3" max="3" width="11.7109375" style="126" customWidth="1"/>
    <col min="4" max="4" width="38.5703125" style="188" customWidth="1"/>
    <col min="5" max="5" width="20.42578125" style="188" customWidth="1"/>
    <col min="6" max="6" width="22.42578125" style="188" customWidth="1"/>
    <col min="7" max="7" width="26.5703125" style="188" customWidth="1"/>
    <col min="8" max="8" width="19.85546875" style="124" bestFit="1" customWidth="1"/>
    <col min="9" max="9" width="17.140625" style="123" customWidth="1"/>
    <col min="10" max="10" width="16.85546875" style="123" bestFit="1" customWidth="1"/>
    <col min="11" max="11" width="17.28515625" style="123" customWidth="1"/>
    <col min="12" max="12" width="17.28515625" style="123" bestFit="1" customWidth="1"/>
    <col min="13" max="13" width="26.140625" style="123" bestFit="1" customWidth="1"/>
    <col min="14" max="14" width="26.7109375" style="123" bestFit="1" customWidth="1"/>
    <col min="15" max="15" width="14.140625" style="123" hidden="1" customWidth="1"/>
    <col min="16" max="16" width="19" style="123" bestFit="1" customWidth="1"/>
    <col min="17" max="17" width="20" style="123" customWidth="1"/>
    <col min="18" max="18" width="20.140625" style="123" bestFit="1" customWidth="1"/>
    <col min="19" max="16384" width="11.42578125" style="123"/>
  </cols>
  <sheetData>
    <row r="1" spans="1:19" ht="39.950000000000003" customHeight="1" x14ac:dyDescent="0.2">
      <c r="B1" s="187"/>
      <c r="C1" s="156"/>
    </row>
    <row r="2" spans="1:19" ht="39.950000000000003" customHeight="1" x14ac:dyDescent="0.2">
      <c r="A2" s="364" t="s">
        <v>388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</row>
    <row r="3" spans="1:19" ht="39.950000000000003" customHeight="1" x14ac:dyDescent="0.2">
      <c r="A3" s="365" t="s">
        <v>391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</row>
    <row r="4" spans="1:19" ht="39.950000000000003" customHeight="1" x14ac:dyDescent="0.2">
      <c r="A4" s="376" t="s">
        <v>703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</row>
    <row r="5" spans="1:19" ht="39.950000000000003" customHeight="1" thickBot="1" x14ac:dyDescent="0.25">
      <c r="A5" s="171"/>
      <c r="B5" s="171"/>
      <c r="C5" s="117"/>
      <c r="D5" s="187"/>
      <c r="E5" s="187"/>
      <c r="F5" s="187"/>
      <c r="G5" s="187"/>
      <c r="H5" s="117"/>
    </row>
    <row r="6" spans="1:19" ht="39.950000000000003" customHeight="1" thickBot="1" x14ac:dyDescent="0.25">
      <c r="A6" s="189"/>
      <c r="B6" s="189"/>
      <c r="C6" s="190"/>
      <c r="D6" s="191"/>
      <c r="E6" s="191"/>
      <c r="F6" s="191"/>
      <c r="G6" s="191"/>
      <c r="H6" s="192"/>
      <c r="I6" s="377" t="s">
        <v>117</v>
      </c>
      <c r="J6" s="378"/>
      <c r="K6" s="378"/>
      <c r="L6" s="379"/>
      <c r="M6" s="101"/>
      <c r="N6" s="193"/>
      <c r="O6" s="193"/>
      <c r="P6" s="193"/>
      <c r="Q6" s="193"/>
      <c r="R6" s="193"/>
    </row>
    <row r="7" spans="1:19" s="124" customFormat="1" ht="39.950000000000003" customHeight="1" thickBot="1" x14ac:dyDescent="0.25">
      <c r="A7" s="19" t="s">
        <v>0</v>
      </c>
      <c r="B7" s="19" t="s">
        <v>397</v>
      </c>
      <c r="C7" s="19" t="s">
        <v>401</v>
      </c>
      <c r="D7" s="19" t="s">
        <v>420</v>
      </c>
      <c r="E7" s="19" t="s">
        <v>111</v>
      </c>
      <c r="F7" s="19" t="s">
        <v>115</v>
      </c>
      <c r="G7" s="19" t="s">
        <v>116</v>
      </c>
      <c r="H7" s="21" t="s">
        <v>121</v>
      </c>
      <c r="I7" s="19" t="s">
        <v>1</v>
      </c>
      <c r="J7" s="19" t="s">
        <v>2</v>
      </c>
      <c r="K7" s="21" t="s">
        <v>535</v>
      </c>
      <c r="L7" s="19" t="s">
        <v>532</v>
      </c>
      <c r="M7" s="21" t="s">
        <v>533</v>
      </c>
      <c r="N7" s="21" t="s">
        <v>112</v>
      </c>
      <c r="O7" s="21" t="s">
        <v>673</v>
      </c>
      <c r="P7" s="21" t="s">
        <v>114</v>
      </c>
      <c r="Q7" s="21" t="s">
        <v>3</v>
      </c>
      <c r="R7" s="21" t="s">
        <v>113</v>
      </c>
    </row>
    <row r="8" spans="1:19" s="124" customFormat="1" ht="39.950000000000003" customHeight="1" thickBot="1" x14ac:dyDescent="0.25">
      <c r="A8" s="194" t="s">
        <v>351</v>
      </c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</row>
    <row r="9" spans="1:19" s="128" customFormat="1" ht="39.950000000000003" customHeight="1" x14ac:dyDescent="0.2">
      <c r="A9" s="196">
        <v>1</v>
      </c>
      <c r="B9" s="134" t="s">
        <v>352</v>
      </c>
      <c r="C9" s="151" t="s">
        <v>399</v>
      </c>
      <c r="D9" s="197" t="s">
        <v>615</v>
      </c>
      <c r="E9" s="197" t="s">
        <v>205</v>
      </c>
      <c r="F9" s="198" t="s">
        <v>711</v>
      </c>
      <c r="G9" s="198" t="s">
        <v>712</v>
      </c>
      <c r="H9" s="199">
        <v>190000</v>
      </c>
      <c r="I9" s="137">
        <f>H9*2.87%</f>
        <v>5453</v>
      </c>
      <c r="J9" s="134">
        <v>5776</v>
      </c>
      <c r="K9" s="134"/>
      <c r="L9" s="134">
        <f>+J9+I9+K9</f>
        <v>11229</v>
      </c>
      <c r="M9" s="134">
        <f>+H9-L9</f>
        <v>178771</v>
      </c>
      <c r="N9" s="134">
        <f>+IF(M9*12&lt;=416220.01,0,IF(M9*12&lt;=624329.01,(((M9*12-416220.01)*0.15)/12),IF((M9*12&lt;=867123.01),(31216+0.2*(M9*12-624329.01))/12,((79776+0.25*(M9*12-867123.01))/12))))-O9</f>
        <v>33275.687291666669</v>
      </c>
      <c r="O9" s="134"/>
      <c r="P9" s="199">
        <v>25</v>
      </c>
      <c r="Q9" s="134">
        <f>+P9+N9+L9</f>
        <v>44529.687291666669</v>
      </c>
      <c r="R9" s="199">
        <f>+H9-Q9</f>
        <v>145470.31270833334</v>
      </c>
      <c r="S9" s="124"/>
    </row>
    <row r="10" spans="1:19" s="128" customFormat="1" ht="39.950000000000003" customHeight="1" x14ac:dyDescent="0.2">
      <c r="A10" s="200">
        <v>2</v>
      </c>
      <c r="B10" s="201" t="s">
        <v>353</v>
      </c>
      <c r="C10" s="151" t="s">
        <v>399</v>
      </c>
      <c r="D10" s="197" t="s">
        <v>398</v>
      </c>
      <c r="E10" s="197" t="s">
        <v>205</v>
      </c>
      <c r="F10" s="202" t="s">
        <v>633</v>
      </c>
      <c r="G10" s="202" t="s">
        <v>696</v>
      </c>
      <c r="H10" s="203">
        <v>130000</v>
      </c>
      <c r="I10" s="134">
        <f>H10*2.87%</f>
        <v>3731</v>
      </c>
      <c r="J10" s="134">
        <f>+H10*3.04%</f>
        <v>3952</v>
      </c>
      <c r="K10" s="134"/>
      <c r="L10" s="134">
        <f>+J10+I10+K10</f>
        <v>7683</v>
      </c>
      <c r="M10" s="134">
        <f>+H10-L10</f>
        <v>122317</v>
      </c>
      <c r="N10" s="134">
        <f>+IF(M10*12&lt;=416220.01,0,IF(M10*12&lt;=624329.01,(((M10*12-416220.01)*0.15)/12),IF((M10*12&lt;=867123.01),(31216+0.2*(M10*12-624329.01))/12,((79776+0.25*(M10*12-867123.01))/12))))-O10</f>
        <v>19162.187291666665</v>
      </c>
      <c r="O10" s="134"/>
      <c r="P10" s="199">
        <v>25</v>
      </c>
      <c r="Q10" s="134">
        <f>+P10+N10+L10</f>
        <v>26870.187291666665</v>
      </c>
      <c r="R10" s="204">
        <f>+H10-Q10</f>
        <v>103129.81270833334</v>
      </c>
      <c r="S10" s="124"/>
    </row>
    <row r="11" spans="1:19" s="128" customFormat="1" ht="39.950000000000003" customHeight="1" x14ac:dyDescent="0.2">
      <c r="A11" s="372" t="s">
        <v>122</v>
      </c>
      <c r="B11" s="373"/>
      <c r="C11" s="106"/>
      <c r="D11" s="106"/>
      <c r="E11" s="106"/>
      <c r="F11" s="106"/>
      <c r="G11" s="106"/>
      <c r="H11" s="107">
        <f>SUM(H9:H10)</f>
        <v>320000</v>
      </c>
      <c r="I11" s="107">
        <f t="shared" ref="I11:R11" si="0">SUM(I9:I10)</f>
        <v>9184</v>
      </c>
      <c r="J11" s="107">
        <f t="shared" si="0"/>
        <v>9728</v>
      </c>
      <c r="K11" s="107">
        <f t="shared" si="0"/>
        <v>0</v>
      </c>
      <c r="L11" s="107">
        <f t="shared" si="0"/>
        <v>18912</v>
      </c>
      <c r="M11" s="107">
        <f t="shared" si="0"/>
        <v>301088</v>
      </c>
      <c r="N11" s="107">
        <f t="shared" si="0"/>
        <v>52437.874583333338</v>
      </c>
      <c r="O11" s="107">
        <f t="shared" si="0"/>
        <v>0</v>
      </c>
      <c r="P11" s="107">
        <f t="shared" si="0"/>
        <v>50</v>
      </c>
      <c r="Q11" s="107">
        <f t="shared" si="0"/>
        <v>71399.874583333338</v>
      </c>
      <c r="R11" s="107">
        <f t="shared" si="0"/>
        <v>248600.12541666668</v>
      </c>
      <c r="S11" s="124"/>
    </row>
    <row r="12" spans="1:19" s="124" customFormat="1" ht="39.950000000000003" customHeight="1" thickBot="1" x14ac:dyDescent="0.25">
      <c r="A12" s="104"/>
      <c r="B12" s="104"/>
      <c r="C12" s="156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34"/>
      <c r="R12" s="104"/>
      <c r="S12" s="104"/>
    </row>
    <row r="13" spans="1:19" s="124" customFormat="1" ht="39.950000000000003" customHeight="1" thickBot="1" x14ac:dyDescent="0.25">
      <c r="A13" s="194" t="s">
        <v>280</v>
      </c>
      <c r="B13" s="195"/>
      <c r="C13" s="195"/>
      <c r="D13" s="195"/>
      <c r="E13" s="195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</row>
    <row r="14" spans="1:19" s="124" customFormat="1" ht="39.950000000000003" customHeight="1" x14ac:dyDescent="0.2">
      <c r="A14" s="110">
        <f>+A10+1</f>
        <v>3</v>
      </c>
      <c r="B14" s="205" t="s">
        <v>528</v>
      </c>
      <c r="C14" s="163" t="s">
        <v>400</v>
      </c>
      <c r="D14" s="118" t="s">
        <v>662</v>
      </c>
      <c r="E14" s="197" t="s">
        <v>205</v>
      </c>
      <c r="F14" s="198" t="s">
        <v>624</v>
      </c>
      <c r="G14" s="198" t="s">
        <v>681</v>
      </c>
      <c r="H14" s="206">
        <v>180000</v>
      </c>
      <c r="I14" s="115">
        <f>H14*2.87%</f>
        <v>5166</v>
      </c>
      <c r="J14" s="115">
        <f>+H14*3.04%</f>
        <v>5472</v>
      </c>
      <c r="K14" s="115"/>
      <c r="L14" s="134">
        <f>+J14+I14+K14</f>
        <v>10638</v>
      </c>
      <c r="M14" s="134">
        <f>+H14-L14</f>
        <v>169362</v>
      </c>
      <c r="N14" s="134">
        <f>+IF(M14*12&lt;=416220.01,0,IF(M14*12&lt;=624329.01,(((M14*12-416220.01)*0.15)/12),IF((M14*12&lt;=867123.01),(31216+0.2*(M14*12-624329.01))/12,((79776+0.25*(M14*12-867123.01))/12))))-O14</f>
        <v>30923.437291666665</v>
      </c>
      <c r="O14" s="134"/>
      <c r="P14" s="207">
        <v>25</v>
      </c>
      <c r="Q14" s="134">
        <f>+P14+N14+L14</f>
        <v>41586.437291666662</v>
      </c>
      <c r="R14" s="135">
        <f>H14-Q14</f>
        <v>138413.56270833334</v>
      </c>
    </row>
    <row r="15" spans="1:19" s="128" customFormat="1" ht="39.950000000000003" customHeight="1" x14ac:dyDescent="0.2">
      <c r="A15" s="110">
        <f>+A14+1</f>
        <v>4</v>
      </c>
      <c r="B15" s="205" t="s">
        <v>529</v>
      </c>
      <c r="C15" s="163" t="s">
        <v>399</v>
      </c>
      <c r="D15" s="118" t="s">
        <v>514</v>
      </c>
      <c r="E15" s="197" t="s">
        <v>205</v>
      </c>
      <c r="F15" s="208" t="s">
        <v>618</v>
      </c>
      <c r="G15" s="208" t="s">
        <v>659</v>
      </c>
      <c r="H15" s="209">
        <v>70000</v>
      </c>
      <c r="I15" s="115">
        <f>H15*2.87%</f>
        <v>2009</v>
      </c>
      <c r="J15" s="115">
        <f>+H15*3.04%</f>
        <v>2128</v>
      </c>
      <c r="K15" s="115"/>
      <c r="L15" s="134">
        <f t="shared" ref="L15" si="1">+J15+I15+K15</f>
        <v>4137</v>
      </c>
      <c r="M15" s="134">
        <f t="shared" ref="M15" si="2">+H15-L15</f>
        <v>65863</v>
      </c>
      <c r="N15" s="134">
        <f>+IF(M15*12&lt;=416220.01,0,IF(M15*12&lt;=624329.01,(((M15*12-416220.01)*0.15)/12),IF((M15*12&lt;=867123.01),(31216+0.2*(M15*12-624329.01))/12,((79776+0.25*(M15*12-867123.01))/12))))-O15</f>
        <v>5368.4498333333331</v>
      </c>
      <c r="O15" s="134">
        <v>0</v>
      </c>
      <c r="P15" s="207">
        <v>25</v>
      </c>
      <c r="Q15" s="134">
        <f>+P15+N15+L15</f>
        <v>9530.4498333333322</v>
      </c>
      <c r="R15" s="135">
        <f>H15-Q15</f>
        <v>60469.550166666668</v>
      </c>
      <c r="S15" s="124"/>
    </row>
    <row r="16" spans="1:19" s="128" customFormat="1" ht="39.950000000000003" customHeight="1" x14ac:dyDescent="0.2">
      <c r="A16" s="210">
        <f>+A15+1</f>
        <v>5</v>
      </c>
      <c r="B16" s="205" t="s">
        <v>507</v>
      </c>
      <c r="C16" s="163" t="s">
        <v>399</v>
      </c>
      <c r="D16" s="118" t="s">
        <v>706</v>
      </c>
      <c r="E16" s="197" t="s">
        <v>205</v>
      </c>
      <c r="F16" s="211" t="s">
        <v>634</v>
      </c>
      <c r="G16" s="211" t="s">
        <v>698</v>
      </c>
      <c r="H16" s="209">
        <v>70000</v>
      </c>
      <c r="I16" s="115">
        <f>H16*2.87%</f>
        <v>2009</v>
      </c>
      <c r="J16" s="115">
        <f>+H16*3.04%</f>
        <v>2128</v>
      </c>
      <c r="K16" s="115"/>
      <c r="L16" s="134">
        <f>+J16+I16+K16</f>
        <v>4137</v>
      </c>
      <c r="M16" s="134">
        <f>+H16-L16</f>
        <v>65863</v>
      </c>
      <c r="N16" s="134">
        <f>+IF(M16*12&lt;=416220.01,0,IF(M16*12&lt;=624329.01,(((M16*12-416220.01)*0.15)/12),IF((M16*12&lt;=867123.01),(31216+0.2*(M16*12-624329.01))/12,((79776+0.25*(M16*12-867123.01))/12))))-O16</f>
        <v>5368.4498333333331</v>
      </c>
      <c r="O16" s="134">
        <v>0</v>
      </c>
      <c r="P16" s="199">
        <v>5020</v>
      </c>
      <c r="Q16" s="134">
        <f>+P16+N16+L16</f>
        <v>14525.449833333332</v>
      </c>
      <c r="R16" s="135">
        <f>H16-Q16</f>
        <v>55474.550166666668</v>
      </c>
      <c r="S16" s="124"/>
    </row>
    <row r="17" spans="1:19" s="128" customFormat="1" ht="39.950000000000003" customHeight="1" x14ac:dyDescent="0.2">
      <c r="A17" s="119">
        <f t="shared" ref="A17:A18" si="3">+A16+1</f>
        <v>6</v>
      </c>
      <c r="B17" s="212" t="s">
        <v>346</v>
      </c>
      <c r="C17" s="163" t="s">
        <v>400</v>
      </c>
      <c r="D17" s="118" t="s">
        <v>706</v>
      </c>
      <c r="E17" s="197" t="s">
        <v>205</v>
      </c>
      <c r="F17" s="208" t="s">
        <v>639</v>
      </c>
      <c r="G17" s="208" t="s">
        <v>708</v>
      </c>
      <c r="H17" s="209">
        <v>70000</v>
      </c>
      <c r="I17" s="115">
        <f t="shared" ref="I17:I18" si="4">H17*2.87%</f>
        <v>2009</v>
      </c>
      <c r="J17" s="115">
        <f t="shared" ref="J17:J18" si="5">+H17*3.04%</f>
        <v>2128</v>
      </c>
      <c r="K17" s="115"/>
      <c r="L17" s="134">
        <f t="shared" ref="L17:L18" si="6">+J17+I17+K17</f>
        <v>4137</v>
      </c>
      <c r="M17" s="134">
        <f t="shared" ref="M17:M18" si="7">+H17-L17</f>
        <v>65863</v>
      </c>
      <c r="N17" s="134">
        <f t="shared" ref="N17:N18" si="8">+IF(M17*12&lt;=416220.01,0,IF(M17*12&lt;=624329.01,(((M17*12-416220.01)*0.15)/12),IF((M17*12&lt;=867123.01),(31216+0.2*(M17*12-624329.01))/12,((79776+0.25*(M17*12-867123.01))/12))))-O17</f>
        <v>5368.4498333333331</v>
      </c>
      <c r="O17" s="134">
        <v>0</v>
      </c>
      <c r="P17" s="199">
        <v>65</v>
      </c>
      <c r="Q17" s="134">
        <f t="shared" ref="Q17:Q18" si="9">+P17+N17+L17</f>
        <v>9570.4498333333322</v>
      </c>
      <c r="R17" s="135">
        <f t="shared" ref="R17:R18" si="10">H17-Q17</f>
        <v>60429.550166666668</v>
      </c>
      <c r="S17" s="124"/>
    </row>
    <row r="18" spans="1:19" s="124" customFormat="1" ht="39.950000000000003" customHeight="1" x14ac:dyDescent="0.2">
      <c r="A18" s="119">
        <f t="shared" si="3"/>
        <v>7</v>
      </c>
      <c r="B18" s="212" t="s">
        <v>707</v>
      </c>
      <c r="C18" s="163" t="s">
        <v>400</v>
      </c>
      <c r="D18" s="118" t="s">
        <v>706</v>
      </c>
      <c r="E18" s="197" t="s">
        <v>205</v>
      </c>
      <c r="F18" s="208" t="s">
        <v>639</v>
      </c>
      <c r="G18" s="208" t="s">
        <v>708</v>
      </c>
      <c r="H18" s="209">
        <v>70000</v>
      </c>
      <c r="I18" s="115">
        <f t="shared" si="4"/>
        <v>2009</v>
      </c>
      <c r="J18" s="115">
        <f t="shared" si="5"/>
        <v>2128</v>
      </c>
      <c r="K18" s="115"/>
      <c r="L18" s="134">
        <f t="shared" si="6"/>
        <v>4137</v>
      </c>
      <c r="M18" s="134">
        <f t="shared" si="7"/>
        <v>65863</v>
      </c>
      <c r="N18" s="134">
        <f t="shared" si="8"/>
        <v>5368.4498333333331</v>
      </c>
      <c r="O18" s="134">
        <v>0</v>
      </c>
      <c r="P18" s="199">
        <v>25</v>
      </c>
      <c r="Q18" s="134">
        <f t="shared" si="9"/>
        <v>9530.4498333333322</v>
      </c>
      <c r="R18" s="135">
        <f t="shared" si="10"/>
        <v>60469.550166666668</v>
      </c>
    </row>
    <row r="19" spans="1:19" s="124" customFormat="1" ht="39.950000000000003" customHeight="1" x14ac:dyDescent="0.2">
      <c r="A19" s="372" t="s">
        <v>122</v>
      </c>
      <c r="B19" s="373"/>
      <c r="C19" s="106"/>
      <c r="D19" s="106"/>
      <c r="E19" s="106"/>
      <c r="F19" s="106"/>
      <c r="G19" s="106"/>
      <c r="H19" s="107">
        <f>SUM(H14:H18)</f>
        <v>460000</v>
      </c>
      <c r="I19" s="107">
        <f t="shared" ref="I19:R19" si="11">SUM(I14:I18)</f>
        <v>13202</v>
      </c>
      <c r="J19" s="107">
        <f t="shared" si="11"/>
        <v>13984</v>
      </c>
      <c r="K19" s="107">
        <f t="shared" si="11"/>
        <v>0</v>
      </c>
      <c r="L19" s="107">
        <f t="shared" si="11"/>
        <v>27186</v>
      </c>
      <c r="M19" s="107">
        <f t="shared" si="11"/>
        <v>432814</v>
      </c>
      <c r="N19" s="107">
        <f t="shared" si="11"/>
        <v>52397.236624999998</v>
      </c>
      <c r="O19" s="107">
        <f t="shared" si="11"/>
        <v>0</v>
      </c>
      <c r="P19" s="107">
        <f t="shared" si="11"/>
        <v>5160</v>
      </c>
      <c r="Q19" s="107">
        <f t="shared" si="11"/>
        <v>84743.23662499999</v>
      </c>
      <c r="R19" s="107">
        <f t="shared" si="11"/>
        <v>375256.76337500004</v>
      </c>
    </row>
    <row r="20" spans="1:19" s="124" customFormat="1" ht="39.950000000000003" customHeight="1" thickBot="1" x14ac:dyDescent="0.25">
      <c r="A20" s="213"/>
      <c r="B20" s="213"/>
      <c r="C20" s="213"/>
      <c r="D20" s="213"/>
      <c r="E20" s="213"/>
      <c r="F20" s="213"/>
      <c r="G20" s="213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</row>
    <row r="21" spans="1:19" s="214" customFormat="1" ht="39.950000000000003" customHeight="1" thickBot="1" x14ac:dyDescent="0.25">
      <c r="A21" s="194" t="s">
        <v>87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27"/>
    </row>
    <row r="22" spans="1:19" s="128" customFormat="1" ht="39.950000000000003" customHeight="1" x14ac:dyDescent="0.2">
      <c r="A22" s="200">
        <f>+A18+1</f>
        <v>8</v>
      </c>
      <c r="B22" s="201" t="s">
        <v>354</v>
      </c>
      <c r="C22" s="151" t="s">
        <v>399</v>
      </c>
      <c r="D22" s="118" t="s">
        <v>661</v>
      </c>
      <c r="E22" s="197" t="s">
        <v>205</v>
      </c>
      <c r="F22" s="208" t="s">
        <v>605</v>
      </c>
      <c r="G22" s="208" t="s">
        <v>648</v>
      </c>
      <c r="H22" s="199">
        <v>180000</v>
      </c>
      <c r="I22" s="137">
        <f>H22*2.87%</f>
        <v>5166</v>
      </c>
      <c r="J22" s="215">
        <f>+H22*3.04%</f>
        <v>5472</v>
      </c>
      <c r="K22" s="137"/>
      <c r="L22" s="134">
        <f>+J22+I22+K22</f>
        <v>10638</v>
      </c>
      <c r="M22" s="134">
        <f>+H22-L22</f>
        <v>169362</v>
      </c>
      <c r="N22" s="134">
        <f>+IF(M22*12&lt;=416220.01,0,IF(M22*12&lt;=624329.01,(((M22*12-416220.01)*0.15)/12),IF((M22*12&lt;=867123.01),(31216+0.2*(M22*12-624329.01))/12,((79776+0.25*(M22*12-867123.01))/12))))-O22</f>
        <v>30923.437291666665</v>
      </c>
      <c r="O22" s="134"/>
      <c r="P22" s="199">
        <v>7525</v>
      </c>
      <c r="Q22" s="134">
        <f>+P22+N22+L22</f>
        <v>49086.437291666662</v>
      </c>
      <c r="R22" s="199">
        <f>+H22-Q22</f>
        <v>130913.56270833334</v>
      </c>
      <c r="S22" s="124"/>
    </row>
    <row r="23" spans="1:19" s="128" customFormat="1" ht="39.950000000000003" customHeight="1" x14ac:dyDescent="0.2">
      <c r="A23" s="200">
        <f>+A22+1</f>
        <v>9</v>
      </c>
      <c r="B23" s="201" t="s">
        <v>356</v>
      </c>
      <c r="C23" s="151" t="s">
        <v>399</v>
      </c>
      <c r="D23" s="118" t="s">
        <v>139</v>
      </c>
      <c r="E23" s="197" t="s">
        <v>205</v>
      </c>
      <c r="F23" s="208" t="s">
        <v>635</v>
      </c>
      <c r="G23" s="208" t="s">
        <v>697</v>
      </c>
      <c r="H23" s="199">
        <v>90000</v>
      </c>
      <c r="I23" s="137">
        <f>H23*2.87%</f>
        <v>2583</v>
      </c>
      <c r="J23" s="103">
        <f>+H23*3.04%</f>
        <v>2736</v>
      </c>
      <c r="K23" s="137"/>
      <c r="L23" s="134">
        <f>+J23+I23+K23</f>
        <v>5319</v>
      </c>
      <c r="M23" s="134">
        <f>+H23-L23</f>
        <v>84681</v>
      </c>
      <c r="N23" s="134">
        <f>+IF(M23*12&lt;=416220.01,0,IF(M23*12&lt;=624329.01,(((M23*12-416220.01)*0.15)/12),IF((M23*12&lt;=867123.01),(31216+0.2*(M23*12-624329.01))/12,((79776+0.25*(M23*12-867123.01))/12))))-O23</f>
        <v>9753.1872916666671</v>
      </c>
      <c r="O23" s="134"/>
      <c r="P23" s="199">
        <v>25</v>
      </c>
      <c r="Q23" s="134">
        <f>+P23+N23+L23</f>
        <v>15097.187291666667</v>
      </c>
      <c r="R23" s="199">
        <f>+H23-Q23</f>
        <v>74902.812708333338</v>
      </c>
      <c r="S23" s="124"/>
    </row>
    <row r="24" spans="1:19" s="124" customFormat="1" ht="39.950000000000003" customHeight="1" x14ac:dyDescent="0.2">
      <c r="A24" s="200">
        <f>+A23+1</f>
        <v>10</v>
      </c>
      <c r="B24" s="201" t="s">
        <v>560</v>
      </c>
      <c r="C24" s="151" t="s">
        <v>399</v>
      </c>
      <c r="D24" s="118" t="s">
        <v>139</v>
      </c>
      <c r="E24" s="197" t="s">
        <v>205</v>
      </c>
      <c r="F24" s="208" t="s">
        <v>622</v>
      </c>
      <c r="G24" s="208" t="s">
        <v>675</v>
      </c>
      <c r="H24" s="199">
        <v>70000</v>
      </c>
      <c r="I24" s="137">
        <f>H24*2.87%</f>
        <v>2009</v>
      </c>
      <c r="J24" s="137">
        <f>+H24*3.04%</f>
        <v>2128</v>
      </c>
      <c r="K24" s="137"/>
      <c r="L24" s="134">
        <f>+J24+I24+K24</f>
        <v>4137</v>
      </c>
      <c r="M24" s="134">
        <f>+H24-L24</f>
        <v>65863</v>
      </c>
      <c r="N24" s="134">
        <v>0</v>
      </c>
      <c r="O24" s="134"/>
      <c r="P24" s="199">
        <f>40+25</f>
        <v>65</v>
      </c>
      <c r="Q24" s="134">
        <f>+P24+N24+L24</f>
        <v>4202</v>
      </c>
      <c r="R24" s="199">
        <f>+H24-Q24</f>
        <v>65798</v>
      </c>
    </row>
    <row r="25" spans="1:19" s="124" customFormat="1" ht="39.950000000000003" customHeight="1" x14ac:dyDescent="0.2">
      <c r="A25" s="372" t="s">
        <v>122</v>
      </c>
      <c r="B25" s="373"/>
      <c r="C25" s="106"/>
      <c r="D25" s="106"/>
      <c r="E25" s="106"/>
      <c r="F25" s="106"/>
      <c r="G25" s="106"/>
      <c r="H25" s="107">
        <f>SUM(H22:H24)</f>
        <v>340000</v>
      </c>
      <c r="I25" s="107">
        <f t="shared" ref="I25:R25" si="12">SUM(I22:I24)</f>
        <v>9758</v>
      </c>
      <c r="J25" s="107">
        <f t="shared" si="12"/>
        <v>10336</v>
      </c>
      <c r="K25" s="107">
        <f t="shared" si="12"/>
        <v>0</v>
      </c>
      <c r="L25" s="107">
        <f t="shared" si="12"/>
        <v>20094</v>
      </c>
      <c r="M25" s="107">
        <f t="shared" si="12"/>
        <v>319906</v>
      </c>
      <c r="N25" s="107">
        <f t="shared" si="12"/>
        <v>40676.624583333331</v>
      </c>
      <c r="O25" s="107">
        <f t="shared" si="12"/>
        <v>0</v>
      </c>
      <c r="P25" s="107">
        <f t="shared" si="12"/>
        <v>7615</v>
      </c>
      <c r="Q25" s="107">
        <f t="shared" si="12"/>
        <v>68385.624583333323</v>
      </c>
      <c r="R25" s="107">
        <f t="shared" si="12"/>
        <v>271614.37541666668</v>
      </c>
    </row>
    <row r="26" spans="1:19" s="124" customFormat="1" ht="39.950000000000003" customHeight="1" thickBot="1" x14ac:dyDescent="0.25">
      <c r="A26" s="213"/>
      <c r="B26" s="213"/>
      <c r="C26" s="213"/>
      <c r="D26" s="213"/>
      <c r="E26" s="213"/>
      <c r="F26" s="213"/>
      <c r="G26" s="213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</row>
    <row r="27" spans="1:19" s="214" customFormat="1" ht="39.950000000000003" customHeight="1" thickBot="1" x14ac:dyDescent="0.25">
      <c r="A27" s="216" t="s">
        <v>408</v>
      </c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127"/>
    </row>
    <row r="28" spans="1:19" s="127" customFormat="1" ht="39.950000000000003" customHeight="1" x14ac:dyDescent="0.2">
      <c r="A28" s="218">
        <f>+A24+1</f>
        <v>11</v>
      </c>
      <c r="B28" s="114" t="s">
        <v>409</v>
      </c>
      <c r="C28" s="113" t="s">
        <v>400</v>
      </c>
      <c r="D28" s="112" t="s">
        <v>410</v>
      </c>
      <c r="E28" s="197" t="s">
        <v>205</v>
      </c>
      <c r="F28" s="208" t="s">
        <v>610</v>
      </c>
      <c r="G28" s="208" t="s">
        <v>649</v>
      </c>
      <c r="H28" s="209">
        <v>130000</v>
      </c>
      <c r="I28" s="134">
        <f>H28*2.87%</f>
        <v>3731</v>
      </c>
      <c r="J28" s="134">
        <f>+H28*3.04%</f>
        <v>3952</v>
      </c>
      <c r="K28" s="134"/>
      <c r="L28" s="134">
        <f>+J28+I28+K28</f>
        <v>7683</v>
      </c>
      <c r="M28" s="134">
        <f>+H28-L28</f>
        <v>122317</v>
      </c>
      <c r="N28" s="134">
        <f>+IF(M28*12&lt;=416220.01,0,IF(M28*12&lt;=624329.01,(((M28*12-416220.01)*0.15)/12),IF((M28*12&lt;=867123.01),(31216+0.2*(M28*12-624329.01))/12,((79776+0.25*(M28*12-867123.01))/12))))</f>
        <v>19162.187291666665</v>
      </c>
      <c r="O28" s="134"/>
      <c r="P28" s="199">
        <v>25</v>
      </c>
      <c r="Q28" s="134">
        <f>+P28+N28+L28</f>
        <v>26870.187291666665</v>
      </c>
      <c r="R28" s="204">
        <f>+H28-Q28</f>
        <v>103129.81270833334</v>
      </c>
    </row>
    <row r="29" spans="1:19" s="127" customFormat="1" ht="39.950000000000003" customHeight="1" x14ac:dyDescent="0.2">
      <c r="A29" s="372" t="s">
        <v>122</v>
      </c>
      <c r="B29" s="373"/>
      <c r="C29" s="106"/>
      <c r="D29" s="106"/>
      <c r="E29" s="106"/>
      <c r="F29" s="106"/>
      <c r="G29" s="106"/>
      <c r="H29" s="107">
        <f>SUM(H28)</f>
        <v>130000</v>
      </c>
      <c r="I29" s="107">
        <f t="shared" ref="I29:R29" si="13">SUM(I28)</f>
        <v>3731</v>
      </c>
      <c r="J29" s="107">
        <f t="shared" si="13"/>
        <v>3952</v>
      </c>
      <c r="K29" s="107">
        <f t="shared" si="13"/>
        <v>0</v>
      </c>
      <c r="L29" s="107">
        <f t="shared" si="13"/>
        <v>7683</v>
      </c>
      <c r="M29" s="107">
        <f t="shared" si="13"/>
        <v>122317</v>
      </c>
      <c r="N29" s="107">
        <f t="shared" si="13"/>
        <v>19162.187291666665</v>
      </c>
      <c r="O29" s="107">
        <f t="shared" si="13"/>
        <v>0</v>
      </c>
      <c r="P29" s="107">
        <f t="shared" si="13"/>
        <v>25</v>
      </c>
      <c r="Q29" s="107">
        <f t="shared" si="13"/>
        <v>26870.187291666665</v>
      </c>
      <c r="R29" s="107">
        <f t="shared" si="13"/>
        <v>103129.81270833334</v>
      </c>
    </row>
    <row r="30" spans="1:19" s="124" customFormat="1" ht="39.950000000000003" customHeight="1" thickBot="1" x14ac:dyDescent="0.25">
      <c r="A30" s="213"/>
      <c r="B30" s="213"/>
      <c r="C30" s="213"/>
      <c r="D30" s="213"/>
      <c r="E30" s="213"/>
      <c r="F30" s="213"/>
      <c r="G30" s="213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</row>
    <row r="31" spans="1:19" s="124" customFormat="1" ht="39.950000000000003" customHeight="1" thickBot="1" x14ac:dyDescent="0.25">
      <c r="A31" s="194" t="s">
        <v>357</v>
      </c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</row>
    <row r="32" spans="1:19" s="214" customFormat="1" ht="39.950000000000003" customHeight="1" x14ac:dyDescent="0.2">
      <c r="A32" s="119">
        <f>+A28+1</f>
        <v>12</v>
      </c>
      <c r="B32" s="115" t="s">
        <v>355</v>
      </c>
      <c r="C32" s="151" t="s">
        <v>399</v>
      </c>
      <c r="D32" s="197" t="s">
        <v>502</v>
      </c>
      <c r="E32" s="197" t="s">
        <v>205</v>
      </c>
      <c r="F32" s="211" t="s">
        <v>713</v>
      </c>
      <c r="G32" s="211" t="s">
        <v>714</v>
      </c>
      <c r="H32" s="204">
        <v>100000</v>
      </c>
      <c r="I32" s="134">
        <f>H32*2.87%</f>
        <v>2870</v>
      </c>
      <c r="J32" s="134">
        <f>+H32*3.04%</f>
        <v>3040</v>
      </c>
      <c r="K32" s="134"/>
      <c r="L32" s="134">
        <f>+J32+I32+K32</f>
        <v>5910</v>
      </c>
      <c r="M32" s="134">
        <f>+H32-L32</f>
        <v>94090</v>
      </c>
      <c r="N32" s="134">
        <f>+IF(M32*12&lt;=416220.01,0,IF(M32*12&lt;=624329.01,(((M32*12-416220.01)*0.15)/12),IF((M32*12&lt;=867123.01),(31216+0.2*(M32*12-624329.01))/12,((79776+0.25*(M32*12-867123.01))/12))))-O32</f>
        <v>12105.437291666667</v>
      </c>
      <c r="O32" s="134"/>
      <c r="P32" s="204">
        <v>22739.24</v>
      </c>
      <c r="Q32" s="134">
        <f>+P32+N32+L32</f>
        <v>40754.677291666667</v>
      </c>
      <c r="R32" s="204">
        <f>+H32-Q32</f>
        <v>59245.322708333333</v>
      </c>
      <c r="S32" s="127"/>
    </row>
    <row r="33" spans="1:19" s="124" customFormat="1" ht="39.950000000000003" customHeight="1" x14ac:dyDescent="0.2">
      <c r="A33" s="196">
        <f>+A32+1</f>
        <v>13</v>
      </c>
      <c r="B33" s="173" t="s">
        <v>367</v>
      </c>
      <c r="C33" s="163" t="s">
        <v>400</v>
      </c>
      <c r="D33" s="197" t="s">
        <v>598</v>
      </c>
      <c r="E33" s="197" t="s">
        <v>205</v>
      </c>
      <c r="F33" s="208" t="s">
        <v>621</v>
      </c>
      <c r="G33" s="208" t="s">
        <v>656</v>
      </c>
      <c r="H33" s="135">
        <v>70000</v>
      </c>
      <c r="I33" s="134">
        <f t="shared" ref="I33" si="14">H33*2.87%</f>
        <v>2009</v>
      </c>
      <c r="J33" s="134">
        <f t="shared" ref="J33" si="15">+H33*3.04%</f>
        <v>2128</v>
      </c>
      <c r="K33" s="134"/>
      <c r="L33" s="134">
        <f>+J33+I33+K33</f>
        <v>4137</v>
      </c>
      <c r="M33" s="134">
        <f>+H33-L33</f>
        <v>65863</v>
      </c>
      <c r="N33" s="134">
        <f>+IF(M33*12&lt;=416220.01,0,IF(M33*12&lt;=624329.01,(((M33*12-416220.01)*0.15)/12),IF((M33*12&lt;=867123.01),(31216+0.2*(M33*12-624329.01))/12,((79776+0.25*(M33*12-867123.01))/12))))-O33</f>
        <v>5368.4498333333331</v>
      </c>
      <c r="O33" s="134"/>
      <c r="P33" s="204">
        <v>6957.47</v>
      </c>
      <c r="Q33" s="134">
        <f>+P33+N33+L33</f>
        <v>16462.919833333333</v>
      </c>
      <c r="R33" s="204">
        <f>+H33-Q33</f>
        <v>53537.080166666667</v>
      </c>
    </row>
    <row r="34" spans="1:19" s="127" customFormat="1" ht="39.950000000000003" customHeight="1" x14ac:dyDescent="0.2">
      <c r="A34" s="196">
        <f>+A33+1</f>
        <v>14</v>
      </c>
      <c r="B34" s="219" t="s">
        <v>637</v>
      </c>
      <c r="C34" s="163" t="s">
        <v>399</v>
      </c>
      <c r="D34" s="197" t="s">
        <v>638</v>
      </c>
      <c r="E34" s="197" t="s">
        <v>205</v>
      </c>
      <c r="F34" s="208" t="s">
        <v>639</v>
      </c>
      <c r="G34" s="208" t="s">
        <v>715</v>
      </c>
      <c r="H34" s="135">
        <v>80000</v>
      </c>
      <c r="I34" s="134">
        <f>H34*2.87%</f>
        <v>2296</v>
      </c>
      <c r="J34" s="134">
        <f>+H34*3.04%</f>
        <v>2432</v>
      </c>
      <c r="K34" s="134">
        <v>1715.46</v>
      </c>
      <c r="L34" s="134">
        <f>+J34+I34+K34</f>
        <v>6443.46</v>
      </c>
      <c r="M34" s="134">
        <f>+H34-L34</f>
        <v>73556.539999999994</v>
      </c>
      <c r="N34" s="134">
        <f>+IF(M34*12&lt;=416220.01,0,IF(M34*12&lt;=624329.01,(((M34*12-416220.01)*0.15)/12),IF((M34*12&lt;=867123.01),(31216+0.2*(M34*12-624329.01))/12,((79776+0.25*(M34*12-867123.01))/12))))-O34</f>
        <v>6972.0722916666664</v>
      </c>
      <c r="O34" s="134"/>
      <c r="P34" s="204">
        <v>25</v>
      </c>
      <c r="Q34" s="134">
        <f>+P34+N34+L34</f>
        <v>13440.532291666666</v>
      </c>
      <c r="R34" s="204">
        <f>+H34-Q34</f>
        <v>66559.467708333337</v>
      </c>
    </row>
    <row r="35" spans="1:19" s="124" customFormat="1" ht="39.950000000000003" customHeight="1" x14ac:dyDescent="0.2">
      <c r="A35" s="372" t="s">
        <v>122</v>
      </c>
      <c r="B35" s="373"/>
      <c r="C35" s="106"/>
      <c r="D35" s="106"/>
      <c r="E35" s="106"/>
      <c r="F35" s="106"/>
      <c r="G35" s="106"/>
      <c r="H35" s="107">
        <f>SUM(H32:H34)</f>
        <v>250000</v>
      </c>
      <c r="I35" s="107">
        <f t="shared" ref="I35:R35" si="16">SUM(I32:I34)</f>
        <v>7175</v>
      </c>
      <c r="J35" s="107">
        <f t="shared" si="16"/>
        <v>7600</v>
      </c>
      <c r="K35" s="107">
        <f t="shared" si="16"/>
        <v>1715.46</v>
      </c>
      <c r="L35" s="107">
        <f t="shared" si="16"/>
        <v>16490.46</v>
      </c>
      <c r="M35" s="107">
        <f t="shared" si="16"/>
        <v>233509.53999999998</v>
      </c>
      <c r="N35" s="107">
        <f t="shared" si="16"/>
        <v>24445.959416666668</v>
      </c>
      <c r="O35" s="107">
        <f t="shared" si="16"/>
        <v>0</v>
      </c>
      <c r="P35" s="107">
        <f t="shared" si="16"/>
        <v>29721.710000000003</v>
      </c>
      <c r="Q35" s="107">
        <f t="shared" si="16"/>
        <v>70658.129416666663</v>
      </c>
      <c r="R35" s="107">
        <f t="shared" si="16"/>
        <v>179341.87058333334</v>
      </c>
    </row>
    <row r="36" spans="1:19" s="214" customFormat="1" ht="39.950000000000003" customHeight="1" thickBot="1" x14ac:dyDescent="0.25">
      <c r="A36" s="213"/>
      <c r="B36" s="213"/>
      <c r="C36" s="213"/>
      <c r="D36" s="213"/>
      <c r="E36" s="213"/>
      <c r="F36" s="213"/>
      <c r="G36" s="213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</row>
    <row r="37" spans="1:19" s="214" customFormat="1" ht="39.950000000000003" customHeight="1" thickBot="1" x14ac:dyDescent="0.25">
      <c r="A37" s="194" t="s">
        <v>89</v>
      </c>
      <c r="B37" s="195"/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27"/>
    </row>
    <row r="38" spans="1:19" s="127" customFormat="1" ht="39.950000000000003" customHeight="1" x14ac:dyDescent="0.2">
      <c r="A38" s="119">
        <f>+A34+1</f>
        <v>15</v>
      </c>
      <c r="B38" s="120" t="s">
        <v>358</v>
      </c>
      <c r="C38" s="119" t="s">
        <v>400</v>
      </c>
      <c r="D38" s="118" t="s">
        <v>429</v>
      </c>
      <c r="E38" s="118" t="s">
        <v>205</v>
      </c>
      <c r="F38" s="202" t="s">
        <v>636</v>
      </c>
      <c r="G38" s="202" t="s">
        <v>693</v>
      </c>
      <c r="H38" s="103">
        <v>120000</v>
      </c>
      <c r="I38" s="103">
        <f>H38*2.87%</f>
        <v>3444</v>
      </c>
      <c r="J38" s="103">
        <f>+H38*3.04%</f>
        <v>3648</v>
      </c>
      <c r="K38" s="103"/>
      <c r="L38" s="134">
        <f>+J38+I38+K38</f>
        <v>7092</v>
      </c>
      <c r="M38" s="134">
        <f>+H38-L38</f>
        <v>112908</v>
      </c>
      <c r="N38" s="134">
        <f>+IF(M38*12&lt;=416220.01,0,IF(M38*12&lt;=624329.01,(((M38*12-416220.01)*0.15)/12),IF((M38*12&lt;=867123.01),(31216+0.2*(M38*12-624329.01))/12,((79776+0.25*(M38*12-867123.01))/12))))-O38</f>
        <v>16809.937291666665</v>
      </c>
      <c r="O38" s="134"/>
      <c r="P38" s="207">
        <v>25</v>
      </c>
      <c r="Q38" s="134">
        <f>+P38+N38+L38</f>
        <v>23926.937291666665</v>
      </c>
      <c r="R38" s="207">
        <f>+H38-Q38</f>
        <v>96073.062708333338</v>
      </c>
    </row>
    <row r="39" spans="1:19" s="127" customFormat="1" ht="39.950000000000003" customHeight="1" x14ac:dyDescent="0.2">
      <c r="A39" s="110">
        <f>+A38+1</f>
        <v>16</v>
      </c>
      <c r="B39" s="120" t="s">
        <v>411</v>
      </c>
      <c r="C39" s="119" t="s">
        <v>400</v>
      </c>
      <c r="D39" s="118" t="s">
        <v>275</v>
      </c>
      <c r="E39" s="118" t="s">
        <v>205</v>
      </c>
      <c r="F39" s="198" t="s">
        <v>605</v>
      </c>
      <c r="G39" s="198" t="s">
        <v>648</v>
      </c>
      <c r="H39" s="137">
        <v>80000</v>
      </c>
      <c r="I39" s="137">
        <f>H39*2.87%</f>
        <v>2296</v>
      </c>
      <c r="J39" s="137">
        <f>+H39*3.04%</f>
        <v>2432</v>
      </c>
      <c r="K39" s="137"/>
      <c r="L39" s="134">
        <f>+J39+I39+K39</f>
        <v>4728</v>
      </c>
      <c r="M39" s="134">
        <f>+H39-L39</f>
        <v>75272</v>
      </c>
      <c r="N39" s="134">
        <f>+IF(M39*12&lt;=416220.01,0,IF(M39*12&lt;=624329.01,(((M39*12-416220.01)*0.15)/12),IF((M39*12&lt;=867123.01),(31216+0.2*(M39*12-624329.01))/12,((79776+0.25*(M39*12-867123.01))/12))))-O39</f>
        <v>7400.9372916666662</v>
      </c>
      <c r="O39" s="134"/>
      <c r="P39" s="199">
        <v>25</v>
      </c>
      <c r="Q39" s="134">
        <f>+P39+N39+L39</f>
        <v>12153.937291666665</v>
      </c>
      <c r="R39" s="199">
        <f>+H39-Q39</f>
        <v>67846.062708333338</v>
      </c>
    </row>
    <row r="40" spans="1:19" s="127" customFormat="1" ht="39.950000000000003" customHeight="1" x14ac:dyDescent="0.2">
      <c r="A40" s="200">
        <f>+A39+1</f>
        <v>17</v>
      </c>
      <c r="B40" s="208" t="s">
        <v>473</v>
      </c>
      <c r="C40" s="196" t="s">
        <v>400</v>
      </c>
      <c r="D40" s="118" t="s">
        <v>275</v>
      </c>
      <c r="E40" s="197" t="s">
        <v>205</v>
      </c>
      <c r="F40" s="198" t="s">
        <v>641</v>
      </c>
      <c r="G40" s="198" t="s">
        <v>716</v>
      </c>
      <c r="H40" s="137">
        <v>70000</v>
      </c>
      <c r="I40" s="137">
        <f>H40*2.87%</f>
        <v>2009</v>
      </c>
      <c r="J40" s="137">
        <f>+H40*3.04%</f>
        <v>2128</v>
      </c>
      <c r="K40" s="137"/>
      <c r="L40" s="134">
        <f>+J40+I40+K40</f>
        <v>4137</v>
      </c>
      <c r="M40" s="134">
        <f>+H40-L40</f>
        <v>65863</v>
      </c>
      <c r="N40" s="134">
        <f>+IF(M40*12&lt;=416220.01,0,IF(M40*12&lt;=624329.01,(((M40*12-416220.01)*0.15)/12),IF((M40*12&lt;=867123.01),(31216+0.2*(M40*12-624329.01))/12,((79776+0.25*(M40*12-867123.01))/12))))-O40</f>
        <v>5368.4498333333331</v>
      </c>
      <c r="O40" s="134">
        <v>0</v>
      </c>
      <c r="P40" s="199">
        <v>2525</v>
      </c>
      <c r="Q40" s="134">
        <f>+P40+N40+L40</f>
        <v>12030.449833333332</v>
      </c>
      <c r="R40" s="199">
        <f>+H40-Q40</f>
        <v>57969.550166666668</v>
      </c>
    </row>
    <row r="41" spans="1:19" s="127" customFormat="1" ht="39.950000000000003" customHeight="1" x14ac:dyDescent="0.2">
      <c r="A41" s="200">
        <f>+A40+1</f>
        <v>18</v>
      </c>
      <c r="B41" s="208" t="s">
        <v>584</v>
      </c>
      <c r="C41" s="196" t="s">
        <v>399</v>
      </c>
      <c r="D41" s="118" t="s">
        <v>275</v>
      </c>
      <c r="E41" s="197" t="s">
        <v>205</v>
      </c>
      <c r="F41" s="198" t="s">
        <v>624</v>
      </c>
      <c r="G41" s="198" t="s">
        <v>681</v>
      </c>
      <c r="H41" s="137">
        <v>70000</v>
      </c>
      <c r="I41" s="137">
        <f>H41*2.87%</f>
        <v>2009</v>
      </c>
      <c r="J41" s="137">
        <f>+H41*3.04%</f>
        <v>2128</v>
      </c>
      <c r="K41" s="137"/>
      <c r="L41" s="134">
        <f>+J41+I41+K41</f>
        <v>4137</v>
      </c>
      <c r="M41" s="134">
        <f>+H41-L41</f>
        <v>65863</v>
      </c>
      <c r="N41" s="134">
        <f>+IF(M41*12&lt;=416220.01,0,IF(M41*12&lt;=624329.01,(((M41*12-416220.01)*0.15)/12),IF((M41*12&lt;=867123.01),(31216+0.2*(M41*12-624329.01))/12,((79776+0.25*(M41*12-867123.01))/12))))-O41</f>
        <v>5368.4498333333331</v>
      </c>
      <c r="O41" s="134"/>
      <c r="P41" s="199">
        <v>65</v>
      </c>
      <c r="Q41" s="137">
        <f>+P41+N41+L41</f>
        <v>9570.4498333333322</v>
      </c>
      <c r="R41" s="199">
        <f>+H41-Q41</f>
        <v>60429.550166666668</v>
      </c>
    </row>
    <row r="42" spans="1:19" s="214" customFormat="1" ht="39.950000000000003" customHeight="1" x14ac:dyDescent="0.2">
      <c r="A42" s="200">
        <f>+A41+1</f>
        <v>19</v>
      </c>
      <c r="B42" s="208" t="s">
        <v>556</v>
      </c>
      <c r="C42" s="162" t="s">
        <v>400</v>
      </c>
      <c r="D42" s="118" t="s">
        <v>275</v>
      </c>
      <c r="E42" s="197" t="s">
        <v>205</v>
      </c>
      <c r="F42" s="208" t="s">
        <v>639</v>
      </c>
      <c r="G42" s="208" t="s">
        <v>715</v>
      </c>
      <c r="H42" s="137">
        <v>70000</v>
      </c>
      <c r="I42" s="137">
        <f t="shared" ref="I42" si="17">H42*2.87%</f>
        <v>2009</v>
      </c>
      <c r="J42" s="137">
        <f t="shared" ref="J42" si="18">+H42*3.04%</f>
        <v>2128</v>
      </c>
      <c r="K42" s="137"/>
      <c r="L42" s="134">
        <f>+I42+J42+K42</f>
        <v>4137</v>
      </c>
      <c r="M42" s="134">
        <f>+H42-L42</f>
        <v>65863</v>
      </c>
      <c r="N42" s="115">
        <v>0</v>
      </c>
      <c r="O42" s="134"/>
      <c r="P42" s="199">
        <v>8025</v>
      </c>
      <c r="Q42" s="137">
        <f>+P42+K42+J42+I42+N42</f>
        <v>12162</v>
      </c>
      <c r="R42" s="199">
        <f>+H42-Q42</f>
        <v>57838</v>
      </c>
      <c r="S42" s="127"/>
    </row>
    <row r="43" spans="1:19" s="124" customFormat="1" ht="39.950000000000003" customHeight="1" x14ac:dyDescent="0.2">
      <c r="A43" s="372" t="s">
        <v>122</v>
      </c>
      <c r="B43" s="373"/>
      <c r="C43" s="106"/>
      <c r="D43" s="106"/>
      <c r="E43" s="106"/>
      <c r="F43" s="106"/>
      <c r="G43" s="106"/>
      <c r="H43" s="107">
        <f>SUM(H38:H42)</f>
        <v>410000</v>
      </c>
      <c r="I43" s="107">
        <f t="shared" ref="I43:R43" si="19">SUM(I38:I42)</f>
        <v>11767</v>
      </c>
      <c r="J43" s="107">
        <f t="shared" si="19"/>
        <v>12464</v>
      </c>
      <c r="K43" s="107">
        <f t="shared" si="19"/>
        <v>0</v>
      </c>
      <c r="L43" s="107">
        <f t="shared" si="19"/>
        <v>24231</v>
      </c>
      <c r="M43" s="107">
        <f t="shared" si="19"/>
        <v>385769</v>
      </c>
      <c r="N43" s="107">
        <f t="shared" si="19"/>
        <v>34947.774249999995</v>
      </c>
      <c r="O43" s="107">
        <f t="shared" si="19"/>
        <v>0</v>
      </c>
      <c r="P43" s="107">
        <f t="shared" si="19"/>
        <v>10665</v>
      </c>
      <c r="Q43" s="107">
        <f t="shared" si="19"/>
        <v>69843.774249999988</v>
      </c>
      <c r="R43" s="107">
        <f t="shared" si="19"/>
        <v>340156.22575000004</v>
      </c>
    </row>
    <row r="44" spans="1:19" s="214" customFormat="1" ht="39.950000000000003" customHeight="1" thickBot="1" x14ac:dyDescent="0.25">
      <c r="A44" s="220"/>
      <c r="B44" s="220"/>
      <c r="C44" s="220"/>
      <c r="D44" s="220"/>
      <c r="E44" s="220"/>
      <c r="F44" s="220"/>
      <c r="G44" s="220"/>
      <c r="S44" s="127"/>
    </row>
    <row r="45" spans="1:19" s="127" customFormat="1" ht="39.950000000000003" customHeight="1" thickBot="1" x14ac:dyDescent="0.25">
      <c r="A45" s="216" t="s">
        <v>147</v>
      </c>
      <c r="B45" s="217"/>
      <c r="C45" s="217"/>
      <c r="D45" s="217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</row>
    <row r="46" spans="1:19" s="127" customFormat="1" ht="39.950000000000003" customHeight="1" x14ac:dyDescent="0.2">
      <c r="A46" s="200">
        <f>+A42+1</f>
        <v>20</v>
      </c>
      <c r="B46" s="221" t="s">
        <v>125</v>
      </c>
      <c r="C46" s="222" t="s">
        <v>399</v>
      </c>
      <c r="D46" s="197" t="s">
        <v>48</v>
      </c>
      <c r="E46" s="197" t="s">
        <v>205</v>
      </c>
      <c r="F46" s="208" t="s">
        <v>605</v>
      </c>
      <c r="G46" s="208" t="s">
        <v>648</v>
      </c>
      <c r="H46" s="134">
        <v>80000</v>
      </c>
      <c r="I46" s="137">
        <f>H46*2.87%</f>
        <v>2296</v>
      </c>
      <c r="J46" s="137">
        <f>+H46*3.04%</f>
        <v>2432</v>
      </c>
      <c r="K46" s="137"/>
      <c r="L46" s="134">
        <f>+J46+I46+K46</f>
        <v>4728</v>
      </c>
      <c r="M46" s="134">
        <f>+H46-L46</f>
        <v>75272</v>
      </c>
      <c r="N46" s="134">
        <f>+IF(M46*12&lt;=416220.01,0,IF(M46*12&lt;=624329.01,(((M46*12-416220.01)*0.15)/12),IF((M46*12&lt;=867123.01),(31216+0.2*(M46*12-624329.01))/12,((79776+0.25*(M46*12-867123.01))/12))))-O46</f>
        <v>7400.9372916666662</v>
      </c>
      <c r="O46" s="134"/>
      <c r="P46" s="199">
        <v>25</v>
      </c>
      <c r="Q46" s="134">
        <f>+P46+N46+L46</f>
        <v>12153.937291666665</v>
      </c>
      <c r="R46" s="199">
        <f>+H46-Q46</f>
        <v>67846.062708333338</v>
      </c>
    </row>
    <row r="47" spans="1:19" s="124" customFormat="1" ht="39.950000000000003" customHeight="1" x14ac:dyDescent="0.2">
      <c r="A47" s="200">
        <f>+A46+1</f>
        <v>21</v>
      </c>
      <c r="B47" s="202" t="s">
        <v>206</v>
      </c>
      <c r="C47" s="200" t="s">
        <v>400</v>
      </c>
      <c r="D47" s="223" t="s">
        <v>142</v>
      </c>
      <c r="E47" s="223" t="s">
        <v>205</v>
      </c>
      <c r="F47" s="202" t="s">
        <v>636</v>
      </c>
      <c r="G47" s="202" t="s">
        <v>693</v>
      </c>
      <c r="H47" s="137">
        <v>70000</v>
      </c>
      <c r="I47" s="137">
        <f>H47*2.87%</f>
        <v>2009</v>
      </c>
      <c r="J47" s="137">
        <f>+H47*3.04%</f>
        <v>2128</v>
      </c>
      <c r="K47" s="137"/>
      <c r="L47" s="134">
        <f>+J47+I47+K47</f>
        <v>4137</v>
      </c>
      <c r="M47" s="134">
        <f>+H47-L47</f>
        <v>65863</v>
      </c>
      <c r="N47" s="134">
        <f>+IF(M47*12&lt;=416220.01,0,IF(M47*12&lt;=624329.01,(((M47*12-416220.01)*0.15)/12),IF((M47*12&lt;=867123.01),(31216+0.2*(M47*12-624329.01))/12,((79776+0.25*(M47*12-867123.01))/12))))-O47</f>
        <v>5368.4498333333331</v>
      </c>
      <c r="O47" s="134"/>
      <c r="P47" s="199">
        <v>2387.12</v>
      </c>
      <c r="Q47" s="134">
        <f>+P47+N47+L47</f>
        <v>11892.569833333333</v>
      </c>
      <c r="R47" s="199">
        <f>+H47-Q47</f>
        <v>58107.430166666665</v>
      </c>
    </row>
    <row r="48" spans="1:19" s="124" customFormat="1" ht="39.950000000000003" customHeight="1" x14ac:dyDescent="0.2">
      <c r="A48" s="372" t="s">
        <v>122</v>
      </c>
      <c r="B48" s="373"/>
      <c r="C48" s="106"/>
      <c r="D48" s="106"/>
      <c r="E48" s="106"/>
      <c r="F48" s="106"/>
      <c r="G48" s="106"/>
      <c r="H48" s="107">
        <f>SUM(H46:H47)</f>
        <v>150000</v>
      </c>
      <c r="I48" s="107">
        <f t="shared" ref="I48:R48" si="20">SUM(I46:I47)</f>
        <v>4305</v>
      </c>
      <c r="J48" s="107">
        <f t="shared" si="20"/>
        <v>4560</v>
      </c>
      <c r="K48" s="107">
        <f t="shared" si="20"/>
        <v>0</v>
      </c>
      <c r="L48" s="107">
        <f t="shared" si="20"/>
        <v>8865</v>
      </c>
      <c r="M48" s="107">
        <f t="shared" si="20"/>
        <v>141135</v>
      </c>
      <c r="N48" s="107">
        <f t="shared" si="20"/>
        <v>12769.387124999999</v>
      </c>
      <c r="O48" s="107">
        <f t="shared" si="20"/>
        <v>0</v>
      </c>
      <c r="P48" s="107">
        <f t="shared" si="20"/>
        <v>2412.12</v>
      </c>
      <c r="Q48" s="107">
        <f t="shared" si="20"/>
        <v>24046.507124999996</v>
      </c>
      <c r="R48" s="107">
        <f t="shared" si="20"/>
        <v>125953.492875</v>
      </c>
    </row>
    <row r="49" spans="1:19" s="214" customFormat="1" ht="39.950000000000003" customHeight="1" thickBot="1" x14ac:dyDescent="0.25">
      <c r="A49" s="213"/>
      <c r="B49" s="213"/>
      <c r="C49" s="213"/>
      <c r="D49" s="213"/>
      <c r="E49" s="213"/>
      <c r="F49" s="213"/>
      <c r="G49" s="213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</row>
    <row r="50" spans="1:19" s="214" customFormat="1" ht="39.950000000000003" customHeight="1" thickBot="1" x14ac:dyDescent="0.25">
      <c r="A50" s="216" t="s">
        <v>148</v>
      </c>
      <c r="B50" s="217"/>
      <c r="C50" s="217"/>
      <c r="D50" s="217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127"/>
    </row>
    <row r="51" spans="1:19" s="127" customFormat="1" ht="39.950000000000003" customHeight="1" x14ac:dyDescent="0.2">
      <c r="A51" s="200">
        <f>+A47+1</f>
        <v>22</v>
      </c>
      <c r="B51" s="103" t="s">
        <v>359</v>
      </c>
      <c r="C51" s="155" t="s">
        <v>400</v>
      </c>
      <c r="D51" s="223" t="s">
        <v>142</v>
      </c>
      <c r="E51" s="223" t="s">
        <v>205</v>
      </c>
      <c r="F51" s="202" t="s">
        <v>636</v>
      </c>
      <c r="G51" s="202" t="s">
        <v>693</v>
      </c>
      <c r="H51" s="204">
        <v>80000</v>
      </c>
      <c r="I51" s="137">
        <f>H51*2.87%</f>
        <v>2296</v>
      </c>
      <c r="J51" s="137">
        <f>+H51*3.04%</f>
        <v>2432</v>
      </c>
      <c r="K51" s="137"/>
      <c r="L51" s="134">
        <f>+J51+I51+K51</f>
        <v>4728</v>
      </c>
      <c r="M51" s="134">
        <f>+H51-L51</f>
        <v>75272</v>
      </c>
      <c r="N51" s="134">
        <f>+IF(M51*12&lt;=416220.01,0,IF(M51*12&lt;=624329.01,(((M51*12-416220.01)*0.15)/12),IF((M51*12&lt;=867123.01),(31216+0.2*(M51*12-624329.01))/12,((79776+0.25*(M51*12-867123.01))/12))))-O51</f>
        <v>7400.9372916666662</v>
      </c>
      <c r="O51" s="134"/>
      <c r="P51" s="204">
        <v>6421.59</v>
      </c>
      <c r="Q51" s="134">
        <f>+P51+N51+L51</f>
        <v>18550.527291666665</v>
      </c>
      <c r="R51" s="199">
        <f>+H51-Q51</f>
        <v>61449.472708333335</v>
      </c>
    </row>
    <row r="52" spans="1:19" s="127" customFormat="1" ht="39.950000000000003" customHeight="1" x14ac:dyDescent="0.2">
      <c r="A52" s="200">
        <f>+A51+1</f>
        <v>23</v>
      </c>
      <c r="B52" s="173" t="s">
        <v>412</v>
      </c>
      <c r="C52" s="119" t="s">
        <v>400</v>
      </c>
      <c r="D52" s="118" t="s">
        <v>142</v>
      </c>
      <c r="E52" s="118" t="s">
        <v>205</v>
      </c>
      <c r="F52" s="208" t="s">
        <v>605</v>
      </c>
      <c r="G52" s="208" t="s">
        <v>648</v>
      </c>
      <c r="H52" s="134">
        <v>70000</v>
      </c>
      <c r="I52" s="137">
        <f>H52*2.87%</f>
        <v>2009</v>
      </c>
      <c r="J52" s="137">
        <f>+H52*3.04%</f>
        <v>2128</v>
      </c>
      <c r="K52" s="137"/>
      <c r="L52" s="134">
        <f>+J52+I52+K52</f>
        <v>4137</v>
      </c>
      <c r="M52" s="134">
        <f>+H52-L52</f>
        <v>65863</v>
      </c>
      <c r="N52" s="134">
        <f>+IF(M52*12&lt;=416220.01,0,IF(M52*12&lt;=624329.01,(((M52*12-416220.01)*0.15)/12),IF((M52*12&lt;=867123.01),(31216+0.2*(M52*12-624329.01))/12,((79776+0.25*(M52*12-867123.01))/12))))-O52</f>
        <v>5368.4498333333331</v>
      </c>
      <c r="O52" s="134"/>
      <c r="P52" s="199">
        <v>25</v>
      </c>
      <c r="Q52" s="134">
        <f>+P52+N52+L52</f>
        <v>9530.4498333333322</v>
      </c>
      <c r="R52" s="199">
        <f>+H52-Q52</f>
        <v>60469.550166666668</v>
      </c>
    </row>
    <row r="53" spans="1:19" s="127" customFormat="1" ht="39.950000000000003" customHeight="1" x14ac:dyDescent="0.2">
      <c r="A53" s="200">
        <f>+A52+1</f>
        <v>24</v>
      </c>
      <c r="B53" s="201" t="s">
        <v>381</v>
      </c>
      <c r="C53" s="151" t="s">
        <v>399</v>
      </c>
      <c r="D53" s="118" t="s">
        <v>142</v>
      </c>
      <c r="E53" s="197" t="s">
        <v>205</v>
      </c>
      <c r="F53" s="208" t="s">
        <v>605</v>
      </c>
      <c r="G53" s="208" t="s">
        <v>648</v>
      </c>
      <c r="H53" s="103">
        <v>70000</v>
      </c>
      <c r="I53" s="137">
        <f>H53*2.87%</f>
        <v>2009</v>
      </c>
      <c r="J53" s="137">
        <f>+H53*3.04%</f>
        <v>2128</v>
      </c>
      <c r="K53" s="137"/>
      <c r="L53" s="134">
        <f>+J53+I53+K53</f>
        <v>4137</v>
      </c>
      <c r="M53" s="134">
        <f>+H53-L53</f>
        <v>65863</v>
      </c>
      <c r="N53" s="134">
        <f>+IF(M53*12&lt;=416220.01,0,IF(M53*12&lt;=624329.01,(((M53*12-416220.01)*0.15)/12),IF((M53*12&lt;=867123.01),(31216+0.2*(M53*12-624329.01))/12,((79776+0.25*(M53*12-867123.01))/12))))-O53</f>
        <v>5368.4498333333331</v>
      </c>
      <c r="O53" s="134"/>
      <c r="P53" s="199">
        <v>125</v>
      </c>
      <c r="Q53" s="134">
        <f>+P53+N53+L53</f>
        <v>9630.4498333333322</v>
      </c>
      <c r="R53" s="199">
        <f>+H53-Q53</f>
        <v>60369.550166666668</v>
      </c>
    </row>
    <row r="54" spans="1:19" s="127" customFormat="1" ht="39.950000000000003" customHeight="1" x14ac:dyDescent="0.2">
      <c r="A54" s="372" t="s">
        <v>122</v>
      </c>
      <c r="B54" s="373"/>
      <c r="C54" s="106"/>
      <c r="D54" s="106"/>
      <c r="E54" s="106"/>
      <c r="F54" s="106"/>
      <c r="G54" s="106"/>
      <c r="H54" s="107">
        <f t="shared" ref="H54:R54" si="21">+H52+H53+H51</f>
        <v>220000</v>
      </c>
      <c r="I54" s="107">
        <f t="shared" si="21"/>
        <v>6314</v>
      </c>
      <c r="J54" s="107">
        <f t="shared" si="21"/>
        <v>6688</v>
      </c>
      <c r="K54" s="107">
        <f t="shared" si="21"/>
        <v>0</v>
      </c>
      <c r="L54" s="107">
        <f t="shared" si="21"/>
        <v>13002</v>
      </c>
      <c r="M54" s="107">
        <f t="shared" si="21"/>
        <v>206998</v>
      </c>
      <c r="N54" s="107">
        <f t="shared" si="21"/>
        <v>18137.836958333333</v>
      </c>
      <c r="O54" s="107">
        <f t="shared" si="21"/>
        <v>0</v>
      </c>
      <c r="P54" s="107">
        <f t="shared" si="21"/>
        <v>6571.59</v>
      </c>
      <c r="Q54" s="107">
        <f t="shared" si="21"/>
        <v>37711.42695833333</v>
      </c>
      <c r="R54" s="107">
        <f t="shared" si="21"/>
        <v>182288.57304166668</v>
      </c>
    </row>
    <row r="55" spans="1:19" s="127" customFormat="1" ht="39.950000000000003" customHeight="1" x14ac:dyDescent="0.2">
      <c r="A55" s="213"/>
      <c r="B55" s="213"/>
      <c r="C55" s="213"/>
      <c r="D55" s="213"/>
      <c r="E55" s="213"/>
      <c r="F55" s="213"/>
      <c r="G55" s="213"/>
    </row>
    <row r="56" spans="1:19" s="127" customFormat="1" ht="39.950000000000003" customHeight="1" thickBot="1" x14ac:dyDescent="0.25">
      <c r="A56" s="213"/>
      <c r="B56" s="213"/>
      <c r="C56" s="213"/>
      <c r="D56" s="213"/>
      <c r="E56" s="213"/>
      <c r="F56" s="213"/>
      <c r="G56" s="213"/>
    </row>
    <row r="57" spans="1:19" s="127" customFormat="1" ht="39.950000000000003" customHeight="1" thickBot="1" x14ac:dyDescent="0.25">
      <c r="A57" s="194" t="s">
        <v>149</v>
      </c>
      <c r="B57" s="195"/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</row>
    <row r="58" spans="1:19" s="127" customFormat="1" ht="39.950000000000003" customHeight="1" x14ac:dyDescent="0.2">
      <c r="A58" s="196">
        <f>+A53+1</f>
        <v>25</v>
      </c>
      <c r="B58" s="115" t="s">
        <v>577</v>
      </c>
      <c r="C58" s="151" t="s">
        <v>399</v>
      </c>
      <c r="D58" s="197" t="s">
        <v>142</v>
      </c>
      <c r="E58" s="197" t="s">
        <v>205</v>
      </c>
      <c r="F58" s="198" t="s">
        <v>624</v>
      </c>
      <c r="G58" s="198" t="s">
        <v>681</v>
      </c>
      <c r="H58" s="204">
        <v>70000</v>
      </c>
      <c r="I58" s="134">
        <f>H58*2.87%</f>
        <v>2009</v>
      </c>
      <c r="J58" s="134">
        <f>+H58*3.04%</f>
        <v>2128</v>
      </c>
      <c r="K58" s="134"/>
      <c r="L58" s="134">
        <f>+J58+I58+K58</f>
        <v>4137</v>
      </c>
      <c r="M58" s="134">
        <f>+H58-L58</f>
        <v>65863</v>
      </c>
      <c r="N58" s="134">
        <f>+IF(M59*12&lt;=416220.01,0,IF(M58*12&lt;=624329.01,(((M58*12-416220.01)*0.15)/12),IF((M58*12&lt;=867123.01),(31216+0.2*(M58*12-624329.01))/12,((79776+0.25*(M58*12-867123.01))/12))))-O58</f>
        <v>5368.4498333333331</v>
      </c>
      <c r="O58" s="134"/>
      <c r="P58" s="199">
        <v>10025</v>
      </c>
      <c r="Q58" s="134">
        <f>+P58+N58+L58</f>
        <v>19530.449833333332</v>
      </c>
      <c r="R58" s="204">
        <f>+H58-Q58</f>
        <v>50469.550166666668</v>
      </c>
    </row>
    <row r="59" spans="1:19" s="127" customFormat="1" ht="39.950000000000003" customHeight="1" x14ac:dyDescent="0.2">
      <c r="A59" s="372" t="s">
        <v>122</v>
      </c>
      <c r="B59" s="373"/>
      <c r="C59" s="106"/>
      <c r="D59" s="106"/>
      <c r="E59" s="106"/>
      <c r="F59" s="106"/>
      <c r="G59" s="106"/>
      <c r="H59" s="107">
        <f>SUM(H58)</f>
        <v>70000</v>
      </c>
      <c r="I59" s="107">
        <f t="shared" ref="I59:R59" si="22">SUM(I58)</f>
        <v>2009</v>
      </c>
      <c r="J59" s="107">
        <f t="shared" si="22"/>
        <v>2128</v>
      </c>
      <c r="K59" s="107">
        <f t="shared" si="22"/>
        <v>0</v>
      </c>
      <c r="L59" s="107">
        <f t="shared" si="22"/>
        <v>4137</v>
      </c>
      <c r="M59" s="107">
        <f t="shared" si="22"/>
        <v>65863</v>
      </c>
      <c r="N59" s="107">
        <f t="shared" si="22"/>
        <v>5368.4498333333331</v>
      </c>
      <c r="O59" s="107">
        <f t="shared" si="22"/>
        <v>0</v>
      </c>
      <c r="P59" s="107">
        <f t="shared" si="22"/>
        <v>10025</v>
      </c>
      <c r="Q59" s="107">
        <f t="shared" si="22"/>
        <v>19530.449833333332</v>
      </c>
      <c r="R59" s="107">
        <f t="shared" si="22"/>
        <v>50469.550166666668</v>
      </c>
    </row>
    <row r="60" spans="1:19" s="127" customFormat="1" ht="39.950000000000003" customHeight="1" x14ac:dyDescent="0.2">
      <c r="A60" s="213"/>
      <c r="B60" s="213"/>
      <c r="C60" s="213"/>
      <c r="D60" s="213"/>
      <c r="E60" s="213"/>
      <c r="F60" s="213"/>
      <c r="G60" s="213"/>
    </row>
    <row r="61" spans="1:19" s="127" customFormat="1" ht="39.950000000000003" customHeight="1" thickBot="1" x14ac:dyDescent="0.25">
      <c r="A61" s="213"/>
      <c r="B61" s="213"/>
      <c r="C61" s="213"/>
      <c r="D61" s="213"/>
      <c r="E61" s="213"/>
      <c r="F61" s="213"/>
      <c r="G61" s="213"/>
    </row>
    <row r="62" spans="1:19" s="127" customFormat="1" ht="39.950000000000003" customHeight="1" thickBot="1" x14ac:dyDescent="0.25">
      <c r="A62" s="194" t="s">
        <v>151</v>
      </c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</row>
    <row r="63" spans="1:19" s="127" customFormat="1" ht="39.950000000000003" customHeight="1" x14ac:dyDescent="0.2">
      <c r="A63" s="196">
        <f>+A58+1</f>
        <v>26</v>
      </c>
      <c r="B63" s="115" t="s">
        <v>437</v>
      </c>
      <c r="C63" s="151" t="s">
        <v>399</v>
      </c>
      <c r="D63" s="197" t="s">
        <v>142</v>
      </c>
      <c r="E63" s="197" t="s">
        <v>205</v>
      </c>
      <c r="F63" s="198" t="s">
        <v>624</v>
      </c>
      <c r="G63" s="198" t="s">
        <v>681</v>
      </c>
      <c r="H63" s="204">
        <v>70000</v>
      </c>
      <c r="I63" s="134">
        <f>H63*2.87%</f>
        <v>2009</v>
      </c>
      <c r="J63" s="134">
        <f>+H63*3.04%</f>
        <v>2128</v>
      </c>
      <c r="K63" s="134"/>
      <c r="L63" s="134">
        <f>+J63+I63+K63</f>
        <v>4137</v>
      </c>
      <c r="M63" s="134">
        <f>+H63-L63</f>
        <v>65863</v>
      </c>
      <c r="N63" s="134">
        <f>+IF(M64*12&lt;=416220.01,0,IF(M63*12&lt;=624329.01,(((M63*12-416220.01)*0.15)/12),IF((M63*12&lt;=867123.01),(31216+0.2*(M63*12-624329.01))/12,((79776+0.25*(M63*12-867123.01))/12))))-O63</f>
        <v>5368.4498333333331</v>
      </c>
      <c r="O63" s="134"/>
      <c r="P63" s="199">
        <v>125</v>
      </c>
      <c r="Q63" s="134">
        <f>+P63+N63+L63</f>
        <v>9630.4498333333322</v>
      </c>
      <c r="R63" s="204">
        <f>+H63-Q63</f>
        <v>60369.550166666668</v>
      </c>
    </row>
    <row r="64" spans="1:19" s="127" customFormat="1" ht="39.950000000000003" customHeight="1" x14ac:dyDescent="0.2">
      <c r="A64" s="224">
        <f>+A63+1</f>
        <v>27</v>
      </c>
      <c r="B64" s="116" t="s">
        <v>667</v>
      </c>
      <c r="C64" s="151" t="s">
        <v>399</v>
      </c>
      <c r="D64" s="197" t="s">
        <v>510</v>
      </c>
      <c r="E64" s="197" t="s">
        <v>205</v>
      </c>
      <c r="F64" s="198" t="s">
        <v>622</v>
      </c>
      <c r="G64" s="111" t="s">
        <v>674</v>
      </c>
      <c r="H64" s="204">
        <v>70000</v>
      </c>
      <c r="I64" s="134">
        <f>H64*2.87%</f>
        <v>2009</v>
      </c>
      <c r="J64" s="134">
        <f>+H64*3.04%</f>
        <v>2128</v>
      </c>
      <c r="K64" s="134"/>
      <c r="L64" s="134">
        <f>+J64+I64+K64</f>
        <v>4137</v>
      </c>
      <c r="M64" s="134">
        <f>+H64-L64</f>
        <v>65863</v>
      </c>
      <c r="N64" s="134">
        <f>+IF(M65*12&lt;=416220.01,0,IF(M64*12&lt;=624329.01,(((M64*12-416220.01)*0.15)/12),IF((M64*12&lt;=867123.01),(31216+0.2*(M64*12-624329.01))/12,((79776+0.25*(M64*12-867123.01))/12))))-O64</f>
        <v>5368.4498333333331</v>
      </c>
      <c r="O64" s="134"/>
      <c r="P64" s="199">
        <v>25</v>
      </c>
      <c r="Q64" s="134">
        <f>+P64+N64+L64</f>
        <v>9530.4498333333322</v>
      </c>
      <c r="R64" s="204">
        <f>+H64-Q64</f>
        <v>60469.550166666668</v>
      </c>
    </row>
    <row r="65" spans="1:19" s="127" customFormat="1" ht="39.950000000000003" customHeight="1" x14ac:dyDescent="0.2">
      <c r="A65" s="372" t="s">
        <v>122</v>
      </c>
      <c r="B65" s="373"/>
      <c r="C65" s="106"/>
      <c r="D65" s="106"/>
      <c r="E65" s="106"/>
      <c r="F65" s="106"/>
      <c r="G65" s="106"/>
      <c r="H65" s="107">
        <f>SUM(H63:H64)</f>
        <v>140000</v>
      </c>
      <c r="I65" s="107">
        <f t="shared" ref="I65:R65" si="23">SUM(I63:I64)</f>
        <v>4018</v>
      </c>
      <c r="J65" s="107">
        <f t="shared" si="23"/>
        <v>4256</v>
      </c>
      <c r="K65" s="107">
        <f t="shared" si="23"/>
        <v>0</v>
      </c>
      <c r="L65" s="107">
        <f t="shared" si="23"/>
        <v>8274</v>
      </c>
      <c r="M65" s="107">
        <f t="shared" si="23"/>
        <v>131726</v>
      </c>
      <c r="N65" s="107">
        <f t="shared" si="23"/>
        <v>10736.899666666666</v>
      </c>
      <c r="O65" s="107">
        <f t="shared" si="23"/>
        <v>0</v>
      </c>
      <c r="P65" s="107">
        <f t="shared" si="23"/>
        <v>150</v>
      </c>
      <c r="Q65" s="107">
        <f t="shared" si="23"/>
        <v>19160.899666666664</v>
      </c>
      <c r="R65" s="107">
        <f t="shared" si="23"/>
        <v>120839.10033333334</v>
      </c>
    </row>
    <row r="66" spans="1:19" s="127" customFormat="1" ht="39.950000000000003" customHeight="1" thickBot="1" x14ac:dyDescent="0.25">
      <c r="A66" s="213"/>
      <c r="B66" s="213"/>
      <c r="C66" s="213"/>
      <c r="D66" s="213"/>
      <c r="E66" s="213"/>
      <c r="F66" s="213"/>
      <c r="G66" s="213"/>
      <c r="J66" s="214"/>
      <c r="K66" s="214"/>
      <c r="L66" s="214"/>
      <c r="M66" s="214"/>
      <c r="N66" s="214"/>
      <c r="O66" s="214"/>
      <c r="P66" s="214"/>
      <c r="Q66" s="214"/>
      <c r="R66" s="214"/>
    </row>
    <row r="67" spans="1:19" s="124" customFormat="1" ht="39.950000000000003" customHeight="1" thickBot="1" x14ac:dyDescent="0.25">
      <c r="A67" s="194" t="s">
        <v>470</v>
      </c>
      <c r="B67" s="195"/>
      <c r="C67" s="195"/>
      <c r="D67" s="195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27"/>
    </row>
    <row r="68" spans="1:19" s="128" customFormat="1" ht="39.950000000000003" customHeight="1" x14ac:dyDescent="0.2">
      <c r="A68" s="196">
        <f>+A64+1</f>
        <v>28</v>
      </c>
      <c r="B68" s="115" t="s">
        <v>469</v>
      </c>
      <c r="C68" s="151" t="s">
        <v>400</v>
      </c>
      <c r="D68" s="197" t="s">
        <v>142</v>
      </c>
      <c r="E68" s="197" t="s">
        <v>205</v>
      </c>
      <c r="F68" s="208" t="s">
        <v>611</v>
      </c>
      <c r="G68" s="208" t="s">
        <v>650</v>
      </c>
      <c r="H68" s="204">
        <v>70000</v>
      </c>
      <c r="I68" s="134">
        <f>H68*2.87%</f>
        <v>2009</v>
      </c>
      <c r="J68" s="134">
        <f>+H68*3.04%</f>
        <v>2128</v>
      </c>
      <c r="K68" s="134"/>
      <c r="L68" s="134">
        <f>+J68+I68+K68</f>
        <v>4137</v>
      </c>
      <c r="M68" s="134">
        <f>+H68-L68</f>
        <v>65863</v>
      </c>
      <c r="N68" s="137">
        <f>+IF(M68*12&lt;=416220.01,0,IF(M68*12&lt;=624329.01,(((M68*12-416220.01)*0.15)/12),IF((M68*12&lt;=867123.01),(31216+0.2*(M68*12-624329.01))/12,((79776+0.25*(M68*12-867123.01))/12))))-O68</f>
        <v>5368.4498333333331</v>
      </c>
      <c r="O68" s="134">
        <v>0</v>
      </c>
      <c r="P68" s="199">
        <v>5950.36</v>
      </c>
      <c r="Q68" s="134">
        <f>+P68+N68+L68</f>
        <v>15455.809833333333</v>
      </c>
      <c r="R68" s="204">
        <f>+H68-Q68</f>
        <v>54544.190166666667</v>
      </c>
      <c r="S68" s="124"/>
    </row>
    <row r="69" spans="1:19" s="128" customFormat="1" ht="39.950000000000003" customHeight="1" x14ac:dyDescent="0.2">
      <c r="A69" s="372" t="s">
        <v>122</v>
      </c>
      <c r="B69" s="373"/>
      <c r="C69" s="106"/>
      <c r="D69" s="106"/>
      <c r="E69" s="106"/>
      <c r="F69" s="106"/>
      <c r="G69" s="106"/>
      <c r="H69" s="107">
        <f>SUM(H68)</f>
        <v>70000</v>
      </c>
      <c r="I69" s="107">
        <f t="shared" ref="I69:R69" si="24">SUM(I68)</f>
        <v>2009</v>
      </c>
      <c r="J69" s="107">
        <f t="shared" si="24"/>
        <v>2128</v>
      </c>
      <c r="K69" s="107">
        <f t="shared" si="24"/>
        <v>0</v>
      </c>
      <c r="L69" s="107">
        <f t="shared" si="24"/>
        <v>4137</v>
      </c>
      <c r="M69" s="107">
        <f t="shared" si="24"/>
        <v>65863</v>
      </c>
      <c r="N69" s="107">
        <f>SUM(N68)</f>
        <v>5368.4498333333331</v>
      </c>
      <c r="O69" s="107">
        <f t="shared" si="24"/>
        <v>0</v>
      </c>
      <c r="P69" s="107">
        <f t="shared" si="24"/>
        <v>5950.36</v>
      </c>
      <c r="Q69" s="107">
        <f t="shared" si="24"/>
        <v>15455.809833333333</v>
      </c>
      <c r="R69" s="107">
        <f t="shared" si="24"/>
        <v>54544.190166666667</v>
      </c>
      <c r="S69" s="124"/>
    </row>
    <row r="70" spans="1:19" s="128" customFormat="1" ht="39.950000000000003" customHeight="1" x14ac:dyDescent="0.2">
      <c r="A70" s="213"/>
      <c r="B70" s="213"/>
      <c r="C70" s="213"/>
      <c r="D70" s="213"/>
      <c r="E70" s="213"/>
      <c r="F70" s="213"/>
      <c r="G70" s="213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4"/>
    </row>
    <row r="71" spans="1:19" s="128" customFormat="1" ht="39.950000000000003" customHeight="1" thickBot="1" x14ac:dyDescent="0.25">
      <c r="A71" s="213"/>
      <c r="B71" s="213"/>
      <c r="C71" s="213"/>
      <c r="D71" s="213"/>
      <c r="E71" s="213"/>
      <c r="F71" s="213"/>
      <c r="G71" s="213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4"/>
    </row>
    <row r="72" spans="1:19" s="124" customFormat="1" ht="39.950000000000003" customHeight="1" thickBot="1" x14ac:dyDescent="0.25">
      <c r="A72" s="194" t="s">
        <v>187</v>
      </c>
      <c r="B72" s="195"/>
      <c r="C72" s="195"/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  <c r="O72" s="195"/>
      <c r="P72" s="195"/>
      <c r="Q72" s="195"/>
      <c r="R72" s="195"/>
      <c r="S72" s="104"/>
    </row>
    <row r="73" spans="1:19" s="127" customFormat="1" ht="39.950000000000003" customHeight="1" x14ac:dyDescent="0.2">
      <c r="A73" s="200">
        <f>+A68+1</f>
        <v>29</v>
      </c>
      <c r="B73" s="115" t="s">
        <v>360</v>
      </c>
      <c r="C73" s="151" t="s">
        <v>400</v>
      </c>
      <c r="D73" s="197" t="s">
        <v>142</v>
      </c>
      <c r="E73" s="197" t="s">
        <v>205</v>
      </c>
      <c r="F73" s="208" t="s">
        <v>676</v>
      </c>
      <c r="G73" s="208" t="s">
        <v>675</v>
      </c>
      <c r="H73" s="204">
        <v>70000</v>
      </c>
      <c r="I73" s="137">
        <f>H73*2.87%</f>
        <v>2009</v>
      </c>
      <c r="J73" s="137">
        <f>+H73*3.04%</f>
        <v>2128</v>
      </c>
      <c r="K73" s="137"/>
      <c r="L73" s="137">
        <f>+J73+I73+K73</f>
        <v>4137</v>
      </c>
      <c r="M73" s="137">
        <f>+H73-L73</f>
        <v>65863</v>
      </c>
      <c r="N73" s="137">
        <f>+IF(M73*12&lt;=416220.01,0,IF(M73*12&lt;=624329.01,(((M73*12-416220.01)*0.15)/12),IF((M73*12&lt;=867123.01),(31216+0.2*(M73*12-624329.01))/12,((79776+0.25*(M73*12-867123.01))/12))))-O73</f>
        <v>5368.4498333333331</v>
      </c>
      <c r="O73" s="137"/>
      <c r="P73" s="199">
        <v>6436.33</v>
      </c>
      <c r="Q73" s="134">
        <f>+P73+N73+L73</f>
        <v>15941.779833333334</v>
      </c>
      <c r="R73" s="199">
        <f>+H73-Q73</f>
        <v>54058.220166666666</v>
      </c>
    </row>
    <row r="74" spans="1:19" s="214" customFormat="1" ht="39.950000000000003" customHeight="1" x14ac:dyDescent="0.2">
      <c r="A74" s="225">
        <f>+A73+1</f>
        <v>30</v>
      </c>
      <c r="B74" s="115" t="s">
        <v>616</v>
      </c>
      <c r="C74" s="151" t="s">
        <v>399</v>
      </c>
      <c r="D74" s="197" t="s">
        <v>142</v>
      </c>
      <c r="E74" s="197" t="s">
        <v>205</v>
      </c>
      <c r="F74" s="120" t="s">
        <v>617</v>
      </c>
      <c r="G74" s="120" t="s">
        <v>651</v>
      </c>
      <c r="H74" s="199">
        <v>70000</v>
      </c>
      <c r="I74" s="137">
        <f>H74*2.87%</f>
        <v>2009</v>
      </c>
      <c r="J74" s="137">
        <f>+H74*3.04%</f>
        <v>2128</v>
      </c>
      <c r="K74" s="137">
        <v>3430.92</v>
      </c>
      <c r="L74" s="137">
        <f>+J74+I74+K74</f>
        <v>7567.92</v>
      </c>
      <c r="M74" s="137">
        <f>+H74-L74</f>
        <v>62432.08</v>
      </c>
      <c r="N74" s="137">
        <f>+IF(M74*12&lt;=416220.01,0,IF(M74*12&lt;=624329.01,(((M74*12-416220.01)*0.15)/12),IF((M74*12&lt;=867123.01),(31216+0.2*(M74*12-624329.01))/12,((79776+0.25*(M74*12-867123.01))/12))))-O74</f>
        <v>4682.265833333332</v>
      </c>
      <c r="O74" s="137"/>
      <c r="P74" s="199">
        <v>2625</v>
      </c>
      <c r="Q74" s="134">
        <f>+P74+N74+L74</f>
        <v>14875.185833333333</v>
      </c>
      <c r="R74" s="199">
        <f>+H74-Q74</f>
        <v>55124.814166666663</v>
      </c>
      <c r="S74" s="127"/>
    </row>
    <row r="75" spans="1:19" s="214" customFormat="1" ht="39.950000000000003" customHeight="1" x14ac:dyDescent="0.2">
      <c r="A75" s="225">
        <f>+A74+1</f>
        <v>31</v>
      </c>
      <c r="B75" s="226" t="s">
        <v>385</v>
      </c>
      <c r="C75" s="150" t="s">
        <v>400</v>
      </c>
      <c r="D75" s="197" t="s">
        <v>142</v>
      </c>
      <c r="E75" s="109" t="s">
        <v>205</v>
      </c>
      <c r="F75" s="208" t="s">
        <v>676</v>
      </c>
      <c r="G75" s="208" t="s">
        <v>675</v>
      </c>
      <c r="H75" s="103">
        <v>70000</v>
      </c>
      <c r="I75" s="103">
        <f>H75*2.87%</f>
        <v>2009</v>
      </c>
      <c r="J75" s="103">
        <f>+H75*3.04%</f>
        <v>2128</v>
      </c>
      <c r="K75" s="103">
        <v>1715.46</v>
      </c>
      <c r="L75" s="115">
        <f>+J75+I75+K75</f>
        <v>5852.46</v>
      </c>
      <c r="M75" s="115">
        <f>+H75-L75</f>
        <v>64147.54</v>
      </c>
      <c r="N75" s="137">
        <f>+IF(M75*12&lt;=416220.01,0,IF(M75*12&lt;=624329.01,(((M75*12-416220.01)*0.15)/12),IF((M75*12&lt;=867123.01),(31216+0.2*(M75*12-624329.01))/12,((79776+0.25*(M75*12-867123.01))/12))))-O75</f>
        <v>5025.3578333333326</v>
      </c>
      <c r="O75" s="115">
        <v>0</v>
      </c>
      <c r="P75" s="207">
        <v>125</v>
      </c>
      <c r="Q75" s="115">
        <f>+P75+N75+L75</f>
        <v>11002.817833333333</v>
      </c>
      <c r="R75" s="207">
        <f>+H75-Q75</f>
        <v>58997.182166666666</v>
      </c>
      <c r="S75" s="127"/>
    </row>
    <row r="76" spans="1:19" s="127" customFormat="1" ht="39.950000000000003" customHeight="1" x14ac:dyDescent="0.2">
      <c r="A76" s="225">
        <f>+A75+1</f>
        <v>32</v>
      </c>
      <c r="B76" s="226" t="s">
        <v>471</v>
      </c>
      <c r="C76" s="150" t="s">
        <v>400</v>
      </c>
      <c r="D76" s="197" t="s">
        <v>142</v>
      </c>
      <c r="E76" s="109" t="s">
        <v>205</v>
      </c>
      <c r="F76" s="208" t="s">
        <v>612</v>
      </c>
      <c r="G76" s="208" t="s">
        <v>650</v>
      </c>
      <c r="H76" s="204">
        <v>70000</v>
      </c>
      <c r="I76" s="137">
        <f>H76*2.87%</f>
        <v>2009</v>
      </c>
      <c r="J76" s="137">
        <f>+H76*3.04%</f>
        <v>2128</v>
      </c>
      <c r="K76" s="137"/>
      <c r="L76" s="134">
        <f>+J76+I76+K76</f>
        <v>4137</v>
      </c>
      <c r="M76" s="134">
        <f>+H76-L76</f>
        <v>65863</v>
      </c>
      <c r="N76" s="134">
        <f>+IF(M76*12&lt;=416220.01,0,IF(M76*12&lt;=624329.01,(((M76*12-416220.01)*0.15)/12),IF((M76*12&lt;=867123.01),(31216+0.2*(M76*12-624329.01))/12,((79776+0.25*(M76*12-867123.01))/12))))-O76</f>
        <v>5368.4498333333331</v>
      </c>
      <c r="O76" s="134">
        <v>0</v>
      </c>
      <c r="P76" s="204">
        <v>3139.52</v>
      </c>
      <c r="Q76" s="134">
        <f>+P76+N76+L76</f>
        <v>12644.969833333333</v>
      </c>
      <c r="R76" s="199">
        <f>+H76-Q76</f>
        <v>57355.030166666664</v>
      </c>
    </row>
    <row r="77" spans="1:19" s="127" customFormat="1" ht="39.950000000000003" customHeight="1" x14ac:dyDescent="0.2">
      <c r="A77" s="372" t="s">
        <v>122</v>
      </c>
      <c r="B77" s="373"/>
      <c r="C77" s="106"/>
      <c r="D77" s="106"/>
      <c r="E77" s="106"/>
      <c r="F77" s="106"/>
      <c r="G77" s="106"/>
      <c r="H77" s="107">
        <f>SUM(H73:H76)</f>
        <v>280000</v>
      </c>
      <c r="I77" s="107">
        <f t="shared" ref="I77:R77" si="25">SUM(I73:I76)</f>
        <v>8036</v>
      </c>
      <c r="J77" s="107">
        <f t="shared" si="25"/>
        <v>8512</v>
      </c>
      <c r="K77" s="107">
        <f t="shared" si="25"/>
        <v>5146.38</v>
      </c>
      <c r="L77" s="107">
        <f t="shared" si="25"/>
        <v>21694.38</v>
      </c>
      <c r="M77" s="107">
        <f t="shared" si="25"/>
        <v>258305.62</v>
      </c>
      <c r="N77" s="107">
        <f t="shared" si="25"/>
        <v>20444.523333333331</v>
      </c>
      <c r="O77" s="107">
        <f t="shared" si="25"/>
        <v>0</v>
      </c>
      <c r="P77" s="107">
        <f t="shared" si="25"/>
        <v>12325.85</v>
      </c>
      <c r="Q77" s="107">
        <f t="shared" si="25"/>
        <v>54464.753333333327</v>
      </c>
      <c r="R77" s="107">
        <f t="shared" si="25"/>
        <v>225535.24666666664</v>
      </c>
    </row>
    <row r="78" spans="1:19" s="127" customFormat="1" ht="39.950000000000003" customHeight="1" thickBot="1" x14ac:dyDescent="0.25">
      <c r="A78" s="213"/>
      <c r="B78" s="213"/>
      <c r="C78" s="213"/>
      <c r="D78" s="213"/>
      <c r="E78" s="213"/>
      <c r="F78" s="213"/>
      <c r="G78" s="213"/>
    </row>
    <row r="79" spans="1:19" s="214" customFormat="1" ht="39.950000000000003" customHeight="1" thickBot="1" x14ac:dyDescent="0.25">
      <c r="A79" s="194" t="s">
        <v>154</v>
      </c>
      <c r="B79" s="195"/>
      <c r="C79" s="195"/>
      <c r="D79" s="195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  <c r="Q79" s="195"/>
      <c r="R79" s="195"/>
      <c r="S79" s="127"/>
    </row>
    <row r="80" spans="1:19" s="214" customFormat="1" ht="39.950000000000003" customHeight="1" x14ac:dyDescent="0.2">
      <c r="A80" s="200">
        <f>+A76+1</f>
        <v>33</v>
      </c>
      <c r="B80" s="115" t="s">
        <v>145</v>
      </c>
      <c r="C80" s="151" t="s">
        <v>399</v>
      </c>
      <c r="D80" s="197" t="s">
        <v>504</v>
      </c>
      <c r="E80" s="197" t="s">
        <v>205</v>
      </c>
      <c r="F80" s="198" t="s">
        <v>624</v>
      </c>
      <c r="G80" s="198" t="s">
        <v>681</v>
      </c>
      <c r="H80" s="204">
        <v>155000</v>
      </c>
      <c r="I80" s="137">
        <f>H80*2.87%</f>
        <v>4448.5</v>
      </c>
      <c r="J80" s="137">
        <f>+H80*3.04%</f>
        <v>4712</v>
      </c>
      <c r="K80" s="137"/>
      <c r="L80" s="134">
        <f>+J80+I80+K80</f>
        <v>9160.5</v>
      </c>
      <c r="M80" s="134">
        <f>+H80-L80</f>
        <v>145839.5</v>
      </c>
      <c r="N80" s="134">
        <f>+IF(M80*12&lt;=416220.01,0,IF(M80*12&lt;=624329.01,(((M80*12-416220.01)*0.15)/12),IF((M80*12&lt;=867123.01),(31216+0.2*(M80*12-624329.01))/12,((79776+0.25*(M80*12-867123.01))/12))))-O80</f>
        <v>25042.812291666665</v>
      </c>
      <c r="O80" s="134">
        <v>0</v>
      </c>
      <c r="P80" s="199">
        <v>25</v>
      </c>
      <c r="Q80" s="134">
        <f>+P80+N80+L80</f>
        <v>34228.312291666662</v>
      </c>
      <c r="R80" s="199">
        <f>+H80-Q80</f>
        <v>120771.68770833334</v>
      </c>
      <c r="S80" s="127"/>
    </row>
    <row r="81" spans="1:19" s="124" customFormat="1" ht="39.950000000000003" customHeight="1" x14ac:dyDescent="0.2">
      <c r="A81" s="225">
        <f>+A80+1</f>
        <v>34</v>
      </c>
      <c r="B81" s="226" t="s">
        <v>668</v>
      </c>
      <c r="C81" s="150" t="s">
        <v>400</v>
      </c>
      <c r="D81" s="197" t="s">
        <v>510</v>
      </c>
      <c r="E81" s="109" t="s">
        <v>205</v>
      </c>
      <c r="F81" s="208" t="s">
        <v>622</v>
      </c>
      <c r="G81" s="208" t="s">
        <v>674</v>
      </c>
      <c r="H81" s="204">
        <v>70000</v>
      </c>
      <c r="I81" s="137">
        <v>2009</v>
      </c>
      <c r="J81" s="137">
        <v>2128</v>
      </c>
      <c r="K81" s="137">
        <v>0</v>
      </c>
      <c r="L81" s="134">
        <v>4137</v>
      </c>
      <c r="M81" s="134">
        <v>65863</v>
      </c>
      <c r="N81" s="134">
        <v>5368.4498333333331</v>
      </c>
      <c r="O81" s="134">
        <v>0</v>
      </c>
      <c r="P81" s="199">
        <v>25</v>
      </c>
      <c r="Q81" s="134">
        <v>9530.4498333333322</v>
      </c>
      <c r="R81" s="199">
        <v>60469.550166666668</v>
      </c>
    </row>
    <row r="82" spans="1:19" s="127" customFormat="1" ht="39.950000000000003" customHeight="1" x14ac:dyDescent="0.2">
      <c r="A82" s="372" t="s">
        <v>122</v>
      </c>
      <c r="B82" s="373"/>
      <c r="C82" s="106"/>
      <c r="D82" s="106"/>
      <c r="E82" s="106"/>
      <c r="F82" s="106"/>
      <c r="G82" s="106"/>
      <c r="H82" s="107">
        <f>SUM(H80:H81)</f>
        <v>225000</v>
      </c>
      <c r="I82" s="107">
        <f t="shared" ref="I82:R82" si="26">SUM(I80:I81)</f>
        <v>6457.5</v>
      </c>
      <c r="J82" s="107">
        <f t="shared" si="26"/>
        <v>6840</v>
      </c>
      <c r="K82" s="107">
        <f t="shared" si="26"/>
        <v>0</v>
      </c>
      <c r="L82" s="107">
        <f t="shared" si="26"/>
        <v>13297.5</v>
      </c>
      <c r="M82" s="107">
        <f t="shared" si="26"/>
        <v>211702.5</v>
      </c>
      <c r="N82" s="107">
        <f t="shared" si="26"/>
        <v>30411.262124999997</v>
      </c>
      <c r="O82" s="107">
        <f t="shared" si="26"/>
        <v>0</v>
      </c>
      <c r="P82" s="107">
        <f t="shared" si="26"/>
        <v>50</v>
      </c>
      <c r="Q82" s="107">
        <f t="shared" si="26"/>
        <v>43758.762124999994</v>
      </c>
      <c r="R82" s="107">
        <f t="shared" si="26"/>
        <v>181241.23787499999</v>
      </c>
    </row>
    <row r="83" spans="1:19" s="127" customFormat="1" ht="39.950000000000003" customHeight="1" thickBot="1" x14ac:dyDescent="0.25">
      <c r="A83" s="213"/>
      <c r="B83" s="213"/>
      <c r="C83" s="213"/>
      <c r="D83" s="213"/>
      <c r="E83" s="213"/>
      <c r="F83" s="213"/>
      <c r="G83" s="213"/>
    </row>
    <row r="84" spans="1:19" s="127" customFormat="1" ht="39.950000000000003" customHeight="1" thickBot="1" x14ac:dyDescent="0.25">
      <c r="A84" s="194"/>
      <c r="B84" s="195"/>
      <c r="C84" s="195"/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</row>
    <row r="85" spans="1:19" s="127" customFormat="1" ht="39.950000000000003" customHeight="1" thickBot="1" x14ac:dyDescent="0.25">
      <c r="A85" s="194" t="s">
        <v>526</v>
      </c>
      <c r="B85" s="195"/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</row>
    <row r="86" spans="1:19" s="127" customFormat="1" ht="39.950000000000003" customHeight="1" x14ac:dyDescent="0.2">
      <c r="A86" s="200">
        <f>+A81+1</f>
        <v>35</v>
      </c>
      <c r="B86" s="201" t="s">
        <v>379</v>
      </c>
      <c r="C86" s="151" t="s">
        <v>399</v>
      </c>
      <c r="D86" s="175" t="s">
        <v>142</v>
      </c>
      <c r="E86" s="197" t="s">
        <v>205</v>
      </c>
      <c r="F86" s="202" t="s">
        <v>636</v>
      </c>
      <c r="G86" s="202" t="s">
        <v>693</v>
      </c>
      <c r="H86" s="137">
        <v>70000</v>
      </c>
      <c r="I86" s="137">
        <f>H86*2.87%</f>
        <v>2009</v>
      </c>
      <c r="J86" s="137">
        <f>+H86*3.04%</f>
        <v>2128</v>
      </c>
      <c r="K86" s="137"/>
      <c r="L86" s="134">
        <f>+J86+I86+K86</f>
        <v>4137</v>
      </c>
      <c r="M86" s="134">
        <f>+H86-L86</f>
        <v>65863</v>
      </c>
      <c r="N86" s="134">
        <f>+IF(M86*12&lt;=416220.01,0,IF(M86*12&lt;=624329.01,(((M86*12-416220.01)*0.15)/12),IF((M86*12&lt;=867123.01),(31216+0.2*(M86*12-624329.01))/12,((79776+0.25*(M86*12-867123.01))/12))))</f>
        <v>5368.4498333333331</v>
      </c>
      <c r="O86" s="134"/>
      <c r="P86" s="199">
        <v>1025</v>
      </c>
      <c r="Q86" s="134">
        <f>+P86+N86+L86</f>
        <v>10530.449833333332</v>
      </c>
      <c r="R86" s="199">
        <f>+H86-Q86</f>
        <v>59469.550166666668</v>
      </c>
    </row>
    <row r="87" spans="1:19" s="127" customFormat="1" ht="39.950000000000003" customHeight="1" thickBot="1" x14ac:dyDescent="0.25">
      <c r="A87" s="372" t="s">
        <v>122</v>
      </c>
      <c r="B87" s="373"/>
      <c r="C87" s="106"/>
      <c r="D87" s="106"/>
      <c r="E87" s="106"/>
      <c r="F87" s="106"/>
      <c r="G87" s="106"/>
      <c r="H87" s="107">
        <f>SUM(H86)</f>
        <v>70000</v>
      </c>
      <c r="I87" s="107">
        <f t="shared" ref="I87:R87" si="27">SUM(I86)</f>
        <v>2009</v>
      </c>
      <c r="J87" s="107">
        <f t="shared" si="27"/>
        <v>2128</v>
      </c>
      <c r="K87" s="107">
        <f t="shared" si="27"/>
        <v>0</v>
      </c>
      <c r="L87" s="107">
        <f t="shared" si="27"/>
        <v>4137</v>
      </c>
      <c r="M87" s="107">
        <f t="shared" si="27"/>
        <v>65863</v>
      </c>
      <c r="N87" s="107">
        <f t="shared" si="27"/>
        <v>5368.4498333333331</v>
      </c>
      <c r="O87" s="107">
        <f t="shared" si="27"/>
        <v>0</v>
      </c>
      <c r="P87" s="107">
        <f t="shared" si="27"/>
        <v>1025</v>
      </c>
      <c r="Q87" s="107">
        <f t="shared" si="27"/>
        <v>10530.449833333332</v>
      </c>
      <c r="R87" s="107">
        <f t="shared" si="27"/>
        <v>59469.550166666668</v>
      </c>
    </row>
    <row r="88" spans="1:19" s="127" customFormat="1" ht="39.950000000000003" customHeight="1" thickBot="1" x14ac:dyDescent="0.25">
      <c r="A88" s="194" t="s">
        <v>157</v>
      </c>
      <c r="B88" s="195"/>
      <c r="C88" s="195"/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5"/>
      <c r="Q88" s="195"/>
      <c r="R88" s="195"/>
    </row>
    <row r="89" spans="1:19" s="127" customFormat="1" ht="39.950000000000003" customHeight="1" x14ac:dyDescent="0.2">
      <c r="A89" s="196">
        <f>+A86+1</f>
        <v>36</v>
      </c>
      <c r="B89" s="115" t="s">
        <v>604</v>
      </c>
      <c r="C89" s="151" t="s">
        <v>400</v>
      </c>
      <c r="D89" s="197" t="s">
        <v>142</v>
      </c>
      <c r="E89" s="197" t="s">
        <v>205</v>
      </c>
      <c r="F89" s="208" t="s">
        <v>605</v>
      </c>
      <c r="G89" s="208" t="s">
        <v>648</v>
      </c>
      <c r="H89" s="204">
        <v>70000</v>
      </c>
      <c r="I89" s="134">
        <f>H89*2.87%</f>
        <v>2009</v>
      </c>
      <c r="J89" s="134">
        <f>+H89*3.04%</f>
        <v>2128</v>
      </c>
      <c r="K89" s="134"/>
      <c r="L89" s="134">
        <f>+J89+I89+K89</f>
        <v>4137</v>
      </c>
      <c r="M89" s="134">
        <f>+H89-L89</f>
        <v>65863</v>
      </c>
      <c r="N89" s="134">
        <v>5012.8</v>
      </c>
      <c r="O89" s="134"/>
      <c r="P89" s="204">
        <v>25</v>
      </c>
      <c r="Q89" s="134">
        <f>+P89+N89+L89</f>
        <v>9174.7999999999993</v>
      </c>
      <c r="R89" s="204">
        <f>+H89-Q89</f>
        <v>60825.2</v>
      </c>
    </row>
    <row r="90" spans="1:19" s="127" customFormat="1" ht="39.950000000000003" customHeight="1" x14ac:dyDescent="0.2">
      <c r="A90" s="372" t="s">
        <v>122</v>
      </c>
      <c r="B90" s="373"/>
      <c r="C90" s="106"/>
      <c r="D90" s="106"/>
      <c r="E90" s="106"/>
      <c r="F90" s="106"/>
      <c r="G90" s="106"/>
      <c r="H90" s="107">
        <f>SUM(H89)</f>
        <v>70000</v>
      </c>
      <c r="I90" s="107">
        <f t="shared" ref="I90:R90" si="28">SUM(I89)</f>
        <v>2009</v>
      </c>
      <c r="J90" s="107">
        <f t="shared" si="28"/>
        <v>2128</v>
      </c>
      <c r="K90" s="107">
        <f t="shared" si="28"/>
        <v>0</v>
      </c>
      <c r="L90" s="107">
        <f t="shared" si="28"/>
        <v>4137</v>
      </c>
      <c r="M90" s="107">
        <f t="shared" si="28"/>
        <v>65863</v>
      </c>
      <c r="N90" s="107">
        <f t="shared" si="28"/>
        <v>5012.8</v>
      </c>
      <c r="O90" s="107">
        <f t="shared" si="28"/>
        <v>0</v>
      </c>
      <c r="P90" s="107">
        <f t="shared" si="28"/>
        <v>25</v>
      </c>
      <c r="Q90" s="107">
        <f t="shared" si="28"/>
        <v>9174.7999999999993</v>
      </c>
      <c r="R90" s="107">
        <f t="shared" si="28"/>
        <v>60825.2</v>
      </c>
    </row>
    <row r="91" spans="1:19" s="127" customFormat="1" ht="39.950000000000003" customHeight="1" x14ac:dyDescent="0.2">
      <c r="A91" s="213"/>
      <c r="B91" s="213"/>
      <c r="C91" s="213"/>
      <c r="D91" s="213"/>
      <c r="E91" s="213"/>
      <c r="F91" s="213"/>
      <c r="G91" s="213"/>
    </row>
    <row r="92" spans="1:19" s="214" customFormat="1" ht="39.950000000000003" customHeight="1" thickBot="1" x14ac:dyDescent="0.25">
      <c r="A92" s="213"/>
      <c r="B92" s="213"/>
      <c r="C92" s="213"/>
      <c r="D92" s="213"/>
      <c r="E92" s="213"/>
      <c r="F92" s="127"/>
      <c r="G92" s="213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</row>
    <row r="93" spans="1:19" s="214" customFormat="1" ht="39.950000000000003" customHeight="1" thickBot="1" x14ac:dyDescent="0.25">
      <c r="A93" s="194" t="s">
        <v>159</v>
      </c>
      <c r="B93" s="195"/>
      <c r="C93" s="195"/>
      <c r="D93" s="195"/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27"/>
    </row>
    <row r="94" spans="1:19" s="127" customFormat="1" ht="39.950000000000003" customHeight="1" x14ac:dyDescent="0.2">
      <c r="A94" s="196">
        <f>+A89+1</f>
        <v>37</v>
      </c>
      <c r="B94" s="115" t="s">
        <v>428</v>
      </c>
      <c r="C94" s="151" t="s">
        <v>399</v>
      </c>
      <c r="D94" s="197" t="s">
        <v>142</v>
      </c>
      <c r="E94" s="197" t="s">
        <v>205</v>
      </c>
      <c r="F94" s="208" t="s">
        <v>619</v>
      </c>
      <c r="G94" s="208" t="s">
        <v>658</v>
      </c>
      <c r="H94" s="204">
        <v>70000</v>
      </c>
      <c r="I94" s="134">
        <f>H94*2.87%</f>
        <v>2009</v>
      </c>
      <c r="J94" s="134">
        <f>+H94*3.04%</f>
        <v>2128</v>
      </c>
      <c r="K94" s="134"/>
      <c r="L94" s="134">
        <f>+J94+I94+K94</f>
        <v>4137</v>
      </c>
      <c r="M94" s="134">
        <f>+H94-L94</f>
        <v>65863</v>
      </c>
      <c r="N94" s="134">
        <f>+IF(M94*12&lt;=416220.01,0,IF(M94*12&lt;=624329.01,(((M94*12-416220.01)*0.15)/12),IF((M94*12&lt;=867123.01),(31216+0.2*(M94*12-624329.01))/12,((79776+0.25*(M94*12-867123.01))/12))))</f>
        <v>5368.4498333333331</v>
      </c>
      <c r="O94" s="134"/>
      <c r="P94" s="199">
        <f>25+100</f>
        <v>125</v>
      </c>
      <c r="Q94" s="134">
        <f>+P94+N94+L94</f>
        <v>9630.4498333333322</v>
      </c>
      <c r="R94" s="204">
        <f>+H94-Q94</f>
        <v>60369.550166666668</v>
      </c>
    </row>
    <row r="95" spans="1:19" s="127" customFormat="1" ht="39.950000000000003" customHeight="1" x14ac:dyDescent="0.2">
      <c r="A95" s="372" t="s">
        <v>122</v>
      </c>
      <c r="B95" s="373"/>
      <c r="C95" s="106"/>
      <c r="D95" s="106"/>
      <c r="E95" s="106"/>
      <c r="F95" s="106"/>
      <c r="G95" s="106"/>
      <c r="H95" s="107">
        <f>SUM(H94)</f>
        <v>70000</v>
      </c>
      <c r="I95" s="107">
        <f t="shared" ref="I95:R95" si="29">SUM(I94)</f>
        <v>2009</v>
      </c>
      <c r="J95" s="107">
        <f t="shared" si="29"/>
        <v>2128</v>
      </c>
      <c r="K95" s="107">
        <f t="shared" si="29"/>
        <v>0</v>
      </c>
      <c r="L95" s="107">
        <f t="shared" si="29"/>
        <v>4137</v>
      </c>
      <c r="M95" s="107">
        <f t="shared" si="29"/>
        <v>65863</v>
      </c>
      <c r="N95" s="107">
        <f t="shared" si="29"/>
        <v>5368.4498333333331</v>
      </c>
      <c r="O95" s="107">
        <f t="shared" si="29"/>
        <v>0</v>
      </c>
      <c r="P95" s="107">
        <f t="shared" si="29"/>
        <v>125</v>
      </c>
      <c r="Q95" s="107">
        <f t="shared" si="29"/>
        <v>9630.4498333333322</v>
      </c>
      <c r="R95" s="107">
        <f t="shared" si="29"/>
        <v>60369.550166666668</v>
      </c>
    </row>
    <row r="96" spans="1:19" s="104" customFormat="1" ht="39.950000000000003" customHeight="1" thickBot="1" x14ac:dyDescent="0.25">
      <c r="A96" s="213"/>
      <c r="B96" s="213"/>
      <c r="C96" s="213"/>
      <c r="D96" s="213"/>
      <c r="E96" s="213"/>
      <c r="F96" s="213"/>
      <c r="G96" s="213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38"/>
    </row>
    <row r="97" spans="1:19" s="127" customFormat="1" ht="39.950000000000003" customHeight="1" thickBot="1" x14ac:dyDescent="0.25">
      <c r="A97" s="194" t="s">
        <v>160</v>
      </c>
      <c r="B97" s="195"/>
      <c r="C97" s="195"/>
      <c r="D97" s="195"/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</row>
    <row r="98" spans="1:19" s="127" customFormat="1" ht="39.950000000000003" customHeight="1" x14ac:dyDescent="0.2">
      <c r="A98" s="196">
        <f>+A94+1</f>
        <v>38</v>
      </c>
      <c r="B98" s="115" t="s">
        <v>413</v>
      </c>
      <c r="C98" s="151" t="s">
        <v>400</v>
      </c>
      <c r="D98" s="197" t="s">
        <v>142</v>
      </c>
      <c r="E98" s="197" t="s">
        <v>205</v>
      </c>
      <c r="F98" s="120" t="s">
        <v>605</v>
      </c>
      <c r="G98" s="120" t="s">
        <v>648</v>
      </c>
      <c r="H98" s="204">
        <v>70000</v>
      </c>
      <c r="I98" s="134">
        <f>H98*2.87%</f>
        <v>2009</v>
      </c>
      <c r="J98" s="134">
        <f>+H98*3.04%</f>
        <v>2128</v>
      </c>
      <c r="K98" s="134"/>
      <c r="L98" s="134">
        <f>+J98+I98+K98</f>
        <v>4137</v>
      </c>
      <c r="M98" s="134">
        <f>+H98-L98</f>
        <v>65863</v>
      </c>
      <c r="N98" s="134">
        <f>+IF(M98*12&lt;=416220.01,0,IF(M98*12&lt;=624329.01,(((M98*12-416220.01)*0.15)/12),IF((M98*12&lt;=867123.01),(31216+0.2*(M98*12-624329.01))/12,((79776+0.25*(M98*12-867123.01))/12))))</f>
        <v>5368.4498333333331</v>
      </c>
      <c r="O98" s="134"/>
      <c r="P98" s="199">
        <v>125</v>
      </c>
      <c r="Q98" s="134">
        <f>+P98+N98+L98</f>
        <v>9630.4498333333322</v>
      </c>
      <c r="R98" s="204">
        <f>+H98-Q98</f>
        <v>60369.550166666668</v>
      </c>
    </row>
    <row r="99" spans="1:19" s="127" customFormat="1" ht="39.950000000000003" customHeight="1" x14ac:dyDescent="0.2">
      <c r="A99" s="196">
        <f>+A98+1</f>
        <v>39</v>
      </c>
      <c r="B99" s="115" t="s">
        <v>427</v>
      </c>
      <c r="C99" s="151" t="s">
        <v>400</v>
      </c>
      <c r="D99" s="197" t="s">
        <v>142</v>
      </c>
      <c r="E99" s="197" t="s">
        <v>205</v>
      </c>
      <c r="F99" s="208" t="s">
        <v>619</v>
      </c>
      <c r="G99" s="208" t="s">
        <v>658</v>
      </c>
      <c r="H99" s="204">
        <v>70000</v>
      </c>
      <c r="I99" s="134">
        <f>H99*2.87%</f>
        <v>2009</v>
      </c>
      <c r="J99" s="134">
        <f>+H99*3.04%</f>
        <v>2128</v>
      </c>
      <c r="K99" s="134"/>
      <c r="L99" s="134">
        <f>+J99+I99+K99</f>
        <v>4137</v>
      </c>
      <c r="M99" s="134">
        <f>+H99-L99</f>
        <v>65863</v>
      </c>
      <c r="N99" s="134">
        <f>+IF(M99*12&lt;=416220.01,0,IF(M99*12&lt;=624329.01,(((M99*12-416220.01)*0.15)/12),IF((M99*12&lt;=867123.01),(31216+0.2*(M99*12-624329.01))/12,((79776+0.25*(M99*12-867123.01))/12))))</f>
        <v>5368.4498333333331</v>
      </c>
      <c r="O99" s="134"/>
      <c r="P99" s="199">
        <v>125</v>
      </c>
      <c r="Q99" s="134">
        <f>+P99+N99+L99</f>
        <v>9630.4498333333322</v>
      </c>
      <c r="R99" s="204">
        <f>+H99-Q99</f>
        <v>60369.550166666668</v>
      </c>
    </row>
    <row r="100" spans="1:19" s="127" customFormat="1" ht="39.950000000000003" customHeight="1" x14ac:dyDescent="0.2">
      <c r="A100" s="200">
        <f>+A99+1</f>
        <v>40</v>
      </c>
      <c r="B100" s="103" t="s">
        <v>669</v>
      </c>
      <c r="C100" s="155" t="s">
        <v>400</v>
      </c>
      <c r="D100" s="223" t="s">
        <v>510</v>
      </c>
      <c r="E100" s="223" t="s">
        <v>205</v>
      </c>
      <c r="F100" s="198" t="s">
        <v>622</v>
      </c>
      <c r="G100" s="208" t="s">
        <v>675</v>
      </c>
      <c r="H100" s="204">
        <v>70000</v>
      </c>
      <c r="I100" s="134">
        <f>H100*2.87%</f>
        <v>2009</v>
      </c>
      <c r="J100" s="134">
        <f>+H100*3.04%</f>
        <v>2128</v>
      </c>
      <c r="K100" s="134"/>
      <c r="L100" s="134">
        <f>+J100+I100+K100</f>
        <v>4137</v>
      </c>
      <c r="M100" s="134">
        <f>+H100-L100</f>
        <v>65863</v>
      </c>
      <c r="N100" s="134">
        <f>+IF(M100*12&lt;=416220.01,0,IF(M100*12&lt;=624329.01,(((M100*12-416220.01)*0.15)/12),IF((M100*12&lt;=867123.01),(31216+0.2*(M100*12-624329.01))/12,((79776+0.25*(M100*12-867123.01))/12))))</f>
        <v>5368.4498333333331</v>
      </c>
      <c r="O100" s="134"/>
      <c r="P100" s="199">
        <v>2065</v>
      </c>
      <c r="Q100" s="134">
        <f>+P100+N100+L100</f>
        <v>11570.449833333332</v>
      </c>
      <c r="R100" s="204">
        <f>+H100-Q100</f>
        <v>58429.550166666668</v>
      </c>
    </row>
    <row r="101" spans="1:19" s="104" customFormat="1" ht="39.950000000000003" customHeight="1" thickBot="1" x14ac:dyDescent="0.25">
      <c r="A101" s="374" t="s">
        <v>122</v>
      </c>
      <c r="B101" s="375"/>
      <c r="C101" s="106"/>
      <c r="D101" s="106"/>
      <c r="E101" s="106"/>
      <c r="F101" s="106"/>
      <c r="G101" s="106"/>
      <c r="H101" s="107">
        <f t="shared" ref="H101:R101" si="30">SUM(H98:H100)</f>
        <v>210000</v>
      </c>
      <c r="I101" s="107">
        <f t="shared" si="30"/>
        <v>6027</v>
      </c>
      <c r="J101" s="107">
        <f t="shared" si="30"/>
        <v>6384</v>
      </c>
      <c r="K101" s="107">
        <f t="shared" si="30"/>
        <v>0</v>
      </c>
      <c r="L101" s="107">
        <f t="shared" si="30"/>
        <v>12411</v>
      </c>
      <c r="M101" s="107">
        <f t="shared" si="30"/>
        <v>197589</v>
      </c>
      <c r="N101" s="107">
        <f t="shared" si="30"/>
        <v>16105.3495</v>
      </c>
      <c r="O101" s="107">
        <f t="shared" si="30"/>
        <v>0</v>
      </c>
      <c r="P101" s="107">
        <f t="shared" si="30"/>
        <v>2315</v>
      </c>
      <c r="Q101" s="107">
        <f t="shared" si="30"/>
        <v>30831.349499999997</v>
      </c>
      <c r="R101" s="107">
        <f t="shared" si="30"/>
        <v>179168.65049999999</v>
      </c>
      <c r="S101" s="138"/>
    </row>
    <row r="102" spans="1:19" s="104" customFormat="1" ht="39.950000000000003" customHeight="1" thickBot="1" x14ac:dyDescent="0.25">
      <c r="A102" s="194" t="s">
        <v>161</v>
      </c>
      <c r="B102" s="195"/>
      <c r="C102" s="195"/>
      <c r="D102" s="195"/>
      <c r="E102" s="195"/>
      <c r="F102" s="195"/>
      <c r="G102" s="195"/>
      <c r="H102" s="195"/>
      <c r="I102" s="195"/>
      <c r="J102" s="195"/>
      <c r="K102" s="195"/>
      <c r="L102" s="195"/>
      <c r="M102" s="195"/>
      <c r="N102" s="195"/>
      <c r="O102" s="195"/>
      <c r="P102" s="195"/>
      <c r="Q102" s="195"/>
      <c r="R102" s="195"/>
      <c r="S102" s="138"/>
    </row>
    <row r="103" spans="1:19" s="127" customFormat="1" ht="39.950000000000003" customHeight="1" x14ac:dyDescent="0.2">
      <c r="A103" s="196">
        <f>+A100+1</f>
        <v>41</v>
      </c>
      <c r="B103" s="115" t="s">
        <v>513</v>
      </c>
      <c r="C103" s="151" t="s">
        <v>399</v>
      </c>
      <c r="D103" s="197" t="s">
        <v>142</v>
      </c>
      <c r="E103" s="197" t="s">
        <v>205</v>
      </c>
      <c r="F103" s="208" t="s">
        <v>610</v>
      </c>
      <c r="G103" s="208" t="s">
        <v>649</v>
      </c>
      <c r="H103" s="204">
        <v>70000</v>
      </c>
      <c r="I103" s="134">
        <f>H103*2.87%</f>
        <v>2009</v>
      </c>
      <c r="J103" s="134">
        <f>+H103*3.04%</f>
        <v>2128</v>
      </c>
      <c r="K103" s="134"/>
      <c r="L103" s="134">
        <f>+J103+I103+K103</f>
        <v>4137</v>
      </c>
      <c r="M103" s="134">
        <f>+H103-L103</f>
        <v>65863</v>
      </c>
      <c r="N103" s="134">
        <f>+IF(M103*12&lt;=416220.01,0,IF(M103*12&lt;=624329.01,(((M103*12-416220.01)*0.15)/12),IF((M103*12&lt;=867123.01),(31216+0.2*(M103*12-624329.01))/12,((79776+0.25*(M103*12-867123.01))/12))))</f>
        <v>5368.4498333333331</v>
      </c>
      <c r="O103" s="134">
        <v>0</v>
      </c>
      <c r="P103" s="199">
        <v>25</v>
      </c>
      <c r="Q103" s="134">
        <f>+P103+N103+L103</f>
        <v>9530.4498333333322</v>
      </c>
      <c r="R103" s="204">
        <f>+H103-Q103</f>
        <v>60469.550166666668</v>
      </c>
    </row>
    <row r="104" spans="1:19" s="124" customFormat="1" ht="39.950000000000003" customHeight="1" x14ac:dyDescent="0.2">
      <c r="A104" s="196">
        <f>+A103+1</f>
        <v>42</v>
      </c>
      <c r="B104" s="115" t="s">
        <v>691</v>
      </c>
      <c r="C104" s="151" t="s">
        <v>400</v>
      </c>
      <c r="D104" s="197" t="s">
        <v>692</v>
      </c>
      <c r="E104" s="197" t="s">
        <v>205</v>
      </c>
      <c r="F104" s="208" t="s">
        <v>636</v>
      </c>
      <c r="G104" s="208" t="s">
        <v>693</v>
      </c>
      <c r="H104" s="204">
        <v>45000</v>
      </c>
      <c r="I104" s="134">
        <f>H104*2.87%</f>
        <v>1291.5</v>
      </c>
      <c r="J104" s="134">
        <f>+H104*3.04%</f>
        <v>1368</v>
      </c>
      <c r="K104" s="134"/>
      <c r="L104" s="134">
        <f>+J104+I104+K104</f>
        <v>2659.5</v>
      </c>
      <c r="M104" s="134">
        <f>+H104-L104</f>
        <v>42340.5</v>
      </c>
      <c r="N104" s="134">
        <f>+IF(M104*12&lt;=416220.01,0,IF(M104*12&lt;=624329.01,(((M104*12-416220.01)*0.15)/12),IF((M104*12&lt;=867123.01),(31216+0.2*(M104*12-624329.01))/12,((79776+0.25*(M104*12-867123.01))/12))))</f>
        <v>1148.3248749999998</v>
      </c>
      <c r="O104" s="134"/>
      <c r="P104" s="204">
        <v>3225</v>
      </c>
      <c r="Q104" s="134">
        <f>+P104+N104+L104</f>
        <v>7032.8248750000002</v>
      </c>
      <c r="R104" s="204">
        <f>+H104-Q104</f>
        <v>37967.175125000002</v>
      </c>
    </row>
    <row r="105" spans="1:19" s="124" customFormat="1" ht="39.950000000000003" customHeight="1" x14ac:dyDescent="0.2">
      <c r="A105" s="372" t="s">
        <v>122</v>
      </c>
      <c r="B105" s="373"/>
      <c r="C105" s="106"/>
      <c r="D105" s="106"/>
      <c r="E105" s="106"/>
      <c r="F105" s="106"/>
      <c r="G105" s="106"/>
      <c r="H105" s="107">
        <f>SUM(H103:H104)</f>
        <v>115000</v>
      </c>
      <c r="I105" s="107">
        <f t="shared" ref="I105:R105" si="31">SUM(I103:I104)</f>
        <v>3300.5</v>
      </c>
      <c r="J105" s="107">
        <f t="shared" si="31"/>
        <v>3496</v>
      </c>
      <c r="K105" s="107">
        <f t="shared" si="31"/>
        <v>0</v>
      </c>
      <c r="L105" s="107">
        <f t="shared" si="31"/>
        <v>6796.5</v>
      </c>
      <c r="M105" s="107">
        <f t="shared" si="31"/>
        <v>108203.5</v>
      </c>
      <c r="N105" s="107">
        <f t="shared" si="31"/>
        <v>6516.7747083333325</v>
      </c>
      <c r="O105" s="107">
        <f t="shared" si="31"/>
        <v>0</v>
      </c>
      <c r="P105" s="107">
        <f t="shared" si="31"/>
        <v>3250</v>
      </c>
      <c r="Q105" s="107">
        <f t="shared" si="31"/>
        <v>16563.274708333331</v>
      </c>
      <c r="R105" s="107">
        <f t="shared" si="31"/>
        <v>98436.725291666662</v>
      </c>
    </row>
    <row r="106" spans="1:19" s="104" customFormat="1" ht="39.950000000000003" customHeight="1" thickBot="1" x14ac:dyDescent="0.25">
      <c r="A106" s="213"/>
      <c r="B106" s="213"/>
      <c r="C106" s="213"/>
      <c r="D106" s="213"/>
      <c r="E106" s="213"/>
      <c r="F106" s="213"/>
      <c r="G106" s="213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38"/>
    </row>
    <row r="107" spans="1:19" s="104" customFormat="1" ht="39.950000000000003" customHeight="1" thickBot="1" x14ac:dyDescent="0.25">
      <c r="A107" s="216" t="s">
        <v>165</v>
      </c>
      <c r="B107" s="217"/>
      <c r="C107" s="217"/>
      <c r="D107" s="217"/>
      <c r="E107" s="217"/>
      <c r="F107" s="217"/>
      <c r="G107" s="217"/>
      <c r="H107" s="217"/>
      <c r="I107" s="217"/>
      <c r="J107" s="217"/>
      <c r="K107" s="217"/>
      <c r="L107" s="217"/>
      <c r="M107" s="217"/>
      <c r="N107" s="217"/>
      <c r="O107" s="217"/>
      <c r="P107" s="217"/>
      <c r="Q107" s="217"/>
      <c r="R107" s="217"/>
      <c r="S107" s="138"/>
    </row>
    <row r="108" spans="1:19" s="124" customFormat="1" ht="39.950000000000003" customHeight="1" x14ac:dyDescent="0.2">
      <c r="A108" s="196">
        <f>+A104+1</f>
        <v>43</v>
      </c>
      <c r="B108" s="201" t="s">
        <v>133</v>
      </c>
      <c r="C108" s="151" t="s">
        <v>399</v>
      </c>
      <c r="D108" s="175" t="s">
        <v>194</v>
      </c>
      <c r="E108" s="197" t="s">
        <v>205</v>
      </c>
      <c r="F108" s="198" t="s">
        <v>643</v>
      </c>
      <c r="G108" s="198" t="s">
        <v>717</v>
      </c>
      <c r="H108" s="209">
        <v>145000</v>
      </c>
      <c r="I108" s="134">
        <f>H108*2.87%</f>
        <v>4161.5</v>
      </c>
      <c r="J108" s="137">
        <f>+H108*3.04%</f>
        <v>4408</v>
      </c>
      <c r="K108" s="137">
        <v>1715.46</v>
      </c>
      <c r="L108" s="137">
        <f>+J108+I108+K108</f>
        <v>10284.959999999999</v>
      </c>
      <c r="M108" s="134">
        <f>+H108-L108</f>
        <v>134715.04</v>
      </c>
      <c r="N108" s="134">
        <f>+IF(M108*12&lt;=416220.01,0,IF(M108*12&lt;=624329.01,(((M108*12-416220.01)*0.15)/12),IF((M108*12&lt;=867123.01),(31216+0.2*(M108*12-624329.01))/12,((79776+0.25*(M108*12-867123.01))/12))))</f>
        <v>22261.697291666667</v>
      </c>
      <c r="O108" s="134"/>
      <c r="P108" s="134">
        <v>5025</v>
      </c>
      <c r="Q108" s="134">
        <f>+P108+N108+L108</f>
        <v>37571.657291666663</v>
      </c>
      <c r="R108" s="204">
        <f>+H108-Q108</f>
        <v>107428.34270833334</v>
      </c>
    </row>
    <row r="109" spans="1:19" s="124" customFormat="1" ht="39.950000000000003" customHeight="1" x14ac:dyDescent="0.2">
      <c r="A109" s="196">
        <f>+A108+1</f>
        <v>44</v>
      </c>
      <c r="B109" s="201" t="s">
        <v>207</v>
      </c>
      <c r="C109" s="151" t="s">
        <v>399</v>
      </c>
      <c r="D109" s="197" t="s">
        <v>142</v>
      </c>
      <c r="E109" s="197" t="s">
        <v>205</v>
      </c>
      <c r="F109" s="202" t="s">
        <v>633</v>
      </c>
      <c r="G109" s="202" t="s">
        <v>696</v>
      </c>
      <c r="H109" s="209">
        <v>90000</v>
      </c>
      <c r="I109" s="134">
        <f>H109*2.87%</f>
        <v>2583</v>
      </c>
      <c r="J109" s="137">
        <f>+H109*3.04%</f>
        <v>2736</v>
      </c>
      <c r="K109" s="137">
        <v>3430.92</v>
      </c>
      <c r="L109" s="137">
        <f>+J109+I109+K109</f>
        <v>8749.92</v>
      </c>
      <c r="M109" s="134">
        <f>+H109-L109</f>
        <v>81250.080000000002</v>
      </c>
      <c r="N109" s="134">
        <f>+IF(M109*12&lt;=416220.01,0,IF(M109*12&lt;=624329.01,(((M109*12-416220.01)*0.15)/12),IF((M109*12&lt;=867123.01),(31216+0.2*(M109*12-624329.01))/12,((79776+0.25*(M109*12-867123.01))/12))))</f>
        <v>8895.4572916666657</v>
      </c>
      <c r="O109" s="134"/>
      <c r="P109" s="199">
        <v>6347.25</v>
      </c>
      <c r="Q109" s="134">
        <f>+P109+N109+L109</f>
        <v>23992.627291666664</v>
      </c>
      <c r="R109" s="204">
        <f>+H109-Q109</f>
        <v>66007.372708333336</v>
      </c>
    </row>
    <row r="110" spans="1:19" s="124" customFormat="1" ht="39.950000000000003" customHeight="1" thickBot="1" x14ac:dyDescent="0.25">
      <c r="A110" s="372" t="s">
        <v>122</v>
      </c>
      <c r="B110" s="373"/>
      <c r="C110" s="106"/>
      <c r="D110" s="106"/>
      <c r="E110" s="106"/>
      <c r="F110" s="106"/>
      <c r="G110" s="106"/>
      <c r="H110" s="107">
        <f>SUM(H108:H109)</f>
        <v>235000</v>
      </c>
      <c r="I110" s="107">
        <f t="shared" ref="I110:R110" si="32">SUM(I108:I109)</f>
        <v>6744.5</v>
      </c>
      <c r="J110" s="107">
        <f t="shared" si="32"/>
        <v>7144</v>
      </c>
      <c r="K110" s="107">
        <f t="shared" si="32"/>
        <v>5146.38</v>
      </c>
      <c r="L110" s="107">
        <f t="shared" si="32"/>
        <v>19034.879999999997</v>
      </c>
      <c r="M110" s="107">
        <f t="shared" si="32"/>
        <v>215965.12</v>
      </c>
      <c r="N110" s="107">
        <f t="shared" si="32"/>
        <v>31157.154583333333</v>
      </c>
      <c r="O110" s="107">
        <f t="shared" si="32"/>
        <v>0</v>
      </c>
      <c r="P110" s="107">
        <f t="shared" si="32"/>
        <v>11372.25</v>
      </c>
      <c r="Q110" s="107">
        <f t="shared" si="32"/>
        <v>61564.284583333327</v>
      </c>
      <c r="R110" s="107">
        <f t="shared" si="32"/>
        <v>173435.71541666667</v>
      </c>
    </row>
    <row r="111" spans="1:19" s="124" customFormat="1" ht="39.950000000000003" customHeight="1" thickBot="1" x14ac:dyDescent="0.25">
      <c r="A111" s="194" t="s">
        <v>166</v>
      </c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</row>
    <row r="112" spans="1:19" s="124" customFormat="1" ht="39.950000000000003" customHeight="1" x14ac:dyDescent="0.2">
      <c r="A112" s="196">
        <f>+A109+1</f>
        <v>45</v>
      </c>
      <c r="B112" s="201" t="s">
        <v>694</v>
      </c>
      <c r="C112" s="151" t="s">
        <v>399</v>
      </c>
      <c r="D112" s="197" t="s">
        <v>142</v>
      </c>
      <c r="E112" s="197" t="s">
        <v>205</v>
      </c>
      <c r="F112" s="202" t="s">
        <v>636</v>
      </c>
      <c r="G112" s="202" t="s">
        <v>693</v>
      </c>
      <c r="H112" s="204">
        <v>70000</v>
      </c>
      <c r="I112" s="134">
        <f>H112*2.87%</f>
        <v>2009</v>
      </c>
      <c r="J112" s="134">
        <f>+H112*3.04%</f>
        <v>2128</v>
      </c>
      <c r="K112" s="134">
        <v>1715.46</v>
      </c>
      <c r="L112" s="134">
        <f>+J112+I112+K112</f>
        <v>5852.46</v>
      </c>
      <c r="M112" s="134">
        <f>+H112-L112</f>
        <v>64147.54</v>
      </c>
      <c r="N112" s="134">
        <f>+IF(M112*12&lt;=416220.01,0,IF(M112*12&lt;=624329.01,(((M112*12-416220.01)*0.15)/12),IF((M112*12&lt;=867123.01),(31216+0.2*(M112*12-624329.01))/12,((79776+0.25*(M112*12-867123.01))/12))))</f>
        <v>5025.3578333333326</v>
      </c>
      <c r="O112" s="134"/>
      <c r="P112" s="199">
        <v>3025</v>
      </c>
      <c r="Q112" s="134">
        <f>+P112+N112+L112</f>
        <v>13902.817833333333</v>
      </c>
      <c r="R112" s="204">
        <f>+H112-Q112</f>
        <v>56097.182166666666</v>
      </c>
    </row>
    <row r="113" spans="1:19" s="124" customFormat="1" ht="39.950000000000003" customHeight="1" thickBot="1" x14ac:dyDescent="0.25">
      <c r="A113" s="372" t="s">
        <v>122</v>
      </c>
      <c r="B113" s="373"/>
      <c r="C113" s="106"/>
      <c r="D113" s="106"/>
      <c r="E113" s="106"/>
      <c r="F113" s="106"/>
      <c r="G113" s="106"/>
      <c r="H113" s="107">
        <f>SUM(H112)</f>
        <v>70000</v>
      </c>
      <c r="I113" s="107">
        <f t="shared" ref="I113:R113" si="33">SUM(I112)</f>
        <v>2009</v>
      </c>
      <c r="J113" s="107">
        <f t="shared" si="33"/>
        <v>2128</v>
      </c>
      <c r="K113" s="107">
        <f t="shared" si="33"/>
        <v>1715.46</v>
      </c>
      <c r="L113" s="107">
        <f t="shared" si="33"/>
        <v>5852.46</v>
      </c>
      <c r="M113" s="107">
        <f t="shared" si="33"/>
        <v>64147.54</v>
      </c>
      <c r="N113" s="107">
        <f t="shared" si="33"/>
        <v>5025.3578333333326</v>
      </c>
      <c r="O113" s="107">
        <f t="shared" si="33"/>
        <v>0</v>
      </c>
      <c r="P113" s="107">
        <f t="shared" si="33"/>
        <v>3025</v>
      </c>
      <c r="Q113" s="107">
        <f t="shared" si="33"/>
        <v>13902.817833333333</v>
      </c>
      <c r="R113" s="107">
        <f t="shared" si="33"/>
        <v>56097.182166666666</v>
      </c>
    </row>
    <row r="114" spans="1:19" s="124" customFormat="1" ht="39.950000000000003" customHeight="1" thickBot="1" x14ac:dyDescent="0.25">
      <c r="A114" s="216" t="s">
        <v>167</v>
      </c>
      <c r="B114" s="217"/>
      <c r="C114" s="217"/>
      <c r="D114" s="217"/>
      <c r="E114" s="217"/>
      <c r="F114" s="217"/>
      <c r="G114" s="217"/>
      <c r="H114" s="217"/>
      <c r="I114" s="217"/>
      <c r="J114" s="217"/>
      <c r="K114" s="217"/>
      <c r="L114" s="217"/>
      <c r="M114" s="217"/>
      <c r="N114" s="217"/>
      <c r="O114" s="217"/>
      <c r="P114" s="217"/>
      <c r="Q114" s="217"/>
      <c r="R114" s="217"/>
    </row>
    <row r="115" spans="1:19" s="124" customFormat="1" ht="39.950000000000003" customHeight="1" x14ac:dyDescent="0.2">
      <c r="A115" s="200">
        <f>+A112+1</f>
        <v>46</v>
      </c>
      <c r="B115" s="227" t="s">
        <v>547</v>
      </c>
      <c r="C115" s="155" t="s">
        <v>400</v>
      </c>
      <c r="D115" s="172" t="s">
        <v>48</v>
      </c>
      <c r="E115" s="223" t="s">
        <v>205</v>
      </c>
      <c r="F115" s="198" t="s">
        <v>620</v>
      </c>
      <c r="G115" s="208" t="s">
        <v>657</v>
      </c>
      <c r="H115" s="209">
        <v>70000</v>
      </c>
      <c r="I115" s="134">
        <f>H115*2.87%</f>
        <v>2009</v>
      </c>
      <c r="J115" s="134">
        <f>+H115*3.04%</f>
        <v>2128</v>
      </c>
      <c r="K115" s="134"/>
      <c r="L115" s="134">
        <f>+J115+I115+K115</f>
        <v>4137</v>
      </c>
      <c r="M115" s="134">
        <f>+H115-L115</f>
        <v>65863</v>
      </c>
      <c r="N115" s="134">
        <f>+IF(M115*12&lt;=416220.01,0,IF(M115*12&lt;=624329.01,(((M115*12-416220.01)*0.15)/12),IF((M115*12&lt;=867123.01),(31216+0.2*(M115*12-624329.01))/12,((79776+0.25*(M115*12-867123.01))/12))))</f>
        <v>5368.4498333333331</v>
      </c>
      <c r="O115" s="134"/>
      <c r="P115" s="199">
        <v>2645</v>
      </c>
      <c r="Q115" s="134">
        <f>+P115+N115+L115</f>
        <v>12150.449833333332</v>
      </c>
      <c r="R115" s="204">
        <f>+H115-Q115</f>
        <v>57849.550166666668</v>
      </c>
    </row>
    <row r="116" spans="1:19" s="124" customFormat="1" ht="39.950000000000003" customHeight="1" x14ac:dyDescent="0.2">
      <c r="A116" s="200">
        <f>+A115+1</f>
        <v>47</v>
      </c>
      <c r="B116" s="227" t="s">
        <v>670</v>
      </c>
      <c r="C116" s="155" t="s">
        <v>399</v>
      </c>
      <c r="D116" s="172" t="s">
        <v>510</v>
      </c>
      <c r="E116" s="223" t="s">
        <v>205</v>
      </c>
      <c r="F116" s="198" t="s">
        <v>622</v>
      </c>
      <c r="G116" s="208" t="s">
        <v>657</v>
      </c>
      <c r="H116" s="209">
        <v>70000</v>
      </c>
      <c r="I116" s="134">
        <f>H116*2.87%</f>
        <v>2009</v>
      </c>
      <c r="J116" s="134">
        <f>+H116*3.04%</f>
        <v>2128</v>
      </c>
      <c r="K116" s="134"/>
      <c r="L116" s="134">
        <f>+J116+I116+K116</f>
        <v>4137</v>
      </c>
      <c r="M116" s="134">
        <f>+H116-L116</f>
        <v>65863</v>
      </c>
      <c r="N116" s="134">
        <f>+IF(M116*12&lt;=416220.01,0,IF(M116*12&lt;=624329.01,(((M116*12-416220.01)*0.15)/12),IF((M116*12&lt;=867123.01),(31216+0.2*(M116*12-624329.01))/12,((79776+0.25*(M116*12-867123.01))/12))))</f>
        <v>5368.4498333333331</v>
      </c>
      <c r="O116" s="134"/>
      <c r="P116" s="199">
        <v>25</v>
      </c>
      <c r="Q116" s="134">
        <f>+P116+N116+L116</f>
        <v>9530.4498333333322</v>
      </c>
      <c r="R116" s="204">
        <f>+H116-Q116</f>
        <v>60469.550166666668</v>
      </c>
    </row>
    <row r="117" spans="1:19" s="124" customFormat="1" ht="39.950000000000003" customHeight="1" thickBot="1" x14ac:dyDescent="0.25">
      <c r="A117" s="372" t="s">
        <v>122</v>
      </c>
      <c r="B117" s="373"/>
      <c r="C117" s="106"/>
      <c r="D117" s="106"/>
      <c r="E117" s="106"/>
      <c r="F117" s="106"/>
      <c r="G117" s="106"/>
      <c r="H117" s="107">
        <f>SUM(H115:H116)</f>
        <v>140000</v>
      </c>
      <c r="I117" s="107">
        <f t="shared" ref="I117:R117" si="34">SUM(I115:I116)</f>
        <v>4018</v>
      </c>
      <c r="J117" s="107">
        <f t="shared" si="34"/>
        <v>4256</v>
      </c>
      <c r="K117" s="107">
        <f t="shared" si="34"/>
        <v>0</v>
      </c>
      <c r="L117" s="107">
        <f t="shared" si="34"/>
        <v>8274</v>
      </c>
      <c r="M117" s="107">
        <f t="shared" si="34"/>
        <v>131726</v>
      </c>
      <c r="N117" s="107">
        <f t="shared" si="34"/>
        <v>10736.899666666666</v>
      </c>
      <c r="O117" s="107">
        <f t="shared" si="34"/>
        <v>0</v>
      </c>
      <c r="P117" s="107">
        <f t="shared" si="34"/>
        <v>2670</v>
      </c>
      <c r="Q117" s="107">
        <f t="shared" si="34"/>
        <v>21680.899666666664</v>
      </c>
      <c r="R117" s="107">
        <f t="shared" si="34"/>
        <v>118319.10033333334</v>
      </c>
    </row>
    <row r="118" spans="1:19" s="124" customFormat="1" ht="39.950000000000003" customHeight="1" thickBot="1" x14ac:dyDescent="0.25">
      <c r="A118" s="216" t="s">
        <v>444</v>
      </c>
      <c r="B118" s="217"/>
      <c r="C118" s="217"/>
      <c r="D118" s="217"/>
      <c r="E118" s="217"/>
      <c r="F118" s="217"/>
      <c r="G118" s="217"/>
      <c r="H118" s="217"/>
      <c r="I118" s="217"/>
      <c r="J118" s="217"/>
      <c r="K118" s="217"/>
      <c r="L118" s="217"/>
      <c r="M118" s="217"/>
      <c r="N118" s="217"/>
      <c r="O118" s="217"/>
      <c r="P118" s="217"/>
      <c r="Q118" s="217"/>
      <c r="R118" s="217"/>
    </row>
    <row r="119" spans="1:19" s="124" customFormat="1" ht="39.950000000000003" customHeight="1" thickBot="1" x14ac:dyDescent="0.25">
      <c r="A119" s="216" t="s">
        <v>445</v>
      </c>
      <c r="B119" s="217"/>
      <c r="C119" s="217"/>
      <c r="D119" s="217"/>
      <c r="E119" s="217"/>
      <c r="F119" s="217"/>
      <c r="G119" s="217"/>
      <c r="H119" s="217"/>
      <c r="I119" s="217"/>
      <c r="J119" s="217"/>
      <c r="K119" s="217"/>
      <c r="L119" s="217"/>
      <c r="M119" s="217"/>
      <c r="N119" s="217"/>
      <c r="O119" s="217"/>
      <c r="P119" s="217"/>
      <c r="Q119" s="217"/>
      <c r="R119" s="217"/>
    </row>
    <row r="120" spans="1:19" s="124" customFormat="1" ht="39.950000000000003" customHeight="1" x14ac:dyDescent="0.2">
      <c r="A120" s="196">
        <f>+A116+1</f>
        <v>48</v>
      </c>
      <c r="B120" s="228" t="s">
        <v>462</v>
      </c>
      <c r="C120" s="151" t="s">
        <v>399</v>
      </c>
      <c r="D120" s="197" t="s">
        <v>480</v>
      </c>
      <c r="E120" s="197" t="s">
        <v>205</v>
      </c>
      <c r="F120" s="198" t="s">
        <v>643</v>
      </c>
      <c r="G120" s="198" t="s">
        <v>717</v>
      </c>
      <c r="H120" s="204">
        <v>190000</v>
      </c>
      <c r="I120" s="134">
        <f>H120*2.87%</f>
        <v>5453</v>
      </c>
      <c r="J120" s="134">
        <v>5776</v>
      </c>
      <c r="K120" s="134">
        <v>1715.46</v>
      </c>
      <c r="L120" s="134">
        <f>+J120+I120+K120</f>
        <v>12944.46</v>
      </c>
      <c r="M120" s="134">
        <f>+H120-L120</f>
        <v>177055.54</v>
      </c>
      <c r="N120" s="134">
        <f>+IF(M120*12&lt;=416220.01,0,IF(M120*12&lt;=624329.01,(((M120*12-416220.01)*0.15)/12),IF((M120*12&lt;=867123.01),(31216+0.2*(M120*12-624329.01))/12,((79776+0.25*(M120*12-867123.01))/12))))-O120</f>
        <v>32846.822291666664</v>
      </c>
      <c r="O120" s="134"/>
      <c r="P120" s="204">
        <v>25</v>
      </c>
      <c r="Q120" s="134">
        <f>+P120+N120+L120</f>
        <v>45816.282291666663</v>
      </c>
      <c r="R120" s="204">
        <f>+H120-Q120</f>
        <v>144183.71770833334</v>
      </c>
    </row>
    <row r="121" spans="1:19" s="128" customFormat="1" ht="39.950000000000003" customHeight="1" x14ac:dyDescent="0.2">
      <c r="A121" s="196">
        <f>+A120+1</f>
        <v>49</v>
      </c>
      <c r="B121" s="134" t="s">
        <v>509</v>
      </c>
      <c r="C121" s="151" t="s">
        <v>400</v>
      </c>
      <c r="D121" s="197" t="s">
        <v>510</v>
      </c>
      <c r="E121" s="197" t="s">
        <v>205</v>
      </c>
      <c r="F121" s="208" t="s">
        <v>610</v>
      </c>
      <c r="G121" s="208" t="s">
        <v>649</v>
      </c>
      <c r="H121" s="204">
        <v>100000</v>
      </c>
      <c r="I121" s="134">
        <f>H121*2.87%</f>
        <v>2870</v>
      </c>
      <c r="J121" s="134">
        <f>+H121*3.04%</f>
        <v>3040</v>
      </c>
      <c r="K121" s="134"/>
      <c r="L121" s="134">
        <f>+J121+I121+K121</f>
        <v>5910</v>
      </c>
      <c r="M121" s="134">
        <f>+H121-L121</f>
        <v>94090</v>
      </c>
      <c r="N121" s="134">
        <f>+IF(M121*12&lt;=416220.01,0,IF(M121*12&lt;=624329.01,(((M121*12-416220.01)*0.15)/12),IF((M121*12&lt;=867123.01),(31216+0.2*(M121*12-624329.01))/12,((79776+0.25*(M121*12-867123.01))/12))))-O121</f>
        <v>12105.437291666667</v>
      </c>
      <c r="O121" s="134">
        <v>0</v>
      </c>
      <c r="P121" s="204">
        <v>25</v>
      </c>
      <c r="Q121" s="134">
        <f>+P121+N121+L121</f>
        <v>18040.437291666669</v>
      </c>
      <c r="R121" s="204">
        <f>+H121-Q121</f>
        <v>81959.562708333338</v>
      </c>
      <c r="S121" s="124"/>
    </row>
    <row r="122" spans="1:19" s="214" customFormat="1" ht="39.950000000000003" customHeight="1" x14ac:dyDescent="0.2">
      <c r="A122" s="196">
        <f>+A121+1</f>
        <v>50</v>
      </c>
      <c r="B122" s="134" t="s">
        <v>195</v>
      </c>
      <c r="C122" s="151" t="s">
        <v>400</v>
      </c>
      <c r="D122" s="197" t="s">
        <v>510</v>
      </c>
      <c r="E122" s="197" t="s">
        <v>205</v>
      </c>
      <c r="F122" s="208" t="s">
        <v>605</v>
      </c>
      <c r="G122" s="208" t="s">
        <v>648</v>
      </c>
      <c r="H122" s="204">
        <v>80000</v>
      </c>
      <c r="I122" s="134">
        <f>H122*2.87%</f>
        <v>2296</v>
      </c>
      <c r="J122" s="134">
        <f>+H122*3.04%</f>
        <v>2432</v>
      </c>
      <c r="K122" s="134">
        <v>3430.92</v>
      </c>
      <c r="L122" s="134">
        <f>+I122+J122+K122</f>
        <v>8158.92</v>
      </c>
      <c r="M122" s="134">
        <f>+H122-L122</f>
        <v>71841.08</v>
      </c>
      <c r="N122" s="134">
        <f>+IF(M122*12&lt;=416220.01,0,IF(M122*12&lt;=624329.01,(((M122*12-416220.01)*0.15)/12),IF((M122*12&lt;=867123.01),(31216+0.2*(M122*12-624329.01))/12,((79776+0.25*(M122*12-867123.01))/12))))-O122</f>
        <v>6564.0658333333331</v>
      </c>
      <c r="O122" s="134"/>
      <c r="P122" s="204">
        <v>3234.56</v>
      </c>
      <c r="Q122" s="134">
        <f>+P122+K122+J122+I122+N122</f>
        <v>17957.545833333334</v>
      </c>
      <c r="R122" s="204">
        <f>+H122-Q122</f>
        <v>62042.454166666663</v>
      </c>
      <c r="S122" s="127"/>
    </row>
    <row r="123" spans="1:19" s="127" customFormat="1" ht="39.950000000000003" customHeight="1" x14ac:dyDescent="0.2">
      <c r="A123" s="372" t="s">
        <v>122</v>
      </c>
      <c r="B123" s="373"/>
      <c r="C123" s="106"/>
      <c r="D123" s="106"/>
      <c r="E123" s="106"/>
      <c r="F123" s="106"/>
      <c r="G123" s="106"/>
      <c r="H123" s="107">
        <f t="shared" ref="H123:R123" si="35">SUM(H120:H122)</f>
        <v>370000</v>
      </c>
      <c r="I123" s="107">
        <f t="shared" si="35"/>
        <v>10619</v>
      </c>
      <c r="J123" s="107">
        <f t="shared" si="35"/>
        <v>11248</v>
      </c>
      <c r="K123" s="107">
        <f t="shared" si="35"/>
        <v>5146.38</v>
      </c>
      <c r="L123" s="107">
        <f t="shared" si="35"/>
        <v>27013.379999999997</v>
      </c>
      <c r="M123" s="107">
        <f t="shared" si="35"/>
        <v>342986.62000000005</v>
      </c>
      <c r="N123" s="107">
        <f t="shared" si="35"/>
        <v>51516.325416666667</v>
      </c>
      <c r="O123" s="107">
        <f t="shared" si="35"/>
        <v>0</v>
      </c>
      <c r="P123" s="107">
        <f t="shared" si="35"/>
        <v>3284.56</v>
      </c>
      <c r="Q123" s="107">
        <f t="shared" si="35"/>
        <v>81814.265416666662</v>
      </c>
      <c r="R123" s="107">
        <f t="shared" si="35"/>
        <v>288185.73458333337</v>
      </c>
    </row>
    <row r="124" spans="1:19" s="127" customFormat="1" ht="39.950000000000003" customHeight="1" thickBot="1" x14ac:dyDescent="0.25">
      <c r="A124" s="213"/>
      <c r="B124" s="213"/>
      <c r="C124" s="213"/>
      <c r="D124" s="213"/>
      <c r="E124" s="213"/>
      <c r="F124" s="213"/>
      <c r="G124" s="213"/>
    </row>
    <row r="125" spans="1:19" s="127" customFormat="1" ht="39.950000000000003" customHeight="1" thickBot="1" x14ac:dyDescent="0.25">
      <c r="A125" s="216" t="s">
        <v>361</v>
      </c>
      <c r="B125" s="217"/>
      <c r="C125" s="217"/>
      <c r="D125" s="217"/>
      <c r="E125" s="217"/>
      <c r="F125" s="217"/>
      <c r="G125" s="217"/>
      <c r="H125" s="217"/>
      <c r="I125" s="217"/>
      <c r="J125" s="217"/>
      <c r="K125" s="217"/>
      <c r="L125" s="217"/>
      <c r="M125" s="217"/>
      <c r="N125" s="217"/>
      <c r="O125" s="217"/>
      <c r="P125" s="217"/>
      <c r="Q125" s="217"/>
      <c r="R125" s="217"/>
    </row>
    <row r="126" spans="1:19" s="127" customFormat="1" ht="39.950000000000003" customHeight="1" x14ac:dyDescent="0.2">
      <c r="A126" s="200">
        <f>+A122+1</f>
        <v>51</v>
      </c>
      <c r="B126" s="198" t="s">
        <v>484</v>
      </c>
      <c r="C126" s="200" t="s">
        <v>400</v>
      </c>
      <c r="D126" s="198" t="s">
        <v>128</v>
      </c>
      <c r="E126" s="223" t="s">
        <v>205</v>
      </c>
      <c r="F126" s="208" t="s">
        <v>620</v>
      </c>
      <c r="G126" s="208" t="s">
        <v>657</v>
      </c>
      <c r="H126" s="134">
        <v>50000</v>
      </c>
      <c r="I126" s="137">
        <f>H126*2.87%</f>
        <v>1435</v>
      </c>
      <c r="J126" s="137">
        <f>+H126*3.04%</f>
        <v>1520</v>
      </c>
      <c r="K126" s="137"/>
      <c r="L126" s="134">
        <f>+J126+I126+K126</f>
        <v>2955</v>
      </c>
      <c r="M126" s="134">
        <f>+H126-L126</f>
        <v>47045</v>
      </c>
      <c r="N126" s="134">
        <f>+IF(M126*12&lt;=416220.01,0,IF(M126*12&lt;=624329.01,(((M126*12-416220.01)*0.15)/12),IF((M126*12&lt;=867123.01),(31216+0.2*(M126*12-624329.01))/12,((79776+0.25*(M126*12-867123.01))/12))))-O126</f>
        <v>1853.9998749999997</v>
      </c>
      <c r="O126" s="134"/>
      <c r="P126" s="199">
        <v>25</v>
      </c>
      <c r="Q126" s="134">
        <f>+P126+N126+L126</f>
        <v>4833.9998749999995</v>
      </c>
      <c r="R126" s="199">
        <f>+H126-Q126</f>
        <v>45166.000124999999</v>
      </c>
    </row>
    <row r="127" spans="1:19" s="127" customFormat="1" ht="39.950000000000003" customHeight="1" x14ac:dyDescent="0.2">
      <c r="A127" s="200">
        <f>+A126+1</f>
        <v>52</v>
      </c>
      <c r="B127" s="198" t="s">
        <v>585</v>
      </c>
      <c r="C127" s="200" t="s">
        <v>400</v>
      </c>
      <c r="D127" s="198" t="s">
        <v>128</v>
      </c>
      <c r="E127" s="223" t="s">
        <v>205</v>
      </c>
      <c r="F127" s="198" t="s">
        <v>624</v>
      </c>
      <c r="G127" s="198" t="s">
        <v>681</v>
      </c>
      <c r="H127" s="134">
        <v>45000</v>
      </c>
      <c r="I127" s="137">
        <f>H127*2.87%</f>
        <v>1291.5</v>
      </c>
      <c r="J127" s="137">
        <f>+H127*3.04%</f>
        <v>1368</v>
      </c>
      <c r="K127" s="137">
        <v>1715.46</v>
      </c>
      <c r="L127" s="134">
        <f>+J127+I127+K127</f>
        <v>4374.96</v>
      </c>
      <c r="M127" s="134">
        <f>+H127-L127</f>
        <v>40625.040000000001</v>
      </c>
      <c r="N127" s="134">
        <v>0</v>
      </c>
      <c r="O127" s="134"/>
      <c r="P127" s="199">
        <v>25</v>
      </c>
      <c r="Q127" s="134">
        <f>+P127+N127+L127</f>
        <v>4399.96</v>
      </c>
      <c r="R127" s="199">
        <f>+H127-Q127</f>
        <v>40600.04</v>
      </c>
    </row>
    <row r="128" spans="1:19" s="127" customFormat="1" ht="39.950000000000003" customHeight="1" x14ac:dyDescent="0.2">
      <c r="A128" s="372" t="s">
        <v>122</v>
      </c>
      <c r="B128" s="373"/>
      <c r="C128" s="106"/>
      <c r="D128" s="106"/>
      <c r="E128" s="106"/>
      <c r="F128" s="106"/>
      <c r="G128" s="106"/>
      <c r="H128" s="107">
        <f>SUM(H126:H127)</f>
        <v>95000</v>
      </c>
      <c r="I128" s="107">
        <f t="shared" ref="I128:R128" si="36">SUM(I126:I127)</f>
        <v>2726.5</v>
      </c>
      <c r="J128" s="107">
        <f t="shared" si="36"/>
        <v>2888</v>
      </c>
      <c r="K128" s="107">
        <f t="shared" si="36"/>
        <v>1715.46</v>
      </c>
      <c r="L128" s="107">
        <f t="shared" si="36"/>
        <v>7329.96</v>
      </c>
      <c r="M128" s="107">
        <f t="shared" si="36"/>
        <v>87670.040000000008</v>
      </c>
      <c r="N128" s="107">
        <f t="shared" si="36"/>
        <v>1853.9998749999997</v>
      </c>
      <c r="O128" s="107">
        <f t="shared" si="36"/>
        <v>0</v>
      </c>
      <c r="P128" s="107">
        <f t="shared" si="36"/>
        <v>50</v>
      </c>
      <c r="Q128" s="107">
        <f t="shared" si="36"/>
        <v>9233.9598750000005</v>
      </c>
      <c r="R128" s="107">
        <f t="shared" si="36"/>
        <v>85766.040125</v>
      </c>
    </row>
    <row r="129" spans="1:19" s="127" customFormat="1" ht="39.950000000000003" customHeight="1" thickBot="1" x14ac:dyDescent="0.25">
      <c r="A129" s="220"/>
      <c r="B129" s="220"/>
      <c r="C129" s="220"/>
      <c r="D129" s="220"/>
      <c r="E129" s="220"/>
      <c r="F129" s="220"/>
      <c r="G129" s="220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</row>
    <row r="130" spans="1:19" s="127" customFormat="1" ht="39.950000000000003" customHeight="1" x14ac:dyDescent="0.2">
      <c r="A130" s="229" t="s">
        <v>472</v>
      </c>
      <c r="B130" s="230"/>
      <c r="C130" s="230"/>
      <c r="D130" s="230"/>
      <c r="E130" s="230"/>
      <c r="F130" s="230"/>
      <c r="G130" s="230"/>
      <c r="H130" s="230"/>
      <c r="I130" s="230"/>
      <c r="J130" s="230"/>
      <c r="K130" s="230"/>
      <c r="L130" s="230"/>
      <c r="M130" s="230"/>
      <c r="N130" s="230"/>
      <c r="O130" s="230"/>
      <c r="P130" s="230"/>
      <c r="Q130" s="230"/>
      <c r="R130" s="230"/>
    </row>
    <row r="131" spans="1:19" s="127" customFormat="1" ht="39.950000000000003" customHeight="1" x14ac:dyDescent="0.2">
      <c r="A131" s="110">
        <f>+A127+1</f>
        <v>53</v>
      </c>
      <c r="B131" s="120" t="s">
        <v>586</v>
      </c>
      <c r="C131" s="119" t="s">
        <v>400</v>
      </c>
      <c r="D131" s="120" t="s">
        <v>447</v>
      </c>
      <c r="E131" s="118" t="s">
        <v>205</v>
      </c>
      <c r="F131" s="111" t="s">
        <v>624</v>
      </c>
      <c r="G131" s="111" t="s">
        <v>681</v>
      </c>
      <c r="H131" s="115">
        <v>70000</v>
      </c>
      <c r="I131" s="103">
        <f>H131*2.87%</f>
        <v>2009</v>
      </c>
      <c r="J131" s="103">
        <f>+H131*3.04%</f>
        <v>2128</v>
      </c>
      <c r="K131" s="103"/>
      <c r="L131" s="115">
        <f>+J131+I131+K131</f>
        <v>4137</v>
      </c>
      <c r="M131" s="115">
        <f>+H131-L131</f>
        <v>65863</v>
      </c>
      <c r="N131" s="115">
        <v>0</v>
      </c>
      <c r="O131" s="115"/>
      <c r="P131" s="207">
        <v>25</v>
      </c>
      <c r="Q131" s="115">
        <f>+P131+N131+L131</f>
        <v>4162</v>
      </c>
      <c r="R131" s="207">
        <f>+H131-Q131</f>
        <v>65838</v>
      </c>
    </row>
    <row r="132" spans="1:19" s="127" customFormat="1" ht="39.950000000000003" customHeight="1" x14ac:dyDescent="0.2">
      <c r="A132" s="110">
        <f>+A131+1</f>
        <v>54</v>
      </c>
      <c r="B132" s="111" t="s">
        <v>483</v>
      </c>
      <c r="C132" s="110" t="s">
        <v>400</v>
      </c>
      <c r="D132" s="111" t="s">
        <v>90</v>
      </c>
      <c r="E132" s="109" t="s">
        <v>205</v>
      </c>
      <c r="F132" s="208" t="s">
        <v>620</v>
      </c>
      <c r="G132" s="208" t="s">
        <v>657</v>
      </c>
      <c r="H132" s="103">
        <v>90000</v>
      </c>
      <c r="I132" s="103">
        <f>H132*2.87%</f>
        <v>2583</v>
      </c>
      <c r="J132" s="103">
        <f>+H132*3.04%</f>
        <v>2736</v>
      </c>
      <c r="K132" s="103">
        <v>3430.92</v>
      </c>
      <c r="L132" s="115">
        <f>+J132+I132+K132</f>
        <v>8749.92</v>
      </c>
      <c r="M132" s="115">
        <f>+H132-L132</f>
        <v>81250.080000000002</v>
      </c>
      <c r="N132" s="134">
        <f>+IF(M132*12&lt;=416220.01,0,IF(M132*12&lt;=624329.01,(((M132*12-416220.01)*0.15)/12),IF((M132*12&lt;=867123.01),(31216+0.2*(M132*12-624329.01))/12,((79776+0.25*(M132*12-867123.01))/12))))-O132</f>
        <v>8895.4572916666657</v>
      </c>
      <c r="O132" s="115"/>
      <c r="P132" s="135">
        <v>1025</v>
      </c>
      <c r="Q132" s="115">
        <f>+P132+N132+L132</f>
        <v>18670.377291666664</v>
      </c>
      <c r="R132" s="207">
        <f>+H132-Q132</f>
        <v>71329.622708333336</v>
      </c>
    </row>
    <row r="133" spans="1:19" s="127" customFormat="1" ht="39.950000000000003" customHeight="1" x14ac:dyDescent="0.2">
      <c r="A133" s="372" t="s">
        <v>122</v>
      </c>
      <c r="B133" s="373"/>
      <c r="C133" s="106"/>
      <c r="D133" s="106"/>
      <c r="E133" s="106"/>
      <c r="F133" s="106"/>
      <c r="G133" s="106"/>
      <c r="H133" s="107">
        <f>SUM(H131:H132)</f>
        <v>160000</v>
      </c>
      <c r="I133" s="107">
        <f t="shared" ref="I133:R133" si="37">SUM(I131:I132)</f>
        <v>4592</v>
      </c>
      <c r="J133" s="107">
        <f t="shared" si="37"/>
        <v>4864</v>
      </c>
      <c r="K133" s="107">
        <f t="shared" si="37"/>
        <v>3430.92</v>
      </c>
      <c r="L133" s="107">
        <f t="shared" si="37"/>
        <v>12886.92</v>
      </c>
      <c r="M133" s="107">
        <f t="shared" si="37"/>
        <v>147113.08000000002</v>
      </c>
      <c r="N133" s="107">
        <f t="shared" si="37"/>
        <v>8895.4572916666657</v>
      </c>
      <c r="O133" s="107">
        <f t="shared" si="37"/>
        <v>0</v>
      </c>
      <c r="P133" s="107">
        <f t="shared" si="37"/>
        <v>1050</v>
      </c>
      <c r="Q133" s="107">
        <f t="shared" si="37"/>
        <v>22832.377291666664</v>
      </c>
      <c r="R133" s="107">
        <f t="shared" si="37"/>
        <v>137167.62270833334</v>
      </c>
    </row>
    <row r="134" spans="1:19" s="124" customFormat="1" ht="39.950000000000003" customHeight="1" thickBot="1" x14ac:dyDescent="0.25">
      <c r="A134" s="213"/>
      <c r="B134" s="213"/>
      <c r="C134" s="213"/>
      <c r="D134" s="213"/>
      <c r="E134" s="213"/>
      <c r="F134" s="213"/>
      <c r="G134" s="213"/>
      <c r="H134" s="213"/>
      <c r="I134" s="213"/>
      <c r="J134" s="213"/>
      <c r="K134" s="213"/>
      <c r="L134" s="213"/>
      <c r="M134" s="213"/>
      <c r="N134" s="213"/>
      <c r="O134" s="213"/>
      <c r="P134" s="213"/>
      <c r="Q134" s="213"/>
      <c r="R134" s="213"/>
    </row>
    <row r="135" spans="1:19" s="128" customFormat="1" ht="39.950000000000003" customHeight="1" x14ac:dyDescent="0.2">
      <c r="A135" s="229" t="s">
        <v>361</v>
      </c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0"/>
      <c r="S135" s="124"/>
    </row>
    <row r="136" spans="1:19" s="128" customFormat="1" ht="39.950000000000003" customHeight="1" x14ac:dyDescent="0.2">
      <c r="A136" s="110">
        <f>+A132+1</f>
        <v>55</v>
      </c>
      <c r="B136" s="111" t="s">
        <v>446</v>
      </c>
      <c r="C136" s="110" t="s">
        <v>400</v>
      </c>
      <c r="D136" s="111" t="s">
        <v>700</v>
      </c>
      <c r="E136" s="109" t="s">
        <v>205</v>
      </c>
      <c r="F136" s="174" t="s">
        <v>636</v>
      </c>
      <c r="G136" s="174" t="s">
        <v>699</v>
      </c>
      <c r="H136" s="115">
        <v>80000</v>
      </c>
      <c r="I136" s="103">
        <f>H136*2.87%</f>
        <v>2296</v>
      </c>
      <c r="J136" s="103">
        <f>+H136*3.04%</f>
        <v>2432</v>
      </c>
      <c r="K136" s="103">
        <v>1715.46</v>
      </c>
      <c r="L136" s="115">
        <f>+J136+I136+K136</f>
        <v>6443.46</v>
      </c>
      <c r="M136" s="115">
        <f>+H136-L136</f>
        <v>73556.539999999994</v>
      </c>
      <c r="N136" s="115">
        <f>+IF(M136*12&lt;=416220.01,0,IF(M136*12&lt;=624329.01,(((M136*12-416220.01)*0.15)/12),IF((M136*12&lt;=867123.01),(31216+0.2*(M136*12-624329.01))/12,((79776+0.25*(M136*12-867123.01))/12))))-O136</f>
        <v>6972.0722916666664</v>
      </c>
      <c r="O136" s="115"/>
      <c r="P136" s="207">
        <v>1025</v>
      </c>
      <c r="Q136" s="115">
        <f>+P136+N136+L136</f>
        <v>14440.532291666666</v>
      </c>
      <c r="R136" s="207">
        <f>+H136-Q136</f>
        <v>65559.467708333337</v>
      </c>
      <c r="S136" s="124"/>
    </row>
    <row r="137" spans="1:19" s="128" customFormat="1" ht="39.950000000000003" customHeight="1" x14ac:dyDescent="0.2">
      <c r="A137" s="110">
        <f>+A136+1</f>
        <v>56</v>
      </c>
      <c r="B137" s="111" t="s">
        <v>672</v>
      </c>
      <c r="C137" s="110" t="s">
        <v>400</v>
      </c>
      <c r="D137" s="111" t="s">
        <v>671</v>
      </c>
      <c r="E137" s="109" t="s">
        <v>205</v>
      </c>
      <c r="F137" s="174" t="s">
        <v>622</v>
      </c>
      <c r="G137" s="174" t="s">
        <v>674</v>
      </c>
      <c r="H137" s="103">
        <v>70000</v>
      </c>
      <c r="I137" s="103">
        <f>H137*2.87%</f>
        <v>2009</v>
      </c>
      <c r="J137" s="103">
        <f>+H137*3.04%</f>
        <v>2128</v>
      </c>
      <c r="K137" s="103">
        <v>0</v>
      </c>
      <c r="L137" s="103">
        <f>+J137+I137+K137</f>
        <v>4137</v>
      </c>
      <c r="M137" s="103">
        <f>+H137-L137</f>
        <v>65863</v>
      </c>
      <c r="N137" s="137">
        <f>+IF(M137*12&lt;=416220.01,0,IF(M137*12&lt;=624329.01,(((M137*12-416220.01)*0.15)/12),IF((M137*12&lt;=867123.01),(31216+0.2*(M137*12-624329.01))/12,((79776+0.25*(M137*12-867123.01))/12))))-O137</f>
        <v>5368.4498333333331</v>
      </c>
      <c r="O137" s="103"/>
      <c r="P137" s="207">
        <v>5025</v>
      </c>
      <c r="Q137" s="103">
        <f>+P137+N137+L137</f>
        <v>14530.449833333332</v>
      </c>
      <c r="R137" s="207">
        <f>+H137-Q137</f>
        <v>55469.550166666668</v>
      </c>
    </row>
    <row r="138" spans="1:19" s="128" customFormat="1" ht="39.950000000000003" customHeight="1" x14ac:dyDescent="0.2">
      <c r="A138" s="372" t="s">
        <v>122</v>
      </c>
      <c r="B138" s="373"/>
      <c r="C138" s="106"/>
      <c r="D138" s="106"/>
      <c r="E138" s="106"/>
      <c r="F138" s="106"/>
      <c r="G138" s="106"/>
      <c r="H138" s="107">
        <f>SUM(H136:H137)</f>
        <v>150000</v>
      </c>
      <c r="I138" s="107">
        <f t="shared" ref="I138:R138" si="38">SUM(I136:I137)</f>
        <v>4305</v>
      </c>
      <c r="J138" s="107">
        <f t="shared" si="38"/>
        <v>4560</v>
      </c>
      <c r="K138" s="107">
        <f t="shared" si="38"/>
        <v>1715.46</v>
      </c>
      <c r="L138" s="107">
        <f t="shared" si="38"/>
        <v>10580.46</v>
      </c>
      <c r="M138" s="107">
        <f t="shared" si="38"/>
        <v>139419.53999999998</v>
      </c>
      <c r="N138" s="107">
        <f t="shared" si="38"/>
        <v>12340.522125</v>
      </c>
      <c r="O138" s="107">
        <f t="shared" si="38"/>
        <v>0</v>
      </c>
      <c r="P138" s="107">
        <f t="shared" si="38"/>
        <v>6050</v>
      </c>
      <c r="Q138" s="107">
        <f t="shared" si="38"/>
        <v>28970.982124999999</v>
      </c>
      <c r="R138" s="107">
        <f t="shared" si="38"/>
        <v>121029.01787500001</v>
      </c>
      <c r="S138" s="124"/>
    </row>
    <row r="139" spans="1:19" s="128" customFormat="1" ht="39.950000000000003" customHeight="1" thickBot="1" x14ac:dyDescent="0.25">
      <c r="A139" s="213"/>
      <c r="B139" s="213"/>
      <c r="C139" s="213"/>
      <c r="D139" s="213"/>
      <c r="E139" s="213"/>
      <c r="F139" s="213"/>
      <c r="G139" s="213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24"/>
    </row>
    <row r="140" spans="1:19" s="124" customFormat="1" ht="39.950000000000003" customHeight="1" thickBot="1" x14ac:dyDescent="0.25">
      <c r="A140" s="216" t="s">
        <v>285</v>
      </c>
      <c r="B140" s="217"/>
      <c r="C140" s="217"/>
      <c r="D140" s="217"/>
      <c r="E140" s="217"/>
      <c r="F140" s="217"/>
      <c r="G140" s="217"/>
      <c r="H140" s="217"/>
      <c r="I140" s="217"/>
      <c r="J140" s="217"/>
      <c r="K140" s="217"/>
      <c r="L140" s="217"/>
      <c r="M140" s="217"/>
      <c r="N140" s="217"/>
      <c r="O140" s="217"/>
      <c r="P140" s="217"/>
      <c r="Q140" s="217"/>
      <c r="R140" s="217"/>
    </row>
    <row r="141" spans="1:19" s="124" customFormat="1" ht="39.950000000000003" customHeight="1" x14ac:dyDescent="0.2">
      <c r="A141" s="200">
        <f>+A137+1</f>
        <v>57</v>
      </c>
      <c r="B141" s="208" t="s">
        <v>127</v>
      </c>
      <c r="C141" s="196" t="s">
        <v>399</v>
      </c>
      <c r="D141" s="197" t="s">
        <v>126</v>
      </c>
      <c r="E141" s="197" t="s">
        <v>205</v>
      </c>
      <c r="F141" s="208" t="s">
        <v>605</v>
      </c>
      <c r="G141" s="208" t="s">
        <v>648</v>
      </c>
      <c r="H141" s="204">
        <v>190000</v>
      </c>
      <c r="I141" s="137">
        <f>H141*2.87%</f>
        <v>5453</v>
      </c>
      <c r="J141" s="115">
        <v>5776</v>
      </c>
      <c r="K141" s="115"/>
      <c r="L141" s="134">
        <f>+J141+I141+K141</f>
        <v>11229</v>
      </c>
      <c r="M141" s="134">
        <f>+H141-L141</f>
        <v>178771</v>
      </c>
      <c r="N141" s="134">
        <f>+IF(M141*12&lt;=416220.01,0,IF(M141*12&lt;=624329.01,(((M141*12-416220.01)*0.15)/12),IF((M141*12&lt;=867123.01),(31216+0.2*(M141*12-624329.01))/12,((79776+0.25*(M141*12-867123.01))/12))))-O141</f>
        <v>33275.687291666669</v>
      </c>
      <c r="O141" s="134"/>
      <c r="P141" s="199">
        <v>25</v>
      </c>
      <c r="Q141" s="134">
        <f>+P141+N141+L141</f>
        <v>44529.687291666669</v>
      </c>
      <c r="R141" s="199">
        <f>+H141-Q141</f>
        <v>145470.31270833334</v>
      </c>
    </row>
    <row r="142" spans="1:19" s="124" customFormat="1" ht="39.950000000000003" customHeight="1" x14ac:dyDescent="0.2">
      <c r="A142" s="200">
        <f>+A141+1</f>
        <v>58</v>
      </c>
      <c r="B142" s="109" t="s">
        <v>555</v>
      </c>
      <c r="C142" s="154" t="s">
        <v>399</v>
      </c>
      <c r="D142" s="109" t="s">
        <v>626</v>
      </c>
      <c r="E142" s="223" t="s">
        <v>205</v>
      </c>
      <c r="F142" s="208" t="s">
        <v>620</v>
      </c>
      <c r="G142" s="208" t="s">
        <v>657</v>
      </c>
      <c r="H142" s="137">
        <v>100000</v>
      </c>
      <c r="I142" s="137">
        <f>H142*2.87%</f>
        <v>2870</v>
      </c>
      <c r="J142" s="137">
        <f>+H142*3.04%</f>
        <v>3040</v>
      </c>
      <c r="K142" s="137">
        <v>0</v>
      </c>
      <c r="L142" s="134">
        <f>+J142+I142+K142</f>
        <v>5910</v>
      </c>
      <c r="M142" s="134">
        <f>+H142-L142</f>
        <v>94090</v>
      </c>
      <c r="N142" s="134">
        <f>+IF(M142*12&lt;=416220.01,0,IF(M142*12&lt;=624329.01,(((M142*12-416220.01)*0.15)/12),IF((M142*12&lt;=867123.01),(31216+0.2*(M142*12-624329.01))/12,((79776+0.25*(M142*12-867123.01))/12))))-O142</f>
        <v>12105.437291666667</v>
      </c>
      <c r="O142" s="134">
        <v>0</v>
      </c>
      <c r="P142" s="199">
        <v>25</v>
      </c>
      <c r="Q142" s="134">
        <f>+P142+N142+L142</f>
        <v>18040.437291666669</v>
      </c>
      <c r="R142" s="199">
        <f>+H142-Q142</f>
        <v>81959.562708333338</v>
      </c>
    </row>
    <row r="143" spans="1:19" s="124" customFormat="1" ht="39.950000000000003" customHeight="1" x14ac:dyDescent="0.2">
      <c r="A143" s="200">
        <f>+A142+1</f>
        <v>59</v>
      </c>
      <c r="B143" s="173" t="s">
        <v>625</v>
      </c>
      <c r="C143" s="119" t="s">
        <v>399</v>
      </c>
      <c r="D143" s="173" t="s">
        <v>626</v>
      </c>
      <c r="E143" s="197" t="s">
        <v>205</v>
      </c>
      <c r="F143" s="208" t="s">
        <v>624</v>
      </c>
      <c r="G143" s="208" t="s">
        <v>681</v>
      </c>
      <c r="H143" s="209">
        <v>21000</v>
      </c>
      <c r="I143" s="115">
        <f>H143*2.87%</f>
        <v>602.70000000000005</v>
      </c>
      <c r="J143" s="115">
        <f t="shared" ref="J143:J145" si="39">+H143*3.04%</f>
        <v>638.4</v>
      </c>
      <c r="K143" s="115"/>
      <c r="L143" s="134">
        <f>+J143+I143+K143</f>
        <v>1241.0999999999999</v>
      </c>
      <c r="M143" s="134">
        <f>+H143-L143</f>
        <v>19758.900000000001</v>
      </c>
      <c r="N143" s="134">
        <f>+IF(M143*12&lt;=416220.01,0,IF(M143*12&lt;=624329.01,(((M143*12-416220.01)*0.15)/12),IF((M143*12&lt;=867123.01),(31216+0.2*(M143*12-624329.01))/12,((79776+0.25*(M143*12-867123.01))/12))))-O143</f>
        <v>0</v>
      </c>
      <c r="O143" s="134"/>
      <c r="P143" s="199">
        <v>25</v>
      </c>
      <c r="Q143" s="134">
        <f>+P143+N143+L143</f>
        <v>1266.0999999999999</v>
      </c>
      <c r="R143" s="199">
        <f>+H143-Q143</f>
        <v>19733.900000000001</v>
      </c>
    </row>
    <row r="144" spans="1:19" s="124" customFormat="1" ht="39.950000000000003" customHeight="1" x14ac:dyDescent="0.2">
      <c r="A144" s="200">
        <f>+A143+1</f>
        <v>60</v>
      </c>
      <c r="B144" s="173" t="s">
        <v>548</v>
      </c>
      <c r="C144" s="119" t="s">
        <v>400</v>
      </c>
      <c r="D144" s="173" t="s">
        <v>489</v>
      </c>
      <c r="E144" s="197" t="s">
        <v>205</v>
      </c>
      <c r="F144" s="208" t="s">
        <v>620</v>
      </c>
      <c r="G144" s="208" t="s">
        <v>657</v>
      </c>
      <c r="H144" s="209">
        <v>13500</v>
      </c>
      <c r="I144" s="115">
        <f t="shared" ref="I144:I145" si="40">H144*2.87%</f>
        <v>387.45</v>
      </c>
      <c r="J144" s="115">
        <f t="shared" si="39"/>
        <v>410.4</v>
      </c>
      <c r="K144" s="115"/>
      <c r="L144" s="134">
        <f>+J144+I144+K144</f>
        <v>797.84999999999991</v>
      </c>
      <c r="M144" s="134">
        <f>+H144-L144</f>
        <v>12702.15</v>
      </c>
      <c r="N144" s="134">
        <v>0</v>
      </c>
      <c r="O144" s="134"/>
      <c r="P144" s="199">
        <v>3525</v>
      </c>
      <c r="Q144" s="134">
        <f t="shared" ref="Q144:Q145" si="41">+P144+N144+L144</f>
        <v>4322.8500000000004</v>
      </c>
      <c r="R144" s="199">
        <f>H144-Q144</f>
        <v>9177.15</v>
      </c>
    </row>
    <row r="145" spans="1:19" s="124" customFormat="1" ht="39.950000000000003" customHeight="1" x14ac:dyDescent="0.2">
      <c r="A145" s="200">
        <f>+A144+1</f>
        <v>61</v>
      </c>
      <c r="B145" s="173" t="s">
        <v>549</v>
      </c>
      <c r="C145" s="119" t="s">
        <v>400</v>
      </c>
      <c r="D145" s="173" t="s">
        <v>489</v>
      </c>
      <c r="E145" s="197" t="s">
        <v>205</v>
      </c>
      <c r="F145" s="208" t="s">
        <v>620</v>
      </c>
      <c r="G145" s="208" t="s">
        <v>657</v>
      </c>
      <c r="H145" s="209">
        <v>13500</v>
      </c>
      <c r="I145" s="115">
        <f t="shared" si="40"/>
        <v>387.45</v>
      </c>
      <c r="J145" s="115">
        <f t="shared" si="39"/>
        <v>410.4</v>
      </c>
      <c r="K145" s="103">
        <v>3430.92</v>
      </c>
      <c r="L145" s="134">
        <f>+J145+I145+K145</f>
        <v>4228.7700000000004</v>
      </c>
      <c r="M145" s="134">
        <f>+H145-L145</f>
        <v>9271.23</v>
      </c>
      <c r="N145" s="134">
        <f>+IF(M145*12&lt;=416220.01,0,IF(M145*12&lt;=624329.01,(((M145*12-416220.01)*0.15)/12),IF((M145*12&lt;=867123.01),(31216+0.2*(M145*12-624329.01))/12,((79776+0.25*(M145*12-867123.01))/12))))-O145</f>
        <v>0</v>
      </c>
      <c r="O145" s="134"/>
      <c r="P145" s="199">
        <v>25</v>
      </c>
      <c r="Q145" s="134">
        <f t="shared" si="41"/>
        <v>4253.7700000000004</v>
      </c>
      <c r="R145" s="199">
        <f>H145-Q145</f>
        <v>9246.23</v>
      </c>
    </row>
    <row r="146" spans="1:19" s="124" customFormat="1" ht="39.950000000000003" customHeight="1" x14ac:dyDescent="0.2">
      <c r="A146" s="372" t="s">
        <v>122</v>
      </c>
      <c r="B146" s="373"/>
      <c r="C146" s="106"/>
      <c r="D146" s="106"/>
      <c r="E146" s="106"/>
      <c r="F146" s="106"/>
      <c r="G146" s="106"/>
      <c r="H146" s="107">
        <f t="shared" ref="H146:R146" si="42">SUM(H141:H145)</f>
        <v>338000</v>
      </c>
      <c r="I146" s="107">
        <f t="shared" si="42"/>
        <v>9700.6000000000022</v>
      </c>
      <c r="J146" s="107">
        <f t="shared" si="42"/>
        <v>10275.199999999999</v>
      </c>
      <c r="K146" s="107">
        <f t="shared" si="42"/>
        <v>3430.92</v>
      </c>
      <c r="L146" s="107">
        <f t="shared" si="42"/>
        <v>23406.719999999998</v>
      </c>
      <c r="M146" s="107">
        <f t="shared" si="42"/>
        <v>314593.28000000003</v>
      </c>
      <c r="N146" s="107">
        <f t="shared" si="42"/>
        <v>45381.124583333338</v>
      </c>
      <c r="O146" s="107">
        <f t="shared" si="42"/>
        <v>0</v>
      </c>
      <c r="P146" s="107">
        <f t="shared" si="42"/>
        <v>3625</v>
      </c>
      <c r="Q146" s="107">
        <f t="shared" si="42"/>
        <v>72412.844583333339</v>
      </c>
      <c r="R146" s="107">
        <f t="shared" si="42"/>
        <v>265587.15541666665</v>
      </c>
    </row>
    <row r="147" spans="1:19" s="128" customFormat="1" ht="39.950000000000003" customHeight="1" thickBot="1" x14ac:dyDescent="0.25">
      <c r="A147" s="213"/>
      <c r="B147" s="213"/>
      <c r="C147" s="213"/>
      <c r="D147" s="213"/>
      <c r="E147" s="213"/>
      <c r="F147" s="213"/>
      <c r="G147" s="213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4"/>
    </row>
    <row r="148" spans="1:19" s="231" customFormat="1" ht="39.950000000000003" customHeight="1" thickBot="1" x14ac:dyDescent="0.25">
      <c r="A148" s="216" t="s">
        <v>476</v>
      </c>
      <c r="B148" s="217"/>
      <c r="C148" s="217"/>
      <c r="D148" s="217"/>
      <c r="E148" s="217"/>
      <c r="F148" s="217"/>
      <c r="G148" s="217"/>
      <c r="H148" s="217"/>
      <c r="I148" s="217"/>
      <c r="J148" s="217"/>
      <c r="K148" s="217"/>
      <c r="L148" s="217"/>
      <c r="M148" s="217"/>
      <c r="N148" s="217"/>
      <c r="O148" s="217"/>
      <c r="P148" s="217"/>
      <c r="Q148" s="217"/>
      <c r="R148" s="217"/>
    </row>
    <row r="149" spans="1:19" s="231" customFormat="1" ht="39.950000000000003" customHeight="1" x14ac:dyDescent="0.2">
      <c r="A149" s="200">
        <f>+A145+1</f>
        <v>62</v>
      </c>
      <c r="B149" s="208" t="s">
        <v>474</v>
      </c>
      <c r="C149" s="196" t="s">
        <v>399</v>
      </c>
      <c r="D149" s="197" t="s">
        <v>475</v>
      </c>
      <c r="E149" s="197" t="s">
        <v>205</v>
      </c>
      <c r="F149" s="174" t="s">
        <v>718</v>
      </c>
      <c r="G149" s="174" t="s">
        <v>719</v>
      </c>
      <c r="H149" s="134">
        <v>190000</v>
      </c>
      <c r="I149" s="137">
        <f>H149*2.87%</f>
        <v>5453</v>
      </c>
      <c r="J149" s="115">
        <v>5776</v>
      </c>
      <c r="K149" s="115"/>
      <c r="L149" s="134">
        <f>+J149+I149+K149</f>
        <v>11229</v>
      </c>
      <c r="M149" s="134">
        <f>+H149-L149</f>
        <v>178771</v>
      </c>
      <c r="N149" s="134">
        <f>+IF(M149*12&lt;=416220.01,0,IF(M149*12&lt;=624329.01,(((M149*12-416220.01)*0.15)/12),IF((M149*12&lt;=867123.01),(31216+0.2*(M149*12-624329.01))/12,((79776+0.25*(M149*12-867123.01))/12))))-O149</f>
        <v>33275.687291666669</v>
      </c>
      <c r="O149" s="134"/>
      <c r="P149" s="199">
        <v>1025</v>
      </c>
      <c r="Q149" s="134">
        <f>+P149+N149+L149</f>
        <v>45529.687291666669</v>
      </c>
      <c r="R149" s="199">
        <f>+H149-Q149</f>
        <v>144470.31270833334</v>
      </c>
    </row>
    <row r="150" spans="1:19" s="231" customFormat="1" ht="39.950000000000003" customHeight="1" x14ac:dyDescent="0.2">
      <c r="A150" s="200">
        <f>+A149+1</f>
        <v>63</v>
      </c>
      <c r="B150" s="208" t="s">
        <v>493</v>
      </c>
      <c r="C150" s="196" t="s">
        <v>400</v>
      </c>
      <c r="D150" s="197" t="s">
        <v>128</v>
      </c>
      <c r="E150" s="197" t="s">
        <v>205</v>
      </c>
      <c r="F150" s="202" t="s">
        <v>636</v>
      </c>
      <c r="G150" s="202" t="s">
        <v>693</v>
      </c>
      <c r="H150" s="115">
        <v>60000</v>
      </c>
      <c r="I150" s="115">
        <f>H150*2.87%</f>
        <v>1722</v>
      </c>
      <c r="J150" s="115">
        <f>+H150*3.04%</f>
        <v>1824</v>
      </c>
      <c r="K150" s="115"/>
      <c r="L150" s="134">
        <f>+J150+I150+K150</f>
        <v>3546</v>
      </c>
      <c r="M150" s="134">
        <f>+H150-L150</f>
        <v>56454</v>
      </c>
      <c r="N150" s="134">
        <f>+IF(M150*12&lt;=416220.01,0,IF(M150*12&lt;=624329.01,(((M150*12-416220.01)*0.15)/12),IF((M150*12&lt;=867123.01),(31216+0.2*(M150*12-624329.01))/12,((79776+0.25*(M150*12-867123.01))/12))))-O150</f>
        <v>3486.6498333333329</v>
      </c>
      <c r="O150" s="134"/>
      <c r="P150" s="207">
        <v>1165</v>
      </c>
      <c r="Q150" s="134">
        <f>+P150+N150+L150</f>
        <v>8197.6498333333329</v>
      </c>
      <c r="R150" s="199">
        <f>+H150-Q150</f>
        <v>51802.350166666671</v>
      </c>
    </row>
    <row r="151" spans="1:19" s="231" customFormat="1" ht="39.950000000000003" customHeight="1" thickBot="1" x14ac:dyDescent="0.25">
      <c r="A151" s="372" t="s">
        <v>122</v>
      </c>
      <c r="B151" s="373"/>
      <c r="C151" s="232"/>
      <c r="D151" s="232"/>
      <c r="E151" s="232"/>
      <c r="F151" s="232"/>
      <c r="G151" s="233"/>
      <c r="H151" s="234">
        <f>SUM(H149:H150)</f>
        <v>250000</v>
      </c>
      <c r="I151" s="234">
        <f t="shared" ref="I151:R151" si="43">SUM(I149:I150)</f>
        <v>7175</v>
      </c>
      <c r="J151" s="234">
        <f t="shared" si="43"/>
        <v>7600</v>
      </c>
      <c r="K151" s="234">
        <f t="shared" si="43"/>
        <v>0</v>
      </c>
      <c r="L151" s="234">
        <f t="shared" si="43"/>
        <v>14775</v>
      </c>
      <c r="M151" s="234">
        <f t="shared" si="43"/>
        <v>235225</v>
      </c>
      <c r="N151" s="234">
        <f t="shared" si="43"/>
        <v>36762.337125000005</v>
      </c>
      <c r="O151" s="234">
        <f t="shared" si="43"/>
        <v>0</v>
      </c>
      <c r="P151" s="234">
        <f t="shared" si="43"/>
        <v>2190</v>
      </c>
      <c r="Q151" s="234">
        <f t="shared" si="43"/>
        <v>53727.337125000005</v>
      </c>
      <c r="R151" s="234">
        <f t="shared" si="43"/>
        <v>196272.66287500001</v>
      </c>
    </row>
    <row r="152" spans="1:19" s="128" customFormat="1" ht="39.950000000000003" customHeight="1" thickBot="1" x14ac:dyDescent="0.25">
      <c r="A152" s="124"/>
      <c r="B152" s="124"/>
      <c r="C152" s="147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4"/>
      <c r="Q152" s="124"/>
      <c r="R152" s="124"/>
      <c r="S152" s="124"/>
    </row>
    <row r="153" spans="1:19" s="127" customFormat="1" ht="39.950000000000003" customHeight="1" thickBot="1" x14ac:dyDescent="0.25">
      <c r="A153" s="216" t="s">
        <v>552</v>
      </c>
      <c r="B153" s="217"/>
      <c r="C153" s="217"/>
      <c r="D153" s="217"/>
      <c r="E153" s="217"/>
      <c r="F153" s="217"/>
      <c r="G153" s="217"/>
      <c r="H153" s="217"/>
      <c r="I153" s="217"/>
      <c r="J153" s="217"/>
      <c r="K153" s="217"/>
      <c r="L153" s="217"/>
      <c r="M153" s="217"/>
      <c r="N153" s="217"/>
      <c r="O153" s="217"/>
      <c r="P153" s="217"/>
      <c r="Q153" s="217"/>
      <c r="R153" s="217"/>
    </row>
    <row r="154" spans="1:19" s="231" customFormat="1" ht="39.950000000000003" customHeight="1" x14ac:dyDescent="0.2">
      <c r="A154" s="110">
        <f>+A150+1</f>
        <v>64</v>
      </c>
      <c r="B154" s="173" t="s">
        <v>561</v>
      </c>
      <c r="C154" s="119" t="s">
        <v>400</v>
      </c>
      <c r="D154" s="175" t="s">
        <v>562</v>
      </c>
      <c r="E154" s="197" t="s">
        <v>205</v>
      </c>
      <c r="F154" s="208" t="s">
        <v>676</v>
      </c>
      <c r="G154" s="208" t="s">
        <v>675</v>
      </c>
      <c r="H154" s="203">
        <v>80000</v>
      </c>
      <c r="I154" s="137">
        <f>H154*2.87%</f>
        <v>2296</v>
      </c>
      <c r="J154" s="137">
        <f>+H154*3.04%</f>
        <v>2432</v>
      </c>
      <c r="K154" s="137"/>
      <c r="L154" s="134">
        <f>+J154+I154+K154</f>
        <v>4728</v>
      </c>
      <c r="M154" s="134">
        <f>+H154-L154</f>
        <v>75272</v>
      </c>
      <c r="N154" s="134">
        <f>+IF(M154*12&lt;=416220.01,0,IF(M154*12&lt;=624329.01,(((M154*12-416220.01)*0.15)/12),IF((M154*12&lt;=867123.01),(31216+0.2*(M154*12-624329.01))/12,((79776+0.25*(M154*12-867123.01))/12))))-O154</f>
        <v>7400.9372916666662</v>
      </c>
      <c r="O154" s="134"/>
      <c r="P154" s="199">
        <v>65</v>
      </c>
      <c r="Q154" s="134">
        <f>+P154+N154+L154</f>
        <v>12193.937291666665</v>
      </c>
      <c r="R154" s="199">
        <f>+H154-Q154</f>
        <v>67806.062708333338</v>
      </c>
    </row>
    <row r="155" spans="1:19" s="231" customFormat="1" ht="39.950000000000003" customHeight="1" x14ac:dyDescent="0.2">
      <c r="A155" s="110">
        <f>+A154+1</f>
        <v>65</v>
      </c>
      <c r="B155" s="173" t="s">
        <v>550</v>
      </c>
      <c r="C155" s="119" t="s">
        <v>400</v>
      </c>
      <c r="D155" s="175" t="s">
        <v>551</v>
      </c>
      <c r="E155" s="197" t="s">
        <v>205</v>
      </c>
      <c r="F155" s="208" t="s">
        <v>620</v>
      </c>
      <c r="G155" s="208" t="s">
        <v>657</v>
      </c>
      <c r="H155" s="203">
        <v>70000</v>
      </c>
      <c r="I155" s="137">
        <f>H155*2.87%</f>
        <v>2009</v>
      </c>
      <c r="J155" s="137">
        <f>+H155*3.04%</f>
        <v>2128</v>
      </c>
      <c r="K155" s="137">
        <v>1715.46</v>
      </c>
      <c r="L155" s="134">
        <f>+J155+I155+K155</f>
        <v>5852.46</v>
      </c>
      <c r="M155" s="134">
        <f>+H155-L155</f>
        <v>64147.54</v>
      </c>
      <c r="N155" s="134">
        <v>5025.3599999999997</v>
      </c>
      <c r="O155" s="134">
        <v>0</v>
      </c>
      <c r="P155" s="199">
        <v>25</v>
      </c>
      <c r="Q155" s="134">
        <f>+P155+N155+L155</f>
        <v>10902.82</v>
      </c>
      <c r="R155" s="199">
        <f>+H155-Q155</f>
        <v>59097.18</v>
      </c>
    </row>
    <row r="156" spans="1:19" s="124" customFormat="1" ht="39.950000000000003" customHeight="1" x14ac:dyDescent="0.2">
      <c r="A156" s="372" t="s">
        <v>122</v>
      </c>
      <c r="B156" s="373"/>
      <c r="C156" s="106"/>
      <c r="D156" s="106"/>
      <c r="E156" s="106"/>
      <c r="F156" s="106"/>
      <c r="G156" s="106"/>
      <c r="H156" s="107">
        <f>SUM(H154:H155)</f>
        <v>150000</v>
      </c>
      <c r="I156" s="107">
        <f t="shared" ref="I156:R156" si="44">SUM(I154:I155)</f>
        <v>4305</v>
      </c>
      <c r="J156" s="107">
        <f t="shared" si="44"/>
        <v>4560</v>
      </c>
      <c r="K156" s="107">
        <f t="shared" si="44"/>
        <v>1715.46</v>
      </c>
      <c r="L156" s="107">
        <f t="shared" si="44"/>
        <v>10580.46</v>
      </c>
      <c r="M156" s="107">
        <f t="shared" si="44"/>
        <v>139419.54</v>
      </c>
      <c r="N156" s="107">
        <f t="shared" si="44"/>
        <v>12426.297291666666</v>
      </c>
      <c r="O156" s="107">
        <f t="shared" si="44"/>
        <v>0</v>
      </c>
      <c r="P156" s="107">
        <f t="shared" si="44"/>
        <v>90</v>
      </c>
      <c r="Q156" s="107">
        <f t="shared" si="44"/>
        <v>23096.757291666665</v>
      </c>
      <c r="R156" s="107">
        <f t="shared" si="44"/>
        <v>126903.24270833333</v>
      </c>
    </row>
    <row r="157" spans="1:19" s="236" customFormat="1" ht="39.950000000000003" customHeight="1" thickBot="1" x14ac:dyDescent="0.25">
      <c r="A157" s="213"/>
      <c r="B157" s="213"/>
      <c r="C157" s="235"/>
      <c r="D157" s="235"/>
      <c r="E157" s="235"/>
      <c r="F157" s="235"/>
      <c r="G157" s="235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31"/>
    </row>
    <row r="158" spans="1:19" s="128" customFormat="1" ht="39.950000000000003" customHeight="1" thickBot="1" x14ac:dyDescent="0.25">
      <c r="A158" s="216" t="s">
        <v>363</v>
      </c>
      <c r="B158" s="217"/>
      <c r="C158" s="217"/>
      <c r="D158" s="217"/>
      <c r="E158" s="217"/>
      <c r="F158" s="217"/>
      <c r="G158" s="217"/>
      <c r="H158" s="217"/>
      <c r="I158" s="217"/>
      <c r="J158" s="217"/>
      <c r="K158" s="217"/>
      <c r="L158" s="217"/>
      <c r="M158" s="217"/>
      <c r="N158" s="217"/>
      <c r="O158" s="217"/>
      <c r="P158" s="217"/>
      <c r="Q158" s="217"/>
      <c r="R158" s="217"/>
      <c r="S158" s="124"/>
    </row>
    <row r="159" spans="1:19" s="231" customFormat="1" ht="39.950000000000003" customHeight="1" x14ac:dyDescent="0.2">
      <c r="A159" s="110">
        <f>+A155+1</f>
        <v>66</v>
      </c>
      <c r="B159" s="173" t="s">
        <v>603</v>
      </c>
      <c r="C159" s="119" t="s">
        <v>400</v>
      </c>
      <c r="D159" s="175" t="s">
        <v>701</v>
      </c>
      <c r="E159" s="197" t="s">
        <v>205</v>
      </c>
      <c r="F159" s="208" t="s">
        <v>606</v>
      </c>
      <c r="G159" s="208" t="s">
        <v>652</v>
      </c>
      <c r="H159" s="203">
        <v>70000</v>
      </c>
      <c r="I159" s="137">
        <f>H159*2.87%</f>
        <v>2009</v>
      </c>
      <c r="J159" s="137">
        <f>+H159*3.04%</f>
        <v>2128</v>
      </c>
      <c r="K159" s="137"/>
      <c r="L159" s="134">
        <f>+J159+I159+K159</f>
        <v>4137</v>
      </c>
      <c r="M159" s="134">
        <f>+H159-L159</f>
        <v>65863</v>
      </c>
      <c r="N159" s="134">
        <v>0</v>
      </c>
      <c r="O159" s="134"/>
      <c r="P159" s="199">
        <v>45025</v>
      </c>
      <c r="Q159" s="134">
        <f>+P159+N159+L159</f>
        <v>49162</v>
      </c>
      <c r="R159" s="199">
        <f>+H159-Q159</f>
        <v>20838</v>
      </c>
    </row>
    <row r="160" spans="1:19" s="231" customFormat="1" ht="39.950000000000003" customHeight="1" x14ac:dyDescent="0.2">
      <c r="A160" s="237">
        <f>+A159+1</f>
        <v>67</v>
      </c>
      <c r="B160" s="174" t="s">
        <v>595</v>
      </c>
      <c r="C160" s="110" t="s">
        <v>400</v>
      </c>
      <c r="D160" s="172" t="s">
        <v>596</v>
      </c>
      <c r="E160" s="197" t="s">
        <v>205</v>
      </c>
      <c r="F160" s="208" t="s">
        <v>642</v>
      </c>
      <c r="G160" s="208" t="s">
        <v>708</v>
      </c>
      <c r="H160" s="203">
        <v>55000</v>
      </c>
      <c r="I160" s="137">
        <f>H160*2.87%</f>
        <v>1578.5</v>
      </c>
      <c r="J160" s="137">
        <f>+H160*3.04%</f>
        <v>1672</v>
      </c>
      <c r="K160" s="115">
        <v>0</v>
      </c>
      <c r="L160" s="134">
        <f>+J160+I160+K160</f>
        <v>3250.5</v>
      </c>
      <c r="M160" s="134">
        <f>+H160-L160</f>
        <v>51749.5</v>
      </c>
      <c r="N160" s="134">
        <v>0</v>
      </c>
      <c r="O160" s="134">
        <v>0</v>
      </c>
      <c r="P160" s="199">
        <v>33270</v>
      </c>
      <c r="Q160" s="134">
        <f>+L160+N160+P160</f>
        <v>36520.5</v>
      </c>
      <c r="R160" s="134">
        <f>+H160-Q160</f>
        <v>18479.5</v>
      </c>
    </row>
    <row r="161" spans="1:19" s="128" customFormat="1" ht="39.950000000000003" customHeight="1" x14ac:dyDescent="0.2">
      <c r="A161" s="372" t="s">
        <v>122</v>
      </c>
      <c r="B161" s="373"/>
      <c r="C161" s="106"/>
      <c r="D161" s="106"/>
      <c r="E161" s="106"/>
      <c r="F161" s="106"/>
      <c r="G161" s="106"/>
      <c r="H161" s="107">
        <f>SUM(H159:H160)</f>
        <v>125000</v>
      </c>
      <c r="I161" s="107">
        <f t="shared" ref="I161:R161" si="45">SUM(I159:I160)</f>
        <v>3587.5</v>
      </c>
      <c r="J161" s="107">
        <f t="shared" si="45"/>
        <v>3800</v>
      </c>
      <c r="K161" s="107">
        <f t="shared" si="45"/>
        <v>0</v>
      </c>
      <c r="L161" s="107">
        <f t="shared" si="45"/>
        <v>7387.5</v>
      </c>
      <c r="M161" s="107">
        <f t="shared" si="45"/>
        <v>117612.5</v>
      </c>
      <c r="N161" s="107">
        <f t="shared" si="45"/>
        <v>0</v>
      </c>
      <c r="O161" s="107">
        <f t="shared" si="45"/>
        <v>0</v>
      </c>
      <c r="P161" s="107">
        <f t="shared" si="45"/>
        <v>78295</v>
      </c>
      <c r="Q161" s="107">
        <f t="shared" si="45"/>
        <v>85682.5</v>
      </c>
      <c r="R161" s="107">
        <f t="shared" si="45"/>
        <v>39317.5</v>
      </c>
      <c r="S161" s="124"/>
    </row>
    <row r="162" spans="1:19" s="124" customFormat="1" ht="39.950000000000003" customHeight="1" thickBot="1" x14ac:dyDescent="0.25">
      <c r="A162" s="213"/>
      <c r="B162" s="213"/>
      <c r="C162" s="213"/>
      <c r="D162" s="213"/>
      <c r="E162" s="213"/>
      <c r="F162" s="213"/>
      <c r="G162" s="213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</row>
    <row r="163" spans="1:19" s="124" customFormat="1" ht="39.950000000000003" customHeight="1" thickBot="1" x14ac:dyDescent="0.25">
      <c r="A163" s="216" t="s">
        <v>209</v>
      </c>
      <c r="B163" s="217"/>
      <c r="C163" s="217"/>
      <c r="D163" s="217"/>
      <c r="E163" s="217"/>
      <c r="F163" s="217"/>
      <c r="G163" s="217"/>
      <c r="H163" s="217"/>
      <c r="I163" s="217"/>
      <c r="J163" s="217"/>
      <c r="K163" s="238"/>
      <c r="L163" s="238"/>
      <c r="M163" s="238"/>
      <c r="N163" s="238"/>
      <c r="O163" s="238"/>
      <c r="P163" s="238"/>
      <c r="Q163" s="238"/>
      <c r="R163" s="217"/>
    </row>
    <row r="164" spans="1:19" s="214" customFormat="1" ht="39.950000000000003" customHeight="1" x14ac:dyDescent="0.2">
      <c r="A164" s="110">
        <f>+A160+1</f>
        <v>68</v>
      </c>
      <c r="B164" s="173" t="s">
        <v>364</v>
      </c>
      <c r="C164" s="119" t="s">
        <v>400</v>
      </c>
      <c r="D164" s="175" t="s">
        <v>627</v>
      </c>
      <c r="E164" s="197" t="s">
        <v>205</v>
      </c>
      <c r="F164" s="198" t="s">
        <v>624</v>
      </c>
      <c r="G164" s="198" t="s">
        <v>681</v>
      </c>
      <c r="H164" s="203">
        <v>135000</v>
      </c>
      <c r="I164" s="137">
        <f>H164*2.87%</f>
        <v>3874.5</v>
      </c>
      <c r="J164" s="137">
        <f>+H164*3.04%</f>
        <v>4104</v>
      </c>
      <c r="K164" s="137"/>
      <c r="L164" s="137">
        <f>+J164+I164+K164</f>
        <v>7978.5</v>
      </c>
      <c r="M164" s="137">
        <f>+H164-L164</f>
        <v>127021.5</v>
      </c>
      <c r="N164" s="137">
        <f>+IF(M164*12&lt;=416220.01,0,IF(M164*12&lt;=624329.01,(((M164*12-416220.01)*0.15)/12),IF((M164*12&lt;=867123.01),(31216+0.2*(M164*12-624329.01))/12,((79776+0.25*(M164*12-867123.01))/12))))-O164</f>
        <v>20338.312291666665</v>
      </c>
      <c r="O164" s="137"/>
      <c r="P164" s="199">
        <v>4877.78</v>
      </c>
      <c r="Q164" s="137">
        <f>+P164+N164+L164</f>
        <v>33194.59229166666</v>
      </c>
      <c r="R164" s="199">
        <f>+H164-Q164</f>
        <v>101805.40770833334</v>
      </c>
      <c r="S164" s="127"/>
    </row>
    <row r="165" spans="1:19" s="214" customFormat="1" ht="39.950000000000003" customHeight="1" x14ac:dyDescent="0.2">
      <c r="A165" s="110">
        <f>+A164+1</f>
        <v>69</v>
      </c>
      <c r="B165" s="174" t="s">
        <v>487</v>
      </c>
      <c r="C165" s="110" t="s">
        <v>399</v>
      </c>
      <c r="D165" s="172" t="s">
        <v>602</v>
      </c>
      <c r="E165" s="223" t="s">
        <v>205</v>
      </c>
      <c r="F165" s="208" t="s">
        <v>676</v>
      </c>
      <c r="G165" s="208" t="s">
        <v>675</v>
      </c>
      <c r="H165" s="209">
        <v>80000</v>
      </c>
      <c r="I165" s="115">
        <f>H165*2.87%</f>
        <v>2296</v>
      </c>
      <c r="J165" s="115">
        <f>+H165*3.04%</f>
        <v>2432</v>
      </c>
      <c r="K165" s="103"/>
      <c r="L165" s="137">
        <f>+J165+I165+K165</f>
        <v>4728</v>
      </c>
      <c r="M165" s="137">
        <f>+H165-L165</f>
        <v>75272</v>
      </c>
      <c r="N165" s="137">
        <f>+IF(M165*12&lt;=416220.01,0,IF(M165*12&lt;=624329.01,(((M165*12-416220.01)*0.15)/12),IF((M165*12&lt;=867123.01),(31216+0.2*(M165*12-624329.01))/12,((79776+0.25*(M165*12-867123.01))/12))))-O165</f>
        <v>7400.9372916666662</v>
      </c>
      <c r="O165" s="137"/>
      <c r="P165" s="199">
        <f>100+25</f>
        <v>125</v>
      </c>
      <c r="Q165" s="137">
        <f>+P165+N165+L165</f>
        <v>12253.937291666665</v>
      </c>
      <c r="R165" s="199">
        <f>H165-Q165</f>
        <v>67746.062708333338</v>
      </c>
      <c r="S165" s="127"/>
    </row>
    <row r="166" spans="1:19" s="214" customFormat="1" ht="39.950000000000003" customHeight="1" x14ac:dyDescent="0.2">
      <c r="A166" s="110">
        <f>+A165+1</f>
        <v>70</v>
      </c>
      <c r="B166" s="115" t="s">
        <v>365</v>
      </c>
      <c r="C166" s="163" t="s">
        <v>400</v>
      </c>
      <c r="D166" s="120" t="s">
        <v>208</v>
      </c>
      <c r="E166" s="197" t="s">
        <v>205</v>
      </c>
      <c r="F166" s="198" t="s">
        <v>621</v>
      </c>
      <c r="G166" s="198" t="s">
        <v>656</v>
      </c>
      <c r="H166" s="135">
        <v>70000</v>
      </c>
      <c r="I166" s="134">
        <f>H166*2.87%</f>
        <v>2009</v>
      </c>
      <c r="J166" s="137">
        <f>+H166*3.04%</f>
        <v>2128</v>
      </c>
      <c r="K166" s="137">
        <v>1715.46</v>
      </c>
      <c r="L166" s="137">
        <f>+J166+I166+K166</f>
        <v>5852.46</v>
      </c>
      <c r="M166" s="137">
        <f>+H166-L166</f>
        <v>64147.54</v>
      </c>
      <c r="N166" s="137">
        <f>+IF(M166*12&lt;=416220.01,0,IF(M166*12&lt;=624329.01,(((M166*12-416220.01)*0.15)/12),IF((M166*12&lt;=867123.01),(31216+0.2*(M166*12-624329.01))/12,((79776+0.25*(M166*12-867123.01))/12))))-O166</f>
        <v>5025.3578333333326</v>
      </c>
      <c r="O166" s="137"/>
      <c r="P166" s="199">
        <v>25</v>
      </c>
      <c r="Q166" s="137">
        <f>+P166+N166+L166</f>
        <v>10902.817833333333</v>
      </c>
      <c r="R166" s="199">
        <f>+H166-Q166</f>
        <v>59097.182166666666</v>
      </c>
      <c r="S166" s="127"/>
    </row>
    <row r="167" spans="1:19" s="127" customFormat="1" ht="39.950000000000003" customHeight="1" x14ac:dyDescent="0.2">
      <c r="A167" s="372" t="s">
        <v>122</v>
      </c>
      <c r="B167" s="380"/>
      <c r="C167" s="239"/>
      <c r="D167" s="239"/>
      <c r="E167" s="239"/>
      <c r="F167" s="239"/>
      <c r="G167" s="240"/>
      <c r="H167" s="107">
        <f>SUM(H164:H166)</f>
        <v>285000</v>
      </c>
      <c r="I167" s="107">
        <f t="shared" ref="I167:R167" si="46">SUM(I164:I166)</f>
        <v>8179.5</v>
      </c>
      <c r="J167" s="107">
        <f t="shared" si="46"/>
        <v>8664</v>
      </c>
      <c r="K167" s="107">
        <f t="shared" si="46"/>
        <v>1715.46</v>
      </c>
      <c r="L167" s="107">
        <f t="shared" si="46"/>
        <v>18558.96</v>
      </c>
      <c r="M167" s="107">
        <f t="shared" si="46"/>
        <v>266441.03999999998</v>
      </c>
      <c r="N167" s="107">
        <f>SUM(N164:N166)</f>
        <v>32764.607416666662</v>
      </c>
      <c r="O167" s="107">
        <f t="shared" si="46"/>
        <v>0</v>
      </c>
      <c r="P167" s="107">
        <f t="shared" si="46"/>
        <v>5027.78</v>
      </c>
      <c r="Q167" s="107">
        <f t="shared" si="46"/>
        <v>56351.347416666656</v>
      </c>
      <c r="R167" s="107">
        <f t="shared" si="46"/>
        <v>228648.65258333334</v>
      </c>
    </row>
    <row r="168" spans="1:19" s="128" customFormat="1" ht="39.950000000000003" customHeight="1" thickBot="1" x14ac:dyDescent="0.25">
      <c r="A168" s="145"/>
      <c r="B168" s="123"/>
      <c r="C168" s="126"/>
      <c r="D168" s="241"/>
      <c r="E168" s="242"/>
      <c r="F168" s="188"/>
      <c r="G168" s="188"/>
      <c r="H168" s="243"/>
      <c r="S168" s="124"/>
    </row>
    <row r="169" spans="1:19" s="127" customFormat="1" ht="39.950000000000003" customHeight="1" thickBot="1" x14ac:dyDescent="0.25">
      <c r="A169" s="216" t="s">
        <v>197</v>
      </c>
      <c r="B169" s="217"/>
      <c r="C169" s="217"/>
      <c r="D169" s="217"/>
      <c r="E169" s="217"/>
      <c r="F169" s="217"/>
      <c r="G169" s="217"/>
      <c r="H169" s="217"/>
      <c r="I169" s="217"/>
      <c r="J169" s="217"/>
      <c r="K169" s="217"/>
      <c r="L169" s="217"/>
      <c r="M169" s="217"/>
      <c r="N169" s="217"/>
      <c r="O169" s="217"/>
      <c r="P169" s="217"/>
      <c r="Q169" s="217"/>
      <c r="R169" s="217"/>
    </row>
    <row r="170" spans="1:19" s="127" customFormat="1" ht="39.950000000000003" customHeight="1" x14ac:dyDescent="0.2">
      <c r="A170" s="119">
        <f>+A166+1</f>
        <v>71</v>
      </c>
      <c r="B170" s="173" t="s">
        <v>366</v>
      </c>
      <c r="C170" s="119" t="s">
        <v>400</v>
      </c>
      <c r="D170" s="118" t="s">
        <v>210</v>
      </c>
      <c r="E170" s="197" t="s">
        <v>205</v>
      </c>
      <c r="F170" s="202" t="s">
        <v>636</v>
      </c>
      <c r="G170" s="202" t="s">
        <v>693</v>
      </c>
      <c r="H170" s="244">
        <v>145000</v>
      </c>
      <c r="I170" s="137">
        <f t="shared" ref="I170:I172" si="47">H170*2.87%</f>
        <v>4161.5</v>
      </c>
      <c r="J170" s="137">
        <f t="shared" ref="J170:J172" si="48">+H170*3.04%</f>
        <v>4408</v>
      </c>
      <c r="K170" s="137"/>
      <c r="L170" s="137">
        <f t="shared" ref="L170:L173" si="49">+J170+I170+K170</f>
        <v>8569.5</v>
      </c>
      <c r="M170" s="137">
        <f t="shared" ref="M170:M173" si="50">+H170-L170</f>
        <v>136430.5</v>
      </c>
      <c r="N170" s="137">
        <f>+IF(M170*12&lt;=416220.01,0,IF(M170*12&lt;=624329.01,(((M170*12-416220.01)*0.15)/12),IF((M170*12&lt;=867123.01),(31216+0.2*(M170*12-624329.01))/12,((79776+0.25*(M170*12-867123.01))/12))))-O170</f>
        <v>22690.562291666665</v>
      </c>
      <c r="O170" s="134"/>
      <c r="P170" s="199">
        <v>3025</v>
      </c>
      <c r="Q170" s="134">
        <f>+P170+N170+L170</f>
        <v>34285.062291666662</v>
      </c>
      <c r="R170" s="204">
        <f>+H170-Q170</f>
        <v>110714.93770833334</v>
      </c>
    </row>
    <row r="171" spans="1:19" s="127" customFormat="1" ht="39.950000000000003" customHeight="1" x14ac:dyDescent="0.2">
      <c r="A171" s="119">
        <f>+A170+1</f>
        <v>72</v>
      </c>
      <c r="B171" s="173" t="s">
        <v>100</v>
      </c>
      <c r="C171" s="119" t="s">
        <v>400</v>
      </c>
      <c r="D171" s="120" t="s">
        <v>491</v>
      </c>
      <c r="E171" s="197" t="s">
        <v>205</v>
      </c>
      <c r="F171" s="198" t="s">
        <v>644</v>
      </c>
      <c r="G171" s="198" t="s">
        <v>720</v>
      </c>
      <c r="H171" s="245">
        <v>70000</v>
      </c>
      <c r="I171" s="103">
        <f t="shared" si="47"/>
        <v>2009</v>
      </c>
      <c r="J171" s="103">
        <f t="shared" si="48"/>
        <v>2128</v>
      </c>
      <c r="K171" s="137">
        <v>1715.46</v>
      </c>
      <c r="L171" s="137">
        <f t="shared" si="49"/>
        <v>5852.46</v>
      </c>
      <c r="M171" s="137">
        <f t="shared" si="50"/>
        <v>64147.54</v>
      </c>
      <c r="N171" s="137">
        <f>+IF(M171*12&lt;=416220.01,0,IF(M171*12&lt;=624329.01,(((M171*12-416220.01)*0.15)/12),IF((M171*12&lt;=867123.01),(31216+0.2*(M171*12-624329.01))/12,((79776+0.25*(M171*12-867123.01))/12))))-O171</f>
        <v>5025.3578333333326</v>
      </c>
      <c r="O171" s="137"/>
      <c r="P171" s="115">
        <v>6408.6</v>
      </c>
      <c r="Q171" s="137">
        <f>+P171+N171+L171</f>
        <v>17286.417833333333</v>
      </c>
      <c r="R171" s="199">
        <f>+H171-Q171</f>
        <v>52713.582166666667</v>
      </c>
    </row>
    <row r="172" spans="1:19" s="127" customFormat="1" ht="39.950000000000003" customHeight="1" x14ac:dyDescent="0.2">
      <c r="A172" s="119">
        <f>+A171+1</f>
        <v>73</v>
      </c>
      <c r="B172" s="174" t="s">
        <v>368</v>
      </c>
      <c r="C172" s="163" t="s">
        <v>400</v>
      </c>
      <c r="D172" s="120" t="s">
        <v>218</v>
      </c>
      <c r="E172" s="197" t="s">
        <v>205</v>
      </c>
      <c r="F172" s="120" t="s">
        <v>605</v>
      </c>
      <c r="G172" s="208" t="s">
        <v>648</v>
      </c>
      <c r="H172" s="207">
        <v>70000</v>
      </c>
      <c r="I172" s="103">
        <f t="shared" si="47"/>
        <v>2009</v>
      </c>
      <c r="J172" s="103">
        <f t="shared" si="48"/>
        <v>2128</v>
      </c>
      <c r="K172" s="103"/>
      <c r="L172" s="137">
        <f>+J172+I172+K172</f>
        <v>4137</v>
      </c>
      <c r="M172" s="137">
        <f>+H172-L172</f>
        <v>65863</v>
      </c>
      <c r="N172" s="137">
        <f>+IF(M172*12&lt;=416220.01,0,IF(M172*12&lt;=624329.01,(((M172*12-416220.01)*0.15)/12),IF((M172*12&lt;=867123.01),(31216+0.2*(M172*12-624329.01))/12,((79776+0.25*(M172*12-867123.01))/12))))-O172</f>
        <v>5368.4498333333331</v>
      </c>
      <c r="O172" s="137"/>
      <c r="P172" s="204">
        <v>125</v>
      </c>
      <c r="Q172" s="137">
        <f>+P172+N172+L172</f>
        <v>9630.4498333333322</v>
      </c>
      <c r="R172" s="199">
        <f>+H172-Q172</f>
        <v>60369.550166666668</v>
      </c>
    </row>
    <row r="173" spans="1:19" s="127" customFormat="1" ht="39.950000000000003" customHeight="1" x14ac:dyDescent="0.2">
      <c r="A173" s="119">
        <f>+A172+1</f>
        <v>74</v>
      </c>
      <c r="B173" s="173" t="s">
        <v>563</v>
      </c>
      <c r="C173" s="163" t="s">
        <v>400</v>
      </c>
      <c r="D173" s="120" t="s">
        <v>369</v>
      </c>
      <c r="E173" s="197" t="s">
        <v>205</v>
      </c>
      <c r="F173" s="208" t="s">
        <v>676</v>
      </c>
      <c r="G173" s="208" t="s">
        <v>675</v>
      </c>
      <c r="H173" s="135">
        <v>45000</v>
      </c>
      <c r="I173" s="115">
        <f t="shared" ref="I173" si="51">H173*2.87%</f>
        <v>1291.5</v>
      </c>
      <c r="J173" s="115">
        <f t="shared" ref="J173" si="52">+H173*3.04%</f>
        <v>1368</v>
      </c>
      <c r="K173" s="115"/>
      <c r="L173" s="134">
        <f t="shared" si="49"/>
        <v>2659.5</v>
      </c>
      <c r="M173" s="134">
        <f t="shared" si="50"/>
        <v>42340.5</v>
      </c>
      <c r="N173" s="134">
        <v>0</v>
      </c>
      <c r="O173" s="134"/>
      <c r="P173" s="204">
        <v>5125</v>
      </c>
      <c r="Q173" s="134">
        <f>+P173+N173+L173</f>
        <v>7784.5</v>
      </c>
      <c r="R173" s="204">
        <f>+H173-Q173</f>
        <v>37215.5</v>
      </c>
    </row>
    <row r="174" spans="1:19" s="127" customFormat="1" ht="39.950000000000003" customHeight="1" x14ac:dyDescent="0.2">
      <c r="A174" s="372" t="s">
        <v>122</v>
      </c>
      <c r="B174" s="373"/>
      <c r="C174" s="106"/>
      <c r="D174" s="106"/>
      <c r="E174" s="106"/>
      <c r="F174" s="106"/>
      <c r="G174" s="106"/>
      <c r="H174" s="107">
        <f t="shared" ref="H174:R174" si="53">SUM(H170:H173)</f>
        <v>330000</v>
      </c>
      <c r="I174" s="107">
        <f t="shared" si="53"/>
        <v>9471</v>
      </c>
      <c r="J174" s="107">
        <f t="shared" si="53"/>
        <v>10032</v>
      </c>
      <c r="K174" s="107">
        <f t="shared" si="53"/>
        <v>1715.46</v>
      </c>
      <c r="L174" s="107">
        <f t="shared" si="53"/>
        <v>21218.46</v>
      </c>
      <c r="M174" s="107">
        <f t="shared" si="53"/>
        <v>308781.54000000004</v>
      </c>
      <c r="N174" s="107">
        <f t="shared" si="53"/>
        <v>33084.369958333329</v>
      </c>
      <c r="O174" s="107">
        <f t="shared" si="53"/>
        <v>0</v>
      </c>
      <c r="P174" s="107">
        <f t="shared" si="53"/>
        <v>14683.6</v>
      </c>
      <c r="Q174" s="107">
        <f t="shared" si="53"/>
        <v>68986.42995833332</v>
      </c>
      <c r="R174" s="107">
        <f t="shared" si="53"/>
        <v>261013.57004166668</v>
      </c>
    </row>
    <row r="175" spans="1:19" s="231" customFormat="1" ht="39.950000000000003" customHeight="1" thickBot="1" x14ac:dyDescent="0.25">
      <c r="A175" s="213"/>
      <c r="B175" s="213"/>
      <c r="C175" s="213"/>
      <c r="D175" s="213"/>
      <c r="E175" s="213"/>
      <c r="F175" s="213"/>
      <c r="G175" s="213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</row>
    <row r="176" spans="1:19" s="236" customFormat="1" ht="39.950000000000003" customHeight="1" thickBot="1" x14ac:dyDescent="0.25">
      <c r="A176" s="216" t="s">
        <v>442</v>
      </c>
      <c r="B176" s="217"/>
      <c r="C176" s="217"/>
      <c r="D176" s="217"/>
      <c r="E176" s="217"/>
      <c r="F176" s="217"/>
      <c r="G176" s="217"/>
      <c r="H176" s="217"/>
      <c r="I176" s="217"/>
      <c r="J176" s="217"/>
      <c r="K176" s="217"/>
      <c r="L176" s="217"/>
      <c r="M176" s="217"/>
      <c r="N176" s="217"/>
      <c r="O176" s="217"/>
      <c r="P176" s="217"/>
      <c r="Q176" s="217"/>
      <c r="R176" s="217"/>
      <c r="S176" s="231"/>
    </row>
    <row r="177" spans="1:19" s="236" customFormat="1" ht="39.950000000000003" customHeight="1" x14ac:dyDescent="0.2">
      <c r="A177" s="110">
        <f>+A173+1</f>
        <v>75</v>
      </c>
      <c r="B177" s="120" t="s">
        <v>211</v>
      </c>
      <c r="C177" s="119" t="s">
        <v>400</v>
      </c>
      <c r="D177" s="118" t="s">
        <v>443</v>
      </c>
      <c r="E177" s="197" t="s">
        <v>205</v>
      </c>
      <c r="F177" s="202" t="s">
        <v>636</v>
      </c>
      <c r="G177" s="202" t="s">
        <v>693</v>
      </c>
      <c r="H177" s="245">
        <v>180000</v>
      </c>
      <c r="I177" s="103">
        <f>H177*2.87%</f>
        <v>5166</v>
      </c>
      <c r="J177" s="137">
        <f>+H177*3.04%</f>
        <v>5472</v>
      </c>
      <c r="K177" s="137"/>
      <c r="L177" s="134">
        <f>+J177+I177+K177</f>
        <v>10638</v>
      </c>
      <c r="M177" s="134">
        <f>+H177-L177</f>
        <v>169362</v>
      </c>
      <c r="N177" s="134">
        <f>+IF(M177*12&lt;=416220.01,0,IF(M177*12&lt;=624329.01,(((M177*12-416220.01)*0.15)/12),IF((M177*12&lt;=867123.01),(31216+0.2*(M177*12-624329.01))/12,((79776+0.25*(M177*12-867123.01))/12))))</f>
        <v>30923.437291666665</v>
      </c>
      <c r="O177" s="134"/>
      <c r="P177" s="199">
        <v>10025</v>
      </c>
      <c r="Q177" s="134">
        <f>+P177+N177+L177</f>
        <v>51586.437291666662</v>
      </c>
      <c r="R177" s="207">
        <f>+H177-Q177</f>
        <v>128413.56270833334</v>
      </c>
      <c r="S177" s="231"/>
    </row>
    <row r="178" spans="1:19" s="231" customFormat="1" ht="39.950000000000003" customHeight="1" x14ac:dyDescent="0.2">
      <c r="A178" s="372" t="s">
        <v>122</v>
      </c>
      <c r="B178" s="373"/>
      <c r="C178" s="106"/>
      <c r="D178" s="106"/>
      <c r="E178" s="106"/>
      <c r="F178" s="106"/>
      <c r="G178" s="106"/>
      <c r="H178" s="107">
        <f t="shared" ref="H178:R178" si="54">SUM(H177:H177)</f>
        <v>180000</v>
      </c>
      <c r="I178" s="107">
        <f t="shared" si="54"/>
        <v>5166</v>
      </c>
      <c r="J178" s="107">
        <f t="shared" si="54"/>
        <v>5472</v>
      </c>
      <c r="K178" s="107">
        <f t="shared" si="54"/>
        <v>0</v>
      </c>
      <c r="L178" s="107">
        <f t="shared" si="54"/>
        <v>10638</v>
      </c>
      <c r="M178" s="107">
        <f t="shared" si="54"/>
        <v>169362</v>
      </c>
      <c r="N178" s="107">
        <f t="shared" si="54"/>
        <v>30923.437291666665</v>
      </c>
      <c r="O178" s="107">
        <f t="shared" si="54"/>
        <v>0</v>
      </c>
      <c r="P178" s="107">
        <f t="shared" si="54"/>
        <v>10025</v>
      </c>
      <c r="Q178" s="107">
        <f t="shared" si="54"/>
        <v>51586.437291666662</v>
      </c>
      <c r="R178" s="107">
        <f t="shared" si="54"/>
        <v>128413.56270833334</v>
      </c>
    </row>
    <row r="179" spans="1:19" s="231" customFormat="1" ht="39.950000000000003" customHeight="1" thickBot="1" x14ac:dyDescent="0.25">
      <c r="A179" s="213"/>
      <c r="B179" s="213"/>
      <c r="C179" s="213"/>
      <c r="D179" s="213"/>
      <c r="E179" s="213"/>
      <c r="F179" s="213"/>
      <c r="G179" s="213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</row>
    <row r="180" spans="1:19" s="231" customFormat="1" ht="39.950000000000003" customHeight="1" thickBot="1" x14ac:dyDescent="0.25">
      <c r="A180" s="216" t="s">
        <v>169</v>
      </c>
      <c r="B180" s="217"/>
      <c r="C180" s="217"/>
      <c r="D180" s="217"/>
      <c r="E180" s="217"/>
      <c r="F180" s="217"/>
      <c r="G180" s="217"/>
      <c r="H180" s="217"/>
      <c r="I180" s="217"/>
      <c r="J180" s="217"/>
      <c r="K180" s="217"/>
      <c r="L180" s="217"/>
      <c r="M180" s="217"/>
      <c r="N180" s="217"/>
      <c r="O180" s="217"/>
      <c r="P180" s="217"/>
      <c r="Q180" s="217"/>
      <c r="R180" s="217"/>
    </row>
    <row r="181" spans="1:19" s="231" customFormat="1" ht="39.950000000000003" customHeight="1" x14ac:dyDescent="0.2">
      <c r="A181" s="200">
        <f>+A177+1</f>
        <v>76</v>
      </c>
      <c r="B181" s="211" t="s">
        <v>463</v>
      </c>
      <c r="C181" s="196" t="s">
        <v>400</v>
      </c>
      <c r="D181" s="197" t="s">
        <v>464</v>
      </c>
      <c r="E181" s="197" t="s">
        <v>205</v>
      </c>
      <c r="F181" s="198" t="s">
        <v>642</v>
      </c>
      <c r="G181" s="198" t="s">
        <v>708</v>
      </c>
      <c r="H181" s="244">
        <v>150000</v>
      </c>
      <c r="I181" s="137">
        <f>H181*2.87%</f>
        <v>4305</v>
      </c>
      <c r="J181" s="137">
        <f>+H181*3.04%</f>
        <v>4560</v>
      </c>
      <c r="K181" s="137"/>
      <c r="L181" s="134">
        <f>+J181+I181+K181</f>
        <v>8865</v>
      </c>
      <c r="M181" s="134">
        <f>+H181-L181</f>
        <v>141135</v>
      </c>
      <c r="N181" s="134">
        <f>+IF(M181*12&lt;=416220.01,0,IF(M181*12&lt;=624329.01,(((M181*12-416220.01)*0.15)/12),IF((M181*12&lt;=867123.01),(31216+0.2*(M181*12-624329.01))/12,((79776+0.25*(M181*12-867123.01))/12))))-O181</f>
        <v>23866.687291666665</v>
      </c>
      <c r="O181" s="134"/>
      <c r="P181" s="199">
        <v>3025</v>
      </c>
      <c r="Q181" s="134">
        <f>+P181+N181+L181</f>
        <v>35756.687291666662</v>
      </c>
      <c r="R181" s="199">
        <f>+H181-Q181</f>
        <v>114243.31270833334</v>
      </c>
    </row>
    <row r="182" spans="1:19" s="231" customFormat="1" ht="39.950000000000003" customHeight="1" x14ac:dyDescent="0.2">
      <c r="A182" s="110">
        <f>+A181+1</f>
        <v>77</v>
      </c>
      <c r="B182" s="120" t="s">
        <v>347</v>
      </c>
      <c r="C182" s="119" t="s">
        <v>400</v>
      </c>
      <c r="D182" s="118" t="s">
        <v>370</v>
      </c>
      <c r="E182" s="197" t="s">
        <v>205</v>
      </c>
      <c r="F182" s="120" t="s">
        <v>605</v>
      </c>
      <c r="G182" s="120" t="s">
        <v>648</v>
      </c>
      <c r="H182" s="246">
        <v>60000</v>
      </c>
      <c r="I182" s="103">
        <f>H182*2.87%</f>
        <v>1722</v>
      </c>
      <c r="J182" s="137">
        <f t="shared" ref="J182" si="55">+H182*3.04%</f>
        <v>1824</v>
      </c>
      <c r="K182" s="137"/>
      <c r="L182" s="134">
        <f>+J182+I182+K182</f>
        <v>3546</v>
      </c>
      <c r="M182" s="134">
        <f>+H182-L182</f>
        <v>56454</v>
      </c>
      <c r="N182" s="134">
        <f>+IF(M182*12&lt;=416220.01,0,IF(M182*12&lt;=624329.01,(((M182*12-416220.01)*0.15)/12),IF((M182*12&lt;=867123.01),(31216+0.2*(M182*12-624329.01))/12,((79776+0.25*(M182*12-867123.01))/12))))-O182</f>
        <v>3486.6498333333329</v>
      </c>
      <c r="O182" s="134"/>
      <c r="P182" s="204">
        <v>3775</v>
      </c>
      <c r="Q182" s="134">
        <f>+P182+N182+L182</f>
        <v>10807.649833333333</v>
      </c>
      <c r="R182" s="207">
        <f>+H182-Q182</f>
        <v>49192.350166666671</v>
      </c>
    </row>
    <row r="183" spans="1:19" s="236" customFormat="1" ht="39.950000000000003" customHeight="1" x14ac:dyDescent="0.2">
      <c r="A183" s="110">
        <f>+A182+1</f>
        <v>78</v>
      </c>
      <c r="B183" s="120" t="s">
        <v>511</v>
      </c>
      <c r="C183" s="119" t="s">
        <v>400</v>
      </c>
      <c r="D183" s="118" t="s">
        <v>370</v>
      </c>
      <c r="E183" s="197" t="s">
        <v>205</v>
      </c>
      <c r="F183" s="120" t="s">
        <v>610</v>
      </c>
      <c r="G183" s="120" t="s">
        <v>649</v>
      </c>
      <c r="H183" s="246">
        <v>50000</v>
      </c>
      <c r="I183" s="103">
        <f>H183*2.87%</f>
        <v>1435</v>
      </c>
      <c r="J183" s="137">
        <f t="shared" ref="J183" si="56">+H183*3.04%</f>
        <v>1520</v>
      </c>
      <c r="K183" s="137"/>
      <c r="L183" s="134">
        <f>+J183+I183+K183</f>
        <v>2955</v>
      </c>
      <c r="M183" s="134">
        <f>+H183-L183</f>
        <v>47045</v>
      </c>
      <c r="N183" s="134">
        <f>+IF(M183*12&lt;=416220.01,0,IF(M183*12&lt;=624329.01,(((M183*12-416220.01)*0.15)/12),IF((M183*12&lt;=867123.01),(31216+0.2*(M183*12-624329.01))/12,((79776+0.25*(M183*12-867123.01))/12))))-O183</f>
        <v>1853.9998749999997</v>
      </c>
      <c r="O183" s="134">
        <v>0</v>
      </c>
      <c r="P183" s="199">
        <v>5025</v>
      </c>
      <c r="Q183" s="134">
        <f>+P183+N183+L183</f>
        <v>9833.9998749999995</v>
      </c>
      <c r="R183" s="207">
        <f>+H183-Q183</f>
        <v>40166.000124999999</v>
      </c>
      <c r="S183" s="231"/>
    </row>
    <row r="184" spans="1:19" s="231" customFormat="1" ht="39.950000000000003" customHeight="1" x14ac:dyDescent="0.2">
      <c r="A184" s="372" t="s">
        <v>122</v>
      </c>
      <c r="B184" s="373"/>
      <c r="C184" s="106"/>
      <c r="D184" s="106"/>
      <c r="E184" s="106"/>
      <c r="F184" s="106"/>
      <c r="G184" s="106"/>
      <c r="H184" s="107">
        <f>SUM(H181:H183)</f>
        <v>260000</v>
      </c>
      <c r="I184" s="107">
        <f t="shared" ref="I184:R184" si="57">SUM(I181:I183)</f>
        <v>7462</v>
      </c>
      <c r="J184" s="107">
        <f t="shared" si="57"/>
        <v>7904</v>
      </c>
      <c r="K184" s="107">
        <f t="shared" si="57"/>
        <v>0</v>
      </c>
      <c r="L184" s="107">
        <f t="shared" si="57"/>
        <v>15366</v>
      </c>
      <c r="M184" s="107">
        <f t="shared" si="57"/>
        <v>244634</v>
      </c>
      <c r="N184" s="107">
        <f t="shared" si="57"/>
        <v>29207.337</v>
      </c>
      <c r="O184" s="107">
        <f t="shared" si="57"/>
        <v>0</v>
      </c>
      <c r="P184" s="107">
        <f t="shared" si="57"/>
        <v>11825</v>
      </c>
      <c r="Q184" s="107">
        <f t="shared" si="57"/>
        <v>56398.336999999992</v>
      </c>
      <c r="R184" s="107">
        <f t="shared" si="57"/>
        <v>203601.663</v>
      </c>
    </row>
    <row r="185" spans="1:19" s="124" customFormat="1" ht="39.950000000000003" customHeight="1" thickBot="1" x14ac:dyDescent="0.25">
      <c r="A185" s="213"/>
      <c r="B185" s="213"/>
      <c r="C185" s="213"/>
      <c r="D185" s="213"/>
      <c r="E185" s="213"/>
      <c r="F185" s="213"/>
      <c r="G185" s="213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</row>
    <row r="186" spans="1:19" s="128" customFormat="1" ht="39.950000000000003" customHeight="1" thickBot="1" x14ac:dyDescent="0.25">
      <c r="A186" s="216" t="s">
        <v>170</v>
      </c>
      <c r="B186" s="217"/>
      <c r="C186" s="217"/>
      <c r="D186" s="217"/>
      <c r="E186" s="217"/>
      <c r="F186" s="217"/>
      <c r="G186" s="217"/>
      <c r="H186" s="217"/>
      <c r="I186" s="217"/>
      <c r="J186" s="217"/>
      <c r="K186" s="217"/>
      <c r="L186" s="217"/>
      <c r="M186" s="217"/>
      <c r="N186" s="217"/>
      <c r="O186" s="217"/>
      <c r="P186" s="217"/>
      <c r="Q186" s="217"/>
      <c r="R186" s="217"/>
      <c r="S186" s="124"/>
    </row>
    <row r="187" spans="1:19" s="128" customFormat="1" ht="39.950000000000003" customHeight="1" x14ac:dyDescent="0.2">
      <c r="A187" s="200">
        <f>+A183+1</f>
        <v>79</v>
      </c>
      <c r="B187" s="208" t="s">
        <v>422</v>
      </c>
      <c r="C187" s="196" t="s">
        <v>399</v>
      </c>
      <c r="D187" s="208" t="s">
        <v>414</v>
      </c>
      <c r="E187" s="197" t="s">
        <v>205</v>
      </c>
      <c r="F187" s="198" t="s">
        <v>620</v>
      </c>
      <c r="G187" s="198" t="s">
        <v>657</v>
      </c>
      <c r="H187" s="204">
        <v>70000</v>
      </c>
      <c r="I187" s="137">
        <f t="shared" ref="I187" si="58">H187*2.87%</f>
        <v>2009</v>
      </c>
      <c r="J187" s="137">
        <f>+H187*3.04%</f>
        <v>2128</v>
      </c>
      <c r="K187" s="137"/>
      <c r="L187" s="134">
        <f>+J187+I187+K187</f>
        <v>4137</v>
      </c>
      <c r="M187" s="134">
        <f>+H187-L187</f>
        <v>65863</v>
      </c>
      <c r="N187" s="134">
        <f>+IF(M187*12&lt;=416220.01,0,IF(M187*12&lt;=624329.01,(((M187*12-416220.01)*0.15)/12),IF((M187*12&lt;=867123.01),(31216+0.2*(M187*12-624329.01))/12,((79776+0.25*(M187*12-867123.01))/12))))-O187</f>
        <v>5368.4498333333331</v>
      </c>
      <c r="O187" s="134"/>
      <c r="P187" s="199">
        <v>8025</v>
      </c>
      <c r="Q187" s="134">
        <f>+P187+N187+L187</f>
        <v>17530.449833333332</v>
      </c>
      <c r="R187" s="199">
        <f>+H187-Q187</f>
        <v>52469.550166666668</v>
      </c>
      <c r="S187" s="124"/>
    </row>
    <row r="188" spans="1:19" s="124" customFormat="1" ht="39.950000000000003" customHeight="1" x14ac:dyDescent="0.2">
      <c r="A188" s="200">
        <f>+A187+1</f>
        <v>80</v>
      </c>
      <c r="B188" s="208" t="s">
        <v>213</v>
      </c>
      <c r="C188" s="196" t="s">
        <v>399</v>
      </c>
      <c r="D188" s="208" t="s">
        <v>212</v>
      </c>
      <c r="E188" s="197" t="s">
        <v>205</v>
      </c>
      <c r="F188" s="202" t="s">
        <v>636</v>
      </c>
      <c r="G188" s="202" t="s">
        <v>693</v>
      </c>
      <c r="H188" s="204">
        <v>60000</v>
      </c>
      <c r="I188" s="137">
        <f t="shared" ref="I188" si="59">H188*2.87%</f>
        <v>1722</v>
      </c>
      <c r="J188" s="137">
        <f t="shared" ref="J188" si="60">+H188*3.04%</f>
        <v>1824</v>
      </c>
      <c r="K188" s="137"/>
      <c r="L188" s="134">
        <f>+J188+I188+K188</f>
        <v>3546</v>
      </c>
      <c r="M188" s="134">
        <f>+H188-L188</f>
        <v>56454</v>
      </c>
      <c r="N188" s="134">
        <f>+IF(M188*12&lt;=416220.01,0,IF(M188*12&lt;=624329.01,(((M188*12-416220.01)*0.15)/12),IF((M188*12&lt;=867123.01),(31216+0.2*(M188*12-624329.01))/12,((79776+0.25*(M188*12-867123.01))/12))))-O188</f>
        <v>3486.6498333333329</v>
      </c>
      <c r="O188" s="134"/>
      <c r="P188" s="199">
        <v>25</v>
      </c>
      <c r="Q188" s="134">
        <f>+P188+N188+L188</f>
        <v>7057.6498333333329</v>
      </c>
      <c r="R188" s="199">
        <f>+H188-Q188</f>
        <v>52942.350166666671</v>
      </c>
    </row>
    <row r="189" spans="1:19" s="128" customFormat="1" ht="39.950000000000003" customHeight="1" x14ac:dyDescent="0.2">
      <c r="A189" s="372" t="s">
        <v>122</v>
      </c>
      <c r="B189" s="373"/>
      <c r="C189" s="106"/>
      <c r="D189" s="106"/>
      <c r="E189" s="106"/>
      <c r="F189" s="106"/>
      <c r="G189" s="106"/>
      <c r="H189" s="107">
        <f>SUM(H187:H188)</f>
        <v>130000</v>
      </c>
      <c r="I189" s="107">
        <f t="shared" ref="I189:R189" si="61">SUM(I187:I188)</f>
        <v>3731</v>
      </c>
      <c r="J189" s="107">
        <f t="shared" si="61"/>
        <v>3952</v>
      </c>
      <c r="K189" s="107">
        <f t="shared" si="61"/>
        <v>0</v>
      </c>
      <c r="L189" s="107">
        <f t="shared" si="61"/>
        <v>7683</v>
      </c>
      <c r="M189" s="107">
        <f t="shared" si="61"/>
        <v>122317</v>
      </c>
      <c r="N189" s="107">
        <f t="shared" si="61"/>
        <v>8855.0996666666651</v>
      </c>
      <c r="O189" s="107">
        <f t="shared" si="61"/>
        <v>0</v>
      </c>
      <c r="P189" s="107">
        <f t="shared" si="61"/>
        <v>8050</v>
      </c>
      <c r="Q189" s="107">
        <f t="shared" si="61"/>
        <v>24588.099666666665</v>
      </c>
      <c r="R189" s="107">
        <f t="shared" si="61"/>
        <v>105411.90033333334</v>
      </c>
      <c r="S189" s="124"/>
    </row>
    <row r="190" spans="1:19" s="128" customFormat="1" ht="39.950000000000003" customHeight="1" thickBot="1" x14ac:dyDescent="0.25">
      <c r="A190" s="126"/>
      <c r="B190" s="188"/>
      <c r="C190" s="126"/>
      <c r="D190" s="247"/>
      <c r="E190" s="247"/>
      <c r="F190" s="247"/>
      <c r="G190" s="247"/>
      <c r="H190" s="124"/>
      <c r="I190" s="124"/>
      <c r="J190" s="124"/>
      <c r="K190" s="124"/>
      <c r="L190" s="124"/>
      <c r="M190" s="124"/>
      <c r="N190" s="124"/>
      <c r="O190" s="124"/>
      <c r="P190" s="124"/>
      <c r="Q190" s="124"/>
      <c r="R190" s="124"/>
      <c r="S190" s="124"/>
    </row>
    <row r="191" spans="1:19" s="128" customFormat="1" ht="39.950000000000003" customHeight="1" thickBot="1" x14ac:dyDescent="0.25">
      <c r="A191" s="216" t="s">
        <v>293</v>
      </c>
      <c r="B191" s="217"/>
      <c r="C191" s="217"/>
      <c r="D191" s="217"/>
      <c r="E191" s="217"/>
      <c r="F191" s="217"/>
      <c r="G191" s="217"/>
      <c r="H191" s="217"/>
      <c r="I191" s="217"/>
      <c r="J191" s="217"/>
      <c r="K191" s="217"/>
      <c r="L191" s="217"/>
      <c r="M191" s="217"/>
      <c r="N191" s="217"/>
      <c r="O191" s="217"/>
      <c r="P191" s="217"/>
      <c r="Q191" s="217"/>
      <c r="R191" s="217"/>
      <c r="S191" s="124"/>
    </row>
    <row r="192" spans="1:19" s="124" customFormat="1" ht="39.950000000000003" customHeight="1" x14ac:dyDescent="0.2">
      <c r="A192" s="196">
        <f>+A188+1</f>
        <v>81</v>
      </c>
      <c r="B192" s="208" t="s">
        <v>371</v>
      </c>
      <c r="C192" s="196" t="s">
        <v>399</v>
      </c>
      <c r="D192" s="197" t="s">
        <v>372</v>
      </c>
      <c r="E192" s="197" t="s">
        <v>205</v>
      </c>
      <c r="F192" s="208" t="s">
        <v>645</v>
      </c>
      <c r="G192" s="208" t="s">
        <v>721</v>
      </c>
      <c r="H192" s="134">
        <v>57000</v>
      </c>
      <c r="I192" s="137">
        <f>H192*2.87%</f>
        <v>1635.9</v>
      </c>
      <c r="J192" s="137">
        <f>+H192*3.04%</f>
        <v>1732.8</v>
      </c>
      <c r="K192" s="115"/>
      <c r="L192" s="134">
        <f>+J192+I192+K192</f>
        <v>3368.7</v>
      </c>
      <c r="M192" s="134">
        <f>+H192-L192</f>
        <v>53631.3</v>
      </c>
      <c r="N192" s="134">
        <f>+IF(M192*12&lt;=416220.01,0,IF(M192*12&lt;=624329.01,(((M192*12-416220.01)*0.15)/12),IF((M192*12&lt;=867123.01),(31216+0.2*(M192*12-624329.01))/12,((79776+0.25*(M192*12-867123.01))/12))))</f>
        <v>2922.1098333333343</v>
      </c>
      <c r="O192" s="134"/>
      <c r="P192" s="199">
        <v>325</v>
      </c>
      <c r="Q192" s="134">
        <f>+P192+N192+L192</f>
        <v>6615.8098333333346</v>
      </c>
      <c r="R192" s="199">
        <f>+H192-Q192</f>
        <v>50384.190166666667</v>
      </c>
    </row>
    <row r="193" spans="1:19" s="236" customFormat="1" ht="39.950000000000003" customHeight="1" x14ac:dyDescent="0.2">
      <c r="A193" s="372" t="s">
        <v>122</v>
      </c>
      <c r="B193" s="373"/>
      <c r="C193" s="106"/>
      <c r="D193" s="106"/>
      <c r="E193" s="232"/>
      <c r="F193" s="232"/>
      <c r="G193" s="233"/>
      <c r="H193" s="107">
        <f>SUM(H192:H192)</f>
        <v>57000</v>
      </c>
      <c r="I193" s="107">
        <f t="shared" ref="I193:R193" si="62">SUM(I192:I192)</f>
        <v>1635.9</v>
      </c>
      <c r="J193" s="107">
        <f>SUM(J192:J192)</f>
        <v>1732.8</v>
      </c>
      <c r="K193" s="107">
        <f t="shared" si="62"/>
        <v>0</v>
      </c>
      <c r="L193" s="107">
        <f t="shared" si="62"/>
        <v>3368.7</v>
      </c>
      <c r="M193" s="107">
        <f t="shared" si="62"/>
        <v>53631.3</v>
      </c>
      <c r="N193" s="107">
        <f t="shared" si="62"/>
        <v>2922.1098333333343</v>
      </c>
      <c r="O193" s="107">
        <f t="shared" si="62"/>
        <v>0</v>
      </c>
      <c r="P193" s="107">
        <f t="shared" si="62"/>
        <v>325</v>
      </c>
      <c r="Q193" s="107">
        <f t="shared" si="62"/>
        <v>6615.8098333333346</v>
      </c>
      <c r="R193" s="107">
        <f t="shared" si="62"/>
        <v>50384.190166666667</v>
      </c>
      <c r="S193" s="231"/>
    </row>
    <row r="194" spans="1:19" s="231" customFormat="1" ht="39.950000000000003" customHeight="1" thickBot="1" x14ac:dyDescent="0.25">
      <c r="A194" s="220"/>
      <c r="B194" s="220"/>
      <c r="C194" s="220"/>
      <c r="D194" s="220"/>
      <c r="E194" s="220"/>
      <c r="F194" s="220"/>
      <c r="G194" s="220"/>
      <c r="H194" s="248"/>
      <c r="I194" s="248"/>
      <c r="J194" s="248"/>
      <c r="K194" s="248"/>
      <c r="L194" s="248"/>
      <c r="M194" s="248"/>
      <c r="N194" s="248"/>
      <c r="O194" s="248"/>
      <c r="P194" s="248"/>
      <c r="Q194" s="248"/>
      <c r="R194" s="248"/>
    </row>
    <row r="195" spans="1:19" s="124" customFormat="1" ht="39.950000000000003" customHeight="1" thickBot="1" x14ac:dyDescent="0.25">
      <c r="A195" s="216" t="s">
        <v>373</v>
      </c>
      <c r="B195" s="217"/>
      <c r="C195" s="217"/>
      <c r="D195" s="217"/>
      <c r="E195" s="217"/>
      <c r="F195" s="217"/>
      <c r="G195" s="217"/>
      <c r="H195" s="217"/>
      <c r="I195" s="217"/>
      <c r="J195" s="217"/>
      <c r="K195" s="238"/>
      <c r="L195" s="217"/>
      <c r="M195" s="217"/>
      <c r="N195" s="217"/>
      <c r="O195" s="217"/>
      <c r="P195" s="217"/>
      <c r="Q195" s="217"/>
      <c r="R195" s="217"/>
    </row>
    <row r="196" spans="1:19" s="231" customFormat="1" ht="39.950000000000003" customHeight="1" x14ac:dyDescent="0.2">
      <c r="A196" s="200">
        <f>+A192+1</f>
        <v>82</v>
      </c>
      <c r="B196" s="120" t="s">
        <v>587</v>
      </c>
      <c r="C196" s="119" t="s">
        <v>399</v>
      </c>
      <c r="D196" s="118" t="s">
        <v>589</v>
      </c>
      <c r="E196" s="118" t="s">
        <v>205</v>
      </c>
      <c r="F196" s="198" t="s">
        <v>624</v>
      </c>
      <c r="G196" s="198" t="s">
        <v>681</v>
      </c>
      <c r="H196" s="206">
        <v>135000</v>
      </c>
      <c r="I196" s="103">
        <f>H196*2.87%</f>
        <v>3874.5</v>
      </c>
      <c r="J196" s="103">
        <f>+H196*3.04%</f>
        <v>4104</v>
      </c>
      <c r="K196" s="103"/>
      <c r="L196" s="134">
        <f>+J196+I196+K196</f>
        <v>7978.5</v>
      </c>
      <c r="M196" s="134">
        <f>+H196-L196</f>
        <v>127021.5</v>
      </c>
      <c r="N196" s="134">
        <f t="shared" ref="N196:N201" si="63">+IF(M196*12&lt;=416220.01,0,IF(M196*12&lt;=624329.01,(((M196*12-416220.01)*0.15)/12),IF((M196*12&lt;=867123.01),(31216+0.2*(M196*12-624329.01))/12,((79776+0.25*(M196*12-867123.01))/12))))-O196</f>
        <v>20338.312291666665</v>
      </c>
      <c r="O196" s="134"/>
      <c r="P196" s="199">
        <v>6128.84</v>
      </c>
      <c r="Q196" s="134">
        <f t="shared" ref="Q196:Q201" si="64">+P196+N196+L196</f>
        <v>34445.652291666665</v>
      </c>
      <c r="R196" s="207">
        <f t="shared" ref="R196:R201" si="65">+H196-Q196</f>
        <v>100554.34770833334</v>
      </c>
    </row>
    <row r="197" spans="1:19" s="124" customFormat="1" ht="39.950000000000003" customHeight="1" x14ac:dyDescent="0.2">
      <c r="A197" s="200">
        <f>+A196+1</f>
        <v>83</v>
      </c>
      <c r="B197" s="208" t="s">
        <v>477</v>
      </c>
      <c r="C197" s="196" t="s">
        <v>399</v>
      </c>
      <c r="D197" s="197" t="s">
        <v>478</v>
      </c>
      <c r="E197" s="197" t="s">
        <v>205</v>
      </c>
      <c r="F197" s="198" t="s">
        <v>613</v>
      </c>
      <c r="G197" s="198" t="s">
        <v>653</v>
      </c>
      <c r="H197" s="137">
        <v>110000</v>
      </c>
      <c r="I197" s="137">
        <f>H197*2.87%</f>
        <v>3157</v>
      </c>
      <c r="J197" s="137">
        <f>+H197*3.04%</f>
        <v>3344</v>
      </c>
      <c r="K197" s="137">
        <v>1715.46</v>
      </c>
      <c r="L197" s="137">
        <f>+J197+I197+K197</f>
        <v>8216.4599999999991</v>
      </c>
      <c r="M197" s="137">
        <f>+H197-L197</f>
        <v>101783.54000000001</v>
      </c>
      <c r="N197" s="134">
        <f t="shared" si="63"/>
        <v>14028.822291666665</v>
      </c>
      <c r="O197" s="137"/>
      <c r="P197" s="199">
        <v>25</v>
      </c>
      <c r="Q197" s="134">
        <f t="shared" si="64"/>
        <v>22270.282291666663</v>
      </c>
      <c r="R197" s="199">
        <f t="shared" si="65"/>
        <v>87729.717708333337</v>
      </c>
    </row>
    <row r="198" spans="1:19" s="124" customFormat="1" ht="39.950000000000003" customHeight="1" x14ac:dyDescent="0.2">
      <c r="A198" s="200">
        <f>+A197+1</f>
        <v>84</v>
      </c>
      <c r="B198" s="120" t="s">
        <v>84</v>
      </c>
      <c r="C198" s="119" t="s">
        <v>399</v>
      </c>
      <c r="D198" s="120" t="s">
        <v>97</v>
      </c>
      <c r="E198" s="197" t="s">
        <v>205</v>
      </c>
      <c r="F198" s="198" t="s">
        <v>620</v>
      </c>
      <c r="G198" s="198" t="s">
        <v>657</v>
      </c>
      <c r="H198" s="103">
        <v>90000</v>
      </c>
      <c r="I198" s="103">
        <f t="shared" ref="I198" si="66">H198*2.87%</f>
        <v>2583</v>
      </c>
      <c r="J198" s="103">
        <f t="shared" ref="J198" si="67">+H198*3.04%</f>
        <v>2736</v>
      </c>
      <c r="K198" s="103"/>
      <c r="L198" s="137">
        <f t="shared" ref="L198:L201" si="68">+J198+I198+K198</f>
        <v>5319</v>
      </c>
      <c r="M198" s="137">
        <f t="shared" ref="M198:M201" si="69">+H198-L198</f>
        <v>84681</v>
      </c>
      <c r="N198" s="134">
        <f t="shared" si="63"/>
        <v>9753.1872916666671</v>
      </c>
      <c r="O198" s="137"/>
      <c r="P198" s="199">
        <v>925</v>
      </c>
      <c r="Q198" s="134">
        <f t="shared" si="64"/>
        <v>15997.187291666667</v>
      </c>
      <c r="R198" s="199">
        <f t="shared" si="65"/>
        <v>74002.812708333338</v>
      </c>
    </row>
    <row r="199" spans="1:19" s="128" customFormat="1" ht="39.950000000000003" customHeight="1" x14ac:dyDescent="0.2">
      <c r="A199" s="200">
        <f t="shared" ref="A199" si="70">+A198+1</f>
        <v>85</v>
      </c>
      <c r="B199" s="120" t="s">
        <v>588</v>
      </c>
      <c r="C199" s="119" t="s">
        <v>399</v>
      </c>
      <c r="D199" s="120" t="s">
        <v>80</v>
      </c>
      <c r="E199" s="118" t="s">
        <v>205</v>
      </c>
      <c r="F199" s="198" t="s">
        <v>624</v>
      </c>
      <c r="G199" s="198" t="s">
        <v>681</v>
      </c>
      <c r="H199" s="206">
        <v>80000</v>
      </c>
      <c r="I199" s="103">
        <f>H199*2.87%</f>
        <v>2296</v>
      </c>
      <c r="J199" s="103">
        <f>+H199*3.04%</f>
        <v>2432</v>
      </c>
      <c r="K199" s="103"/>
      <c r="L199" s="137">
        <f>+J199+I199+K199</f>
        <v>4728</v>
      </c>
      <c r="M199" s="137">
        <f>+H199-L199</f>
        <v>75272</v>
      </c>
      <c r="N199" s="134">
        <v>83.49</v>
      </c>
      <c r="O199" s="137"/>
      <c r="P199" s="199">
        <v>13025</v>
      </c>
      <c r="Q199" s="134">
        <f t="shared" si="64"/>
        <v>17836.489999999998</v>
      </c>
      <c r="R199" s="207">
        <f t="shared" si="65"/>
        <v>62163.51</v>
      </c>
      <c r="S199" s="124"/>
    </row>
    <row r="200" spans="1:19" s="128" customFormat="1" ht="39.950000000000003" customHeight="1" x14ac:dyDescent="0.2">
      <c r="A200" s="200">
        <f>+A199+1</f>
        <v>86</v>
      </c>
      <c r="B200" s="120" t="s">
        <v>512</v>
      </c>
      <c r="C200" s="119" t="s">
        <v>399</v>
      </c>
      <c r="D200" s="120" t="s">
        <v>80</v>
      </c>
      <c r="E200" s="197" t="s">
        <v>205</v>
      </c>
      <c r="F200" s="208" t="s">
        <v>610</v>
      </c>
      <c r="G200" s="208" t="s">
        <v>649</v>
      </c>
      <c r="H200" s="103">
        <v>70000</v>
      </c>
      <c r="I200" s="103">
        <f t="shared" ref="I200" si="71">H200*2.87%</f>
        <v>2009</v>
      </c>
      <c r="J200" s="103">
        <f t="shared" ref="J200" si="72">+H200*3.04%</f>
        <v>2128</v>
      </c>
      <c r="K200" s="103">
        <v>3430.92</v>
      </c>
      <c r="L200" s="137">
        <f t="shared" si="68"/>
        <v>7567.92</v>
      </c>
      <c r="M200" s="137">
        <f t="shared" si="69"/>
        <v>62432.08</v>
      </c>
      <c r="N200" s="134">
        <f t="shared" si="63"/>
        <v>4682.265833333332</v>
      </c>
      <c r="O200" s="137">
        <v>0</v>
      </c>
      <c r="P200" s="199">
        <v>25</v>
      </c>
      <c r="Q200" s="134">
        <f t="shared" si="64"/>
        <v>12275.185833333333</v>
      </c>
      <c r="R200" s="199">
        <f t="shared" si="65"/>
        <v>57724.814166666663</v>
      </c>
      <c r="S200" s="124"/>
    </row>
    <row r="201" spans="1:19" s="236" customFormat="1" ht="39.950000000000003" customHeight="1" x14ac:dyDescent="0.2">
      <c r="A201" s="200">
        <f t="shared" ref="A201" si="73">+A200+1</f>
        <v>87</v>
      </c>
      <c r="B201" s="120" t="s">
        <v>415</v>
      </c>
      <c r="C201" s="119" t="s">
        <v>399</v>
      </c>
      <c r="D201" s="111" t="s">
        <v>601</v>
      </c>
      <c r="E201" s="118" t="s">
        <v>205</v>
      </c>
      <c r="F201" s="208" t="s">
        <v>676</v>
      </c>
      <c r="G201" s="208" t="s">
        <v>675</v>
      </c>
      <c r="H201" s="206">
        <v>70000</v>
      </c>
      <c r="I201" s="103">
        <f>H201*2.87%</f>
        <v>2009</v>
      </c>
      <c r="J201" s="103">
        <f>+H201*3.04%</f>
        <v>2128</v>
      </c>
      <c r="K201" s="103">
        <v>1715.46</v>
      </c>
      <c r="L201" s="137">
        <f t="shared" si="68"/>
        <v>5852.46</v>
      </c>
      <c r="M201" s="137">
        <f t="shared" si="69"/>
        <v>64147.54</v>
      </c>
      <c r="N201" s="134">
        <f t="shared" si="63"/>
        <v>5025.3578333333326</v>
      </c>
      <c r="O201" s="137">
        <v>0</v>
      </c>
      <c r="P201" s="199">
        <v>10025</v>
      </c>
      <c r="Q201" s="134">
        <f t="shared" si="64"/>
        <v>20902.817833333331</v>
      </c>
      <c r="R201" s="207">
        <f t="shared" si="65"/>
        <v>49097.182166666666</v>
      </c>
      <c r="S201" s="231"/>
    </row>
    <row r="202" spans="1:19" s="124" customFormat="1" ht="39.950000000000003" customHeight="1" x14ac:dyDescent="0.2">
      <c r="A202" s="372" t="s">
        <v>122</v>
      </c>
      <c r="B202" s="373"/>
      <c r="C202" s="106"/>
      <c r="D202" s="106"/>
      <c r="E202" s="106"/>
      <c r="F202" s="106"/>
      <c r="G202" s="249"/>
      <c r="H202" s="107">
        <f>SUM(H196:H201)</f>
        <v>555000</v>
      </c>
      <c r="I202" s="107">
        <f t="shared" ref="I202:R202" si="74">SUM(I196:I201)</f>
        <v>15928.5</v>
      </c>
      <c r="J202" s="107">
        <f t="shared" si="74"/>
        <v>16872</v>
      </c>
      <c r="K202" s="107">
        <f t="shared" si="74"/>
        <v>6861.84</v>
      </c>
      <c r="L202" s="107">
        <f t="shared" si="74"/>
        <v>39662.339999999997</v>
      </c>
      <c r="M202" s="107">
        <f t="shared" si="74"/>
        <v>515337.66000000003</v>
      </c>
      <c r="N202" s="107">
        <f t="shared" si="74"/>
        <v>53911.435541666666</v>
      </c>
      <c r="O202" s="107">
        <f t="shared" si="74"/>
        <v>0</v>
      </c>
      <c r="P202" s="107">
        <f t="shared" si="74"/>
        <v>30153.84</v>
      </c>
      <c r="Q202" s="107">
        <f t="shared" si="74"/>
        <v>123727.61554166667</v>
      </c>
      <c r="R202" s="107">
        <f t="shared" si="74"/>
        <v>431272.38445833337</v>
      </c>
    </row>
    <row r="203" spans="1:19" s="236" customFormat="1" ht="39.950000000000003" customHeight="1" thickBot="1" x14ac:dyDescent="0.25">
      <c r="A203" s="213"/>
      <c r="B203" s="213"/>
      <c r="C203" s="213"/>
      <c r="D203" s="213"/>
      <c r="E203" s="213"/>
      <c r="F203" s="213"/>
      <c r="G203" s="213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231"/>
    </row>
    <row r="204" spans="1:19" s="124" customFormat="1" ht="39.950000000000003" customHeight="1" thickBot="1" x14ac:dyDescent="0.25">
      <c r="A204" s="216" t="s">
        <v>298</v>
      </c>
      <c r="B204" s="217"/>
      <c r="C204" s="217"/>
      <c r="D204" s="217"/>
      <c r="E204" s="217"/>
      <c r="F204" s="217"/>
      <c r="G204" s="217"/>
      <c r="H204" s="217"/>
      <c r="I204" s="217"/>
      <c r="J204" s="217"/>
      <c r="K204" s="217"/>
      <c r="L204" s="217"/>
      <c r="M204" s="217"/>
      <c r="N204" s="217"/>
      <c r="O204" s="217"/>
      <c r="P204" s="217"/>
      <c r="Q204" s="217"/>
      <c r="R204" s="217"/>
    </row>
    <row r="205" spans="1:19" s="236" customFormat="1" ht="39.950000000000003" customHeight="1" x14ac:dyDescent="0.2">
      <c r="A205" s="200">
        <f>+A201+1</f>
        <v>88</v>
      </c>
      <c r="B205" s="208" t="s">
        <v>430</v>
      </c>
      <c r="C205" s="196" t="s">
        <v>399</v>
      </c>
      <c r="D205" s="197" t="s">
        <v>431</v>
      </c>
      <c r="E205" s="197" t="s">
        <v>205</v>
      </c>
      <c r="F205" s="208" t="s">
        <v>619</v>
      </c>
      <c r="G205" s="208" t="s">
        <v>658</v>
      </c>
      <c r="H205" s="137">
        <v>155000</v>
      </c>
      <c r="I205" s="137">
        <f>H205*2.87%</f>
        <v>4448.5</v>
      </c>
      <c r="J205" s="137">
        <f>+H205*3.04%</f>
        <v>4712</v>
      </c>
      <c r="K205" s="137"/>
      <c r="L205" s="137">
        <f t="shared" ref="L205:L210" si="75">+J205+I205+K205</f>
        <v>9160.5</v>
      </c>
      <c r="M205" s="137">
        <f t="shared" ref="M205:M210" si="76">+H205-L205</f>
        <v>145839.5</v>
      </c>
      <c r="N205" s="134">
        <f>+IF(M205*12&lt;=416220.01,0,IF(M205*12&lt;=624329.01,(((M205*12-416220.01)*0.15)/12),IF((M205*12&lt;=867123.01),(31216+0.2*(M205*12-624329.01))/12,((79776+0.25*(M205*12-867123.01))/12))))-O205</f>
        <v>25042.812291666665</v>
      </c>
      <c r="O205" s="137"/>
      <c r="P205" s="199">
        <v>125</v>
      </c>
      <c r="Q205" s="134">
        <f t="shared" ref="Q205:Q210" si="77">+P205+N205+L205</f>
        <v>34328.312291666662</v>
      </c>
      <c r="R205" s="199">
        <f t="shared" ref="R205:R210" si="78">+H205-Q205</f>
        <v>120671.68770833334</v>
      </c>
      <c r="S205" s="231"/>
    </row>
    <row r="206" spans="1:19" s="236" customFormat="1" ht="39.950000000000003" customHeight="1" x14ac:dyDescent="0.2">
      <c r="A206" s="200">
        <f>+A205+1</f>
        <v>89</v>
      </c>
      <c r="B206" s="120" t="s">
        <v>564</v>
      </c>
      <c r="C206" s="119" t="s">
        <v>399</v>
      </c>
      <c r="D206" s="120" t="s">
        <v>565</v>
      </c>
      <c r="E206" s="118" t="s">
        <v>205</v>
      </c>
      <c r="F206" s="208" t="s">
        <v>676</v>
      </c>
      <c r="G206" s="208" t="s">
        <v>675</v>
      </c>
      <c r="H206" s="206">
        <v>110000</v>
      </c>
      <c r="I206" s="103">
        <f t="shared" ref="I206" si="79">H206*2.87%</f>
        <v>3157</v>
      </c>
      <c r="J206" s="103">
        <f t="shared" ref="J206" si="80">+H206*3.04%</f>
        <v>3344</v>
      </c>
      <c r="K206" s="103"/>
      <c r="L206" s="137">
        <f t="shared" si="75"/>
        <v>6501</v>
      </c>
      <c r="M206" s="137">
        <f t="shared" si="76"/>
        <v>103499</v>
      </c>
      <c r="N206" s="134">
        <f>+IF(M206*12&lt;=416220.01,0,IF(M206*12&lt;=624329.01,(((M206*12-416220.01)*0.15)/12),IF((M206*12&lt;=867123.01),(31216+0.2*(M206*12-624329.01))/12,((79776+0.25*(M206*12-867123.01))/12))))-O206</f>
        <v>14457.687291666667</v>
      </c>
      <c r="O206" s="137"/>
      <c r="P206" s="199">
        <v>6128.84</v>
      </c>
      <c r="Q206" s="134">
        <f t="shared" si="77"/>
        <v>27087.527291666665</v>
      </c>
      <c r="R206" s="207">
        <f t="shared" si="78"/>
        <v>82912.472708333342</v>
      </c>
      <c r="S206" s="231"/>
    </row>
    <row r="207" spans="1:19" s="124" customFormat="1" ht="39.950000000000003" customHeight="1" x14ac:dyDescent="0.2">
      <c r="A207" s="200">
        <f>+A206+1</f>
        <v>90</v>
      </c>
      <c r="B207" s="198" t="s">
        <v>482</v>
      </c>
      <c r="C207" s="200" t="s">
        <v>399</v>
      </c>
      <c r="D207" s="223" t="s">
        <v>478</v>
      </c>
      <c r="E207" s="223" t="s">
        <v>205</v>
      </c>
      <c r="F207" s="198" t="s">
        <v>620</v>
      </c>
      <c r="G207" s="198" t="s">
        <v>657</v>
      </c>
      <c r="H207" s="137">
        <v>100000</v>
      </c>
      <c r="I207" s="137">
        <f>H207*2.87%</f>
        <v>2870</v>
      </c>
      <c r="J207" s="137">
        <f>+H207*3.04%</f>
        <v>3040</v>
      </c>
      <c r="K207" s="137">
        <v>5146.38</v>
      </c>
      <c r="L207" s="137">
        <f t="shared" si="75"/>
        <v>11056.380000000001</v>
      </c>
      <c r="M207" s="137">
        <f t="shared" si="76"/>
        <v>88943.62</v>
      </c>
      <c r="N207" s="137">
        <f t="shared" ref="N207" si="81">+IF(M207*12&lt;=416220.01,0,IF(M207*12&lt;=624329.01,(((M207*12-416220.01)*0.15)/12),IF((M207*12&lt;=867123.01),(31216+0.2*(M207*12-624329.01))/12,((79776+0.25*(M207*12-867123.01))/12))))-O207</f>
        <v>10818.842291666666</v>
      </c>
      <c r="O207" s="137"/>
      <c r="P207" s="199">
        <v>3176.92</v>
      </c>
      <c r="Q207" s="134">
        <f t="shared" si="77"/>
        <v>25052.142291666667</v>
      </c>
      <c r="R207" s="199">
        <f t="shared" si="78"/>
        <v>74947.857708333337</v>
      </c>
    </row>
    <row r="208" spans="1:19" s="124" customFormat="1" ht="39.950000000000003" customHeight="1" x14ac:dyDescent="0.2">
      <c r="A208" s="196">
        <f>+A207+1</f>
        <v>91</v>
      </c>
      <c r="B208" s="120" t="s">
        <v>215</v>
      </c>
      <c r="C208" s="119" t="s">
        <v>399</v>
      </c>
      <c r="D208" s="120" t="s">
        <v>374</v>
      </c>
      <c r="E208" s="118" t="s">
        <v>205</v>
      </c>
      <c r="F208" s="202" t="s">
        <v>636</v>
      </c>
      <c r="G208" s="202" t="s">
        <v>693</v>
      </c>
      <c r="H208" s="206">
        <v>60000</v>
      </c>
      <c r="I208" s="103">
        <f t="shared" ref="I208" si="82">H208*2.87%</f>
        <v>1722</v>
      </c>
      <c r="J208" s="103">
        <f t="shared" ref="J208" si="83">+H208*3.04%</f>
        <v>1824</v>
      </c>
      <c r="K208" s="103"/>
      <c r="L208" s="137">
        <f>+J208+I208+K208</f>
        <v>3546</v>
      </c>
      <c r="M208" s="137">
        <f>+H208-L208</f>
        <v>56454</v>
      </c>
      <c r="N208" s="137">
        <v>3486.65</v>
      </c>
      <c r="O208" s="137"/>
      <c r="P208" s="199">
        <v>2270.33</v>
      </c>
      <c r="Q208" s="134">
        <f t="shared" si="77"/>
        <v>9302.98</v>
      </c>
      <c r="R208" s="135">
        <f t="shared" si="78"/>
        <v>50697.020000000004</v>
      </c>
    </row>
    <row r="209" spans="1:19" s="124" customFormat="1" ht="39.950000000000003" customHeight="1" x14ac:dyDescent="0.2">
      <c r="A209" s="200">
        <f>+A208+1</f>
        <v>92</v>
      </c>
      <c r="B209" s="198" t="s">
        <v>191</v>
      </c>
      <c r="C209" s="200" t="s">
        <v>399</v>
      </c>
      <c r="D209" s="223" t="s">
        <v>374</v>
      </c>
      <c r="E209" s="223" t="s">
        <v>205</v>
      </c>
      <c r="F209" s="198" t="s">
        <v>624</v>
      </c>
      <c r="G209" s="198" t="s">
        <v>681</v>
      </c>
      <c r="H209" s="137">
        <v>50000</v>
      </c>
      <c r="I209" s="137">
        <f>H209*2.87%</f>
        <v>1435</v>
      </c>
      <c r="J209" s="137">
        <f>+H209*3.04%</f>
        <v>1520</v>
      </c>
      <c r="K209" s="137">
        <v>0</v>
      </c>
      <c r="L209" s="137">
        <f t="shared" si="75"/>
        <v>2955</v>
      </c>
      <c r="M209" s="137">
        <f t="shared" si="76"/>
        <v>47045</v>
      </c>
      <c r="N209" s="134">
        <v>0</v>
      </c>
      <c r="O209" s="137"/>
      <c r="P209" s="204">
        <v>5125</v>
      </c>
      <c r="Q209" s="134">
        <f t="shared" si="77"/>
        <v>8080</v>
      </c>
      <c r="R209" s="199">
        <f t="shared" si="78"/>
        <v>41920</v>
      </c>
    </row>
    <row r="210" spans="1:19" s="124" customFormat="1" ht="39.950000000000003" customHeight="1" x14ac:dyDescent="0.2">
      <c r="A210" s="200">
        <f>+A209+1</f>
        <v>93</v>
      </c>
      <c r="B210" s="198" t="s">
        <v>628</v>
      </c>
      <c r="C210" s="200" t="s">
        <v>399</v>
      </c>
      <c r="D210" s="223" t="s">
        <v>629</v>
      </c>
      <c r="E210" s="223" t="s">
        <v>205</v>
      </c>
      <c r="F210" s="198" t="s">
        <v>624</v>
      </c>
      <c r="G210" s="198" t="s">
        <v>681</v>
      </c>
      <c r="H210" s="137">
        <v>50000</v>
      </c>
      <c r="I210" s="137">
        <f>H210*2.87%</f>
        <v>1435</v>
      </c>
      <c r="J210" s="137">
        <f>+H210*3.04%</f>
        <v>1520</v>
      </c>
      <c r="K210" s="137">
        <v>0</v>
      </c>
      <c r="L210" s="137">
        <f t="shared" si="75"/>
        <v>2955</v>
      </c>
      <c r="M210" s="137">
        <f t="shared" si="76"/>
        <v>47045</v>
      </c>
      <c r="N210" s="134">
        <f>+IF(M210*12&lt;=416220.01,0,IF(M210*12&lt;=624329.01,(((M210*12-416220.01)*0.15)/12),IF((M210*12&lt;=867123.01),(31216+0.2*(M210*12-624329.01))/12,((79776+0.25*(M210*12-867123.01))/12))))-O210</f>
        <v>1853.9998749999997</v>
      </c>
      <c r="O210" s="137"/>
      <c r="P210" s="199">
        <v>65</v>
      </c>
      <c r="Q210" s="134">
        <f t="shared" si="77"/>
        <v>4873.9998749999995</v>
      </c>
      <c r="R210" s="199">
        <f t="shared" si="78"/>
        <v>45126.000124999999</v>
      </c>
    </row>
    <row r="211" spans="1:19" s="124" customFormat="1" ht="39.950000000000003" customHeight="1" x14ac:dyDescent="0.2">
      <c r="A211" s="372" t="s">
        <v>122</v>
      </c>
      <c r="B211" s="373"/>
      <c r="C211" s="232"/>
      <c r="D211" s="232"/>
      <c r="E211" s="232"/>
      <c r="F211" s="232"/>
      <c r="G211" s="232"/>
      <c r="H211" s="107">
        <f t="shared" ref="H211:R211" si="84">SUM(H205:H210)</f>
        <v>525000</v>
      </c>
      <c r="I211" s="107">
        <f t="shared" si="84"/>
        <v>15067.5</v>
      </c>
      <c r="J211" s="107">
        <f t="shared" si="84"/>
        <v>15960</v>
      </c>
      <c r="K211" s="107">
        <f t="shared" si="84"/>
        <v>5146.38</v>
      </c>
      <c r="L211" s="107">
        <f t="shared" si="84"/>
        <v>36173.880000000005</v>
      </c>
      <c r="M211" s="107">
        <f t="shared" si="84"/>
        <v>488826.12</v>
      </c>
      <c r="N211" s="107">
        <f t="shared" si="84"/>
        <v>55659.991750000001</v>
      </c>
      <c r="O211" s="107">
        <f t="shared" si="84"/>
        <v>0</v>
      </c>
      <c r="P211" s="107">
        <f t="shared" si="84"/>
        <v>16891.09</v>
      </c>
      <c r="Q211" s="107">
        <f t="shared" si="84"/>
        <v>108724.96174999999</v>
      </c>
      <c r="R211" s="107">
        <f t="shared" si="84"/>
        <v>416275.03825000004</v>
      </c>
    </row>
    <row r="212" spans="1:19" s="124" customFormat="1" ht="39.950000000000003" customHeight="1" thickBot="1" x14ac:dyDescent="0.25">
      <c r="A212" s="213"/>
      <c r="B212" s="213"/>
      <c r="C212" s="213"/>
      <c r="D212" s="213"/>
      <c r="E212" s="213"/>
      <c r="F212" s="213"/>
      <c r="G212" s="213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</row>
    <row r="213" spans="1:19" s="124" customFormat="1" ht="39.950000000000003" customHeight="1" thickBot="1" x14ac:dyDescent="0.25">
      <c r="A213" s="216" t="s">
        <v>220</v>
      </c>
      <c r="B213" s="217"/>
      <c r="C213" s="217"/>
      <c r="D213" s="217"/>
      <c r="E213" s="217"/>
      <c r="F213" s="217"/>
      <c r="G213" s="217"/>
      <c r="H213" s="217"/>
      <c r="I213" s="217"/>
      <c r="J213" s="217"/>
      <c r="K213" s="217"/>
      <c r="L213" s="217"/>
      <c r="M213" s="217"/>
      <c r="N213" s="217"/>
      <c r="O213" s="217"/>
      <c r="P213" s="217"/>
      <c r="Q213" s="217"/>
      <c r="R213" s="217"/>
    </row>
    <row r="214" spans="1:19" s="124" customFormat="1" ht="39.950000000000003" customHeight="1" x14ac:dyDescent="0.2">
      <c r="A214" s="200">
        <f>+A210+1</f>
        <v>94</v>
      </c>
      <c r="B214" s="208" t="s">
        <v>553</v>
      </c>
      <c r="C214" s="196" t="s">
        <v>399</v>
      </c>
      <c r="D214" s="208" t="s">
        <v>374</v>
      </c>
      <c r="E214" s="197" t="s">
        <v>205</v>
      </c>
      <c r="F214" s="208" t="s">
        <v>620</v>
      </c>
      <c r="G214" s="208" t="s">
        <v>657</v>
      </c>
      <c r="H214" s="206">
        <v>50000</v>
      </c>
      <c r="I214" s="115">
        <f>H214*2.87%</f>
        <v>1435</v>
      </c>
      <c r="J214" s="115">
        <f>+H214*3.04%</f>
        <v>1520</v>
      </c>
      <c r="K214" s="115"/>
      <c r="L214" s="134">
        <f>+J214+I214+K214</f>
        <v>2955</v>
      </c>
      <c r="M214" s="134">
        <f>+H214-L214</f>
        <v>47045</v>
      </c>
      <c r="N214" s="134">
        <f>+IF(M214*12&lt;=416220.01,0,IF(M214*12&lt;=624329.01,(((M214*12-416220.01)*0.15)/12),IF((M214*12&lt;=867123.01),(31216+0.2*(M214*12-624329.01))/12,((79776+0.25*(M214*12-867123.01))/12))))-O214</f>
        <v>1853.9998749999997</v>
      </c>
      <c r="O214" s="134"/>
      <c r="P214" s="103">
        <v>25</v>
      </c>
      <c r="Q214" s="134">
        <f>+P214+N214+L214</f>
        <v>4833.9998749999995</v>
      </c>
      <c r="R214" s="207">
        <f>H214-Q214</f>
        <v>45166.000124999999</v>
      </c>
    </row>
    <row r="215" spans="1:19" s="124" customFormat="1" ht="39.950000000000003" customHeight="1" x14ac:dyDescent="0.2">
      <c r="A215" s="200">
        <f>+A214+1</f>
        <v>95</v>
      </c>
      <c r="B215" s="208" t="s">
        <v>695</v>
      </c>
      <c r="C215" s="196" t="s">
        <v>399</v>
      </c>
      <c r="D215" s="208" t="s">
        <v>374</v>
      </c>
      <c r="E215" s="197" t="s">
        <v>205</v>
      </c>
      <c r="F215" s="208" t="s">
        <v>636</v>
      </c>
      <c r="G215" s="208" t="s">
        <v>693</v>
      </c>
      <c r="H215" s="206">
        <v>50000</v>
      </c>
      <c r="I215" s="115">
        <f>H215*2.87%</f>
        <v>1435</v>
      </c>
      <c r="J215" s="115">
        <f>+H215*3.04%</f>
        <v>1520</v>
      </c>
      <c r="K215" s="115"/>
      <c r="L215" s="134">
        <f>+J215+I215+K215</f>
        <v>2955</v>
      </c>
      <c r="M215" s="134">
        <f>+H215-L215</f>
        <v>47045</v>
      </c>
      <c r="N215" s="134">
        <f>+IF(M215*12&lt;=416220.01,0,IF(M215*12&lt;=624329.01,(((M215*12-416220.01)*0.15)/12),IF((M215*12&lt;=867123.01),(31216+0.2*(M215*12-624329.01))/12,((79776+0.25*(M215*12-867123.01))/12))))-O215</f>
        <v>1853.9998749999997</v>
      </c>
      <c r="O215" s="134"/>
      <c r="P215" s="103">
        <v>25</v>
      </c>
      <c r="Q215" s="134">
        <f>+P215+N215+L215</f>
        <v>4833.9998749999995</v>
      </c>
      <c r="R215" s="207">
        <f>H215-Q215</f>
        <v>45166.000124999999</v>
      </c>
    </row>
    <row r="216" spans="1:19" s="124" customFormat="1" ht="39.950000000000003" customHeight="1" x14ac:dyDescent="0.2">
      <c r="A216" s="372" t="s">
        <v>122</v>
      </c>
      <c r="B216" s="373"/>
      <c r="C216" s="232"/>
      <c r="D216" s="115"/>
      <c r="E216" s="232"/>
      <c r="F216" s="232"/>
      <c r="G216" s="233"/>
      <c r="H216" s="107">
        <f>SUM(H214:H215)</f>
        <v>100000</v>
      </c>
      <c r="I216" s="107">
        <f t="shared" ref="I216:R216" si="85">SUM(I214:I215)</f>
        <v>2870</v>
      </c>
      <c r="J216" s="107">
        <f t="shared" si="85"/>
        <v>3040</v>
      </c>
      <c r="K216" s="107">
        <f t="shared" si="85"/>
        <v>0</v>
      </c>
      <c r="L216" s="107">
        <f t="shared" si="85"/>
        <v>5910</v>
      </c>
      <c r="M216" s="107">
        <f t="shared" si="85"/>
        <v>94090</v>
      </c>
      <c r="N216" s="107">
        <f t="shared" si="85"/>
        <v>3707.9997499999995</v>
      </c>
      <c r="O216" s="107">
        <f t="shared" si="85"/>
        <v>0</v>
      </c>
      <c r="P216" s="107">
        <f t="shared" si="85"/>
        <v>50</v>
      </c>
      <c r="Q216" s="107">
        <f t="shared" si="85"/>
        <v>9667.999749999999</v>
      </c>
      <c r="R216" s="107">
        <f t="shared" si="85"/>
        <v>90332.000249999997</v>
      </c>
    </row>
    <row r="217" spans="1:19" s="124" customFormat="1" ht="39.950000000000003" customHeight="1" thickBot="1" x14ac:dyDescent="0.25">
      <c r="A217" s="213"/>
      <c r="B217" s="213"/>
      <c r="C217" s="213"/>
      <c r="D217" s="213"/>
      <c r="E217" s="213"/>
      <c r="F217" s="213"/>
      <c r="G217" s="213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  <c r="R217" s="250"/>
    </row>
    <row r="218" spans="1:19" s="124" customFormat="1" ht="39.950000000000003" customHeight="1" thickBot="1" x14ac:dyDescent="0.25">
      <c r="A218" s="216" t="s">
        <v>214</v>
      </c>
      <c r="B218" s="217"/>
      <c r="C218" s="217"/>
      <c r="D218" s="217"/>
      <c r="E218" s="217"/>
      <c r="F218" s="217"/>
      <c r="G218" s="217"/>
      <c r="H218" s="217"/>
      <c r="I218" s="217"/>
      <c r="J218" s="217"/>
      <c r="K218" s="217"/>
      <c r="L218" s="217"/>
      <c r="M218" s="217"/>
      <c r="N218" s="217"/>
      <c r="O218" s="217"/>
      <c r="P218" s="217"/>
      <c r="Q218" s="217"/>
      <c r="R218" s="217"/>
    </row>
    <row r="219" spans="1:19" s="124" customFormat="1" ht="39.950000000000003" customHeight="1" x14ac:dyDescent="0.2">
      <c r="A219" s="200">
        <f>+A215+1</f>
        <v>96</v>
      </c>
      <c r="B219" s="208" t="s">
        <v>432</v>
      </c>
      <c r="C219" s="196" t="s">
        <v>399</v>
      </c>
      <c r="D219" s="197" t="s">
        <v>433</v>
      </c>
      <c r="E219" s="197" t="s">
        <v>205</v>
      </c>
      <c r="F219" s="208" t="s">
        <v>619</v>
      </c>
      <c r="G219" s="208" t="s">
        <v>658</v>
      </c>
      <c r="H219" s="137">
        <v>155000</v>
      </c>
      <c r="I219" s="137">
        <f>H219*2.87%</f>
        <v>4448.5</v>
      </c>
      <c r="J219" s="137">
        <f>+H219*3.04%</f>
        <v>4712</v>
      </c>
      <c r="K219" s="137"/>
      <c r="L219" s="134">
        <f>+J219+I219+K219</f>
        <v>9160.5</v>
      </c>
      <c r="M219" s="134">
        <f>+H219-L219</f>
        <v>145839.5</v>
      </c>
      <c r="N219" s="134">
        <f>+IF(M219*12&lt;=416220.01,0,IF(M219*12&lt;=624329.01,(((M219*12-416220.01)*0.15)/12),IF((M219*12&lt;=867123.01),(31216+0.2*(M219*12-624329.01))/12,((79776+0.25*(M219*12-867123.01))/12))))</f>
        <v>25042.812291666665</v>
      </c>
      <c r="O219" s="134"/>
      <c r="P219" s="204">
        <v>9806.7800000000007</v>
      </c>
      <c r="Q219" s="134">
        <f>+P219+N219+L219</f>
        <v>44010.092291666668</v>
      </c>
      <c r="R219" s="199">
        <f>+H219-Q219</f>
        <v>110989.90770833334</v>
      </c>
    </row>
    <row r="220" spans="1:19" s="128" customFormat="1" ht="39.950000000000003" customHeight="1" x14ac:dyDescent="0.2">
      <c r="A220" s="110">
        <f>+A219+1</f>
        <v>97</v>
      </c>
      <c r="B220" s="120" t="s">
        <v>416</v>
      </c>
      <c r="C220" s="119" t="s">
        <v>399</v>
      </c>
      <c r="D220" s="118" t="s">
        <v>417</v>
      </c>
      <c r="E220" s="197" t="s">
        <v>205</v>
      </c>
      <c r="F220" s="208" t="s">
        <v>605</v>
      </c>
      <c r="G220" s="208" t="s">
        <v>648</v>
      </c>
      <c r="H220" s="103">
        <v>90000</v>
      </c>
      <c r="I220" s="103">
        <f>H220*2.87%</f>
        <v>2583</v>
      </c>
      <c r="J220" s="103">
        <f>+H220*3.04%</f>
        <v>2736</v>
      </c>
      <c r="K220" s="103"/>
      <c r="L220" s="134">
        <f>+J220+I220+K220</f>
        <v>5319</v>
      </c>
      <c r="M220" s="134">
        <f>+H220-L220</f>
        <v>84681</v>
      </c>
      <c r="N220" s="134">
        <f>+IF(M220*12&lt;=416220.01,0,IF(M220*12&lt;=624329.01,(((M220*12-416220.01)*0.15)/12),IF((M220*12&lt;=867123.01),(31216+0.2*(M220*12-624329.01))/12,((79776+0.25*(M220*12-867123.01))/12))))</f>
        <v>9753.1872916666671</v>
      </c>
      <c r="O220" s="134"/>
      <c r="P220" s="204">
        <v>6979.35</v>
      </c>
      <c r="Q220" s="134">
        <f>+P220+N220+L220</f>
        <v>22051.537291666667</v>
      </c>
      <c r="R220" s="207">
        <f>+H220-Q220</f>
        <v>67948.462708333333</v>
      </c>
      <c r="S220" s="124"/>
    </row>
    <row r="221" spans="1:19" s="128" customFormat="1" ht="39.950000000000003" customHeight="1" x14ac:dyDescent="0.2">
      <c r="A221" s="110">
        <f>+A220+1</f>
        <v>98</v>
      </c>
      <c r="B221" s="120" t="s">
        <v>630</v>
      </c>
      <c r="C221" s="119" t="s">
        <v>399</v>
      </c>
      <c r="D221" s="118" t="s">
        <v>417</v>
      </c>
      <c r="E221" s="197" t="s">
        <v>205</v>
      </c>
      <c r="F221" s="198" t="s">
        <v>624</v>
      </c>
      <c r="G221" s="198" t="s">
        <v>681</v>
      </c>
      <c r="H221" s="103">
        <v>70000</v>
      </c>
      <c r="I221" s="103">
        <f>H221*2.87%</f>
        <v>2009</v>
      </c>
      <c r="J221" s="103">
        <f>+H221*3.04%</f>
        <v>2128</v>
      </c>
      <c r="K221" s="103"/>
      <c r="L221" s="134">
        <f>+J221+I221+K221</f>
        <v>4137</v>
      </c>
      <c r="M221" s="134">
        <f>+H221-L221</f>
        <v>65863</v>
      </c>
      <c r="N221" s="134">
        <f>+IF(M221*12&lt;=416220.01,0,IF(M221*12&lt;=624329.01,(((M221*12-416220.01)*0.15)/12),IF((M221*12&lt;=867123.01),(31216+0.2*(M221*12-624329.01))/12,((79776+0.25*(M221*12-867123.01))/12))))</f>
        <v>5368.4498333333331</v>
      </c>
      <c r="O221" s="134"/>
      <c r="P221" s="199">
        <v>3025</v>
      </c>
      <c r="Q221" s="134">
        <f>+P221+N221+L221</f>
        <v>12530.449833333332</v>
      </c>
      <c r="R221" s="207">
        <f>+H221-Q221</f>
        <v>57469.550166666668</v>
      </c>
      <c r="S221" s="124"/>
    </row>
    <row r="222" spans="1:19" ht="39.950000000000003" customHeight="1" x14ac:dyDescent="0.2">
      <c r="A222" s="200">
        <f>+A221+1</f>
        <v>99</v>
      </c>
      <c r="B222" s="208" t="s">
        <v>488</v>
      </c>
      <c r="C222" s="196" t="s">
        <v>399</v>
      </c>
      <c r="D222" s="198" t="s">
        <v>417</v>
      </c>
      <c r="E222" s="197" t="s">
        <v>205</v>
      </c>
      <c r="F222" s="208" t="s">
        <v>676</v>
      </c>
      <c r="G222" s="208" t="s">
        <v>675</v>
      </c>
      <c r="H222" s="206">
        <v>70000</v>
      </c>
      <c r="I222" s="115">
        <f>H222*2.87%</f>
        <v>2009</v>
      </c>
      <c r="J222" s="115">
        <f>+H222*3.04%</f>
        <v>2128</v>
      </c>
      <c r="K222" s="115"/>
      <c r="L222" s="134">
        <f>+J222+I222+K222</f>
        <v>4137</v>
      </c>
      <c r="M222" s="134">
        <f>+H222-L222</f>
        <v>65863</v>
      </c>
      <c r="N222" s="134">
        <f>+IF(M222*12&lt;=416220.01,0,IF(M222*12&lt;=624329.01,(((M222*12-416220.01)*0.15)/12),IF((M222*12&lt;=867123.01),(31216+0.2*(M222*12-624329.01))/12,((79776+0.25*(M222*12-867123.01))/12))))</f>
        <v>5368.4498333333331</v>
      </c>
      <c r="O222" s="134"/>
      <c r="P222" s="199">
        <v>25</v>
      </c>
      <c r="Q222" s="134">
        <f>+P222+N222+L222</f>
        <v>9530.4498333333322</v>
      </c>
      <c r="R222" s="207">
        <f>H222-Q222</f>
        <v>60469.550166666668</v>
      </c>
    </row>
    <row r="223" spans="1:19" s="128" customFormat="1" ht="39.950000000000003" customHeight="1" thickBot="1" x14ac:dyDescent="0.25">
      <c r="A223" s="372" t="s">
        <v>122</v>
      </c>
      <c r="B223" s="373"/>
      <c r="C223" s="232"/>
      <c r="D223" s="232"/>
      <c r="E223" s="232"/>
      <c r="F223" s="232"/>
      <c r="G223" s="233"/>
      <c r="H223" s="107">
        <f>SUM(H219:H222)</f>
        <v>385000</v>
      </c>
      <c r="I223" s="107">
        <f t="shared" ref="I223:R223" si="86">SUM(I219:I222)</f>
        <v>11049.5</v>
      </c>
      <c r="J223" s="107">
        <f t="shared" si="86"/>
        <v>11704</v>
      </c>
      <c r="K223" s="107">
        <f t="shared" si="86"/>
        <v>0</v>
      </c>
      <c r="L223" s="107">
        <f t="shared" si="86"/>
        <v>22753.5</v>
      </c>
      <c r="M223" s="107">
        <f t="shared" si="86"/>
        <v>362246.5</v>
      </c>
      <c r="N223" s="107">
        <f t="shared" si="86"/>
        <v>45532.899249999995</v>
      </c>
      <c r="O223" s="107">
        <f t="shared" si="86"/>
        <v>0</v>
      </c>
      <c r="P223" s="107">
        <f t="shared" si="86"/>
        <v>19836.13</v>
      </c>
      <c r="Q223" s="107">
        <f t="shared" si="86"/>
        <v>88122.529249999992</v>
      </c>
      <c r="R223" s="107">
        <f t="shared" si="86"/>
        <v>296877.47075000004</v>
      </c>
      <c r="S223" s="124"/>
    </row>
    <row r="224" spans="1:19" s="128" customFormat="1" ht="39.950000000000003" customHeight="1" thickBot="1" x14ac:dyDescent="0.25">
      <c r="A224" s="251"/>
      <c r="B224" s="251"/>
      <c r="C224" s="251"/>
      <c r="D224" s="251"/>
      <c r="E224" s="251"/>
      <c r="F224" s="251"/>
      <c r="G224" s="251"/>
      <c r="H224" s="252"/>
      <c r="I224" s="252"/>
      <c r="J224" s="252"/>
      <c r="K224" s="252"/>
      <c r="L224" s="252"/>
      <c r="M224" s="252"/>
      <c r="N224" s="252"/>
      <c r="O224" s="252"/>
      <c r="P224" s="252"/>
      <c r="Q224" s="252"/>
      <c r="R224" s="252"/>
      <c r="S224" s="124"/>
    </row>
    <row r="225" spans="1:19" s="128" customFormat="1" ht="39.950000000000003" customHeight="1" thickBot="1" x14ac:dyDescent="0.25">
      <c r="A225" s="216" t="s">
        <v>18</v>
      </c>
      <c r="B225" s="217"/>
      <c r="C225" s="217"/>
      <c r="D225" s="217"/>
      <c r="E225" s="217"/>
      <c r="F225" s="217"/>
      <c r="G225" s="217"/>
      <c r="H225" s="217"/>
      <c r="I225" s="217"/>
      <c r="J225" s="217"/>
      <c r="K225" s="217"/>
      <c r="L225" s="217"/>
      <c r="M225" s="217"/>
      <c r="N225" s="217"/>
      <c r="O225" s="217"/>
      <c r="P225" s="217"/>
      <c r="Q225" s="217"/>
      <c r="R225" s="217"/>
      <c r="S225" s="124"/>
    </row>
    <row r="226" spans="1:19" ht="39.950000000000003" customHeight="1" x14ac:dyDescent="0.2">
      <c r="A226" s="225">
        <f>+A222+1</f>
        <v>100</v>
      </c>
      <c r="B226" s="67" t="s">
        <v>530</v>
      </c>
      <c r="C226" s="68" t="s">
        <v>399</v>
      </c>
      <c r="D226" s="67" t="s">
        <v>663</v>
      </c>
      <c r="E226" s="223" t="s">
        <v>205</v>
      </c>
      <c r="F226" s="198" t="s">
        <v>624</v>
      </c>
      <c r="G226" s="198" t="s">
        <v>681</v>
      </c>
      <c r="H226" s="137">
        <v>190000</v>
      </c>
      <c r="I226" s="137">
        <f>H226*2.87%</f>
        <v>5453</v>
      </c>
      <c r="J226" s="137">
        <f>+H226*3.04%</f>
        <v>5776</v>
      </c>
      <c r="K226" s="134">
        <v>0</v>
      </c>
      <c r="L226" s="137">
        <f>+J226+I226+K226</f>
        <v>11229</v>
      </c>
      <c r="M226" s="137">
        <f>+H226-L226</f>
        <v>178771</v>
      </c>
      <c r="N226" s="134">
        <f>+IF(M226*12&lt;=416220.01,0,IF(M226*12&lt;=624329.01,(((M226*12-416220.01)*0.15)/12),IF((M226*12&lt;=867123.01),(31216+0.2*(M226*12-624329.01))/12,((79776+0.25*(M226*12-867123.01))/12))))</f>
        <v>33275.687291666669</v>
      </c>
      <c r="O226" s="137"/>
      <c r="P226" s="137">
        <v>3775</v>
      </c>
      <c r="Q226" s="134">
        <f>+P226+N226+L226</f>
        <v>48279.687291666669</v>
      </c>
      <c r="R226" s="199">
        <f>+H226-Q226</f>
        <v>141720.31270833334</v>
      </c>
    </row>
    <row r="227" spans="1:19" s="128" customFormat="1" ht="39.950000000000003" customHeight="1" x14ac:dyDescent="0.2">
      <c r="A227" s="372" t="s">
        <v>122</v>
      </c>
      <c r="B227" s="373"/>
      <c r="C227" s="232"/>
      <c r="D227" s="232"/>
      <c r="E227" s="232"/>
      <c r="F227" s="232"/>
      <c r="G227" s="106"/>
      <c r="H227" s="107">
        <f>SUM(H226:H226)</f>
        <v>190000</v>
      </c>
      <c r="I227" s="107">
        <f t="shared" ref="I227:R227" si="87">SUM(I226:I226)</f>
        <v>5453</v>
      </c>
      <c r="J227" s="107">
        <f t="shared" si="87"/>
        <v>5776</v>
      </c>
      <c r="K227" s="107">
        <f t="shared" si="87"/>
        <v>0</v>
      </c>
      <c r="L227" s="107">
        <f t="shared" si="87"/>
        <v>11229</v>
      </c>
      <c r="M227" s="107">
        <f t="shared" si="87"/>
        <v>178771</v>
      </c>
      <c r="N227" s="107">
        <f t="shared" si="87"/>
        <v>33275.687291666669</v>
      </c>
      <c r="O227" s="107">
        <f t="shared" si="87"/>
        <v>0</v>
      </c>
      <c r="P227" s="107">
        <f t="shared" si="87"/>
        <v>3775</v>
      </c>
      <c r="Q227" s="107">
        <f t="shared" si="87"/>
        <v>48279.687291666669</v>
      </c>
      <c r="R227" s="107">
        <f t="shared" si="87"/>
        <v>141720.31270833334</v>
      </c>
      <c r="S227" s="124"/>
    </row>
    <row r="228" spans="1:19" s="124" customFormat="1" ht="39.950000000000003" customHeight="1" thickBot="1" x14ac:dyDescent="0.25">
      <c r="A228" s="213"/>
      <c r="B228" s="213"/>
      <c r="C228" s="213"/>
      <c r="D228" s="213"/>
      <c r="E228" s="213"/>
      <c r="F228" s="213"/>
      <c r="G228" s="213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</row>
    <row r="229" spans="1:19" s="124" customFormat="1" ht="39.950000000000003" customHeight="1" thickBot="1" x14ac:dyDescent="0.25">
      <c r="A229" s="216" t="s">
        <v>375</v>
      </c>
      <c r="B229" s="217"/>
      <c r="C229" s="217"/>
      <c r="D229" s="217"/>
      <c r="E229" s="217"/>
      <c r="F229" s="217"/>
      <c r="G229" s="217"/>
      <c r="H229" s="217"/>
      <c r="I229" s="217"/>
      <c r="J229" s="217"/>
      <c r="K229" s="217"/>
      <c r="L229" s="217"/>
      <c r="M229" s="217"/>
      <c r="N229" s="217"/>
      <c r="O229" s="217"/>
      <c r="P229" s="217"/>
      <c r="Q229" s="217"/>
      <c r="R229" s="217"/>
    </row>
    <row r="230" spans="1:19" s="105" customFormat="1" ht="39.950000000000003" customHeight="1" x14ac:dyDescent="0.2">
      <c r="A230" s="225">
        <f>+A226+1</f>
        <v>101</v>
      </c>
      <c r="B230" s="67" t="s">
        <v>376</v>
      </c>
      <c r="C230" s="68" t="s">
        <v>399</v>
      </c>
      <c r="D230" s="67" t="s">
        <v>664</v>
      </c>
      <c r="E230" s="223" t="s">
        <v>205</v>
      </c>
      <c r="F230" s="198" t="s">
        <v>614</v>
      </c>
      <c r="G230" s="198" t="s">
        <v>654</v>
      </c>
      <c r="H230" s="137">
        <v>155000</v>
      </c>
      <c r="I230" s="137">
        <f>H230*2.87%</f>
        <v>4448.5</v>
      </c>
      <c r="J230" s="137">
        <f>+H230*3.04%</f>
        <v>4712</v>
      </c>
      <c r="K230" s="137">
        <v>1715.46</v>
      </c>
      <c r="L230" s="134">
        <f>+J230+I230+K230</f>
        <v>10875.96</v>
      </c>
      <c r="M230" s="134">
        <f>+H230-L230</f>
        <v>144124.04</v>
      </c>
      <c r="N230" s="134">
        <f>+IF(M230*12&lt;=416220.01,0,IF(M230*12&lt;=624329.01,(((M230*12-416220.01)*0.15)/12),IF((M230*12&lt;=867123.01),(31216+0.2*(M230*12-624329.01))/12,((79776+0.25*(M230*12-867123.01))/12))))</f>
        <v>24613.947291666667</v>
      </c>
      <c r="O230" s="134"/>
      <c r="P230" s="199">
        <v>8795.6</v>
      </c>
      <c r="Q230" s="134">
        <f>+P230+N230+L230</f>
        <v>44285.507291666669</v>
      </c>
      <c r="R230" s="199">
        <f>+H230-Q230</f>
        <v>110714.49270833333</v>
      </c>
      <c r="S230" s="123"/>
    </row>
    <row r="231" spans="1:19" s="105" customFormat="1" ht="39.950000000000003" customHeight="1" x14ac:dyDescent="0.2">
      <c r="A231" s="372" t="s">
        <v>122</v>
      </c>
      <c r="B231" s="373"/>
      <c r="C231" s="232"/>
      <c r="D231" s="232"/>
      <c r="E231" s="232"/>
      <c r="F231" s="232"/>
      <c r="G231" s="106"/>
      <c r="H231" s="107">
        <f>SUM(H230:H230)</f>
        <v>155000</v>
      </c>
      <c r="I231" s="107">
        <f t="shared" ref="I231:R231" si="88">SUM(I230:I230)</f>
        <v>4448.5</v>
      </c>
      <c r="J231" s="107">
        <f t="shared" si="88"/>
        <v>4712</v>
      </c>
      <c r="K231" s="107">
        <f t="shared" si="88"/>
        <v>1715.46</v>
      </c>
      <c r="L231" s="107">
        <f t="shared" si="88"/>
        <v>10875.96</v>
      </c>
      <c r="M231" s="107">
        <f t="shared" si="88"/>
        <v>144124.04</v>
      </c>
      <c r="N231" s="107">
        <f t="shared" si="88"/>
        <v>24613.947291666667</v>
      </c>
      <c r="O231" s="107">
        <f t="shared" si="88"/>
        <v>0</v>
      </c>
      <c r="P231" s="107">
        <f t="shared" si="88"/>
        <v>8795.6</v>
      </c>
      <c r="Q231" s="107">
        <f t="shared" si="88"/>
        <v>44285.507291666669</v>
      </c>
      <c r="R231" s="107">
        <f t="shared" si="88"/>
        <v>110714.49270833333</v>
      </c>
      <c r="S231" s="123"/>
    </row>
    <row r="232" spans="1:19" s="124" customFormat="1" ht="39.950000000000003" customHeight="1" thickBot="1" x14ac:dyDescent="0.25">
      <c r="A232" s="213"/>
      <c r="B232" s="213"/>
      <c r="C232" s="213"/>
      <c r="D232" s="213"/>
      <c r="E232" s="213"/>
      <c r="F232" s="213"/>
      <c r="G232" s="213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</row>
    <row r="233" spans="1:19" s="124" customFormat="1" ht="39.950000000000003" customHeight="1" thickBot="1" x14ac:dyDescent="0.25">
      <c r="A233" s="253" t="s">
        <v>423</v>
      </c>
      <c r="B233" s="252"/>
      <c r="C233" s="252"/>
      <c r="D233" s="252"/>
      <c r="E233" s="252"/>
      <c r="F233" s="252"/>
      <c r="G233" s="252"/>
      <c r="H233" s="252"/>
      <c r="I233" s="252"/>
      <c r="J233" s="252"/>
      <c r="K233" s="252"/>
      <c r="L233" s="252"/>
      <c r="M233" s="252"/>
      <c r="N233" s="252"/>
      <c r="O233" s="252"/>
      <c r="P233" s="252"/>
      <c r="Q233" s="252"/>
      <c r="R233" s="252"/>
    </row>
    <row r="234" spans="1:19" s="124" customFormat="1" ht="39.950000000000003" customHeight="1" x14ac:dyDescent="0.2">
      <c r="A234" s="196">
        <f>+A230+1</f>
        <v>102</v>
      </c>
      <c r="B234" s="201" t="s">
        <v>418</v>
      </c>
      <c r="C234" s="151" t="s">
        <v>399</v>
      </c>
      <c r="D234" s="175" t="s">
        <v>419</v>
      </c>
      <c r="E234" s="197" t="s">
        <v>205</v>
      </c>
      <c r="F234" s="198" t="s">
        <v>605</v>
      </c>
      <c r="G234" s="198" t="s">
        <v>648</v>
      </c>
      <c r="H234" s="103">
        <v>80000</v>
      </c>
      <c r="I234" s="137">
        <f>H234*2.87%</f>
        <v>2296</v>
      </c>
      <c r="J234" s="137">
        <f>+H234*3.04%</f>
        <v>2432</v>
      </c>
      <c r="K234" s="137"/>
      <c r="L234" s="134">
        <f>+J234+I234+K234</f>
        <v>4728</v>
      </c>
      <c r="M234" s="134">
        <f>+H234-L234</f>
        <v>75272</v>
      </c>
      <c r="N234" s="134">
        <f>+IF(M234*12&lt;=416220.01,0,IF(M234*12&lt;=624329.01,(((M234*12-416220.01)*0.15)/12),IF((M234*12&lt;=867123.01),(31216+0.2*(M234*12-624329.01))/12,((79776+0.25*(M234*12-867123.01))/12))))</f>
        <v>7400.9372916666662</v>
      </c>
      <c r="O234" s="134">
        <v>0</v>
      </c>
      <c r="P234" s="204">
        <v>4267.74</v>
      </c>
      <c r="Q234" s="134">
        <f>+P234+N234+L234</f>
        <v>16396.677291666667</v>
      </c>
      <c r="R234" s="199">
        <f>+H234-Q234</f>
        <v>63603.322708333333</v>
      </c>
    </row>
    <row r="235" spans="1:19" s="124" customFormat="1" ht="39.950000000000003" customHeight="1" x14ac:dyDescent="0.2">
      <c r="A235" s="372" t="s">
        <v>122</v>
      </c>
      <c r="B235" s="373"/>
      <c r="C235" s="106"/>
      <c r="D235" s="106"/>
      <c r="E235" s="106"/>
      <c r="F235" s="106"/>
      <c r="G235" s="106"/>
      <c r="H235" s="107">
        <f>SUM(H234:H234)</f>
        <v>80000</v>
      </c>
      <c r="I235" s="107">
        <f t="shared" ref="I235:R235" si="89">SUM(I234:I234)</f>
        <v>2296</v>
      </c>
      <c r="J235" s="107">
        <f t="shared" si="89"/>
        <v>2432</v>
      </c>
      <c r="K235" s="107">
        <f t="shared" si="89"/>
        <v>0</v>
      </c>
      <c r="L235" s="107">
        <f t="shared" si="89"/>
        <v>4728</v>
      </c>
      <c r="M235" s="107">
        <f t="shared" si="89"/>
        <v>75272</v>
      </c>
      <c r="N235" s="107">
        <f t="shared" si="89"/>
        <v>7400.9372916666662</v>
      </c>
      <c r="O235" s="107">
        <f t="shared" si="89"/>
        <v>0</v>
      </c>
      <c r="P235" s="107">
        <f t="shared" si="89"/>
        <v>4267.74</v>
      </c>
      <c r="Q235" s="107">
        <f t="shared" si="89"/>
        <v>16396.677291666667</v>
      </c>
      <c r="R235" s="107">
        <f t="shared" si="89"/>
        <v>63603.322708333333</v>
      </c>
    </row>
    <row r="236" spans="1:19" s="124" customFormat="1" ht="39.950000000000003" customHeight="1" thickBot="1" x14ac:dyDescent="0.25">
      <c r="A236" s="220"/>
      <c r="B236" s="220"/>
      <c r="C236" s="220"/>
      <c r="D236" s="220"/>
      <c r="E236" s="220"/>
      <c r="F236" s="220"/>
      <c r="G236" s="220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</row>
    <row r="237" spans="1:19" s="124" customFormat="1" ht="39.950000000000003" customHeight="1" thickBot="1" x14ac:dyDescent="0.25">
      <c r="A237" s="216" t="s">
        <v>424</v>
      </c>
      <c r="B237" s="217"/>
      <c r="C237" s="217"/>
      <c r="D237" s="217"/>
      <c r="E237" s="217"/>
      <c r="F237" s="217"/>
      <c r="G237" s="217"/>
      <c r="H237" s="217"/>
      <c r="I237" s="217"/>
      <c r="J237" s="217"/>
      <c r="K237" s="217"/>
      <c r="L237" s="217"/>
      <c r="M237" s="217"/>
      <c r="N237" s="217"/>
      <c r="O237" s="217"/>
      <c r="P237" s="217"/>
      <c r="Q237" s="217"/>
      <c r="R237" s="217"/>
    </row>
    <row r="238" spans="1:19" s="124" customFormat="1" ht="39.950000000000003" customHeight="1" x14ac:dyDescent="0.2">
      <c r="A238" s="200">
        <f>+A234+1</f>
        <v>103</v>
      </c>
      <c r="B238" s="109" t="s">
        <v>566</v>
      </c>
      <c r="C238" s="154" t="s">
        <v>399</v>
      </c>
      <c r="D238" s="109" t="s">
        <v>631</v>
      </c>
      <c r="E238" s="223" t="s">
        <v>205</v>
      </c>
      <c r="F238" s="198" t="s">
        <v>624</v>
      </c>
      <c r="G238" s="198" t="s">
        <v>681</v>
      </c>
      <c r="H238" s="137">
        <v>135000</v>
      </c>
      <c r="I238" s="137">
        <f>H238*2.87%</f>
        <v>3874.5</v>
      </c>
      <c r="J238" s="137">
        <f>+H238*3.04%</f>
        <v>4104</v>
      </c>
      <c r="K238" s="137"/>
      <c r="L238" s="134">
        <f>+J238+I238+K238</f>
        <v>7978.5</v>
      </c>
      <c r="M238" s="134">
        <f>+H238-L238</f>
        <v>127021.5</v>
      </c>
      <c r="N238" s="134">
        <f>+IF(M238*12&lt;=416220.01,0,IF(M238*12&lt;=624329.01,(((M238*12-416220.01)*0.15)/12),IF((M238*12&lt;=867123.01),(31216+0.2*(M238*12-624329.01))/12,((79776+0.25*(M238*12-867123.01))/12))))</f>
        <v>20338.312291666665</v>
      </c>
      <c r="O238" s="134"/>
      <c r="P238" s="199">
        <v>25</v>
      </c>
      <c r="Q238" s="134">
        <f>+P238+N238+L238</f>
        <v>28341.812291666665</v>
      </c>
      <c r="R238" s="199">
        <f>+H238-Q238</f>
        <v>106658.18770833334</v>
      </c>
    </row>
    <row r="239" spans="1:19" s="124" customFormat="1" ht="39.950000000000003" customHeight="1" x14ac:dyDescent="0.2">
      <c r="A239" s="196">
        <f>+A238+1</f>
        <v>104</v>
      </c>
      <c r="B239" s="228" t="s">
        <v>590</v>
      </c>
      <c r="C239" s="151" t="s">
        <v>400</v>
      </c>
      <c r="D239" s="175" t="s">
        <v>216</v>
      </c>
      <c r="E239" s="197" t="s">
        <v>205</v>
      </c>
      <c r="F239" s="198" t="s">
        <v>624</v>
      </c>
      <c r="G239" s="198" t="s">
        <v>681</v>
      </c>
      <c r="H239" s="137">
        <v>70000</v>
      </c>
      <c r="I239" s="137">
        <f>H239*2.87%</f>
        <v>2009</v>
      </c>
      <c r="J239" s="137">
        <f>+H239*3.04%</f>
        <v>2128</v>
      </c>
      <c r="K239" s="137"/>
      <c r="L239" s="134">
        <f>+J239+I239+K239</f>
        <v>4137</v>
      </c>
      <c r="M239" s="134">
        <f>+H239-L239</f>
        <v>65863</v>
      </c>
      <c r="N239" s="134">
        <f>+IF(M239*12&lt;=416220.01,0,IF(M239*12&lt;=624329.01,(((M239*12-416220.01)*0.15)/12),IF((M239*12&lt;=867123.01),(31216+0.2*(M239*12-624329.01))/12,((79776+0.25*(M239*12-867123.01))/12))))</f>
        <v>5368.4498333333331</v>
      </c>
      <c r="O239" s="134"/>
      <c r="P239" s="199">
        <v>25</v>
      </c>
      <c r="Q239" s="134">
        <f>+P239+N239+L239</f>
        <v>9530.4498333333322</v>
      </c>
      <c r="R239" s="199">
        <f>+H239-Q239</f>
        <v>60469.550166666668</v>
      </c>
    </row>
    <row r="240" spans="1:19" s="124" customFormat="1" ht="39.950000000000003" customHeight="1" x14ac:dyDescent="0.2">
      <c r="A240" s="196">
        <f>+A239+1</f>
        <v>105</v>
      </c>
      <c r="B240" s="228" t="s">
        <v>508</v>
      </c>
      <c r="C240" s="151" t="s">
        <v>399</v>
      </c>
      <c r="D240" s="175" t="s">
        <v>216</v>
      </c>
      <c r="E240" s="197" t="s">
        <v>205</v>
      </c>
      <c r="F240" s="109" t="s">
        <v>639</v>
      </c>
      <c r="G240" s="109" t="s">
        <v>708</v>
      </c>
      <c r="H240" s="137">
        <v>80000</v>
      </c>
      <c r="I240" s="137">
        <f>H240*2.87%</f>
        <v>2296</v>
      </c>
      <c r="J240" s="137">
        <f>+H240*3.04%</f>
        <v>2432</v>
      </c>
      <c r="K240" s="137"/>
      <c r="L240" s="134">
        <f>+J240+I240+K240</f>
        <v>4728</v>
      </c>
      <c r="M240" s="134">
        <f>+H240-L240</f>
        <v>75272</v>
      </c>
      <c r="N240" s="134">
        <f>+IF(M240*12&lt;=416220.01,0,IF(M240*12&lt;=624329.01,(((M240*12-416220.01)*0.15)/12),IF((M240*12&lt;=867123.01),(31216+0.2*(M240*12-624329.01))/12,((79776+0.25*(M240*12-867123.01))/12))))</f>
        <v>7400.9372916666662</v>
      </c>
      <c r="O240" s="134"/>
      <c r="P240" s="199">
        <v>25</v>
      </c>
      <c r="Q240" s="134">
        <f>+P240+N240+L240</f>
        <v>12153.937291666665</v>
      </c>
      <c r="R240" s="199">
        <f>H240-Q240</f>
        <v>67846.062708333338</v>
      </c>
    </row>
    <row r="241" spans="1:19" s="124" customFormat="1" ht="39.950000000000003" customHeight="1" thickBot="1" x14ac:dyDescent="0.25">
      <c r="A241" s="372" t="s">
        <v>122</v>
      </c>
      <c r="B241" s="373"/>
      <c r="C241" s="106"/>
      <c r="D241" s="106"/>
      <c r="E241" s="106"/>
      <c r="F241" s="106"/>
      <c r="G241" s="106"/>
      <c r="H241" s="107">
        <f>SUM(H238:H240)</f>
        <v>285000</v>
      </c>
      <c r="I241" s="107">
        <f t="shared" ref="I241:R241" si="90">SUM(I238:I240)</f>
        <v>8179.5</v>
      </c>
      <c r="J241" s="107">
        <f t="shared" si="90"/>
        <v>8664</v>
      </c>
      <c r="K241" s="107">
        <f t="shared" si="90"/>
        <v>0</v>
      </c>
      <c r="L241" s="107">
        <f t="shared" si="90"/>
        <v>16843.5</v>
      </c>
      <c r="M241" s="107">
        <f t="shared" si="90"/>
        <v>268156.5</v>
      </c>
      <c r="N241" s="107">
        <f t="shared" si="90"/>
        <v>33107.699416666663</v>
      </c>
      <c r="O241" s="107">
        <f t="shared" si="90"/>
        <v>0</v>
      </c>
      <c r="P241" s="107">
        <f t="shared" si="90"/>
        <v>75</v>
      </c>
      <c r="Q241" s="107">
        <f t="shared" si="90"/>
        <v>50026.199416666655</v>
      </c>
      <c r="R241" s="107">
        <f t="shared" si="90"/>
        <v>234973.80058333333</v>
      </c>
    </row>
    <row r="242" spans="1:19" s="128" customFormat="1" ht="39.950000000000003" customHeight="1" thickBot="1" x14ac:dyDescent="0.25">
      <c r="A242" s="253" t="s">
        <v>709</v>
      </c>
      <c r="B242" s="252"/>
      <c r="C242" s="252"/>
      <c r="D242" s="252"/>
      <c r="E242" s="252"/>
      <c r="F242" s="252"/>
      <c r="G242" s="252"/>
      <c r="H242" s="252"/>
      <c r="I242" s="252"/>
      <c r="J242" s="252"/>
      <c r="K242" s="252"/>
      <c r="L242" s="252"/>
      <c r="M242" s="252"/>
      <c r="N242" s="252"/>
      <c r="O242" s="252"/>
      <c r="P242" s="252"/>
      <c r="Q242" s="252"/>
      <c r="R242" s="252"/>
      <c r="S242" s="124"/>
    </row>
    <row r="243" spans="1:19" s="105" customFormat="1" ht="39.950000000000003" customHeight="1" x14ac:dyDescent="0.2">
      <c r="A243" s="196">
        <f>+A240+1</f>
        <v>106</v>
      </c>
      <c r="B243" s="201" t="s">
        <v>591</v>
      </c>
      <c r="C243" s="151" t="s">
        <v>400</v>
      </c>
      <c r="D243" s="175" t="s">
        <v>710</v>
      </c>
      <c r="E243" s="197" t="s">
        <v>205</v>
      </c>
      <c r="F243" s="208" t="s">
        <v>624</v>
      </c>
      <c r="G243" s="208" t="s">
        <v>681</v>
      </c>
      <c r="H243" s="115">
        <v>70000</v>
      </c>
      <c r="I243" s="137">
        <f>H243*2.87%</f>
        <v>2009</v>
      </c>
      <c r="J243" s="137">
        <f>+H243*3.04%</f>
        <v>2128</v>
      </c>
      <c r="K243" s="137">
        <v>1715.46</v>
      </c>
      <c r="L243" s="134">
        <f>+J243+I243+K243</f>
        <v>5852.46</v>
      </c>
      <c r="M243" s="134">
        <f>+H243-L243</f>
        <v>64147.54</v>
      </c>
      <c r="N243" s="134">
        <v>0</v>
      </c>
      <c r="O243" s="134"/>
      <c r="P243" s="199">
        <v>25</v>
      </c>
      <c r="Q243" s="134">
        <f>+P243+N243+L243</f>
        <v>5877.46</v>
      </c>
      <c r="R243" s="199">
        <f>+H243-Q243</f>
        <v>64122.54</v>
      </c>
      <c r="S243" s="123"/>
    </row>
    <row r="244" spans="1:19" s="105" customFormat="1" ht="39.950000000000003" customHeight="1" x14ac:dyDescent="0.2">
      <c r="A244" s="372" t="s">
        <v>122</v>
      </c>
      <c r="B244" s="373"/>
      <c r="C244" s="106"/>
      <c r="D244" s="106"/>
      <c r="E244" s="106"/>
      <c r="F244" s="106"/>
      <c r="G244" s="106"/>
      <c r="H244" s="107">
        <f t="shared" ref="H244:P244" si="91">SUM(H243:H243)</f>
        <v>70000</v>
      </c>
      <c r="I244" s="107">
        <f t="shared" si="91"/>
        <v>2009</v>
      </c>
      <c r="J244" s="107">
        <f t="shared" si="91"/>
        <v>2128</v>
      </c>
      <c r="K244" s="107">
        <f t="shared" si="91"/>
        <v>1715.46</v>
      </c>
      <c r="L244" s="107">
        <f t="shared" si="91"/>
        <v>5852.46</v>
      </c>
      <c r="M244" s="107">
        <f t="shared" si="91"/>
        <v>64147.54</v>
      </c>
      <c r="N244" s="107">
        <f t="shared" si="91"/>
        <v>0</v>
      </c>
      <c r="O244" s="107">
        <f t="shared" si="91"/>
        <v>0</v>
      </c>
      <c r="P244" s="107">
        <f t="shared" si="91"/>
        <v>25</v>
      </c>
      <c r="Q244" s="107">
        <f t="shared" ref="Q244" si="92">SUM(Q243:Q243)</f>
        <v>5877.46</v>
      </c>
      <c r="R244" s="107">
        <f t="shared" ref="R244" si="93">SUM(R243:R243)</f>
        <v>64122.54</v>
      </c>
      <c r="S244" s="123"/>
    </row>
    <row r="245" spans="1:19" ht="39.950000000000003" customHeight="1" thickBot="1" x14ac:dyDescent="0.25">
      <c r="A245" s="213"/>
      <c r="B245" s="213"/>
      <c r="C245" s="213"/>
      <c r="D245" s="213"/>
      <c r="E245" s="213"/>
      <c r="F245" s="213"/>
      <c r="G245" s="213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</row>
    <row r="246" spans="1:19" ht="39.950000000000003" customHeight="1" thickBot="1" x14ac:dyDescent="0.25">
      <c r="A246" s="253" t="s">
        <v>348</v>
      </c>
      <c r="B246" s="252"/>
      <c r="C246" s="252"/>
      <c r="D246" s="252"/>
      <c r="E246" s="252"/>
      <c r="F246" s="252"/>
      <c r="G246" s="252"/>
      <c r="H246" s="252"/>
      <c r="I246" s="252"/>
      <c r="J246" s="252"/>
      <c r="K246" s="252"/>
      <c r="L246" s="252"/>
      <c r="M246" s="252"/>
      <c r="N246" s="252"/>
      <c r="O246" s="252"/>
      <c r="P246" s="252"/>
      <c r="Q246" s="252"/>
      <c r="R246" s="252"/>
    </row>
    <row r="247" spans="1:19" s="128" customFormat="1" ht="39.950000000000003" customHeight="1" x14ac:dyDescent="0.2">
      <c r="A247" s="200">
        <f>+A243+1</f>
        <v>107</v>
      </c>
      <c r="B247" s="201" t="s">
        <v>382</v>
      </c>
      <c r="C247" s="151" t="s">
        <v>399</v>
      </c>
      <c r="D247" s="175" t="s">
        <v>350</v>
      </c>
      <c r="E247" s="197" t="s">
        <v>205</v>
      </c>
      <c r="F247" s="198" t="s">
        <v>605</v>
      </c>
      <c r="G247" s="198" t="s">
        <v>648</v>
      </c>
      <c r="H247" s="103">
        <v>100000</v>
      </c>
      <c r="I247" s="137">
        <f>H247*2.87%</f>
        <v>2870</v>
      </c>
      <c r="J247" s="137">
        <f>+H247*3.04%</f>
        <v>3040</v>
      </c>
      <c r="K247" s="134">
        <v>1715.46</v>
      </c>
      <c r="L247" s="134">
        <f>+J247+I247+K247</f>
        <v>7625.46</v>
      </c>
      <c r="M247" s="134">
        <f>+H247-L247</f>
        <v>92374.54</v>
      </c>
      <c r="N247" s="134">
        <f>+IF(M247*12&lt;=416220.01,0,IF(M247*12&lt;=624329.01,(((M247*12-416220.01)*0.15)/12),IF((M247*12&lt;=867123.01),(31216+0.2*(M247*12-624329.01))/12,((79776+0.25*(M247*12-867123.01))/12))))</f>
        <v>11676.572291666665</v>
      </c>
      <c r="O247" s="134"/>
      <c r="P247" s="199">
        <v>125</v>
      </c>
      <c r="Q247" s="134">
        <f>+P247+N247+L247</f>
        <v>19427.032291666666</v>
      </c>
      <c r="R247" s="199">
        <f>+H247-Q247</f>
        <v>80572.967708333337</v>
      </c>
      <c r="S247" s="124"/>
    </row>
    <row r="248" spans="1:19" ht="39.950000000000003" customHeight="1" x14ac:dyDescent="0.2">
      <c r="A248" s="372" t="s">
        <v>122</v>
      </c>
      <c r="B248" s="373"/>
      <c r="C248" s="106"/>
      <c r="D248" s="106"/>
      <c r="E248" s="106"/>
      <c r="F248" s="106"/>
      <c r="G248" s="106"/>
      <c r="H248" s="107">
        <f t="shared" ref="H248:P248" si="94">SUM(H247:H247)</f>
        <v>100000</v>
      </c>
      <c r="I248" s="107">
        <f t="shared" si="94"/>
        <v>2870</v>
      </c>
      <c r="J248" s="107">
        <f t="shared" si="94"/>
        <v>3040</v>
      </c>
      <c r="K248" s="107">
        <f t="shared" si="94"/>
        <v>1715.46</v>
      </c>
      <c r="L248" s="107">
        <f t="shared" si="94"/>
        <v>7625.46</v>
      </c>
      <c r="M248" s="107">
        <f t="shared" si="94"/>
        <v>92374.54</v>
      </c>
      <c r="N248" s="107">
        <f t="shared" si="94"/>
        <v>11676.572291666665</v>
      </c>
      <c r="O248" s="107">
        <f t="shared" si="94"/>
        <v>0</v>
      </c>
      <c r="P248" s="107">
        <f t="shared" si="94"/>
        <v>125</v>
      </c>
      <c r="Q248" s="107">
        <f t="shared" ref="Q248" si="95">SUM(Q247:Q247)</f>
        <v>19427.032291666666</v>
      </c>
      <c r="R248" s="107">
        <f t="shared" ref="R248" si="96">SUM(R247:R247)</f>
        <v>80572.967708333337</v>
      </c>
    </row>
    <row r="249" spans="1:19" ht="39.950000000000003" customHeight="1" thickBot="1" x14ac:dyDescent="0.25">
      <c r="A249" s="213"/>
      <c r="B249" s="213"/>
      <c r="C249" s="213"/>
      <c r="D249" s="213"/>
      <c r="E249" s="213"/>
      <c r="F249" s="213"/>
      <c r="G249" s="213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</row>
    <row r="250" spans="1:19" ht="39.950000000000003" customHeight="1" thickBot="1" x14ac:dyDescent="0.25">
      <c r="A250" s="216" t="s">
        <v>217</v>
      </c>
      <c r="B250" s="217"/>
      <c r="C250" s="217"/>
      <c r="D250" s="217"/>
      <c r="E250" s="217"/>
      <c r="F250" s="217"/>
      <c r="G250" s="217"/>
      <c r="H250" s="217"/>
      <c r="I250" s="217"/>
      <c r="J250" s="217"/>
      <c r="K250" s="217"/>
      <c r="L250" s="217"/>
      <c r="M250" s="217"/>
      <c r="N250" s="217"/>
      <c r="O250" s="217"/>
      <c r="P250" s="217"/>
      <c r="Q250" s="217"/>
      <c r="R250" s="217"/>
    </row>
    <row r="251" spans="1:19" s="128" customFormat="1" ht="39.950000000000003" customHeight="1" x14ac:dyDescent="0.2">
      <c r="A251" s="200">
        <f>+A247+1</f>
        <v>108</v>
      </c>
      <c r="B251" s="201" t="s">
        <v>383</v>
      </c>
      <c r="C251" s="151" t="s">
        <v>400</v>
      </c>
      <c r="D251" s="201" t="s">
        <v>384</v>
      </c>
      <c r="E251" s="197" t="s">
        <v>205</v>
      </c>
      <c r="F251" s="208" t="s">
        <v>676</v>
      </c>
      <c r="G251" s="208" t="s">
        <v>675</v>
      </c>
      <c r="H251" s="137">
        <v>55000</v>
      </c>
      <c r="I251" s="137">
        <f t="shared" ref="I251" si="97">H251*2.87%</f>
        <v>1578.5</v>
      </c>
      <c r="J251" s="137">
        <f t="shared" ref="J251" si="98">+H251*3.04%</f>
        <v>1672</v>
      </c>
      <c r="K251" s="137">
        <v>1715.46</v>
      </c>
      <c r="L251" s="134">
        <f>+J251+I251+K251</f>
        <v>4965.96</v>
      </c>
      <c r="M251" s="134">
        <f>+H251-L251</f>
        <v>50034.04</v>
      </c>
      <c r="N251" s="134">
        <f>+IF(M251*12&lt;=416220.01,0,IF(M251*12&lt;=624329.01,(((M251*12-416220.01)*0.15)/12),IF((M251*12&lt;=867123.01),(31216+0.2*(M251*12-624329.01))/12,((79776+0.25*(M251*12-867123.01))/12))))</f>
        <v>2302.3558749999997</v>
      </c>
      <c r="O251" s="134">
        <v>0</v>
      </c>
      <c r="P251" s="199">
        <v>125</v>
      </c>
      <c r="Q251" s="134">
        <f>+P251+N251+L251</f>
        <v>7393.3158750000002</v>
      </c>
      <c r="R251" s="199">
        <f>+H251-Q251</f>
        <v>47606.684125</v>
      </c>
      <c r="S251" s="124"/>
    </row>
    <row r="252" spans="1:19" ht="39.950000000000003" customHeight="1" x14ac:dyDescent="0.2">
      <c r="A252" s="200">
        <f>+A251+1</f>
        <v>109</v>
      </c>
      <c r="B252" s="201" t="s">
        <v>554</v>
      </c>
      <c r="C252" s="151" t="s">
        <v>400</v>
      </c>
      <c r="D252" s="201" t="s">
        <v>384</v>
      </c>
      <c r="E252" s="197" t="s">
        <v>205</v>
      </c>
      <c r="F252" s="208" t="s">
        <v>620</v>
      </c>
      <c r="G252" s="208" t="s">
        <v>657</v>
      </c>
      <c r="H252" s="137">
        <v>45000</v>
      </c>
      <c r="I252" s="137">
        <f t="shared" ref="I252" si="99">H252*2.87%</f>
        <v>1291.5</v>
      </c>
      <c r="J252" s="137">
        <f t="shared" ref="J252" si="100">+H252*3.04%</f>
        <v>1368</v>
      </c>
      <c r="K252" s="134">
        <v>1715.46</v>
      </c>
      <c r="L252" s="134">
        <f>+J252+I252+K252</f>
        <v>4374.96</v>
      </c>
      <c r="M252" s="134">
        <f>+H252-L252</f>
        <v>40625.040000000001</v>
      </c>
      <c r="N252" s="134">
        <v>0</v>
      </c>
      <c r="O252" s="134"/>
      <c r="P252" s="204">
        <v>1125</v>
      </c>
      <c r="Q252" s="134">
        <f>+P252+N252+L252</f>
        <v>5499.96</v>
      </c>
      <c r="R252" s="199">
        <f>+H252-Q252</f>
        <v>39500.04</v>
      </c>
    </row>
    <row r="253" spans="1:19" ht="39.950000000000003" customHeight="1" x14ac:dyDescent="0.2">
      <c r="A253" s="372" t="s">
        <v>122</v>
      </c>
      <c r="B253" s="373"/>
      <c r="C253" s="106"/>
      <c r="D253" s="106"/>
      <c r="E253" s="106"/>
      <c r="F253" s="106"/>
      <c r="G253" s="106"/>
      <c r="H253" s="107">
        <f>SUM(H251:H252)</f>
        <v>100000</v>
      </c>
      <c r="I253" s="107">
        <f t="shared" ref="I253:R253" si="101">SUM(I251:I252)</f>
        <v>2870</v>
      </c>
      <c r="J253" s="107">
        <f t="shared" si="101"/>
        <v>3040</v>
      </c>
      <c r="K253" s="107">
        <f t="shared" si="101"/>
        <v>3430.92</v>
      </c>
      <c r="L253" s="107">
        <f t="shared" si="101"/>
        <v>9340.92</v>
      </c>
      <c r="M253" s="107">
        <f t="shared" si="101"/>
        <v>90659.08</v>
      </c>
      <c r="N253" s="107">
        <f t="shared" si="101"/>
        <v>2302.3558749999997</v>
      </c>
      <c r="O253" s="107">
        <f t="shared" si="101"/>
        <v>0</v>
      </c>
      <c r="P253" s="107">
        <f t="shared" si="101"/>
        <v>1250</v>
      </c>
      <c r="Q253" s="107">
        <f t="shared" si="101"/>
        <v>12893.275874999999</v>
      </c>
      <c r="R253" s="107">
        <f t="shared" si="101"/>
        <v>87106.724125000008</v>
      </c>
    </row>
    <row r="254" spans="1:19" ht="39.950000000000003" customHeight="1" thickBot="1" x14ac:dyDescent="0.25">
      <c r="A254" s="213"/>
      <c r="B254" s="213"/>
      <c r="C254" s="213"/>
      <c r="D254" s="213"/>
      <c r="E254" s="213"/>
      <c r="F254" s="213"/>
      <c r="G254" s="213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</row>
    <row r="255" spans="1:19" ht="39.950000000000003" customHeight="1" thickBot="1" x14ac:dyDescent="0.25">
      <c r="A255" s="216" t="s">
        <v>425</v>
      </c>
      <c r="B255" s="217"/>
      <c r="C255" s="217"/>
      <c r="D255" s="217"/>
      <c r="E255" s="217"/>
      <c r="F255" s="217"/>
      <c r="G255" s="217"/>
      <c r="H255" s="217"/>
      <c r="I255" s="217"/>
      <c r="J255" s="217"/>
      <c r="K255" s="217"/>
      <c r="L255" s="217"/>
      <c r="M255" s="217"/>
      <c r="N255" s="217"/>
      <c r="O255" s="217"/>
      <c r="P255" s="217"/>
      <c r="Q255" s="217"/>
      <c r="R255" s="217"/>
    </row>
    <row r="256" spans="1:19" s="128" customFormat="1" ht="39.950000000000003" customHeight="1" x14ac:dyDescent="0.2">
      <c r="A256" s="200">
        <f>+A252+1</f>
        <v>110</v>
      </c>
      <c r="B256" s="109" t="s">
        <v>141</v>
      </c>
      <c r="C256" s="154" t="s">
        <v>400</v>
      </c>
      <c r="D256" s="109" t="s">
        <v>386</v>
      </c>
      <c r="E256" s="223" t="s">
        <v>205</v>
      </c>
      <c r="F256" s="198" t="s">
        <v>624</v>
      </c>
      <c r="G256" s="198" t="s">
        <v>681</v>
      </c>
      <c r="H256" s="137">
        <v>70000</v>
      </c>
      <c r="I256" s="137">
        <f>H256*2.87%</f>
        <v>2009</v>
      </c>
      <c r="J256" s="137">
        <f>+H256*3.04%</f>
        <v>2128</v>
      </c>
      <c r="K256" s="137">
        <v>1715.46</v>
      </c>
      <c r="L256" s="137">
        <f>+J256+I256+K256</f>
        <v>5852.46</v>
      </c>
      <c r="M256" s="134">
        <f>+H256-L256</f>
        <v>64147.54</v>
      </c>
      <c r="N256" s="134">
        <f>+IF(M256*12&lt;=416220.01,0,IF(M256*12&lt;=624329.01,(((M256*12-416220.01)*0.15)/12),IF((M256*12&lt;=867123.01),(31216+0.2*(M256*12-624329.01))/12,((79776+0.25*(M256*12-867123.01))/12))))</f>
        <v>5025.3578333333326</v>
      </c>
      <c r="O256" s="134"/>
      <c r="P256" s="199">
        <v>125</v>
      </c>
      <c r="Q256" s="134">
        <f>+P256+N256+L256</f>
        <v>11002.817833333333</v>
      </c>
      <c r="R256" s="199">
        <f>+H256-Q256</f>
        <v>58997.182166666666</v>
      </c>
      <c r="S256" s="124"/>
    </row>
    <row r="257" spans="1:19" ht="39.950000000000003" customHeight="1" x14ac:dyDescent="0.2">
      <c r="A257" s="372" t="s">
        <v>122</v>
      </c>
      <c r="B257" s="373"/>
      <c r="C257" s="106"/>
      <c r="D257" s="106"/>
      <c r="E257" s="106"/>
      <c r="F257" s="106"/>
      <c r="G257" s="106"/>
      <c r="H257" s="107">
        <f t="shared" ref="H257:R257" si="102">SUM(H256:H256)</f>
        <v>70000</v>
      </c>
      <c r="I257" s="107">
        <f t="shared" si="102"/>
        <v>2009</v>
      </c>
      <c r="J257" s="107">
        <f t="shared" si="102"/>
        <v>2128</v>
      </c>
      <c r="K257" s="107">
        <f>SUM(K256:K256)</f>
        <v>1715.46</v>
      </c>
      <c r="L257" s="107">
        <f t="shared" si="102"/>
        <v>5852.46</v>
      </c>
      <c r="M257" s="107">
        <f t="shared" si="102"/>
        <v>64147.54</v>
      </c>
      <c r="N257" s="107">
        <f t="shared" si="102"/>
        <v>5025.3578333333326</v>
      </c>
      <c r="O257" s="107">
        <f t="shared" si="102"/>
        <v>0</v>
      </c>
      <c r="P257" s="107">
        <f t="shared" si="102"/>
        <v>125</v>
      </c>
      <c r="Q257" s="107">
        <f t="shared" si="102"/>
        <v>11002.817833333333</v>
      </c>
      <c r="R257" s="107">
        <f t="shared" si="102"/>
        <v>58997.182166666666</v>
      </c>
    </row>
    <row r="258" spans="1:19" ht="39.950000000000003" customHeight="1" thickBot="1" x14ac:dyDescent="0.25">
      <c r="A258" s="213"/>
      <c r="B258" s="213"/>
      <c r="C258" s="213"/>
      <c r="D258" s="213"/>
      <c r="E258" s="213"/>
      <c r="F258" s="213"/>
      <c r="G258" s="213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</row>
    <row r="259" spans="1:19" ht="39.950000000000003" customHeight="1" thickBot="1" x14ac:dyDescent="0.25">
      <c r="A259" s="216" t="s">
        <v>567</v>
      </c>
      <c r="B259" s="217"/>
      <c r="C259" s="217"/>
      <c r="D259" s="217"/>
      <c r="E259" s="217"/>
      <c r="F259" s="217"/>
      <c r="G259" s="217"/>
      <c r="H259" s="217"/>
      <c r="I259" s="217"/>
      <c r="J259" s="217"/>
      <c r="K259" s="217"/>
      <c r="L259" s="217"/>
      <c r="M259" s="217"/>
      <c r="N259" s="217"/>
      <c r="O259" s="217"/>
      <c r="P259" s="217"/>
      <c r="Q259" s="217"/>
      <c r="R259" s="217"/>
    </row>
    <row r="260" spans="1:19" ht="39.950000000000003" customHeight="1" x14ac:dyDescent="0.2">
      <c r="A260" s="200">
        <f>+A256+1</f>
        <v>111</v>
      </c>
      <c r="B260" s="109" t="s">
        <v>486</v>
      </c>
      <c r="C260" s="154" t="s">
        <v>400</v>
      </c>
      <c r="D260" s="109" t="s">
        <v>599</v>
      </c>
      <c r="E260" s="223" t="s">
        <v>205</v>
      </c>
      <c r="F260" s="208" t="s">
        <v>676</v>
      </c>
      <c r="G260" s="208" t="s">
        <v>675</v>
      </c>
      <c r="H260" s="137">
        <v>80000</v>
      </c>
      <c r="I260" s="137">
        <f>H260*2.87%</f>
        <v>2296</v>
      </c>
      <c r="J260" s="137">
        <f>+H260*3.04%</f>
        <v>2432</v>
      </c>
      <c r="K260" s="137"/>
      <c r="L260" s="134">
        <f>+J260+I260+K260</f>
        <v>4728</v>
      </c>
      <c r="M260" s="134">
        <f>+H260-L260</f>
        <v>75272</v>
      </c>
      <c r="N260" s="134">
        <f>+IF(M260*12&lt;=416220.01,0,IF(M260*12&lt;=624329.01,(((M260*12-416220.01)*0.15)/12),IF((M260*12&lt;=867123.01),(31216+0.2*(M260*12-624329.01))/12,((79776+0.25*(M260*12-867123.01))/12))))</f>
        <v>7400.9372916666662</v>
      </c>
      <c r="O260" s="134"/>
      <c r="P260" s="199">
        <v>10125</v>
      </c>
      <c r="Q260" s="134">
        <f>+P260+N260+L260</f>
        <v>22253.937291666665</v>
      </c>
      <c r="R260" s="199">
        <f>+H260-Q260</f>
        <v>57746.062708333338</v>
      </c>
    </row>
    <row r="261" spans="1:19" ht="39.950000000000003" customHeight="1" x14ac:dyDescent="0.2">
      <c r="A261" s="119">
        <f>+A260+1</f>
        <v>112</v>
      </c>
      <c r="B261" s="254" t="s">
        <v>607</v>
      </c>
      <c r="C261" s="162" t="s">
        <v>400</v>
      </c>
      <c r="D261" s="118" t="s">
        <v>608</v>
      </c>
      <c r="E261" s="197" t="s">
        <v>205</v>
      </c>
      <c r="F261" s="198" t="s">
        <v>605</v>
      </c>
      <c r="G261" s="198" t="s">
        <v>648</v>
      </c>
      <c r="H261" s="134">
        <v>25000</v>
      </c>
      <c r="I261" s="134">
        <f>H261*2.87%</f>
        <v>717.5</v>
      </c>
      <c r="J261" s="134">
        <f>+H261*3.04%</f>
        <v>760</v>
      </c>
      <c r="K261" s="134"/>
      <c r="L261" s="134">
        <f>+J261+I261+K261</f>
        <v>1477.5</v>
      </c>
      <c r="M261" s="134">
        <f>+H261-L261</f>
        <v>23522.5</v>
      </c>
      <c r="N261" s="134">
        <v>0</v>
      </c>
      <c r="O261" s="134">
        <f t="shared" ref="O261" si="103">N261*2.87%</f>
        <v>0</v>
      </c>
      <c r="P261" s="137">
        <v>125</v>
      </c>
      <c r="Q261" s="134">
        <f>+P261+N261+L261</f>
        <v>1602.5</v>
      </c>
      <c r="R261" s="204">
        <f>+H261-Q261</f>
        <v>23397.5</v>
      </c>
    </row>
    <row r="262" spans="1:19" ht="39.950000000000003" customHeight="1" x14ac:dyDescent="0.2">
      <c r="A262" s="372" t="s">
        <v>122</v>
      </c>
      <c r="B262" s="373"/>
      <c r="C262" s="106"/>
      <c r="D262" s="106"/>
      <c r="E262" s="106"/>
      <c r="F262" s="106"/>
      <c r="G262" s="106"/>
      <c r="H262" s="107">
        <f>SUM(H260:H261)</f>
        <v>105000</v>
      </c>
      <c r="I262" s="107">
        <f t="shared" ref="I262:R262" si="104">SUM(I260:I261)</f>
        <v>3013.5</v>
      </c>
      <c r="J262" s="107">
        <f t="shared" si="104"/>
        <v>3192</v>
      </c>
      <c r="K262" s="107">
        <f t="shared" si="104"/>
        <v>0</v>
      </c>
      <c r="L262" s="107">
        <f t="shared" si="104"/>
        <v>6205.5</v>
      </c>
      <c r="M262" s="107">
        <f t="shared" si="104"/>
        <v>98794.5</v>
      </c>
      <c r="N262" s="107">
        <f t="shared" si="104"/>
        <v>7400.9372916666662</v>
      </c>
      <c r="O262" s="107">
        <f t="shared" si="104"/>
        <v>0</v>
      </c>
      <c r="P262" s="107">
        <f t="shared" si="104"/>
        <v>10250</v>
      </c>
      <c r="Q262" s="107">
        <f t="shared" si="104"/>
        <v>23856.437291666665</v>
      </c>
      <c r="R262" s="107">
        <f t="shared" si="104"/>
        <v>81143.562708333338</v>
      </c>
    </row>
    <row r="263" spans="1:19" ht="39.950000000000003" customHeight="1" thickBot="1" x14ac:dyDescent="0.25">
      <c r="A263" s="213"/>
      <c r="B263" s="213"/>
      <c r="C263" s="213"/>
      <c r="D263" s="213"/>
      <c r="E263" s="213"/>
      <c r="F263" s="213"/>
      <c r="G263" s="213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</row>
    <row r="264" spans="1:19" ht="39.950000000000003" customHeight="1" thickBot="1" x14ac:dyDescent="0.25">
      <c r="A264" s="216" t="s">
        <v>196</v>
      </c>
      <c r="B264" s="217"/>
      <c r="C264" s="217"/>
      <c r="D264" s="217"/>
      <c r="E264" s="217"/>
      <c r="F264" s="217"/>
      <c r="G264" s="217"/>
      <c r="H264" s="217"/>
      <c r="I264" s="217"/>
      <c r="J264" s="217"/>
      <c r="K264" s="217"/>
      <c r="L264" s="217"/>
      <c r="M264" s="217"/>
      <c r="N264" s="217"/>
      <c r="O264" s="217"/>
      <c r="P264" s="217"/>
      <c r="Q264" s="217"/>
      <c r="R264" s="217"/>
    </row>
    <row r="265" spans="1:19" ht="39.950000000000003" customHeight="1" x14ac:dyDescent="0.2">
      <c r="A265" s="200">
        <f>+A261+1</f>
        <v>113</v>
      </c>
      <c r="B265" s="174" t="s">
        <v>362</v>
      </c>
      <c r="C265" s="110" t="s">
        <v>399</v>
      </c>
      <c r="D265" s="174" t="s">
        <v>640</v>
      </c>
      <c r="E265" s="223" t="s">
        <v>205</v>
      </c>
      <c r="F265" s="208" t="s">
        <v>621</v>
      </c>
      <c r="G265" s="208" t="s">
        <v>656</v>
      </c>
      <c r="H265" s="199">
        <v>100000</v>
      </c>
      <c r="I265" s="137">
        <f>H265*2.87%</f>
        <v>2870</v>
      </c>
      <c r="J265" s="137">
        <f>+H265*3.04%</f>
        <v>3040</v>
      </c>
      <c r="K265" s="137"/>
      <c r="L265" s="137">
        <f>+J265+I265+K265</f>
        <v>5910</v>
      </c>
      <c r="M265" s="137">
        <f>+H265-L265</f>
        <v>94090</v>
      </c>
      <c r="N265" s="134">
        <f>+IF(M265*12&lt;=416220.01,0,IF(M265*12&lt;=624329.01,(((M265*12-416220.01)*0.15)/12),IF((M265*12&lt;=867123.01),(31216+0.2*(M265*12-624329.01))/12,((79776+0.25*(M265*12-867123.01))/12))))</f>
        <v>12105.437291666667</v>
      </c>
      <c r="O265" s="137"/>
      <c r="P265" s="199">
        <v>1025</v>
      </c>
      <c r="Q265" s="137">
        <f>+P265+N265+L265</f>
        <v>19040.437291666669</v>
      </c>
      <c r="R265" s="199">
        <f>+H265-Q265</f>
        <v>80959.562708333338</v>
      </c>
    </row>
    <row r="266" spans="1:19" ht="39.950000000000003" customHeight="1" x14ac:dyDescent="0.2">
      <c r="A266" s="372" t="s">
        <v>122</v>
      </c>
      <c r="B266" s="373"/>
      <c r="C266" s="106"/>
      <c r="D266" s="106"/>
      <c r="E266" s="106"/>
      <c r="F266" s="106"/>
      <c r="G266" s="106"/>
      <c r="H266" s="107">
        <f>+H265</f>
        <v>100000</v>
      </c>
      <c r="I266" s="107">
        <f t="shared" ref="I266:R266" si="105">+I265</f>
        <v>2870</v>
      </c>
      <c r="J266" s="107">
        <f t="shared" si="105"/>
        <v>3040</v>
      </c>
      <c r="K266" s="107">
        <f t="shared" si="105"/>
        <v>0</v>
      </c>
      <c r="L266" s="107">
        <f t="shared" si="105"/>
        <v>5910</v>
      </c>
      <c r="M266" s="107">
        <f t="shared" si="105"/>
        <v>94090</v>
      </c>
      <c r="N266" s="107">
        <f t="shared" si="105"/>
        <v>12105.437291666667</v>
      </c>
      <c r="O266" s="107">
        <f t="shared" si="105"/>
        <v>0</v>
      </c>
      <c r="P266" s="107">
        <f t="shared" si="105"/>
        <v>1025</v>
      </c>
      <c r="Q266" s="107">
        <f t="shared" si="105"/>
        <v>19040.437291666669</v>
      </c>
      <c r="R266" s="107">
        <f t="shared" si="105"/>
        <v>80959.562708333338</v>
      </c>
    </row>
    <row r="267" spans="1:19" ht="39.950000000000003" customHeight="1" thickBot="1" x14ac:dyDescent="0.25">
      <c r="D267" s="247"/>
      <c r="E267" s="247"/>
      <c r="F267" s="247"/>
      <c r="G267" s="247"/>
      <c r="I267" s="124"/>
      <c r="J267" s="124"/>
      <c r="K267" s="124"/>
      <c r="L267" s="124"/>
      <c r="M267" s="124"/>
      <c r="N267" s="124"/>
      <c r="O267" s="124"/>
      <c r="P267" s="124"/>
      <c r="Q267" s="124"/>
      <c r="R267" s="124"/>
      <c r="S267" s="255"/>
    </row>
    <row r="268" spans="1:19" ht="39.950000000000003" customHeight="1" thickBot="1" x14ac:dyDescent="0.25">
      <c r="A268" s="216" t="s">
        <v>387</v>
      </c>
      <c r="B268" s="217"/>
      <c r="C268" s="217"/>
      <c r="D268" s="217"/>
      <c r="E268" s="256"/>
      <c r="F268" s="257"/>
      <c r="G268" s="257"/>
      <c r="H268" s="258">
        <f>+H11+H25+H29+H19+H35+H43+H48+H54+H59+H65+H69+H77+H82+H87+H90+H95+H101+H105+H110+H117+H123+H128++H244+H133+H138+H146+H151+H156+H161+H167+H174+H178+H184+H189+H193+H202+H211+H216+H223+H227+H231+H235+H241+H248+H253+H257+H262+H266+H113</f>
        <v>9745000</v>
      </c>
      <c r="I268" s="258">
        <f t="shared" ref="I268:R268" si="106">+I11+I25+I29+I19+I35+I43+I48+I54+I59+I65+I69+I77+I82+I87+I90+I95+I101+I105+I110+I117+I123+I128++I244+I133+I138+I146+I151+I156+I161+I167+I174+I178+I184+I189+I193+I202+I211+I216+I223+I227+I231+I235+I241+I248+I253+I257+I262+I266+I113</f>
        <v>279681.5</v>
      </c>
      <c r="J268" s="258">
        <f t="shared" si="106"/>
        <v>296248</v>
      </c>
      <c r="K268" s="258">
        <f t="shared" si="106"/>
        <v>56610.179999999986</v>
      </c>
      <c r="L268" s="258">
        <f t="shared" si="106"/>
        <v>632539.67999999993</v>
      </c>
      <c r="M268" s="258">
        <f t="shared" si="106"/>
        <v>9112460.3199999984</v>
      </c>
      <c r="N268" s="258">
        <f t="shared" si="106"/>
        <v>1015249.9846249998</v>
      </c>
      <c r="O268" s="258">
        <f t="shared" si="106"/>
        <v>0</v>
      </c>
      <c r="P268" s="258">
        <f t="shared" si="106"/>
        <v>355744.22000000003</v>
      </c>
      <c r="Q268" s="258">
        <f t="shared" si="106"/>
        <v>2003533.8846249997</v>
      </c>
      <c r="R268" s="258">
        <f t="shared" si="106"/>
        <v>7741466.115375001</v>
      </c>
    </row>
    <row r="269" spans="1:19" ht="39.950000000000003" customHeight="1" x14ac:dyDescent="0.2">
      <c r="A269" s="125"/>
      <c r="B269" s="125"/>
      <c r="C269" s="125"/>
      <c r="D269" s="125"/>
      <c r="E269" s="125"/>
      <c r="H269" s="259"/>
      <c r="I269" s="259"/>
      <c r="J269" s="259"/>
      <c r="K269" s="259"/>
      <c r="L269" s="259"/>
      <c r="M269" s="259"/>
      <c r="N269" s="259"/>
      <c r="O269" s="259"/>
      <c r="P269" s="259"/>
      <c r="Q269" s="259"/>
      <c r="R269" s="259"/>
    </row>
    <row r="270" spans="1:19" ht="39.950000000000003" customHeight="1" x14ac:dyDescent="0.2">
      <c r="A270" s="125"/>
      <c r="B270" s="125"/>
      <c r="C270" s="125"/>
      <c r="D270" s="125"/>
      <c r="E270" s="125"/>
    </row>
    <row r="271" spans="1:19" ht="39.950000000000003" customHeight="1" thickBot="1" x14ac:dyDescent="0.3">
      <c r="B271" s="370" t="s">
        <v>106</v>
      </c>
      <c r="C271" s="370"/>
      <c r="D271" s="260"/>
      <c r="E271" s="260"/>
      <c r="F271" s="370" t="s">
        <v>722</v>
      </c>
      <c r="G271" s="370"/>
      <c r="H271"/>
      <c r="I271"/>
      <c r="K271" s="261"/>
    </row>
    <row r="272" spans="1:19" ht="39.950000000000003" customHeight="1" x14ac:dyDescent="0.25">
      <c r="B272" s="371" t="s">
        <v>460</v>
      </c>
      <c r="C272" s="371"/>
      <c r="D272" s="260"/>
      <c r="E272" s="260"/>
      <c r="F272" s="371" t="s">
        <v>461</v>
      </c>
      <c r="G272" s="371"/>
      <c r="H272"/>
      <c r="I272"/>
    </row>
    <row r="273" spans="8:8" ht="39.950000000000003" customHeight="1" x14ac:dyDescent="0.2">
      <c r="H273" s="262"/>
    </row>
    <row r="371" spans="1:18" s="193" customFormat="1" ht="39.950000000000003" customHeight="1" x14ac:dyDescent="0.2">
      <c r="A371" s="126"/>
      <c r="B371" s="188"/>
      <c r="C371" s="126"/>
      <c r="D371" s="188"/>
      <c r="E371" s="188"/>
      <c r="F371" s="188"/>
      <c r="G371" s="188"/>
      <c r="H371" s="124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</row>
    <row r="372" spans="1:18" s="193" customFormat="1" ht="39.950000000000003" customHeight="1" x14ac:dyDescent="0.2">
      <c r="A372" s="126"/>
      <c r="B372" s="188"/>
      <c r="C372" s="126"/>
      <c r="D372" s="188"/>
      <c r="E372" s="188"/>
      <c r="F372" s="188"/>
      <c r="G372" s="188"/>
      <c r="H372" s="124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</row>
    <row r="373" spans="1:18" s="193" customFormat="1" ht="39.950000000000003" customHeight="1" x14ac:dyDescent="0.2">
      <c r="A373" s="126"/>
      <c r="B373" s="188"/>
      <c r="C373" s="126"/>
      <c r="D373" s="188"/>
      <c r="E373" s="188"/>
      <c r="F373" s="188"/>
      <c r="G373" s="188"/>
      <c r="H373" s="124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</row>
    <row r="374" spans="1:18" s="193" customFormat="1" ht="39.950000000000003" customHeight="1" x14ac:dyDescent="0.2">
      <c r="A374" s="126"/>
      <c r="B374" s="188"/>
      <c r="C374" s="126"/>
      <c r="D374" s="188"/>
      <c r="E374" s="188"/>
      <c r="F374" s="188"/>
      <c r="G374" s="188"/>
      <c r="H374" s="124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</row>
    <row r="375" spans="1:18" s="193" customFormat="1" ht="39.950000000000003" customHeight="1" x14ac:dyDescent="0.2">
      <c r="A375" s="126"/>
      <c r="B375" s="188"/>
      <c r="C375" s="126"/>
      <c r="D375" s="188"/>
      <c r="E375" s="188"/>
      <c r="F375" s="188"/>
      <c r="G375" s="188"/>
      <c r="H375" s="124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</row>
    <row r="376" spans="1:18" s="193" customFormat="1" ht="39.950000000000003" customHeight="1" x14ac:dyDescent="0.2">
      <c r="A376" s="126"/>
      <c r="B376" s="188"/>
      <c r="C376" s="126"/>
      <c r="D376" s="188"/>
      <c r="E376" s="188"/>
      <c r="F376" s="188"/>
      <c r="G376" s="188"/>
      <c r="H376" s="124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</row>
    <row r="377" spans="1:18" s="193" customFormat="1" ht="39.950000000000003" customHeight="1" x14ac:dyDescent="0.2">
      <c r="A377" s="126"/>
      <c r="B377" s="188"/>
      <c r="C377" s="126"/>
      <c r="D377" s="188"/>
      <c r="E377" s="188"/>
      <c r="F377" s="188"/>
      <c r="G377" s="188"/>
      <c r="H377" s="124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</row>
    <row r="378" spans="1:18" s="193" customFormat="1" ht="39.950000000000003" customHeight="1" x14ac:dyDescent="0.2">
      <c r="A378" s="263"/>
      <c r="B378" s="191"/>
      <c r="C378" s="263"/>
      <c r="D378" s="191"/>
      <c r="E378" s="191"/>
      <c r="F378" s="191"/>
      <c r="G378" s="191"/>
      <c r="H378" s="192"/>
    </row>
    <row r="379" spans="1:18" s="193" customFormat="1" ht="39.950000000000003" customHeight="1" x14ac:dyDescent="0.2">
      <c r="A379" s="263"/>
      <c r="B379" s="191"/>
      <c r="C379" s="263"/>
      <c r="D379" s="191"/>
      <c r="E379" s="191"/>
      <c r="F379" s="191"/>
      <c r="G379" s="191"/>
      <c r="H379" s="192"/>
    </row>
    <row r="380" spans="1:18" s="193" customFormat="1" ht="39.950000000000003" customHeight="1" x14ac:dyDescent="0.2">
      <c r="A380" s="263"/>
      <c r="B380" s="191"/>
      <c r="C380" s="263"/>
      <c r="D380" s="191"/>
      <c r="E380" s="191"/>
      <c r="F380" s="191"/>
      <c r="G380" s="191"/>
      <c r="H380" s="192"/>
    </row>
    <row r="381" spans="1:18" s="193" customFormat="1" ht="39.950000000000003" customHeight="1" x14ac:dyDescent="0.2">
      <c r="A381" s="263"/>
      <c r="B381" s="191"/>
      <c r="C381" s="263"/>
      <c r="D381" s="191"/>
      <c r="E381" s="191"/>
      <c r="F381" s="191"/>
      <c r="G381" s="191"/>
      <c r="H381" s="192"/>
    </row>
    <row r="382" spans="1:18" s="193" customFormat="1" ht="39.950000000000003" customHeight="1" x14ac:dyDescent="0.2">
      <c r="A382" s="263"/>
      <c r="B382" s="191"/>
      <c r="C382" s="263"/>
      <c r="D382" s="191"/>
      <c r="E382" s="191"/>
      <c r="F382" s="191"/>
      <c r="G382" s="191"/>
      <c r="H382" s="192"/>
    </row>
    <row r="383" spans="1:18" s="193" customFormat="1" ht="39.950000000000003" customHeight="1" x14ac:dyDescent="0.2">
      <c r="A383" s="263"/>
      <c r="B383" s="191"/>
      <c r="C383" s="263"/>
      <c r="D383" s="191"/>
      <c r="E383" s="191"/>
      <c r="F383" s="191"/>
      <c r="G383" s="191"/>
      <c r="H383" s="192"/>
    </row>
    <row r="384" spans="1:18" s="193" customFormat="1" ht="39.950000000000003" customHeight="1" x14ac:dyDescent="0.2">
      <c r="A384" s="263"/>
      <c r="B384" s="191"/>
      <c r="C384" s="263"/>
      <c r="D384" s="191"/>
      <c r="E384" s="191"/>
      <c r="F384" s="191"/>
      <c r="G384" s="191"/>
      <c r="H384" s="192"/>
    </row>
    <row r="385" spans="1:8" s="193" customFormat="1" ht="39.950000000000003" customHeight="1" x14ac:dyDescent="0.2">
      <c r="A385" s="263"/>
      <c r="B385" s="191"/>
      <c r="C385" s="263"/>
      <c r="D385" s="191"/>
      <c r="E385" s="191"/>
      <c r="F385" s="191"/>
      <c r="G385" s="191"/>
      <c r="H385" s="192"/>
    </row>
    <row r="386" spans="1:8" s="193" customFormat="1" ht="39.950000000000003" customHeight="1" x14ac:dyDescent="0.2">
      <c r="A386" s="263"/>
      <c r="B386" s="191"/>
      <c r="C386" s="263"/>
      <c r="D386" s="191"/>
      <c r="E386" s="191"/>
      <c r="F386" s="191"/>
      <c r="G386" s="191"/>
      <c r="H386" s="192"/>
    </row>
    <row r="387" spans="1:8" s="193" customFormat="1" ht="39.950000000000003" customHeight="1" x14ac:dyDescent="0.2">
      <c r="A387" s="263"/>
      <c r="B387" s="191"/>
      <c r="C387" s="263"/>
      <c r="D387" s="191"/>
      <c r="E387" s="191"/>
      <c r="F387" s="191"/>
      <c r="G387" s="191"/>
      <c r="H387" s="192"/>
    </row>
    <row r="388" spans="1:8" s="193" customFormat="1" ht="39.950000000000003" customHeight="1" x14ac:dyDescent="0.2">
      <c r="A388" s="263"/>
      <c r="B388" s="191"/>
      <c r="C388" s="263"/>
      <c r="D388" s="191"/>
      <c r="E388" s="191"/>
      <c r="F388" s="191"/>
      <c r="G388" s="191"/>
      <c r="H388" s="192"/>
    </row>
    <row r="389" spans="1:8" s="193" customFormat="1" ht="39.950000000000003" customHeight="1" x14ac:dyDescent="0.2">
      <c r="A389" s="263"/>
      <c r="B389" s="191"/>
      <c r="C389" s="263"/>
      <c r="D389" s="191"/>
      <c r="E389" s="191"/>
      <c r="F389" s="191"/>
      <c r="G389" s="191"/>
      <c r="H389" s="192"/>
    </row>
    <row r="390" spans="1:8" s="193" customFormat="1" ht="39.950000000000003" customHeight="1" x14ac:dyDescent="0.2">
      <c r="A390" s="263"/>
      <c r="B390" s="191"/>
      <c r="C390" s="263"/>
      <c r="D390" s="191"/>
      <c r="E390" s="191"/>
      <c r="F390" s="191"/>
      <c r="G390" s="191"/>
      <c r="H390" s="192"/>
    </row>
    <row r="391" spans="1:8" s="193" customFormat="1" ht="39.950000000000003" customHeight="1" x14ac:dyDescent="0.2">
      <c r="A391" s="263"/>
      <c r="B391" s="191"/>
      <c r="C391" s="263"/>
      <c r="D391" s="191"/>
      <c r="E391" s="191"/>
      <c r="F391" s="191"/>
      <c r="G391" s="191"/>
      <c r="H391" s="192"/>
    </row>
    <row r="392" spans="1:8" s="193" customFormat="1" ht="39.950000000000003" customHeight="1" x14ac:dyDescent="0.2">
      <c r="A392" s="263"/>
      <c r="B392" s="191"/>
      <c r="C392" s="263"/>
      <c r="D392" s="191"/>
      <c r="E392" s="191"/>
      <c r="F392" s="191"/>
      <c r="G392" s="191"/>
      <c r="H392" s="192"/>
    </row>
    <row r="393" spans="1:8" s="193" customFormat="1" ht="39.950000000000003" customHeight="1" x14ac:dyDescent="0.2">
      <c r="A393" s="263"/>
      <c r="B393" s="191"/>
      <c r="C393" s="263"/>
      <c r="D393" s="191"/>
      <c r="E393" s="191"/>
      <c r="F393" s="191"/>
      <c r="G393" s="191"/>
      <c r="H393" s="192"/>
    </row>
    <row r="394" spans="1:8" s="193" customFormat="1" ht="39.950000000000003" customHeight="1" x14ac:dyDescent="0.2">
      <c r="A394" s="263"/>
      <c r="B394" s="191"/>
      <c r="C394" s="263"/>
      <c r="D394" s="191"/>
      <c r="E394" s="191"/>
      <c r="F394" s="191"/>
      <c r="G394" s="191"/>
      <c r="H394" s="192"/>
    </row>
    <row r="395" spans="1:8" s="193" customFormat="1" ht="39.950000000000003" customHeight="1" x14ac:dyDescent="0.2">
      <c r="A395" s="263"/>
      <c r="B395" s="191"/>
      <c r="C395" s="263"/>
      <c r="D395" s="191"/>
      <c r="E395" s="191"/>
      <c r="F395" s="191"/>
      <c r="G395" s="191"/>
      <c r="H395" s="192"/>
    </row>
    <row r="396" spans="1:8" s="193" customFormat="1" ht="39.950000000000003" customHeight="1" x14ac:dyDescent="0.2">
      <c r="A396" s="263"/>
      <c r="B396" s="191"/>
      <c r="C396" s="263"/>
      <c r="D396" s="191"/>
      <c r="E396" s="191"/>
      <c r="F396" s="191"/>
      <c r="G396" s="191"/>
      <c r="H396" s="192"/>
    </row>
    <row r="397" spans="1:8" s="193" customFormat="1" ht="39.950000000000003" customHeight="1" x14ac:dyDescent="0.2">
      <c r="A397" s="263"/>
      <c r="B397" s="191"/>
      <c r="C397" s="263"/>
      <c r="D397" s="191"/>
      <c r="E397" s="191"/>
      <c r="F397" s="191"/>
      <c r="G397" s="191"/>
      <c r="H397" s="192"/>
    </row>
    <row r="398" spans="1:8" s="193" customFormat="1" ht="39.950000000000003" customHeight="1" x14ac:dyDescent="0.2">
      <c r="A398" s="263"/>
      <c r="B398" s="191"/>
      <c r="C398" s="263"/>
      <c r="D398" s="191"/>
      <c r="E398" s="191"/>
      <c r="F398" s="191"/>
      <c r="G398" s="191"/>
      <c r="H398" s="192"/>
    </row>
    <row r="399" spans="1:8" s="193" customFormat="1" ht="39.950000000000003" customHeight="1" x14ac:dyDescent="0.2">
      <c r="A399" s="263"/>
      <c r="B399" s="191"/>
      <c r="C399" s="263"/>
      <c r="D399" s="191"/>
      <c r="E399" s="191"/>
      <c r="F399" s="191"/>
      <c r="G399" s="191"/>
      <c r="H399" s="192"/>
    </row>
    <row r="400" spans="1:8" s="193" customFormat="1" ht="39.950000000000003" customHeight="1" x14ac:dyDescent="0.2">
      <c r="A400" s="263"/>
      <c r="B400" s="191"/>
      <c r="C400" s="263"/>
      <c r="D400" s="191"/>
      <c r="E400" s="191"/>
      <c r="F400" s="191"/>
      <c r="G400" s="191"/>
      <c r="H400" s="192"/>
    </row>
    <row r="401" spans="1:18" ht="39.950000000000003" customHeight="1" x14ac:dyDescent="0.2">
      <c r="A401" s="263"/>
      <c r="B401" s="191"/>
      <c r="C401" s="263"/>
      <c r="D401" s="191"/>
      <c r="E401" s="191"/>
      <c r="F401" s="191"/>
      <c r="G401" s="191"/>
      <c r="H401" s="192"/>
      <c r="I401" s="193"/>
      <c r="J401" s="193"/>
      <c r="K401" s="193"/>
      <c r="L401" s="193"/>
      <c r="M401" s="193"/>
      <c r="N401" s="193"/>
      <c r="O401" s="193"/>
      <c r="P401" s="193"/>
      <c r="Q401" s="193"/>
      <c r="R401" s="193"/>
    </row>
    <row r="402" spans="1:18" ht="39.950000000000003" customHeight="1" x14ac:dyDescent="0.2">
      <c r="A402" s="263"/>
      <c r="B402" s="191"/>
      <c r="C402" s="263"/>
      <c r="D402" s="191"/>
      <c r="E402" s="191"/>
      <c r="F402" s="191"/>
      <c r="G402" s="191"/>
      <c r="H402" s="192"/>
      <c r="I402" s="193"/>
      <c r="J402" s="193"/>
      <c r="K402" s="193"/>
      <c r="L402" s="193"/>
      <c r="M402" s="193"/>
      <c r="N402" s="193"/>
      <c r="O402" s="193"/>
      <c r="P402" s="193"/>
      <c r="Q402" s="193"/>
      <c r="R402" s="193"/>
    </row>
    <row r="403" spans="1:18" ht="39.950000000000003" customHeight="1" x14ac:dyDescent="0.2">
      <c r="A403" s="263"/>
      <c r="B403" s="191"/>
      <c r="C403" s="263"/>
      <c r="D403" s="191"/>
      <c r="E403" s="191"/>
      <c r="F403" s="191"/>
      <c r="G403" s="191"/>
      <c r="H403" s="192"/>
      <c r="I403" s="193"/>
      <c r="J403" s="193"/>
      <c r="K403" s="193"/>
      <c r="L403" s="193"/>
      <c r="M403" s="193"/>
      <c r="N403" s="193"/>
      <c r="O403" s="193"/>
      <c r="P403" s="193"/>
      <c r="Q403" s="193"/>
      <c r="R403" s="193"/>
    </row>
    <row r="404" spans="1:18" ht="39.950000000000003" customHeight="1" x14ac:dyDescent="0.2">
      <c r="A404" s="263"/>
      <c r="B404" s="191"/>
      <c r="C404" s="263"/>
      <c r="D404" s="191"/>
      <c r="E404" s="191"/>
      <c r="F404" s="191"/>
      <c r="G404" s="191"/>
      <c r="H404" s="192"/>
      <c r="I404" s="193"/>
      <c r="J404" s="193"/>
      <c r="K404" s="193"/>
      <c r="L404" s="193"/>
      <c r="M404" s="193"/>
      <c r="N404" s="193"/>
      <c r="O404" s="193"/>
      <c r="P404" s="193"/>
      <c r="Q404" s="193"/>
      <c r="R404" s="193"/>
    </row>
    <row r="405" spans="1:18" ht="39.950000000000003" customHeight="1" x14ac:dyDescent="0.2">
      <c r="A405" s="263"/>
      <c r="B405" s="191"/>
      <c r="C405" s="263"/>
      <c r="D405" s="191"/>
      <c r="E405" s="191"/>
      <c r="F405" s="191"/>
      <c r="G405" s="191"/>
      <c r="H405" s="192"/>
      <c r="I405" s="193"/>
      <c r="J405" s="193"/>
      <c r="K405" s="193"/>
      <c r="L405" s="193"/>
      <c r="M405" s="193"/>
      <c r="N405" s="193"/>
      <c r="O405" s="193"/>
      <c r="P405" s="193"/>
      <c r="Q405" s="193"/>
      <c r="R405" s="193"/>
    </row>
    <row r="406" spans="1:18" ht="39.950000000000003" customHeight="1" x14ac:dyDescent="0.2">
      <c r="A406" s="263"/>
      <c r="B406" s="191"/>
      <c r="C406" s="263"/>
      <c r="D406" s="191"/>
      <c r="E406" s="191"/>
      <c r="F406" s="191"/>
      <c r="G406" s="191"/>
      <c r="H406" s="192"/>
      <c r="I406" s="193"/>
      <c r="J406" s="193"/>
      <c r="K406" s="193"/>
      <c r="L406" s="193"/>
      <c r="M406" s="193"/>
      <c r="N406" s="193"/>
      <c r="O406" s="193"/>
      <c r="P406" s="193"/>
      <c r="Q406" s="193"/>
      <c r="R406" s="193"/>
    </row>
    <row r="407" spans="1:18" ht="39.950000000000003" customHeight="1" x14ac:dyDescent="0.2">
      <c r="A407" s="263"/>
      <c r="B407" s="191"/>
      <c r="C407" s="263"/>
      <c r="D407" s="191"/>
      <c r="E407" s="191"/>
      <c r="F407" s="191"/>
      <c r="G407" s="191"/>
      <c r="H407" s="192"/>
      <c r="I407" s="193"/>
      <c r="J407" s="193"/>
      <c r="K407" s="193"/>
      <c r="L407" s="193"/>
      <c r="M407" s="193"/>
      <c r="N407" s="193"/>
      <c r="O407" s="193"/>
      <c r="P407" s="193"/>
      <c r="Q407" s="193"/>
      <c r="R407" s="193"/>
    </row>
    <row r="64861" spans="2:18" s="126" customFormat="1" ht="39.950000000000003" customHeight="1" x14ac:dyDescent="0.2">
      <c r="B64861" s="188"/>
      <c r="D64861" s="188"/>
      <c r="E64861" s="188"/>
      <c r="F64861" s="188"/>
      <c r="G64861" s="188"/>
      <c r="H64861" s="124"/>
      <c r="I64861" s="123"/>
      <c r="J64861" s="123"/>
      <c r="K64861" s="123"/>
      <c r="L64861" s="123"/>
      <c r="M64861" s="123"/>
      <c r="N64861" s="123"/>
      <c r="O64861" s="123"/>
      <c r="P64861" s="123"/>
      <c r="Q64861" s="123"/>
      <c r="R64861" s="123"/>
    </row>
    <row r="64863" spans="2:18" s="126" customFormat="1" ht="39.950000000000003" customHeight="1" x14ac:dyDescent="0.2">
      <c r="B64863" s="188"/>
      <c r="D64863" s="188"/>
      <c r="E64863" s="188"/>
      <c r="F64863" s="188"/>
      <c r="G64863" s="188"/>
      <c r="H64863" s="124"/>
      <c r="I64863" s="123"/>
      <c r="J64863" s="123"/>
      <c r="K64863" s="123"/>
      <c r="L64863" s="123"/>
      <c r="M64863" s="123"/>
      <c r="N64863" s="123"/>
      <c r="O64863" s="123"/>
      <c r="P64863" s="123"/>
      <c r="Q64863" s="123"/>
      <c r="R64863" s="123"/>
    </row>
    <row r="64868" spans="9:18" ht="39.950000000000003" customHeight="1" x14ac:dyDescent="0.2">
      <c r="I64868" s="126"/>
      <c r="J64868" s="126"/>
      <c r="K64868" s="126"/>
      <c r="L64868" s="126"/>
      <c r="M64868" s="126"/>
    </row>
    <row r="64870" spans="9:18" ht="39.950000000000003" customHeight="1" x14ac:dyDescent="0.2">
      <c r="I64870" s="126"/>
      <c r="J64870" s="126"/>
      <c r="K64870" s="126"/>
      <c r="L64870" s="126"/>
      <c r="M64870" s="126"/>
    </row>
    <row r="64880" spans="9:18" ht="39.950000000000003" customHeight="1" x14ac:dyDescent="0.2">
      <c r="P64880" s="126"/>
      <c r="Q64880" s="126"/>
      <c r="R64880" s="126"/>
    </row>
    <row r="64881" spans="2:18" ht="39.950000000000003" customHeight="1" x14ac:dyDescent="0.2">
      <c r="B64881" s="188">
        <f>SUM(B7:B64880)</f>
        <v>0</v>
      </c>
    </row>
    <row r="64882" spans="2:18" ht="39.950000000000003" customHeight="1" x14ac:dyDescent="0.2">
      <c r="P64882" s="126"/>
      <c r="Q64882" s="126"/>
      <c r="R64882" s="126"/>
    </row>
    <row r="64883" spans="2:18" ht="39.950000000000003" customHeight="1" x14ac:dyDescent="0.2">
      <c r="B64883" s="188">
        <f>SUM(B64881)</f>
        <v>0</v>
      </c>
      <c r="N64883" s="126"/>
      <c r="O64883" s="126"/>
    </row>
    <row r="64885" spans="2:18" ht="39.950000000000003" customHeight="1" x14ac:dyDescent="0.2">
      <c r="N64885" s="126"/>
      <c r="O64885" s="126"/>
    </row>
    <row r="1048209" spans="17:17" ht="39.950000000000003" customHeight="1" x14ac:dyDescent="0.2">
      <c r="Q1048209" s="144" t="e">
        <f>SUM(#REF!)</f>
        <v>#REF!</v>
      </c>
    </row>
  </sheetData>
  <mergeCells count="57">
    <mergeCell ref="A184:B184"/>
    <mergeCell ref="A189:B189"/>
    <mergeCell ref="A174:B174"/>
    <mergeCell ref="A156:B156"/>
    <mergeCell ref="A167:B167"/>
    <mergeCell ref="A11:B11"/>
    <mergeCell ref="A35:B35"/>
    <mergeCell ref="A2:R2"/>
    <mergeCell ref="A3:R3"/>
    <mergeCell ref="A4:R4"/>
    <mergeCell ref="A29:B29"/>
    <mergeCell ref="A25:B25"/>
    <mergeCell ref="A19:B19"/>
    <mergeCell ref="I6:L6"/>
    <mergeCell ref="A43:B43"/>
    <mergeCell ref="A48:B48"/>
    <mergeCell ref="A54:B54"/>
    <mergeCell ref="A65:B65"/>
    <mergeCell ref="A69:B69"/>
    <mergeCell ref="A59:B59"/>
    <mergeCell ref="A262:B262"/>
    <mergeCell ref="A77:B77"/>
    <mergeCell ref="A82:B82"/>
    <mergeCell ref="A87:B87"/>
    <mergeCell ref="A95:B95"/>
    <mergeCell ref="A133:B133"/>
    <mergeCell ref="A117:B117"/>
    <mergeCell ref="A90:B90"/>
    <mergeCell ref="A113:B113"/>
    <mergeCell ref="A244:B244"/>
    <mergeCell ref="A227:B227"/>
    <mergeCell ref="A231:B231"/>
    <mergeCell ref="A235:B235"/>
    <mergeCell ref="A146:B146"/>
    <mergeCell ref="A151:B151"/>
    <mergeCell ref="A161:B161"/>
    <mergeCell ref="A138:B138"/>
    <mergeCell ref="A257:B257"/>
    <mergeCell ref="A101:B101"/>
    <mergeCell ref="A105:B105"/>
    <mergeCell ref="A110:B110"/>
    <mergeCell ref="A123:B123"/>
    <mergeCell ref="A128:B128"/>
    <mergeCell ref="A202:B202"/>
    <mergeCell ref="A211:B211"/>
    <mergeCell ref="A193:B193"/>
    <mergeCell ref="A241:B241"/>
    <mergeCell ref="A248:B248"/>
    <mergeCell ref="A253:B253"/>
    <mergeCell ref="A216:B216"/>
    <mergeCell ref="A223:B223"/>
    <mergeCell ref="A178:B178"/>
    <mergeCell ref="B271:C271"/>
    <mergeCell ref="B272:C272"/>
    <mergeCell ref="F271:G271"/>
    <mergeCell ref="F272:G272"/>
    <mergeCell ref="A266:B266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8" fitToHeight="0" orientation="landscape" r:id="rId1"/>
  <rowBreaks count="12" manualBreakCount="12">
    <brk id="30" max="17" man="1"/>
    <brk id="54" max="17" man="1"/>
    <brk id="78" max="17" man="1"/>
    <brk id="126" max="17" man="1"/>
    <brk id="150" max="17" man="1"/>
    <brk id="174" max="17" man="1"/>
    <brk id="198" max="17" man="1"/>
    <brk id="222" max="17" man="1"/>
    <brk id="245" max="17" man="1"/>
    <brk id="266" max="17" man="1"/>
    <brk id="274" max="12" man="1"/>
    <brk id="279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4"/>
  <sheetViews>
    <sheetView showGridLines="0" view="pageBreakPreview" zoomScale="50" zoomScaleNormal="80" zoomScaleSheetLayoutView="50" workbookViewId="0">
      <pane xSplit="3" ySplit="6" topLeftCell="D7" activePane="bottomRight" state="frozen"/>
      <selection pane="topRight" activeCell="C1" sqref="C1"/>
      <selection pane="bottomLeft" activeCell="A9" sqref="A9"/>
      <selection pane="bottomRight" activeCell="C128" sqref="C128:D128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1.85546875" style="9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98" t="s">
        <v>388</v>
      </c>
      <c r="C1" s="398"/>
      <c r="D1" s="398"/>
      <c r="E1" s="398"/>
      <c r="F1" s="398"/>
      <c r="G1" s="398"/>
      <c r="H1" s="398"/>
      <c r="I1" s="398"/>
      <c r="J1" s="398"/>
      <c r="K1" s="398"/>
      <c r="L1" s="398"/>
    </row>
    <row r="2" spans="2:13" ht="20.100000000000001" customHeight="1" x14ac:dyDescent="0.35">
      <c r="B2" s="399" t="s">
        <v>405</v>
      </c>
      <c r="C2" s="399"/>
      <c r="D2" s="399"/>
      <c r="E2" s="399"/>
      <c r="F2" s="399"/>
      <c r="G2" s="399"/>
      <c r="H2" s="399"/>
      <c r="I2" s="399"/>
      <c r="J2" s="399"/>
      <c r="K2" s="399"/>
      <c r="L2" s="399"/>
    </row>
    <row r="3" spans="2:13" ht="20.100000000000001" customHeight="1" x14ac:dyDescent="0.3">
      <c r="B3" s="400" t="s">
        <v>703</v>
      </c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80"/>
    </row>
    <row r="4" spans="2:13" ht="20.100000000000001" customHeight="1" thickBot="1" x14ac:dyDescent="0.35">
      <c r="B4" s="400"/>
      <c r="C4" s="400"/>
      <c r="D4" s="6"/>
      <c r="E4" s="11"/>
      <c r="F4" s="91"/>
      <c r="G4" s="6"/>
    </row>
    <row r="5" spans="2:13" ht="20.100000000000001" customHeight="1" thickBot="1" x14ac:dyDescent="0.3">
      <c r="B5" s="15"/>
      <c r="C5" s="16"/>
      <c r="D5" s="15"/>
      <c r="E5" s="16"/>
      <c r="F5" s="92"/>
      <c r="G5" s="17"/>
      <c r="H5" s="377" t="s">
        <v>117</v>
      </c>
      <c r="I5" s="379"/>
      <c r="J5" s="18"/>
      <c r="K5" s="18"/>
      <c r="L5" s="18"/>
    </row>
    <row r="6" spans="2:13" s="7" customFormat="1" ht="20.100000000000001" customHeight="1" thickBot="1" x14ac:dyDescent="0.3">
      <c r="B6" s="19" t="s">
        <v>0</v>
      </c>
      <c r="C6" s="19" t="s">
        <v>345</v>
      </c>
      <c r="D6" s="19" t="s">
        <v>401</v>
      </c>
      <c r="E6" s="19" t="s">
        <v>124</v>
      </c>
      <c r="F6" s="98" t="s">
        <v>111</v>
      </c>
      <c r="G6" s="19" t="s">
        <v>121</v>
      </c>
      <c r="H6" s="20" t="s">
        <v>1</v>
      </c>
      <c r="I6" s="20" t="s">
        <v>2</v>
      </c>
      <c r="J6" s="21" t="s">
        <v>112</v>
      </c>
      <c r="K6" s="21" t="s">
        <v>3</v>
      </c>
      <c r="L6" s="21" t="s">
        <v>113</v>
      </c>
    </row>
    <row r="7" spans="2:13" s="25" customFormat="1" ht="20.100000000000001" customHeight="1" thickBot="1" x14ac:dyDescent="0.3">
      <c r="B7" s="392" t="s">
        <v>172</v>
      </c>
      <c r="C7" s="393"/>
      <c r="D7" s="393"/>
      <c r="E7" s="393"/>
      <c r="F7" s="393"/>
      <c r="G7" s="393"/>
      <c r="H7" s="393"/>
      <c r="I7" s="393"/>
      <c r="J7" s="393"/>
      <c r="K7" s="393"/>
      <c r="L7" s="394"/>
    </row>
    <row r="8" spans="2:13" s="25" customFormat="1" ht="20.100000000000001" customHeight="1" x14ac:dyDescent="0.25">
      <c r="B8" s="22">
        <f>1</f>
        <v>1</v>
      </c>
      <c r="C8" s="55" t="s">
        <v>135</v>
      </c>
      <c r="D8" s="22" t="s">
        <v>400</v>
      </c>
      <c r="E8" s="56" t="s">
        <v>439</v>
      </c>
      <c r="F8" s="61" t="s">
        <v>118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81"/>
    </row>
    <row r="9" spans="2:13" s="25" customFormat="1" ht="20.100000000000001" customHeight="1" x14ac:dyDescent="0.25">
      <c r="B9" s="386" t="s">
        <v>122</v>
      </c>
      <c r="C9" s="387"/>
      <c r="D9" s="387"/>
      <c r="E9" s="387"/>
      <c r="F9" s="387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81"/>
    </row>
    <row r="10" spans="2:13" s="26" customFormat="1" ht="20.100000000000001" customHeight="1" thickBot="1" x14ac:dyDescent="0.3">
      <c r="B10" s="34"/>
      <c r="C10" s="34"/>
      <c r="D10" s="34"/>
      <c r="E10" s="34"/>
      <c r="F10" s="99"/>
      <c r="M10" s="24"/>
    </row>
    <row r="11" spans="2:13" s="41" customFormat="1" ht="20.100000000000001" customHeight="1" thickBot="1" x14ac:dyDescent="0.3">
      <c r="B11" s="392" t="s">
        <v>147</v>
      </c>
      <c r="C11" s="393"/>
      <c r="D11" s="393"/>
      <c r="E11" s="393"/>
      <c r="F11" s="393"/>
      <c r="G11" s="393"/>
      <c r="H11" s="393"/>
      <c r="I11" s="393"/>
      <c r="J11" s="393"/>
      <c r="K11" s="393"/>
      <c r="L11" s="394"/>
    </row>
    <row r="12" spans="2:13" s="25" customFormat="1" ht="20.100000000000001" customHeight="1" x14ac:dyDescent="0.25">
      <c r="B12" s="47">
        <f>+B8+1</f>
        <v>2</v>
      </c>
      <c r="C12" s="55" t="s">
        <v>240</v>
      </c>
      <c r="D12" s="22" t="s">
        <v>400</v>
      </c>
      <c r="E12" s="56" t="s">
        <v>465</v>
      </c>
      <c r="F12" s="61" t="s">
        <v>119</v>
      </c>
      <c r="G12" s="49">
        <v>51000</v>
      </c>
      <c r="H12" s="49">
        <f>G12*2.87%</f>
        <v>1463.7</v>
      </c>
      <c r="I12" s="49">
        <f>+G12*3.04%</f>
        <v>1550.4</v>
      </c>
      <c r="J12" s="49">
        <v>11996.51</v>
      </c>
      <c r="K12" s="54">
        <f>SUM(H12:J12)</f>
        <v>15010.61</v>
      </c>
      <c r="L12" s="45">
        <f>+G12-K12</f>
        <v>35989.39</v>
      </c>
      <c r="M12" s="81"/>
    </row>
    <row r="13" spans="2:13" s="25" customFormat="1" ht="20.100000000000001" customHeight="1" x14ac:dyDescent="0.25">
      <c r="B13" s="386" t="s">
        <v>122</v>
      </c>
      <c r="C13" s="387"/>
      <c r="D13" s="387"/>
      <c r="E13" s="387"/>
      <c r="F13" s="388"/>
      <c r="G13" s="23">
        <f>SUM(G12)</f>
        <v>51000</v>
      </c>
      <c r="H13" s="23">
        <f t="shared" ref="H13:L13" si="1">SUM(H12)</f>
        <v>1463.7</v>
      </c>
      <c r="I13" s="23">
        <f t="shared" si="1"/>
        <v>1550.4</v>
      </c>
      <c r="J13" s="23">
        <f t="shared" si="1"/>
        <v>11996.51</v>
      </c>
      <c r="K13" s="23">
        <f t="shared" si="1"/>
        <v>15010.61</v>
      </c>
      <c r="L13" s="23">
        <f t="shared" si="1"/>
        <v>35989.39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9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92" t="s">
        <v>149</v>
      </c>
      <c r="C15" s="393"/>
      <c r="D15" s="393"/>
      <c r="E15" s="393"/>
      <c r="F15" s="393"/>
      <c r="G15" s="393"/>
      <c r="H15" s="393"/>
      <c r="I15" s="393"/>
      <c r="J15" s="393"/>
      <c r="K15" s="393"/>
      <c r="L15" s="394"/>
    </row>
    <row r="16" spans="2:13" s="25" customFormat="1" ht="20.100000000000001" customHeight="1" x14ac:dyDescent="0.25">
      <c r="B16" s="47">
        <f>+B12+1</f>
        <v>3</v>
      </c>
      <c r="C16" s="48" t="s">
        <v>243</v>
      </c>
      <c r="D16" s="22" t="s">
        <v>400</v>
      </c>
      <c r="E16" s="51" t="s">
        <v>490</v>
      </c>
      <c r="F16" s="61" t="s">
        <v>119</v>
      </c>
      <c r="G16" s="57">
        <v>25000</v>
      </c>
      <c r="H16" s="49">
        <f>G16*2.87%</f>
        <v>717.5</v>
      </c>
      <c r="I16" s="49">
        <f>+G16*3.04%</f>
        <v>760</v>
      </c>
      <c r="J16" s="49">
        <v>5880.62</v>
      </c>
      <c r="K16" s="54">
        <f>SUM(H16:J16)</f>
        <v>7358.12</v>
      </c>
      <c r="L16" s="45">
        <f>+G16-K16</f>
        <v>17641.88</v>
      </c>
      <c r="M16" s="89"/>
    </row>
    <row r="17" spans="2:13" s="25" customFormat="1" ht="20.100000000000001" customHeight="1" x14ac:dyDescent="0.25">
      <c r="B17" s="386" t="s">
        <v>122</v>
      </c>
      <c r="C17" s="387"/>
      <c r="D17" s="387"/>
      <c r="E17" s="387"/>
      <c r="F17" s="388"/>
      <c r="G17" s="23">
        <f>SUM(G16)</f>
        <v>25000</v>
      </c>
      <c r="H17" s="23">
        <f t="shared" ref="H17:L17" si="2">SUM(H16)</f>
        <v>717.5</v>
      </c>
      <c r="I17" s="23">
        <f t="shared" si="2"/>
        <v>760</v>
      </c>
      <c r="J17" s="23">
        <f t="shared" si="2"/>
        <v>5880.62</v>
      </c>
      <c r="K17" s="23">
        <f t="shared" si="2"/>
        <v>7358.12</v>
      </c>
      <c r="L17" s="23">
        <f t="shared" si="2"/>
        <v>17641.88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9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92" t="s">
        <v>234</v>
      </c>
      <c r="C19" s="393"/>
      <c r="D19" s="393"/>
      <c r="E19" s="393"/>
      <c r="F19" s="393"/>
      <c r="G19" s="393"/>
      <c r="H19" s="393"/>
      <c r="I19" s="393"/>
      <c r="J19" s="393"/>
      <c r="K19" s="393"/>
      <c r="L19" s="394"/>
    </row>
    <row r="20" spans="2:13" s="52" customFormat="1" ht="20.100000000000001" customHeight="1" x14ac:dyDescent="0.25">
      <c r="B20" s="42">
        <f>+B16+1</f>
        <v>4</v>
      </c>
      <c r="C20" s="58" t="s">
        <v>53</v>
      </c>
      <c r="D20" s="59" t="s">
        <v>400</v>
      </c>
      <c r="E20" s="60" t="s">
        <v>174</v>
      </c>
      <c r="F20" s="61" t="s">
        <v>119</v>
      </c>
      <c r="G20" s="54">
        <v>63500</v>
      </c>
      <c r="H20" s="44">
        <v>1822.4499999999998</v>
      </c>
      <c r="I20" s="44">
        <v>1930.4</v>
      </c>
      <c r="J20" s="54">
        <v>14936.79</v>
      </c>
      <c r="K20" s="44">
        <f>SUM(H20:J20)</f>
        <v>18689.64</v>
      </c>
      <c r="L20" s="45">
        <f>+G20-K20</f>
        <v>44810.36</v>
      </c>
      <c r="M20" s="26"/>
    </row>
    <row r="21" spans="2:13" s="25" customFormat="1" ht="20.100000000000001" customHeight="1" x14ac:dyDescent="0.25">
      <c r="B21" s="386" t="s">
        <v>122</v>
      </c>
      <c r="C21" s="387"/>
      <c r="D21" s="387"/>
      <c r="E21" s="387"/>
      <c r="F21" s="388"/>
      <c r="G21" s="23">
        <f t="shared" ref="G21:L21" si="3">SUM(G20:G20)</f>
        <v>63500</v>
      </c>
      <c r="H21" s="23">
        <f t="shared" si="3"/>
        <v>1822.4499999999998</v>
      </c>
      <c r="I21" s="23">
        <f t="shared" si="3"/>
        <v>1930.4</v>
      </c>
      <c r="J21" s="23">
        <f t="shared" si="3"/>
        <v>14936.79</v>
      </c>
      <c r="K21" s="23">
        <f t="shared" si="3"/>
        <v>18689.64</v>
      </c>
      <c r="L21" s="23">
        <f t="shared" si="3"/>
        <v>44810.36</v>
      </c>
    </row>
    <row r="22" spans="2:13" s="25" customFormat="1" ht="20.100000000000001" customHeight="1" thickBot="1" x14ac:dyDescent="0.3">
      <c r="B22" s="34"/>
      <c r="C22" s="34"/>
      <c r="D22" s="34"/>
      <c r="E22" s="34"/>
      <c r="F22" s="99"/>
      <c r="G22" s="26"/>
      <c r="H22" s="26"/>
      <c r="I22" s="26"/>
      <c r="J22" s="26"/>
      <c r="K22" s="26"/>
      <c r="L22" s="26"/>
    </row>
    <row r="23" spans="2:13" s="25" customFormat="1" ht="20.100000000000001" customHeight="1" thickBot="1" x14ac:dyDescent="0.3">
      <c r="B23" s="392" t="s">
        <v>579</v>
      </c>
      <c r="C23" s="393"/>
      <c r="D23" s="393"/>
      <c r="E23" s="393"/>
      <c r="F23" s="393"/>
      <c r="G23" s="393"/>
      <c r="H23" s="393"/>
      <c r="I23" s="393"/>
      <c r="J23" s="393"/>
      <c r="K23" s="393"/>
      <c r="L23" s="394"/>
    </row>
    <row r="24" spans="2:13" s="52" customFormat="1" ht="20.100000000000001" customHeight="1" x14ac:dyDescent="0.25">
      <c r="B24" s="42">
        <f>+B20+1</f>
        <v>5</v>
      </c>
      <c r="C24" s="58" t="s">
        <v>578</v>
      </c>
      <c r="D24" s="59" t="s">
        <v>400</v>
      </c>
      <c r="E24" s="60" t="s">
        <v>48</v>
      </c>
      <c r="F24" s="61" t="s">
        <v>119</v>
      </c>
      <c r="G24" s="54">
        <v>10000</v>
      </c>
      <c r="H24" s="44">
        <f>+G24*2.87%</f>
        <v>287</v>
      </c>
      <c r="I24" s="44">
        <f>+G24*3.04%</f>
        <v>304</v>
      </c>
      <c r="J24" s="54">
        <v>1881.7999999999997</v>
      </c>
      <c r="K24" s="44">
        <f>SUM(H24:J24)</f>
        <v>2472.7999999999997</v>
      </c>
      <c r="L24" s="45">
        <f>+G24-K24</f>
        <v>7527.2000000000007</v>
      </c>
      <c r="M24" s="26"/>
    </row>
    <row r="25" spans="2:13" s="25" customFormat="1" ht="20.100000000000001" customHeight="1" thickBot="1" x14ac:dyDescent="0.3">
      <c r="B25" s="386" t="s">
        <v>122</v>
      </c>
      <c r="C25" s="387"/>
      <c r="D25" s="387"/>
      <c r="E25" s="387"/>
      <c r="F25" s="388"/>
      <c r="G25" s="23">
        <f t="shared" ref="G25:L25" si="4">SUM(G24:G24)</f>
        <v>10000</v>
      </c>
      <c r="H25" s="23">
        <f t="shared" si="4"/>
        <v>287</v>
      </c>
      <c r="I25" s="23">
        <f t="shared" si="4"/>
        <v>304</v>
      </c>
      <c r="J25" s="23">
        <f t="shared" si="4"/>
        <v>1881.7999999999997</v>
      </c>
      <c r="K25" s="23">
        <f t="shared" si="4"/>
        <v>2472.7999999999997</v>
      </c>
      <c r="L25" s="23">
        <f t="shared" si="4"/>
        <v>7527.2000000000007</v>
      </c>
      <c r="M25" s="26"/>
    </row>
    <row r="26" spans="2:13" s="25" customFormat="1" ht="20.100000000000001" customHeight="1" thickBot="1" x14ac:dyDescent="0.3">
      <c r="B26" s="392" t="s">
        <v>151</v>
      </c>
      <c r="C26" s="393"/>
      <c r="D26" s="393"/>
      <c r="E26" s="393"/>
      <c r="F26" s="393"/>
      <c r="G26" s="393"/>
      <c r="H26" s="393"/>
      <c r="I26" s="393"/>
      <c r="J26" s="393"/>
      <c r="K26" s="393"/>
      <c r="L26" s="394"/>
    </row>
    <row r="27" spans="2:13" s="25" customFormat="1" ht="20.100000000000001" customHeight="1" x14ac:dyDescent="0.25">
      <c r="B27" s="42">
        <f>+B24+1</f>
        <v>6</v>
      </c>
      <c r="C27" s="58" t="s">
        <v>45</v>
      </c>
      <c r="D27" s="59" t="s">
        <v>400</v>
      </c>
      <c r="E27" s="60" t="s">
        <v>435</v>
      </c>
      <c r="F27" s="61" t="s">
        <v>119</v>
      </c>
      <c r="G27" s="44">
        <v>53000</v>
      </c>
      <c r="H27" s="44">
        <f>+G27*2.87%</f>
        <v>1521.1</v>
      </c>
      <c r="I27" s="44">
        <f>+G27*3.04%</f>
        <v>1611.2</v>
      </c>
      <c r="J27" s="54">
        <v>12466.93</v>
      </c>
      <c r="K27" s="44">
        <f>SUM(H27:J27)</f>
        <v>15599.23</v>
      </c>
      <c r="L27" s="45">
        <f>+G27-K27</f>
        <v>37400.770000000004</v>
      </c>
    </row>
    <row r="28" spans="2:13" s="25" customFormat="1" ht="20.100000000000001" customHeight="1" x14ac:dyDescent="0.25">
      <c r="B28" s="386" t="s">
        <v>122</v>
      </c>
      <c r="C28" s="387"/>
      <c r="D28" s="387"/>
      <c r="E28" s="387"/>
      <c r="F28" s="388"/>
      <c r="G28" s="23">
        <f t="shared" ref="G28:L28" si="5">SUM(G27:G27)</f>
        <v>53000</v>
      </c>
      <c r="H28" s="23">
        <f t="shared" si="5"/>
        <v>1521.1</v>
      </c>
      <c r="I28" s="23">
        <f t="shared" si="5"/>
        <v>1611.2</v>
      </c>
      <c r="J28" s="23">
        <f t="shared" si="5"/>
        <v>12466.93</v>
      </c>
      <c r="K28" s="23">
        <f t="shared" si="5"/>
        <v>15599.23</v>
      </c>
      <c r="L28" s="23">
        <f t="shared" si="5"/>
        <v>37400.770000000004</v>
      </c>
    </row>
    <row r="29" spans="2:13" s="26" customFormat="1" ht="20.100000000000001" customHeight="1" thickBot="1" x14ac:dyDescent="0.3">
      <c r="B29" s="30"/>
      <c r="C29" s="28"/>
      <c r="D29" s="30"/>
      <c r="E29" s="29"/>
      <c r="F29" s="93"/>
      <c r="G29" s="25"/>
      <c r="H29" s="25"/>
      <c r="I29" s="25"/>
      <c r="J29" s="25"/>
      <c r="K29" s="25"/>
      <c r="L29" s="24"/>
    </row>
    <row r="30" spans="2:13" s="25" customFormat="1" ht="20.100000000000001" customHeight="1" thickBot="1" x14ac:dyDescent="0.3">
      <c r="B30" s="389" t="s">
        <v>178</v>
      </c>
      <c r="C30" s="390"/>
      <c r="D30" s="390"/>
      <c r="E30" s="390"/>
      <c r="F30" s="390"/>
      <c r="G30" s="390"/>
      <c r="H30" s="390"/>
      <c r="I30" s="390"/>
      <c r="J30" s="390"/>
      <c r="K30" s="390"/>
      <c r="L30" s="391"/>
    </row>
    <row r="31" spans="2:13" s="53" customFormat="1" ht="20.100000000000001" customHeight="1" x14ac:dyDescent="0.25">
      <c r="B31" s="42">
        <f>+B27+1</f>
        <v>7</v>
      </c>
      <c r="C31" s="58" t="s">
        <v>237</v>
      </c>
      <c r="D31" s="59" t="s">
        <v>400</v>
      </c>
      <c r="E31" s="56" t="s">
        <v>238</v>
      </c>
      <c r="F31" s="61" t="s">
        <v>119</v>
      </c>
      <c r="G31" s="54">
        <v>28500</v>
      </c>
      <c r="H31" s="54">
        <v>817.94999999999982</v>
      </c>
      <c r="I31" s="50">
        <v>866.40000000000009</v>
      </c>
      <c r="J31" s="44">
        <v>6703.9124999999949</v>
      </c>
      <c r="K31" s="44">
        <f>SUM(H31:J31)</f>
        <v>8388.2624999999953</v>
      </c>
      <c r="L31" s="45">
        <f>+G31-K31</f>
        <v>20111.737500000003</v>
      </c>
      <c r="M31" s="31"/>
    </row>
    <row r="32" spans="2:13" s="25" customFormat="1" ht="20.100000000000001" customHeight="1" x14ac:dyDescent="0.25">
      <c r="B32" s="386" t="s">
        <v>122</v>
      </c>
      <c r="C32" s="387"/>
      <c r="D32" s="387"/>
      <c r="E32" s="387"/>
      <c r="F32" s="388"/>
      <c r="G32" s="23">
        <f t="shared" ref="G32:L32" si="6">SUM(G31:G31)</f>
        <v>28500</v>
      </c>
      <c r="H32" s="23">
        <f t="shared" si="6"/>
        <v>817.94999999999982</v>
      </c>
      <c r="I32" s="23">
        <f t="shared" si="6"/>
        <v>866.40000000000009</v>
      </c>
      <c r="J32" s="23">
        <f t="shared" si="6"/>
        <v>6703.9124999999949</v>
      </c>
      <c r="K32" s="23">
        <f t="shared" si="6"/>
        <v>8388.2624999999953</v>
      </c>
      <c r="L32" s="23">
        <f t="shared" si="6"/>
        <v>20111.737500000003</v>
      </c>
    </row>
    <row r="33" spans="2:13" s="25" customFormat="1" ht="20.100000000000001" customHeight="1" thickBot="1" x14ac:dyDescent="0.3">
      <c r="B33" s="34"/>
      <c r="C33" s="34"/>
      <c r="D33" s="34"/>
      <c r="E33" s="34"/>
      <c r="F33" s="99"/>
      <c r="G33" s="26"/>
      <c r="H33" s="26"/>
      <c r="I33" s="26"/>
      <c r="J33" s="26"/>
      <c r="K33" s="26"/>
      <c r="L33" s="26"/>
    </row>
    <row r="34" spans="2:13" s="25" customFormat="1" ht="20.100000000000001" customHeight="1" thickBot="1" x14ac:dyDescent="0.3">
      <c r="B34" s="389" t="s">
        <v>152</v>
      </c>
      <c r="C34" s="390"/>
      <c r="D34" s="390"/>
      <c r="E34" s="390"/>
      <c r="F34" s="390"/>
      <c r="G34" s="390"/>
      <c r="H34" s="390"/>
      <c r="I34" s="390"/>
      <c r="J34" s="390"/>
      <c r="K34" s="390"/>
      <c r="L34" s="391"/>
    </row>
    <row r="35" spans="2:13" s="35" customFormat="1" ht="20.100000000000001" customHeight="1" x14ac:dyDescent="0.25">
      <c r="B35" s="42">
        <f>+B31+1</f>
        <v>8</v>
      </c>
      <c r="C35" s="58" t="s">
        <v>59</v>
      </c>
      <c r="D35" s="59" t="s">
        <v>400</v>
      </c>
      <c r="E35" s="56" t="s">
        <v>179</v>
      </c>
      <c r="F35" s="61" t="s">
        <v>119</v>
      </c>
      <c r="G35" s="54">
        <v>52000</v>
      </c>
      <c r="H35" s="44">
        <v>1492.4</v>
      </c>
      <c r="I35" s="44">
        <v>1580.8</v>
      </c>
      <c r="J35" s="54">
        <v>12231.7</v>
      </c>
      <c r="K35" s="54">
        <f>SUM(H35:J35)</f>
        <v>15304.900000000001</v>
      </c>
      <c r="L35" s="45">
        <f>+G35-K35</f>
        <v>36695.1</v>
      </c>
      <c r="M35" s="25"/>
    </row>
    <row r="36" spans="2:13" s="25" customFormat="1" ht="20.100000000000001" customHeight="1" x14ac:dyDescent="0.25">
      <c r="B36" s="386" t="s">
        <v>122</v>
      </c>
      <c r="C36" s="387"/>
      <c r="D36" s="387"/>
      <c r="E36" s="387"/>
      <c r="F36" s="388"/>
      <c r="G36" s="23">
        <f t="shared" ref="G36:L36" si="7">SUM(G35:G35)</f>
        <v>52000</v>
      </c>
      <c r="H36" s="23">
        <f t="shared" si="7"/>
        <v>1492.4</v>
      </c>
      <c r="I36" s="23">
        <f t="shared" si="7"/>
        <v>1580.8</v>
      </c>
      <c r="J36" s="23">
        <f t="shared" si="7"/>
        <v>12231.7</v>
      </c>
      <c r="K36" s="23">
        <f t="shared" si="7"/>
        <v>15304.900000000001</v>
      </c>
      <c r="L36" s="23">
        <f t="shared" si="7"/>
        <v>36695.1</v>
      </c>
    </row>
    <row r="37" spans="2:13" s="25" customFormat="1" ht="20.100000000000001" customHeight="1" thickBot="1" x14ac:dyDescent="0.3">
      <c r="B37" s="30"/>
      <c r="C37" s="28"/>
      <c r="D37" s="30"/>
      <c r="E37" s="29"/>
      <c r="F37" s="93"/>
      <c r="L37" s="24"/>
    </row>
    <row r="38" spans="2:13" ht="20.100000000000001" customHeight="1" thickBot="1" x14ac:dyDescent="0.3">
      <c r="B38" s="389" t="s">
        <v>153</v>
      </c>
      <c r="C38" s="390"/>
      <c r="D38" s="390"/>
      <c r="E38" s="390"/>
      <c r="F38" s="390"/>
      <c r="G38" s="390"/>
      <c r="H38" s="390"/>
      <c r="I38" s="390"/>
      <c r="J38" s="390"/>
      <c r="K38" s="390"/>
      <c r="L38" s="391"/>
    </row>
    <row r="39" spans="2:13" ht="20.100000000000001" customHeight="1" x14ac:dyDescent="0.25">
      <c r="B39" s="47">
        <f>+B35+1</f>
        <v>9</v>
      </c>
      <c r="C39" s="75" t="s">
        <v>495</v>
      </c>
      <c r="D39" s="76" t="s">
        <v>400</v>
      </c>
      <c r="E39" s="56" t="s">
        <v>496</v>
      </c>
      <c r="F39" s="94" t="s">
        <v>118</v>
      </c>
      <c r="G39" s="69">
        <v>55000</v>
      </c>
      <c r="H39" s="44">
        <f>+G39*2.87%</f>
        <v>1578.5</v>
      </c>
      <c r="I39" s="44">
        <f>+G39*3.04%</f>
        <v>1672</v>
      </c>
      <c r="J39" s="69">
        <v>12937.38</v>
      </c>
      <c r="K39" s="70">
        <f>SUM(H39:J39)</f>
        <v>16187.88</v>
      </c>
      <c r="L39" s="90">
        <f>+G39-K39</f>
        <v>38812.120000000003</v>
      </c>
    </row>
    <row r="40" spans="2:13" ht="20.100000000000001" customHeight="1" x14ac:dyDescent="0.25">
      <c r="B40" s="71">
        <f>+B39+1</f>
        <v>10</v>
      </c>
      <c r="C40" s="48" t="s">
        <v>574</v>
      </c>
      <c r="D40" s="47" t="s">
        <v>399</v>
      </c>
      <c r="E40" s="44" t="s">
        <v>142</v>
      </c>
      <c r="F40" s="78" t="s">
        <v>118</v>
      </c>
      <c r="G40" s="57">
        <v>35000</v>
      </c>
      <c r="H40" s="57">
        <v>1004.5</v>
      </c>
      <c r="I40" s="49">
        <v>1064</v>
      </c>
      <c r="J40" s="49">
        <v>5368.4498333333331</v>
      </c>
      <c r="K40" s="54">
        <f>SUM(H40:J40)</f>
        <v>7436.9498333333331</v>
      </c>
      <c r="L40" s="45">
        <f>+G40-K40</f>
        <v>27563.050166666668</v>
      </c>
    </row>
    <row r="41" spans="2:13" s="25" customFormat="1" ht="20.100000000000001" customHeight="1" x14ac:dyDescent="0.25">
      <c r="B41" s="386" t="s">
        <v>122</v>
      </c>
      <c r="C41" s="387"/>
      <c r="D41" s="387"/>
      <c r="E41" s="387"/>
      <c r="F41" s="388"/>
      <c r="G41" s="23">
        <f>SUM(G39:G40)</f>
        <v>90000</v>
      </c>
      <c r="H41" s="23">
        <f t="shared" ref="H41:L41" si="8">SUM(H39:H40)</f>
        <v>2583</v>
      </c>
      <c r="I41" s="23">
        <f t="shared" si="8"/>
        <v>2736</v>
      </c>
      <c r="J41" s="23">
        <f t="shared" si="8"/>
        <v>18305.829833333333</v>
      </c>
      <c r="K41" s="23">
        <f t="shared" si="8"/>
        <v>23624.829833333333</v>
      </c>
      <c r="L41" s="23">
        <f t="shared" si="8"/>
        <v>66375.170166666678</v>
      </c>
    </row>
    <row r="42" spans="2:13" s="25" customFormat="1" ht="20.100000000000001" customHeight="1" thickBot="1" x14ac:dyDescent="0.3">
      <c r="B42" s="30"/>
      <c r="C42" s="28"/>
      <c r="D42" s="30"/>
      <c r="E42" s="29"/>
      <c r="F42" s="93"/>
      <c r="L42" s="24"/>
    </row>
    <row r="43" spans="2:13" s="53" customFormat="1" ht="20.100000000000001" customHeight="1" thickBot="1" x14ac:dyDescent="0.3">
      <c r="B43" s="389" t="s">
        <v>156</v>
      </c>
      <c r="C43" s="390"/>
      <c r="D43" s="390"/>
      <c r="E43" s="390"/>
      <c r="F43" s="390"/>
      <c r="G43" s="390"/>
      <c r="H43" s="390"/>
      <c r="I43" s="390"/>
      <c r="J43" s="390"/>
      <c r="K43" s="390"/>
      <c r="L43" s="391"/>
      <c r="M43" s="31"/>
    </row>
    <row r="44" spans="2:13" s="25" customFormat="1" ht="20.100000000000001" customHeight="1" x14ac:dyDescent="0.25">
      <c r="B44" s="59">
        <f>+B40+1</f>
        <v>11</v>
      </c>
      <c r="C44" s="58" t="s">
        <v>506</v>
      </c>
      <c r="D44" s="59" t="s">
        <v>400</v>
      </c>
      <c r="E44" s="60" t="s">
        <v>180</v>
      </c>
      <c r="F44" s="94" t="s">
        <v>118</v>
      </c>
      <c r="G44" s="44">
        <v>60000</v>
      </c>
      <c r="H44" s="44">
        <f>+G44*2.87%</f>
        <v>1722</v>
      </c>
      <c r="I44" s="44">
        <f>+G44*3.04%</f>
        <v>1824</v>
      </c>
      <c r="J44" s="49">
        <v>14113.5</v>
      </c>
      <c r="K44" s="44">
        <f>SUM(H44:J44)</f>
        <v>17659.5</v>
      </c>
      <c r="L44" s="45">
        <f>+G44-K44</f>
        <v>42340.5</v>
      </c>
    </row>
    <row r="45" spans="2:13" ht="20.100000000000001" customHeight="1" x14ac:dyDescent="0.25">
      <c r="B45" s="386" t="s">
        <v>122</v>
      </c>
      <c r="C45" s="387"/>
      <c r="D45" s="387"/>
      <c r="E45" s="387"/>
      <c r="F45" s="388"/>
      <c r="G45" s="23">
        <f t="shared" ref="G45:L45" si="9">SUM(G44:G44)</f>
        <v>60000</v>
      </c>
      <c r="H45" s="23">
        <f t="shared" si="9"/>
        <v>1722</v>
      </c>
      <c r="I45" s="23">
        <f t="shared" si="9"/>
        <v>1824</v>
      </c>
      <c r="J45" s="23">
        <f t="shared" si="9"/>
        <v>14113.5</v>
      </c>
      <c r="K45" s="23">
        <f t="shared" si="9"/>
        <v>17659.5</v>
      </c>
      <c r="L45" s="23">
        <f t="shared" si="9"/>
        <v>42340.5</v>
      </c>
    </row>
    <row r="46" spans="2:13" s="25" customFormat="1" ht="20.100000000000001" customHeight="1" thickBot="1" x14ac:dyDescent="0.3">
      <c r="B46" s="3"/>
      <c r="C46" s="12"/>
      <c r="D46" s="3"/>
      <c r="E46" s="12"/>
      <c r="F46" s="95"/>
      <c r="G46" s="2"/>
      <c r="H46" s="1"/>
      <c r="I46" s="1"/>
      <c r="J46" s="1"/>
      <c r="K46" s="1"/>
      <c r="L46" s="1"/>
    </row>
    <row r="47" spans="2:13" s="35" customFormat="1" ht="20.100000000000001" customHeight="1" thickBot="1" x14ac:dyDescent="0.3">
      <c r="B47" s="389" t="s">
        <v>158</v>
      </c>
      <c r="C47" s="390"/>
      <c r="D47" s="390"/>
      <c r="E47" s="390"/>
      <c r="F47" s="390"/>
      <c r="G47" s="390"/>
      <c r="H47" s="390"/>
      <c r="I47" s="390"/>
      <c r="J47" s="390"/>
      <c r="K47" s="390"/>
      <c r="L47" s="391"/>
      <c r="M47" s="25"/>
    </row>
    <row r="48" spans="2:13" s="25" customFormat="1" ht="20.100000000000001" customHeight="1" x14ac:dyDescent="0.25">
      <c r="B48" s="59">
        <f>+B44+1</f>
        <v>12</v>
      </c>
      <c r="C48" s="58" t="s">
        <v>62</v>
      </c>
      <c r="D48" s="59" t="s">
        <v>400</v>
      </c>
      <c r="E48" s="77" t="s">
        <v>181</v>
      </c>
      <c r="F48" s="61" t="s">
        <v>119</v>
      </c>
      <c r="G48" s="54">
        <v>34750</v>
      </c>
      <c r="H48" s="44">
        <v>997.32499999999982</v>
      </c>
      <c r="I48" s="44">
        <v>1056.4000000000001</v>
      </c>
      <c r="J48" s="44">
        <v>8174.07</v>
      </c>
      <c r="K48" s="44">
        <f>SUM(H48:J48)</f>
        <v>10227.795</v>
      </c>
      <c r="L48" s="45">
        <f>+G48-K48</f>
        <v>24522.205000000002</v>
      </c>
    </row>
    <row r="49" spans="2:13" customFormat="1" ht="20.100000000000001" customHeight="1" x14ac:dyDescent="0.25">
      <c r="B49" s="59">
        <f>+B48+1</f>
        <v>13</v>
      </c>
      <c r="C49" s="43" t="s">
        <v>466</v>
      </c>
      <c r="D49" s="42" t="s">
        <v>399</v>
      </c>
      <c r="E49" s="44" t="s">
        <v>142</v>
      </c>
      <c r="F49" s="78" t="s">
        <v>119</v>
      </c>
      <c r="G49" s="54">
        <v>35000</v>
      </c>
      <c r="H49" s="54">
        <v>1004.5</v>
      </c>
      <c r="I49" s="44">
        <v>1064</v>
      </c>
      <c r="J49" s="44">
        <v>6252.61</v>
      </c>
      <c r="K49" s="54">
        <f>SUM(H49:J49)</f>
        <v>8321.11</v>
      </c>
      <c r="L49" s="45">
        <f>+G49-K49</f>
        <v>26678.89</v>
      </c>
      <c r="M49" s="81"/>
    </row>
    <row r="50" spans="2:13" customFormat="1" ht="20.100000000000001" customHeight="1" thickBot="1" x14ac:dyDescent="0.3">
      <c r="B50" s="386" t="s">
        <v>122</v>
      </c>
      <c r="C50" s="387"/>
      <c r="D50" s="387"/>
      <c r="E50" s="387"/>
      <c r="F50" s="388"/>
      <c r="G50" s="23">
        <f>SUM(G48:G49)</f>
        <v>69750</v>
      </c>
      <c r="H50" s="23">
        <f t="shared" ref="H50:L50" si="10">SUM(H48:H49)</f>
        <v>2001.8249999999998</v>
      </c>
      <c r="I50" s="23">
        <f t="shared" si="10"/>
        <v>2120.4</v>
      </c>
      <c r="J50" s="23">
        <f t="shared" si="10"/>
        <v>14426.68</v>
      </c>
      <c r="K50" s="23">
        <f t="shared" si="10"/>
        <v>18548.904999999999</v>
      </c>
      <c r="L50" s="23">
        <f t="shared" si="10"/>
        <v>51201.095000000001</v>
      </c>
      <c r="M50" s="81"/>
    </row>
    <row r="51" spans="2:13" customFormat="1" ht="20.100000000000001" customHeight="1" thickBot="1" x14ac:dyDescent="0.3">
      <c r="B51" s="389" t="s">
        <v>162</v>
      </c>
      <c r="C51" s="390"/>
      <c r="D51" s="390"/>
      <c r="E51" s="390"/>
      <c r="F51" s="390"/>
      <c r="G51" s="390"/>
      <c r="H51" s="390"/>
      <c r="I51" s="390"/>
      <c r="J51" s="390"/>
      <c r="K51" s="390"/>
      <c r="L51" s="391"/>
      <c r="M51" s="81"/>
    </row>
    <row r="52" spans="2:13" customFormat="1" ht="20.100000000000001" customHeight="1" x14ac:dyDescent="0.25">
      <c r="B52" s="22">
        <f>+B49+1</f>
        <v>14</v>
      </c>
      <c r="C52" s="55" t="s">
        <v>454</v>
      </c>
      <c r="D52" s="22" t="s">
        <v>399</v>
      </c>
      <c r="E52" s="56" t="s">
        <v>455</v>
      </c>
      <c r="F52" s="61" t="s">
        <v>190</v>
      </c>
      <c r="G52" s="49">
        <v>65000</v>
      </c>
      <c r="H52" s="44">
        <f>+G52*2.87%</f>
        <v>1865.5</v>
      </c>
      <c r="I52" s="44">
        <f>+G52*3.04%</f>
        <v>1976</v>
      </c>
      <c r="J52" s="49">
        <v>15289.625</v>
      </c>
      <c r="K52" s="44">
        <f>SUM(H52:J52)</f>
        <v>19131.125</v>
      </c>
      <c r="L52" s="45">
        <f>+G52-K52</f>
        <v>45868.875</v>
      </c>
      <c r="M52" s="81"/>
    </row>
    <row r="53" spans="2:13" s="25" customFormat="1" ht="20.100000000000001" customHeight="1" x14ac:dyDescent="0.25">
      <c r="B53" s="386" t="s">
        <v>122</v>
      </c>
      <c r="C53" s="387"/>
      <c r="D53" s="387"/>
      <c r="E53" s="387"/>
      <c r="F53" s="388"/>
      <c r="G53" s="23">
        <f t="shared" ref="G53:L53" si="11">SUM(G52:G52)</f>
        <v>65000</v>
      </c>
      <c r="H53" s="23">
        <f t="shared" si="11"/>
        <v>1865.5</v>
      </c>
      <c r="I53" s="23">
        <f t="shared" si="11"/>
        <v>1976</v>
      </c>
      <c r="J53" s="23">
        <f t="shared" si="11"/>
        <v>15289.625</v>
      </c>
      <c r="K53" s="23">
        <f t="shared" si="11"/>
        <v>19131.125</v>
      </c>
      <c r="L53" s="23">
        <f t="shared" si="11"/>
        <v>45868.875</v>
      </c>
    </row>
    <row r="54" spans="2:13" s="35" customFormat="1" ht="20.100000000000001" customHeight="1" thickBot="1" x14ac:dyDescent="0.3">
      <c r="B54"/>
      <c r="C54"/>
      <c r="D54" s="62"/>
      <c r="E54"/>
      <c r="F54" s="91"/>
      <c r="G54"/>
      <c r="H54"/>
      <c r="I54"/>
      <c r="J54"/>
      <c r="K54"/>
      <c r="L54"/>
      <c r="M54" s="25"/>
    </row>
    <row r="55" spans="2:13" s="31" customFormat="1" ht="20.100000000000001" customHeight="1" thickBot="1" x14ac:dyDescent="0.3">
      <c r="B55" s="389" t="s">
        <v>163</v>
      </c>
      <c r="C55" s="390"/>
      <c r="D55" s="390"/>
      <c r="E55" s="390"/>
      <c r="F55" s="390"/>
      <c r="G55" s="390"/>
      <c r="H55" s="390"/>
      <c r="I55" s="390"/>
      <c r="J55" s="390"/>
      <c r="K55" s="390"/>
      <c r="L55" s="391"/>
    </row>
    <row r="56" spans="2:13" s="25" customFormat="1" ht="20.100000000000001" customHeight="1" x14ac:dyDescent="0.25">
      <c r="B56" s="22">
        <f>+B52+1</f>
        <v>15</v>
      </c>
      <c r="C56" s="55" t="s">
        <v>188</v>
      </c>
      <c r="D56" s="22" t="s">
        <v>399</v>
      </c>
      <c r="E56" s="56" t="s">
        <v>253</v>
      </c>
      <c r="F56" s="61" t="s">
        <v>119</v>
      </c>
      <c r="G56" s="49">
        <v>65000</v>
      </c>
      <c r="H56" s="44">
        <f>+G56*2.87%</f>
        <v>1865.5</v>
      </c>
      <c r="I56" s="44">
        <f>+G56*3.04%</f>
        <v>1976</v>
      </c>
      <c r="J56" s="49">
        <v>15268.766458333332</v>
      </c>
      <c r="K56" s="44">
        <f>SUM(H56:J56)</f>
        <v>19110.266458333332</v>
      </c>
      <c r="L56" s="45">
        <f>+G56-K56</f>
        <v>45889.733541666668</v>
      </c>
    </row>
    <row r="57" spans="2:13" s="25" customFormat="1" ht="20.100000000000001" customHeight="1" x14ac:dyDescent="0.25">
      <c r="B57" s="74">
        <f>+B56+1</f>
        <v>16</v>
      </c>
      <c r="C57" s="48" t="s">
        <v>20</v>
      </c>
      <c r="D57" s="47" t="s">
        <v>400</v>
      </c>
      <c r="E57" s="49" t="s">
        <v>142</v>
      </c>
      <c r="F57" s="78" t="s">
        <v>118</v>
      </c>
      <c r="G57" s="57">
        <v>30000</v>
      </c>
      <c r="H57" s="57">
        <v>861</v>
      </c>
      <c r="I57" s="49">
        <v>912</v>
      </c>
      <c r="J57" s="49">
        <v>4840.0278333333326</v>
      </c>
      <c r="K57" s="54">
        <f>SUM(H57:J57)</f>
        <v>6613.0278333333326</v>
      </c>
      <c r="L57" s="45">
        <f>+G57-K57</f>
        <v>23386.972166666666</v>
      </c>
    </row>
    <row r="58" spans="2:13" s="25" customFormat="1" ht="20.100000000000001" customHeight="1" thickBot="1" x14ac:dyDescent="0.3">
      <c r="B58" s="386" t="s">
        <v>122</v>
      </c>
      <c r="C58" s="387"/>
      <c r="D58" s="387"/>
      <c r="E58" s="387"/>
      <c r="F58" s="388"/>
      <c r="G58" s="23">
        <f>SUM(G56:G57)</f>
        <v>95000</v>
      </c>
      <c r="H58" s="23">
        <f t="shared" ref="H58:L58" si="12">SUM(H56:H57)</f>
        <v>2726.5</v>
      </c>
      <c r="I58" s="23">
        <f t="shared" si="12"/>
        <v>2888</v>
      </c>
      <c r="J58" s="23">
        <f t="shared" si="12"/>
        <v>20108.794291666665</v>
      </c>
      <c r="K58" s="23">
        <f t="shared" si="12"/>
        <v>25723.294291666665</v>
      </c>
      <c r="L58" s="23">
        <f t="shared" si="12"/>
        <v>69276.705708333335</v>
      </c>
    </row>
    <row r="59" spans="2:13" s="25" customFormat="1" ht="20.100000000000001" customHeight="1" thickBot="1" x14ac:dyDescent="0.3">
      <c r="B59" s="389" t="s">
        <v>497</v>
      </c>
      <c r="C59" s="390"/>
      <c r="D59" s="390"/>
      <c r="E59" s="390"/>
      <c r="F59" s="390"/>
      <c r="G59" s="390"/>
      <c r="H59" s="390"/>
      <c r="I59" s="390"/>
      <c r="J59" s="390"/>
      <c r="K59" s="390"/>
      <c r="L59" s="391"/>
    </row>
    <row r="60" spans="2:13" s="35" customFormat="1" ht="20.100000000000001" customHeight="1" x14ac:dyDescent="0.25">
      <c r="B60" s="22">
        <f>+B57+1</f>
        <v>17</v>
      </c>
      <c r="C60" s="55" t="s">
        <v>99</v>
      </c>
      <c r="D60" s="22" t="s">
        <v>400</v>
      </c>
      <c r="E60" s="56" t="s">
        <v>498</v>
      </c>
      <c r="F60" s="78" t="s">
        <v>190</v>
      </c>
      <c r="G60" s="57">
        <v>55000</v>
      </c>
      <c r="H60" s="44">
        <f>+G60*2.87%</f>
        <v>1578.5</v>
      </c>
      <c r="I60" s="44">
        <f>+G60*3.04%</f>
        <v>1672</v>
      </c>
      <c r="J60" s="49">
        <v>12937.374999999998</v>
      </c>
      <c r="K60" s="44">
        <f>SUM(H60:J60)</f>
        <v>16187.874999999998</v>
      </c>
      <c r="L60" s="45">
        <f>+G60-K60</f>
        <v>38812.125</v>
      </c>
      <c r="M60" s="25"/>
    </row>
    <row r="61" spans="2:13" s="35" customFormat="1" ht="20.100000000000001" customHeight="1" x14ac:dyDescent="0.25">
      <c r="B61" s="386" t="s">
        <v>122</v>
      </c>
      <c r="C61" s="387"/>
      <c r="D61" s="387"/>
      <c r="E61" s="387"/>
      <c r="F61" s="388"/>
      <c r="G61" s="23">
        <f t="shared" ref="G61:L61" si="13">SUM(G60:G60)</f>
        <v>55000</v>
      </c>
      <c r="H61" s="23">
        <f t="shared" si="13"/>
        <v>1578.5</v>
      </c>
      <c r="I61" s="23">
        <f t="shared" si="13"/>
        <v>1672</v>
      </c>
      <c r="J61" s="23">
        <f t="shared" si="13"/>
        <v>12937.374999999998</v>
      </c>
      <c r="K61" s="23">
        <f t="shared" si="13"/>
        <v>16187.874999999998</v>
      </c>
      <c r="L61" s="23">
        <f t="shared" si="13"/>
        <v>38812.125</v>
      </c>
      <c r="M61" s="25"/>
    </row>
    <row r="62" spans="2:13" ht="20.100000000000001" customHeight="1" thickBot="1" x14ac:dyDescent="0.25"/>
    <row r="63" spans="2:13" ht="20.100000000000001" customHeight="1" thickBot="1" x14ac:dyDescent="0.3">
      <c r="B63" s="389" t="s">
        <v>166</v>
      </c>
      <c r="C63" s="390"/>
      <c r="D63" s="390"/>
      <c r="E63" s="390"/>
      <c r="F63" s="390"/>
      <c r="G63" s="390"/>
      <c r="H63" s="390"/>
      <c r="I63" s="390"/>
      <c r="J63" s="390"/>
      <c r="K63" s="390"/>
      <c r="L63" s="391"/>
    </row>
    <row r="64" spans="2:13" s="35" customFormat="1" ht="20.100000000000001" customHeight="1" x14ac:dyDescent="0.25">
      <c r="B64" s="42">
        <f>B60+1</f>
        <v>18</v>
      </c>
      <c r="C64" s="58" t="s">
        <v>261</v>
      </c>
      <c r="D64" s="59" t="s">
        <v>399</v>
      </c>
      <c r="E64" s="60" t="s">
        <v>262</v>
      </c>
      <c r="F64" s="61" t="s">
        <v>119</v>
      </c>
      <c r="G64" s="54">
        <v>28500</v>
      </c>
      <c r="H64" s="49">
        <v>817.94999999999982</v>
      </c>
      <c r="I64" s="49">
        <v>866.40000000000009</v>
      </c>
      <c r="J64" s="49">
        <v>6703.9125000000022</v>
      </c>
      <c r="K64" s="44">
        <f>SUM(H64:J64)</f>
        <v>8388.2625000000025</v>
      </c>
      <c r="L64" s="45">
        <f>+G64-K64</f>
        <v>20111.737499999996</v>
      </c>
      <c r="M64" s="25"/>
    </row>
    <row r="65" spans="2:13" s="31" customFormat="1" ht="20.100000000000001" customHeight="1" x14ac:dyDescent="0.25">
      <c r="B65" s="386" t="s">
        <v>122</v>
      </c>
      <c r="C65" s="387"/>
      <c r="D65" s="387"/>
      <c r="E65" s="387"/>
      <c r="F65" s="388"/>
      <c r="G65" s="23">
        <f t="shared" ref="G65:L65" si="14">SUM(G64:G64)</f>
        <v>28500</v>
      </c>
      <c r="H65" s="23">
        <f t="shared" si="14"/>
        <v>817.94999999999982</v>
      </c>
      <c r="I65" s="23">
        <f t="shared" si="14"/>
        <v>866.40000000000009</v>
      </c>
      <c r="J65" s="23">
        <f t="shared" si="14"/>
        <v>6703.9125000000022</v>
      </c>
      <c r="K65" s="23">
        <f t="shared" si="14"/>
        <v>8388.2625000000025</v>
      </c>
      <c r="L65" s="23">
        <f t="shared" si="14"/>
        <v>20111.737499999996</v>
      </c>
    </row>
    <row r="66" spans="2:13" customFormat="1" ht="20.100000000000001" customHeight="1" thickBot="1" x14ac:dyDescent="0.3">
      <c r="B66" s="34"/>
      <c r="C66" s="34"/>
      <c r="D66" s="34"/>
      <c r="E66" s="34"/>
      <c r="F66" s="99"/>
      <c r="G66" s="26"/>
      <c r="H66" s="26"/>
      <c r="I66" s="26"/>
      <c r="J66" s="26"/>
      <c r="K66" s="26"/>
      <c r="L66" s="26"/>
      <c r="M66" s="81"/>
    </row>
    <row r="67" spans="2:13" customFormat="1" ht="20.100000000000001" customHeight="1" thickBot="1" x14ac:dyDescent="0.3">
      <c r="B67" s="392" t="s">
        <v>167</v>
      </c>
      <c r="C67" s="393"/>
      <c r="D67" s="393"/>
      <c r="E67" s="393"/>
      <c r="F67" s="393"/>
      <c r="G67" s="393"/>
      <c r="H67" s="393"/>
      <c r="I67" s="393"/>
      <c r="J67" s="393"/>
      <c r="K67" s="393"/>
      <c r="L67" s="394"/>
      <c r="M67" s="81"/>
    </row>
    <row r="68" spans="2:13" s="35" customFormat="1" ht="20.100000000000001" customHeight="1" x14ac:dyDescent="0.25">
      <c r="B68" s="47">
        <f>+B64+1</f>
        <v>19</v>
      </c>
      <c r="C68" s="55" t="s">
        <v>69</v>
      </c>
      <c r="D68" s="22" t="s">
        <v>400</v>
      </c>
      <c r="E68" s="56" t="s">
        <v>193</v>
      </c>
      <c r="F68" s="61" t="s">
        <v>119</v>
      </c>
      <c r="G68" s="57">
        <v>41500</v>
      </c>
      <c r="H68" s="49">
        <v>1191.0500000000002</v>
      </c>
      <c r="I68" s="49">
        <v>1261.5999999999999</v>
      </c>
      <c r="J68" s="49">
        <v>9761.84</v>
      </c>
      <c r="K68" s="44">
        <f>SUM(H68:J68)</f>
        <v>12214.49</v>
      </c>
      <c r="L68" s="50">
        <f>+G68-K68</f>
        <v>29285.510000000002</v>
      </c>
      <c r="M68" s="25"/>
    </row>
    <row r="69" spans="2:13" s="31" customFormat="1" ht="20.100000000000001" customHeight="1" x14ac:dyDescent="0.25">
      <c r="B69" s="386" t="s">
        <v>122</v>
      </c>
      <c r="C69" s="387"/>
      <c r="D69" s="387"/>
      <c r="E69" s="387"/>
      <c r="F69" s="388"/>
      <c r="G69" s="23">
        <f>SUM(G68)</f>
        <v>41500</v>
      </c>
      <c r="H69" s="23">
        <f t="shared" ref="H69:L69" si="15">SUM(H67:H68)</f>
        <v>1191.0500000000002</v>
      </c>
      <c r="I69" s="23">
        <f t="shared" si="15"/>
        <v>1261.5999999999999</v>
      </c>
      <c r="J69" s="23">
        <f t="shared" si="15"/>
        <v>9761.84</v>
      </c>
      <c r="K69" s="23">
        <f t="shared" si="15"/>
        <v>12214.49</v>
      </c>
      <c r="L69" s="23">
        <f t="shared" si="15"/>
        <v>29285.510000000002</v>
      </c>
    </row>
    <row r="70" spans="2:13" customFormat="1" ht="20.100000000000001" customHeight="1" thickBot="1" x14ac:dyDescent="0.3">
      <c r="B70" s="34"/>
      <c r="C70" s="34"/>
      <c r="D70" s="34"/>
      <c r="E70" s="34"/>
      <c r="F70" s="99"/>
      <c r="G70" s="52"/>
      <c r="H70" s="52"/>
      <c r="I70" s="52"/>
      <c r="J70" s="52"/>
      <c r="K70" s="52"/>
      <c r="L70" s="52"/>
      <c r="M70" s="81"/>
    </row>
    <row r="71" spans="2:13" customFormat="1" ht="20.100000000000001" customHeight="1" thickBot="1" x14ac:dyDescent="0.3">
      <c r="B71" s="392" t="s">
        <v>568</v>
      </c>
      <c r="C71" s="393"/>
      <c r="D71" s="393"/>
      <c r="E71" s="393"/>
      <c r="F71" s="393"/>
      <c r="G71" s="393"/>
      <c r="H71" s="393"/>
      <c r="I71" s="393"/>
      <c r="J71" s="393"/>
      <c r="K71" s="393"/>
      <c r="L71" s="394"/>
      <c r="M71" s="81"/>
    </row>
    <row r="72" spans="2:13" s="35" customFormat="1" ht="20.100000000000001" customHeight="1" x14ac:dyDescent="0.25">
      <c r="B72" s="47">
        <f>+B68+1</f>
        <v>20</v>
      </c>
      <c r="C72" s="55" t="s">
        <v>569</v>
      </c>
      <c r="D72" s="22" t="s">
        <v>400</v>
      </c>
      <c r="E72" s="56" t="s">
        <v>570</v>
      </c>
      <c r="F72" s="61" t="s">
        <v>571</v>
      </c>
      <c r="G72" s="57">
        <v>45000</v>
      </c>
      <c r="H72" s="49">
        <v>1291.5</v>
      </c>
      <c r="I72" s="49">
        <v>1368</v>
      </c>
      <c r="J72" s="49">
        <v>10585.13</v>
      </c>
      <c r="K72" s="44">
        <f>SUM(H72:J72)</f>
        <v>13244.63</v>
      </c>
      <c r="L72" s="50">
        <f>+G72-K72</f>
        <v>31755.370000000003</v>
      </c>
      <c r="M72" s="25"/>
    </row>
    <row r="73" spans="2:13" s="35" customFormat="1" ht="20.100000000000001" customHeight="1" x14ac:dyDescent="0.25">
      <c r="B73" s="386" t="s">
        <v>122</v>
      </c>
      <c r="C73" s="387"/>
      <c r="D73" s="387"/>
      <c r="E73" s="387"/>
      <c r="F73" s="388"/>
      <c r="G73" s="23">
        <f>SUM(G72)</f>
        <v>45000</v>
      </c>
      <c r="H73" s="23">
        <f t="shared" ref="H73:L73" si="16">SUM(H71:H72)</f>
        <v>1291.5</v>
      </c>
      <c r="I73" s="23">
        <f t="shared" si="16"/>
        <v>1368</v>
      </c>
      <c r="J73" s="23">
        <f t="shared" si="16"/>
        <v>10585.13</v>
      </c>
      <c r="K73" s="23">
        <f t="shared" si="16"/>
        <v>13244.63</v>
      </c>
      <c r="L73" s="23">
        <f t="shared" si="16"/>
        <v>31755.370000000003</v>
      </c>
      <c r="M73" s="25"/>
    </row>
    <row r="74" spans="2:13" s="35" customFormat="1" ht="20.100000000000001" customHeight="1" thickBot="1" x14ac:dyDescent="0.3">
      <c r="B74" s="34"/>
      <c r="C74" s="34"/>
      <c r="D74" s="34"/>
      <c r="E74" s="34"/>
      <c r="F74" s="99"/>
      <c r="G74" s="52"/>
      <c r="H74" s="52"/>
      <c r="I74" s="52"/>
      <c r="J74" s="52"/>
      <c r="K74" s="52"/>
      <c r="L74" s="52"/>
      <c r="M74" s="25"/>
    </row>
    <row r="75" spans="2:13" s="25" customFormat="1" ht="20.100000000000001" customHeight="1" thickBot="1" x14ac:dyDescent="0.3">
      <c r="B75" s="392" t="s">
        <v>88</v>
      </c>
      <c r="C75" s="393"/>
      <c r="D75" s="393"/>
      <c r="E75" s="393"/>
      <c r="F75" s="393"/>
      <c r="G75" s="393"/>
      <c r="H75" s="393"/>
      <c r="I75" s="393"/>
      <c r="J75" s="393"/>
      <c r="K75" s="393"/>
      <c r="L75" s="394"/>
    </row>
    <row r="76" spans="2:13" s="25" customFormat="1" ht="20.100000000000001" customHeight="1" x14ac:dyDescent="0.25">
      <c r="B76" s="42">
        <f>+B72+1</f>
        <v>21</v>
      </c>
      <c r="C76" s="58" t="s">
        <v>269</v>
      </c>
      <c r="D76" s="59" t="s">
        <v>400</v>
      </c>
      <c r="E76" s="60" t="s">
        <v>270</v>
      </c>
      <c r="F76" s="61" t="s">
        <v>119</v>
      </c>
      <c r="G76" s="54">
        <v>29500</v>
      </c>
      <c r="H76" s="49">
        <v>846.64999999999964</v>
      </c>
      <c r="I76" s="44">
        <v>699.96</v>
      </c>
      <c r="J76" s="49">
        <v>6988.35</v>
      </c>
      <c r="K76" s="44">
        <f>SUM(H76:J76)</f>
        <v>8534.9599999999991</v>
      </c>
      <c r="L76" s="50">
        <f>+G76-K76</f>
        <v>20965.04</v>
      </c>
    </row>
    <row r="77" spans="2:13" s="25" customFormat="1" ht="20.100000000000001" customHeight="1" x14ac:dyDescent="0.25">
      <c r="B77" s="22">
        <f>+B76+1</f>
        <v>22</v>
      </c>
      <c r="C77" s="55" t="s">
        <v>12</v>
      </c>
      <c r="D77" s="22" t="s">
        <v>400</v>
      </c>
      <c r="E77" s="56" t="s">
        <v>485</v>
      </c>
      <c r="F77" s="61" t="s">
        <v>190</v>
      </c>
      <c r="G77" s="57">
        <v>5000</v>
      </c>
      <c r="H77" s="49">
        <v>143.5</v>
      </c>
      <c r="I77" s="49">
        <v>152</v>
      </c>
      <c r="J77" s="49">
        <v>1176.130000000001</v>
      </c>
      <c r="K77" s="44">
        <f>SUM(H77:J77)</f>
        <v>1471.630000000001</v>
      </c>
      <c r="L77" s="45">
        <f>+G77-K77</f>
        <v>3528.369999999999</v>
      </c>
    </row>
    <row r="78" spans="2:13" s="25" customFormat="1" ht="20.100000000000001" customHeight="1" x14ac:dyDescent="0.25">
      <c r="B78" s="386" t="s">
        <v>122</v>
      </c>
      <c r="C78" s="387"/>
      <c r="D78" s="387"/>
      <c r="E78" s="387"/>
      <c r="F78" s="388"/>
      <c r="G78" s="23">
        <f>SUM(G76:G77)</f>
        <v>34500</v>
      </c>
      <c r="H78" s="23">
        <f t="shared" ref="H78:L78" si="17">SUM(H76:H77)</f>
        <v>990.14999999999964</v>
      </c>
      <c r="I78" s="23">
        <f t="shared" si="17"/>
        <v>851.96</v>
      </c>
      <c r="J78" s="23">
        <f t="shared" si="17"/>
        <v>8164.4800000000014</v>
      </c>
      <c r="K78" s="23">
        <f t="shared" si="17"/>
        <v>10006.59</v>
      </c>
      <c r="L78" s="23">
        <f t="shared" si="17"/>
        <v>24493.41</v>
      </c>
    </row>
    <row r="79" spans="2:13" s="25" customFormat="1" ht="20.100000000000001" customHeight="1" thickBot="1" x14ac:dyDescent="0.3">
      <c r="B79" s="34"/>
      <c r="C79" s="34"/>
      <c r="D79" s="34"/>
      <c r="E79" s="34"/>
      <c r="F79" s="99"/>
      <c r="G79" s="26"/>
      <c r="H79" s="26"/>
      <c r="I79" s="26"/>
      <c r="J79" s="26"/>
      <c r="K79" s="26"/>
      <c r="L79" s="26"/>
    </row>
    <row r="80" spans="2:13" s="25" customFormat="1" ht="20.100000000000001" customHeight="1" thickBot="1" x14ac:dyDescent="0.3">
      <c r="B80" s="389" t="s">
        <v>499</v>
      </c>
      <c r="C80" s="390"/>
      <c r="D80" s="390"/>
      <c r="E80" s="390"/>
      <c r="F80" s="390"/>
      <c r="G80" s="390"/>
      <c r="H80" s="390"/>
      <c r="I80" s="390"/>
      <c r="J80" s="390"/>
      <c r="K80" s="390"/>
      <c r="L80" s="391"/>
    </row>
    <row r="81" spans="2:13" s="25" customFormat="1" ht="20.100000000000001" customHeight="1" x14ac:dyDescent="0.25">
      <c r="B81" s="22">
        <f>B77+1</f>
        <v>23</v>
      </c>
      <c r="C81" s="55" t="s">
        <v>500</v>
      </c>
      <c r="D81" s="22" t="s">
        <v>400</v>
      </c>
      <c r="E81" s="77" t="s">
        <v>501</v>
      </c>
      <c r="F81" s="61" t="s">
        <v>190</v>
      </c>
      <c r="G81" s="49">
        <v>95000</v>
      </c>
      <c r="H81" s="44">
        <f>+G81*2.87%</f>
        <v>2726.5</v>
      </c>
      <c r="I81" s="44">
        <f>+G81*3.04%</f>
        <v>2888</v>
      </c>
      <c r="J81" s="79">
        <v>22346.38</v>
      </c>
      <c r="K81" s="44">
        <f>SUM(H81:J81)</f>
        <v>27960.880000000001</v>
      </c>
      <c r="L81" s="45">
        <f>+G81-K81</f>
        <v>67039.12</v>
      </c>
    </row>
    <row r="82" spans="2:13" s="25" customFormat="1" ht="20.100000000000001" customHeight="1" x14ac:dyDescent="0.25">
      <c r="B82" s="22">
        <f>+B81+1</f>
        <v>24</v>
      </c>
      <c r="C82" s="55" t="s">
        <v>516</v>
      </c>
      <c r="D82" s="22" t="s">
        <v>400</v>
      </c>
      <c r="E82" s="56" t="s">
        <v>517</v>
      </c>
      <c r="F82" s="61" t="s">
        <v>119</v>
      </c>
      <c r="G82" s="49">
        <v>20000</v>
      </c>
      <c r="H82" s="49">
        <v>574</v>
      </c>
      <c r="I82" s="49">
        <v>608</v>
      </c>
      <c r="J82" s="79">
        <v>3428.6769583333325</v>
      </c>
      <c r="K82" s="44">
        <f>SUM(H82:J82)</f>
        <v>4610.6769583333325</v>
      </c>
      <c r="L82" s="45">
        <f>+G82-K82</f>
        <v>15389.323041666667</v>
      </c>
    </row>
    <row r="83" spans="2:13" s="25" customFormat="1" ht="20.100000000000001" customHeight="1" x14ac:dyDescent="0.25">
      <c r="B83" s="386" t="s">
        <v>122</v>
      </c>
      <c r="C83" s="387"/>
      <c r="D83" s="387"/>
      <c r="E83" s="387"/>
      <c r="F83" s="388"/>
      <c r="G83" s="23">
        <f>SUM(G81:G82)</f>
        <v>115000</v>
      </c>
      <c r="H83" s="23">
        <f t="shared" ref="H83:L83" si="18">SUM(H81:H82)</f>
        <v>3300.5</v>
      </c>
      <c r="I83" s="23">
        <f t="shared" si="18"/>
        <v>3496</v>
      </c>
      <c r="J83" s="23">
        <f t="shared" si="18"/>
        <v>25775.056958333334</v>
      </c>
      <c r="K83" s="23">
        <f t="shared" si="18"/>
        <v>32571.556958333334</v>
      </c>
      <c r="L83" s="23">
        <f t="shared" si="18"/>
        <v>82428.443041666658</v>
      </c>
    </row>
    <row r="84" spans="2:13" s="25" customFormat="1" ht="20.100000000000001" customHeight="1" thickBot="1" x14ac:dyDescent="0.3">
      <c r="B84" s="34"/>
      <c r="C84" s="34"/>
      <c r="D84" s="34"/>
      <c r="E84" s="34"/>
      <c r="F84" s="99"/>
      <c r="G84" s="26"/>
      <c r="H84" s="26"/>
      <c r="I84" s="26"/>
      <c r="J84" s="26"/>
      <c r="K84" s="26"/>
      <c r="L84" s="26"/>
      <c r="M84" s="24"/>
    </row>
    <row r="85" spans="2:13" s="25" customFormat="1" ht="20.100000000000001" customHeight="1" thickBot="1" x14ac:dyDescent="0.3">
      <c r="B85" s="389" t="s">
        <v>89</v>
      </c>
      <c r="C85" s="390"/>
      <c r="D85" s="390"/>
      <c r="E85" s="390"/>
      <c r="F85" s="390"/>
      <c r="G85" s="390"/>
      <c r="H85" s="390"/>
      <c r="I85" s="390"/>
      <c r="J85" s="390"/>
      <c r="K85" s="390"/>
      <c r="L85" s="391"/>
    </row>
    <row r="86" spans="2:13" s="25" customFormat="1" ht="20.100000000000001" customHeight="1" x14ac:dyDescent="0.25">
      <c r="B86" s="22">
        <f>+B82+1</f>
        <v>25</v>
      </c>
      <c r="C86" s="55" t="s">
        <v>458</v>
      </c>
      <c r="D86" s="22" t="s">
        <v>400</v>
      </c>
      <c r="E86" s="56" t="s">
        <v>459</v>
      </c>
      <c r="F86" s="61" t="s">
        <v>190</v>
      </c>
      <c r="G86" s="49">
        <v>100000</v>
      </c>
      <c r="H86" s="44">
        <f>+G86*2.87%</f>
        <v>2870</v>
      </c>
      <c r="I86" s="44">
        <f>+G86*3.04%</f>
        <v>3040</v>
      </c>
      <c r="J86" s="72">
        <v>23522.5</v>
      </c>
      <c r="K86" s="44">
        <f>SUM(H86:J86)</f>
        <v>29432.5</v>
      </c>
      <c r="L86" s="45">
        <f>+G86-K86</f>
        <v>70567.5</v>
      </c>
    </row>
    <row r="87" spans="2:13" s="25" customFormat="1" ht="20.100000000000001" customHeight="1" x14ac:dyDescent="0.25">
      <c r="B87" s="22">
        <f>+B86+1</f>
        <v>26</v>
      </c>
      <c r="C87" s="55" t="s">
        <v>134</v>
      </c>
      <c r="D87" s="22" t="s">
        <v>400</v>
      </c>
      <c r="E87" s="56" t="s">
        <v>518</v>
      </c>
      <c r="F87" s="61" t="s">
        <v>118</v>
      </c>
      <c r="G87" s="57">
        <v>25000</v>
      </c>
      <c r="H87" s="57">
        <v>717.5</v>
      </c>
      <c r="I87" s="57">
        <v>760</v>
      </c>
      <c r="J87" s="57">
        <v>4220.1249583333338</v>
      </c>
      <c r="K87" s="54">
        <f>SUM(H87:J87)</f>
        <v>5697.6249583333338</v>
      </c>
      <c r="L87" s="45">
        <f>+G87-K87</f>
        <v>19302.375041666666</v>
      </c>
    </row>
    <row r="88" spans="2:13" s="25" customFormat="1" ht="20.100000000000001" customHeight="1" x14ac:dyDescent="0.25">
      <c r="B88" s="386" t="s">
        <v>122</v>
      </c>
      <c r="C88" s="387"/>
      <c r="D88" s="387"/>
      <c r="E88" s="387"/>
      <c r="F88" s="388"/>
      <c r="G88" s="23">
        <f>SUM(G86:G87)</f>
        <v>125000</v>
      </c>
      <c r="H88" s="23">
        <f t="shared" ref="H88:L88" si="19">SUM(H86:H87)</f>
        <v>3587.5</v>
      </c>
      <c r="I88" s="23">
        <f t="shared" si="19"/>
        <v>3800</v>
      </c>
      <c r="J88" s="23">
        <f t="shared" si="19"/>
        <v>27742.624958333334</v>
      </c>
      <c r="K88" s="23">
        <f t="shared" si="19"/>
        <v>35130.124958333334</v>
      </c>
      <c r="L88" s="23">
        <f t="shared" si="19"/>
        <v>89869.875041666673</v>
      </c>
    </row>
    <row r="89" spans="2:13" s="25" customFormat="1" ht="20.100000000000001" customHeight="1" thickBot="1" x14ac:dyDescent="0.3">
      <c r="B89" s="34"/>
      <c r="C89" s="34"/>
      <c r="D89" s="34"/>
      <c r="E89" s="34"/>
      <c r="F89" s="99"/>
      <c r="G89" s="26"/>
      <c r="H89" s="26"/>
      <c r="I89" s="26"/>
      <c r="J89" s="26"/>
      <c r="K89" s="26"/>
      <c r="L89" s="26"/>
    </row>
    <row r="90" spans="2:13" s="25" customFormat="1" ht="20.100000000000001" customHeight="1" thickBot="1" x14ac:dyDescent="0.3">
      <c r="B90" s="383" t="s">
        <v>468</v>
      </c>
      <c r="C90" s="384"/>
      <c r="D90" s="384"/>
      <c r="E90" s="384"/>
      <c r="F90" s="384"/>
      <c r="G90" s="384"/>
      <c r="H90" s="384"/>
      <c r="I90" s="384"/>
      <c r="J90" s="384"/>
      <c r="K90" s="384"/>
      <c r="L90" s="385"/>
    </row>
    <row r="91" spans="2:13" s="35" customFormat="1" ht="20.100000000000001" customHeight="1" x14ac:dyDescent="0.25">
      <c r="B91" s="22">
        <f>+B87+1</f>
        <v>27</v>
      </c>
      <c r="C91" s="55" t="s">
        <v>467</v>
      </c>
      <c r="D91" s="22" t="s">
        <v>400</v>
      </c>
      <c r="E91" s="56" t="s">
        <v>702</v>
      </c>
      <c r="F91" s="61" t="s">
        <v>190</v>
      </c>
      <c r="G91" s="57">
        <v>35000</v>
      </c>
      <c r="H91" s="49">
        <v>1004.5</v>
      </c>
      <c r="I91" s="49">
        <v>1064</v>
      </c>
      <c r="J91" s="49">
        <v>6252.62</v>
      </c>
      <c r="K91" s="44">
        <f>SUM(H91:J91)</f>
        <v>8321.119999999999</v>
      </c>
      <c r="L91" s="44">
        <f>+G91-K91</f>
        <v>26678.880000000001</v>
      </c>
      <c r="M91" s="25"/>
    </row>
    <row r="92" spans="2:13" s="53" customFormat="1" ht="20.100000000000001" customHeight="1" x14ac:dyDescent="0.25">
      <c r="B92" s="386" t="s">
        <v>122</v>
      </c>
      <c r="C92" s="387"/>
      <c r="D92" s="387"/>
      <c r="E92" s="387"/>
      <c r="F92" s="388"/>
      <c r="G92" s="23">
        <f t="shared" ref="G92:L92" si="20">SUM(G91:G91)</f>
        <v>35000</v>
      </c>
      <c r="H92" s="23">
        <f t="shared" si="20"/>
        <v>1004.5</v>
      </c>
      <c r="I92" s="23">
        <f t="shared" si="20"/>
        <v>1064</v>
      </c>
      <c r="J92" s="23">
        <f t="shared" si="20"/>
        <v>6252.62</v>
      </c>
      <c r="K92" s="23">
        <f t="shared" si="20"/>
        <v>8321.119999999999</v>
      </c>
      <c r="L92" s="23">
        <f t="shared" si="20"/>
        <v>26678.880000000001</v>
      </c>
      <c r="M92" s="31"/>
    </row>
    <row r="93" spans="2:13" s="25" customFormat="1" ht="20.100000000000001" customHeight="1" thickBot="1" x14ac:dyDescent="0.3">
      <c r="B93" s="34"/>
      <c r="C93" s="34"/>
      <c r="D93" s="34"/>
      <c r="E93" s="34"/>
      <c r="F93" s="99"/>
      <c r="G93"/>
      <c r="H93"/>
      <c r="I93"/>
      <c r="J93"/>
      <c r="K93"/>
      <c r="L93"/>
    </row>
    <row r="94" spans="2:13" s="25" customFormat="1" ht="20.100000000000001" customHeight="1" thickBot="1" x14ac:dyDescent="0.3">
      <c r="B94" s="395" t="s">
        <v>284</v>
      </c>
      <c r="C94" s="396"/>
      <c r="D94" s="396"/>
      <c r="E94" s="396"/>
      <c r="F94" s="396"/>
      <c r="G94" s="396"/>
      <c r="H94" s="396"/>
      <c r="I94" s="396"/>
      <c r="J94" s="396"/>
      <c r="K94" s="396"/>
      <c r="L94" s="397"/>
    </row>
    <row r="95" spans="2:13" s="25" customFormat="1" ht="20.100000000000001" customHeight="1" thickBot="1" x14ac:dyDescent="0.3">
      <c r="B95" s="34"/>
      <c r="C95" s="34"/>
      <c r="D95" s="34"/>
      <c r="E95" s="34"/>
      <c r="F95" s="99"/>
      <c r="G95"/>
      <c r="H95"/>
      <c r="I95"/>
      <c r="J95"/>
      <c r="K95"/>
      <c r="L95"/>
    </row>
    <row r="96" spans="2:13" s="25" customFormat="1" ht="20.100000000000001" customHeight="1" thickBot="1" x14ac:dyDescent="0.3">
      <c r="B96" s="395" t="s">
        <v>290</v>
      </c>
      <c r="C96" s="396"/>
      <c r="D96" s="396"/>
      <c r="E96" s="396"/>
      <c r="F96" s="396"/>
      <c r="G96" s="396"/>
      <c r="H96" s="396"/>
      <c r="I96" s="396"/>
      <c r="J96" s="396"/>
      <c r="K96" s="396"/>
      <c r="L96" s="397"/>
    </row>
    <row r="97" spans="2:13" s="25" customFormat="1" ht="20.100000000000001" customHeight="1" x14ac:dyDescent="0.25">
      <c r="B97" s="22">
        <f>+B91+1</f>
        <v>28</v>
      </c>
      <c r="C97" s="48" t="s">
        <v>597</v>
      </c>
      <c r="D97" s="22" t="s">
        <v>400</v>
      </c>
      <c r="E97" s="61" t="s">
        <v>623</v>
      </c>
      <c r="F97" s="61" t="s">
        <v>119</v>
      </c>
      <c r="G97" s="57">
        <v>35000</v>
      </c>
      <c r="H97" s="49">
        <v>1004.5</v>
      </c>
      <c r="I97" s="49">
        <v>1064</v>
      </c>
      <c r="J97" s="44">
        <v>8232.8722916666648</v>
      </c>
      <c r="K97" s="44">
        <f>SUM(H97:J97)</f>
        <v>10301.372291666665</v>
      </c>
      <c r="L97" s="45">
        <f>+G97-K97</f>
        <v>24698.627708333333</v>
      </c>
    </row>
    <row r="98" spans="2:13" s="25" customFormat="1" ht="20.100000000000001" customHeight="1" x14ac:dyDescent="0.25">
      <c r="B98" s="386" t="s">
        <v>122</v>
      </c>
      <c r="C98" s="387"/>
      <c r="D98" s="387"/>
      <c r="E98" s="387"/>
      <c r="F98" s="388"/>
      <c r="G98" s="23">
        <f>SUM(G97:G97)</f>
        <v>35000</v>
      </c>
      <c r="H98" s="23">
        <f t="shared" ref="H98:L98" si="21">SUM(H97:H97)</f>
        <v>1004.5</v>
      </c>
      <c r="I98" s="23">
        <f t="shared" si="21"/>
        <v>1064</v>
      </c>
      <c r="J98" s="23">
        <f t="shared" si="21"/>
        <v>8232.8722916666648</v>
      </c>
      <c r="K98" s="23">
        <f t="shared" si="21"/>
        <v>10301.372291666665</v>
      </c>
      <c r="L98" s="23">
        <f t="shared" si="21"/>
        <v>24698.627708333333</v>
      </c>
    </row>
    <row r="99" spans="2:13" s="46" customFormat="1" ht="20.100000000000001" customHeight="1" thickBot="1" x14ac:dyDescent="0.3">
      <c r="B99" s="34"/>
      <c r="C99" s="34"/>
      <c r="D99" s="34"/>
      <c r="E99" s="34"/>
      <c r="F99" s="99"/>
      <c r="G99"/>
      <c r="H99"/>
      <c r="I99"/>
      <c r="J99"/>
      <c r="K99"/>
      <c r="L99"/>
      <c r="M99" s="18"/>
    </row>
    <row r="100" spans="2:13" s="46" customFormat="1" ht="20.100000000000001" customHeight="1" thickBot="1" x14ac:dyDescent="0.3">
      <c r="B100" s="395" t="s">
        <v>170</v>
      </c>
      <c r="C100" s="396"/>
      <c r="D100" s="396"/>
      <c r="E100" s="396"/>
      <c r="F100" s="396"/>
      <c r="G100" s="396"/>
      <c r="H100" s="396"/>
      <c r="I100" s="396"/>
      <c r="J100" s="396"/>
      <c r="K100" s="396"/>
      <c r="L100" s="397"/>
      <c r="M100" s="18"/>
    </row>
    <row r="101" spans="2:13" s="25" customFormat="1" ht="20.100000000000001" customHeight="1" x14ac:dyDescent="0.25">
      <c r="B101" s="22">
        <f>+B97+1</f>
        <v>29</v>
      </c>
      <c r="C101" s="55" t="s">
        <v>456</v>
      </c>
      <c r="D101" s="22" t="s">
        <v>399</v>
      </c>
      <c r="E101" s="61" t="s">
        <v>457</v>
      </c>
      <c r="F101" s="61" t="s">
        <v>190</v>
      </c>
      <c r="G101" s="49">
        <v>90000</v>
      </c>
      <c r="H101" s="44">
        <f>+G101*2.87%</f>
        <v>2583</v>
      </c>
      <c r="I101" s="44">
        <f>+G101*3.04%</f>
        <v>2736</v>
      </c>
      <c r="J101" s="44">
        <v>20380.04</v>
      </c>
      <c r="K101" s="44">
        <f>SUM(H101:J101)</f>
        <v>25699.040000000001</v>
      </c>
      <c r="L101" s="45">
        <f>+G101-K101</f>
        <v>64300.959999999999</v>
      </c>
    </row>
    <row r="102" spans="2:13" s="25" customFormat="1" ht="20.100000000000001" customHeight="1" x14ac:dyDescent="0.25">
      <c r="B102" s="386" t="s">
        <v>122</v>
      </c>
      <c r="C102" s="387"/>
      <c r="D102" s="387"/>
      <c r="E102" s="387"/>
      <c r="F102" s="388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3" s="46" customFormat="1" ht="20.100000000000001" customHeight="1" thickBot="1" x14ac:dyDescent="0.3">
      <c r="B103" s="34"/>
      <c r="C103" s="34"/>
      <c r="D103" s="34"/>
      <c r="E103" s="34"/>
      <c r="F103" s="99"/>
      <c r="G103" s="26"/>
      <c r="H103" s="26"/>
      <c r="I103" s="26"/>
      <c r="J103" s="26"/>
      <c r="K103" s="26"/>
      <c r="L103" s="26"/>
      <c r="M103" s="18"/>
    </row>
    <row r="104" spans="2:13" s="46" customFormat="1" ht="20.100000000000001" customHeight="1" thickBot="1" x14ac:dyDescent="0.3">
      <c r="B104" s="392" t="s">
        <v>300</v>
      </c>
      <c r="C104" s="393"/>
      <c r="D104" s="393"/>
      <c r="E104" s="393"/>
      <c r="F104" s="393"/>
      <c r="G104" s="393"/>
      <c r="H104" s="393"/>
      <c r="I104" s="393"/>
      <c r="J104" s="393"/>
      <c r="K104" s="393"/>
      <c r="L104" s="394"/>
      <c r="M104" s="18"/>
    </row>
    <row r="105" spans="2:13" s="25" customFormat="1" ht="20.100000000000001" customHeight="1" x14ac:dyDescent="0.25">
      <c r="B105" s="47">
        <f>+B101+1</f>
        <v>30</v>
      </c>
      <c r="C105" s="55" t="s">
        <v>144</v>
      </c>
      <c r="D105" s="22" t="s">
        <v>399</v>
      </c>
      <c r="E105" s="55" t="s">
        <v>403</v>
      </c>
      <c r="F105" s="61" t="s">
        <v>118</v>
      </c>
      <c r="G105" s="49">
        <v>35000</v>
      </c>
      <c r="H105" s="44">
        <f>+G105*2.87%</f>
        <v>1004.5</v>
      </c>
      <c r="I105" s="44">
        <f>+G105*3.04%</f>
        <v>1064</v>
      </c>
      <c r="J105" s="49">
        <v>5368.4498333333331</v>
      </c>
      <c r="K105" s="54">
        <f>SUM(H105:J105)</f>
        <v>7436.9498333333331</v>
      </c>
      <c r="L105" s="45">
        <f>+G105-K105</f>
        <v>27563.050166666668</v>
      </c>
    </row>
    <row r="106" spans="2:13" s="25" customFormat="1" ht="20.100000000000001" customHeight="1" x14ac:dyDescent="0.25">
      <c r="B106" s="386" t="s">
        <v>122</v>
      </c>
      <c r="C106" s="387"/>
      <c r="D106" s="387"/>
      <c r="E106" s="387"/>
      <c r="F106" s="388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5368.4498333333331</v>
      </c>
      <c r="K106" s="23">
        <f t="shared" si="23"/>
        <v>7436.9498333333331</v>
      </c>
      <c r="L106" s="23">
        <f t="shared" si="23"/>
        <v>27563.050166666668</v>
      </c>
    </row>
    <row r="107" spans="2:13" s="25" customFormat="1" ht="20.100000000000001" customHeight="1" thickBot="1" x14ac:dyDescent="0.3">
      <c r="B107" s="34"/>
      <c r="C107" s="34"/>
      <c r="D107" s="34"/>
      <c r="E107" s="34"/>
      <c r="F107" s="99"/>
      <c r="G107" s="26"/>
      <c r="H107" s="26"/>
      <c r="I107" s="26"/>
      <c r="J107" s="26"/>
      <c r="K107" s="26"/>
      <c r="L107" s="26"/>
    </row>
    <row r="108" spans="2:13" s="25" customFormat="1" ht="20.100000000000001" customHeight="1" thickBot="1" x14ac:dyDescent="0.3">
      <c r="B108" s="392" t="s">
        <v>573</v>
      </c>
      <c r="C108" s="393"/>
      <c r="D108" s="393"/>
      <c r="E108" s="393"/>
      <c r="F108" s="393"/>
      <c r="G108" s="393"/>
      <c r="H108" s="393"/>
      <c r="I108" s="393"/>
      <c r="J108" s="393"/>
      <c r="K108" s="393"/>
      <c r="L108" s="394"/>
    </row>
    <row r="109" spans="2:13" s="25" customFormat="1" ht="20.100000000000001" customHeight="1" x14ac:dyDescent="0.25">
      <c r="B109" s="47">
        <f>+B105+1</f>
        <v>31</v>
      </c>
      <c r="C109" s="55" t="s">
        <v>14</v>
      </c>
      <c r="D109" s="22" t="s">
        <v>399</v>
      </c>
      <c r="E109" s="55" t="s">
        <v>572</v>
      </c>
      <c r="F109" s="61" t="s">
        <v>118</v>
      </c>
      <c r="G109" s="57">
        <v>30000</v>
      </c>
      <c r="H109" s="57">
        <v>861</v>
      </c>
      <c r="I109" s="49">
        <v>912</v>
      </c>
      <c r="J109" s="49">
        <v>5375.3922916666661</v>
      </c>
      <c r="K109" s="54">
        <f>SUM(H109:J109)</f>
        <v>7148.3922916666661</v>
      </c>
      <c r="L109" s="45">
        <f>+G109-K109</f>
        <v>22851.607708333333</v>
      </c>
    </row>
    <row r="110" spans="2:13" s="25" customFormat="1" ht="20.100000000000001" customHeight="1" x14ac:dyDescent="0.25">
      <c r="B110" s="386" t="s">
        <v>122</v>
      </c>
      <c r="C110" s="387"/>
      <c r="D110" s="387"/>
      <c r="E110" s="387"/>
      <c r="F110" s="388"/>
      <c r="G110" s="23">
        <f t="shared" ref="G110:L110" si="24">SUM(G109:G109)</f>
        <v>30000</v>
      </c>
      <c r="H110" s="23">
        <f t="shared" si="24"/>
        <v>861</v>
      </c>
      <c r="I110" s="23">
        <f t="shared" si="24"/>
        <v>912</v>
      </c>
      <c r="J110" s="23">
        <f t="shared" si="24"/>
        <v>5375.3922916666661</v>
      </c>
      <c r="K110" s="23">
        <f t="shared" si="24"/>
        <v>7148.3922916666661</v>
      </c>
      <c r="L110" s="23">
        <f t="shared" si="24"/>
        <v>22851.607708333333</v>
      </c>
    </row>
    <row r="111" spans="2:13" s="35" customFormat="1" ht="20.100000000000001" customHeight="1" thickBot="1" x14ac:dyDescent="0.3">
      <c r="B111" s="34"/>
      <c r="C111" s="34"/>
      <c r="D111" s="34"/>
      <c r="E111" s="34"/>
      <c r="F111" s="99"/>
      <c r="G111" s="26"/>
      <c r="H111" s="26"/>
      <c r="I111" s="26"/>
      <c r="J111" s="26"/>
      <c r="K111" s="26"/>
      <c r="L111" s="26"/>
      <c r="M111" s="25"/>
    </row>
    <row r="112" spans="2:13" s="35" customFormat="1" ht="20.100000000000001" customHeight="1" thickBot="1" x14ac:dyDescent="0.3">
      <c r="B112" s="392" t="s">
        <v>199</v>
      </c>
      <c r="C112" s="393"/>
      <c r="D112" s="393"/>
      <c r="E112" s="393"/>
      <c r="F112" s="393"/>
      <c r="G112" s="393"/>
      <c r="H112" s="393"/>
      <c r="I112" s="393"/>
      <c r="J112" s="393"/>
      <c r="K112" s="393"/>
      <c r="L112" s="394"/>
      <c r="M112" s="25"/>
    </row>
    <row r="113" spans="2:13" s="35" customFormat="1" ht="20.100000000000001" customHeight="1" x14ac:dyDescent="0.25">
      <c r="B113" s="42">
        <f>+B109+1</f>
        <v>32</v>
      </c>
      <c r="C113" s="58" t="s">
        <v>81</v>
      </c>
      <c r="D113" s="59" t="s">
        <v>399</v>
      </c>
      <c r="E113" s="66" t="s">
        <v>655</v>
      </c>
      <c r="F113" s="66" t="s">
        <v>118</v>
      </c>
      <c r="G113" s="54">
        <v>40000</v>
      </c>
      <c r="H113" s="73">
        <v>1148</v>
      </c>
      <c r="I113" s="73">
        <v>1216</v>
      </c>
      <c r="J113" s="44">
        <v>8533.0144583333331</v>
      </c>
      <c r="K113" s="54">
        <f>SUM(H113:J113)</f>
        <v>10897.014458333333</v>
      </c>
      <c r="L113" s="45">
        <f>+G113-K113</f>
        <v>29102.985541666669</v>
      </c>
      <c r="M113" s="25"/>
    </row>
    <row r="114" spans="2:13" s="25" customFormat="1" ht="20.100000000000001" customHeight="1" x14ac:dyDescent="0.25">
      <c r="B114" s="42">
        <f>+B113+1</f>
        <v>33</v>
      </c>
      <c r="C114" s="58" t="s">
        <v>307</v>
      </c>
      <c r="D114" s="59" t="s">
        <v>400</v>
      </c>
      <c r="E114" s="58" t="s">
        <v>404</v>
      </c>
      <c r="F114" s="66" t="s">
        <v>118</v>
      </c>
      <c r="G114" s="54">
        <v>25800</v>
      </c>
      <c r="H114" s="73">
        <v>740.46</v>
      </c>
      <c r="I114" s="73">
        <v>784.32</v>
      </c>
      <c r="J114" s="44">
        <v>1148.32</v>
      </c>
      <c r="K114" s="54">
        <f>SUM(H114:J114)</f>
        <v>2673.1000000000004</v>
      </c>
      <c r="L114" s="45">
        <f>+G114-K114</f>
        <v>23126.9</v>
      </c>
    </row>
    <row r="115" spans="2:13" s="25" customFormat="1" ht="20.100000000000001" customHeight="1" x14ac:dyDescent="0.25">
      <c r="B115" s="386" t="s">
        <v>122</v>
      </c>
      <c r="C115" s="387"/>
      <c r="D115" s="387"/>
      <c r="E115" s="387"/>
      <c r="F115" s="388"/>
      <c r="G115" s="23">
        <f>SUM(G113:G114)</f>
        <v>65800</v>
      </c>
      <c r="H115" s="23">
        <f t="shared" ref="H115:I115" si="25">SUM(H113:H114)</f>
        <v>1888.46</v>
      </c>
      <c r="I115" s="23">
        <f t="shared" si="25"/>
        <v>2000.3200000000002</v>
      </c>
      <c r="J115" s="23">
        <f>SUM(J113:J114)</f>
        <v>9681.3344583333328</v>
      </c>
      <c r="K115" s="23">
        <f t="shared" ref="K115:L115" si="26">SUM(K113:K114)</f>
        <v>13570.114458333333</v>
      </c>
      <c r="L115" s="23">
        <f t="shared" si="26"/>
        <v>52229.88554166667</v>
      </c>
    </row>
    <row r="116" spans="2:13" s="46" customFormat="1" ht="20.100000000000001" customHeight="1" thickBot="1" x14ac:dyDescent="0.3">
      <c r="B116" s="34"/>
      <c r="C116" s="34"/>
      <c r="D116" s="34"/>
      <c r="E116" s="34"/>
      <c r="F116" s="99"/>
      <c r="G116" s="26"/>
      <c r="H116" s="26"/>
      <c r="I116" s="26"/>
      <c r="J116" s="26"/>
      <c r="K116" s="26"/>
      <c r="L116" s="26"/>
      <c r="M116" s="18"/>
    </row>
    <row r="117" spans="2:13" s="46" customFormat="1" ht="20.100000000000001" customHeight="1" thickBot="1" x14ac:dyDescent="0.3">
      <c r="B117" s="383" t="s">
        <v>198</v>
      </c>
      <c r="C117" s="384"/>
      <c r="D117" s="384"/>
      <c r="E117" s="384"/>
      <c r="F117" s="384"/>
      <c r="G117" s="384"/>
      <c r="H117" s="384"/>
      <c r="I117" s="384"/>
      <c r="J117" s="384"/>
      <c r="K117" s="384"/>
      <c r="L117" s="385"/>
      <c r="M117" s="18"/>
    </row>
    <row r="118" spans="2:13" s="25" customFormat="1" ht="20.100000000000001" customHeight="1" x14ac:dyDescent="0.25">
      <c r="B118" s="47">
        <f>+B114+1</f>
        <v>34</v>
      </c>
      <c r="C118" s="55" t="s">
        <v>515</v>
      </c>
      <c r="D118" s="22" t="s">
        <v>399</v>
      </c>
      <c r="E118" s="55" t="s">
        <v>600</v>
      </c>
      <c r="F118" s="61" t="s">
        <v>119</v>
      </c>
      <c r="G118" s="57">
        <v>15000</v>
      </c>
      <c r="H118" s="57">
        <v>430.5</v>
      </c>
      <c r="I118" s="49">
        <v>456</v>
      </c>
      <c r="J118" s="49">
        <v>2117.0250000000001</v>
      </c>
      <c r="K118" s="54">
        <f>SUM(H118:J118)</f>
        <v>3003.5250000000001</v>
      </c>
      <c r="L118" s="45">
        <f>+G118-K118</f>
        <v>11996.475</v>
      </c>
    </row>
    <row r="119" spans="2:13" s="25" customFormat="1" ht="20.100000000000001" customHeight="1" x14ac:dyDescent="0.25">
      <c r="B119" s="386" t="s">
        <v>122</v>
      </c>
      <c r="C119" s="387"/>
      <c r="D119" s="387"/>
      <c r="E119" s="387"/>
      <c r="F119" s="388"/>
      <c r="G119" s="23">
        <f t="shared" ref="G119:L119" si="27">SUM(G118:G118)</f>
        <v>15000</v>
      </c>
      <c r="H119" s="23">
        <f t="shared" si="27"/>
        <v>430.5</v>
      </c>
      <c r="I119" s="23">
        <f t="shared" si="27"/>
        <v>456</v>
      </c>
      <c r="J119" s="23">
        <f t="shared" si="27"/>
        <v>2117.0250000000001</v>
      </c>
      <c r="K119" s="23">
        <f t="shared" si="27"/>
        <v>3003.5250000000001</v>
      </c>
      <c r="L119" s="23">
        <f t="shared" si="27"/>
        <v>11996.475</v>
      </c>
    </row>
    <row r="120" spans="2:13" s="46" customFormat="1" ht="20.100000000000001" customHeight="1" thickBot="1" x14ac:dyDescent="0.3">
      <c r="B120" s="34"/>
      <c r="C120" s="34"/>
      <c r="D120" s="34"/>
      <c r="E120" s="34"/>
      <c r="F120" s="99"/>
      <c r="G120" s="26"/>
      <c r="H120" s="26"/>
      <c r="I120" s="26"/>
      <c r="J120" s="26"/>
      <c r="K120" s="26"/>
      <c r="L120" s="26"/>
      <c r="M120" s="18"/>
    </row>
    <row r="121" spans="2:13" s="46" customFormat="1" ht="20.100000000000001" customHeight="1" thickBot="1" x14ac:dyDescent="0.3">
      <c r="B121" s="392" t="s">
        <v>171</v>
      </c>
      <c r="C121" s="393"/>
      <c r="D121" s="393"/>
      <c r="E121" s="393"/>
      <c r="F121" s="393"/>
      <c r="G121" s="393"/>
      <c r="H121" s="393"/>
      <c r="I121" s="393"/>
      <c r="J121" s="393"/>
      <c r="K121" s="393"/>
      <c r="L121" s="394"/>
      <c r="M121" s="18"/>
    </row>
    <row r="122" spans="2:13" s="25" customFormat="1" ht="20.100000000000001" customHeight="1" x14ac:dyDescent="0.25">
      <c r="B122" s="47">
        <f>+B118+1</f>
        <v>35</v>
      </c>
      <c r="C122" s="55" t="s">
        <v>43</v>
      </c>
      <c r="D122" s="22" t="s">
        <v>400</v>
      </c>
      <c r="E122" s="25" t="s">
        <v>336</v>
      </c>
      <c r="F122" s="61" t="s">
        <v>119</v>
      </c>
      <c r="G122" s="57">
        <v>10000</v>
      </c>
      <c r="H122" s="57">
        <v>287</v>
      </c>
      <c r="I122" s="49">
        <v>304</v>
      </c>
      <c r="J122" s="49">
        <v>0</v>
      </c>
      <c r="K122" s="54">
        <f>SUM(H122:J122)</f>
        <v>591</v>
      </c>
      <c r="L122" s="45">
        <f>+G122-K122</f>
        <v>9409</v>
      </c>
    </row>
    <row r="123" spans="2:13" s="25" customFormat="1" ht="20.100000000000001" customHeight="1" x14ac:dyDescent="0.25">
      <c r="B123" s="386" t="s">
        <v>122</v>
      </c>
      <c r="C123" s="387"/>
      <c r="D123" s="387"/>
      <c r="E123" s="387"/>
      <c r="F123" s="388"/>
      <c r="G123" s="23">
        <f>+G122</f>
        <v>10000</v>
      </c>
      <c r="H123" s="23">
        <f t="shared" ref="H123:L123" si="28">+H122</f>
        <v>287</v>
      </c>
      <c r="I123" s="23">
        <f t="shared" si="28"/>
        <v>304</v>
      </c>
      <c r="J123" s="23">
        <f t="shared" si="28"/>
        <v>0</v>
      </c>
      <c r="K123" s="23">
        <f t="shared" si="28"/>
        <v>591</v>
      </c>
      <c r="L123" s="23">
        <f t="shared" si="28"/>
        <v>9409</v>
      </c>
    </row>
    <row r="124" spans="2:13" s="25" customFormat="1" ht="20.100000000000001" customHeight="1" thickBot="1" x14ac:dyDescent="0.3">
      <c r="B124" s="27"/>
      <c r="C124" s="32"/>
      <c r="D124" s="63"/>
      <c r="E124" s="32"/>
      <c r="F124" s="40"/>
      <c r="G124" s="33"/>
    </row>
    <row r="125" spans="2:13" ht="20.100000000000001" customHeight="1" thickBot="1" x14ac:dyDescent="0.3">
      <c r="B125" s="36"/>
      <c r="C125" s="37" t="s">
        <v>406</v>
      </c>
      <c r="D125" s="64"/>
      <c r="E125" s="38"/>
      <c r="F125" s="96"/>
      <c r="G125" s="39">
        <f>G13+G21+G98+G32+G36+G45+G50+G58+G65+G69+G115+G106+G78+G41+G53+G102+G88+G123+G28+G9+G92+G17+G61+G83+G119+G110+G73+G25</f>
        <v>1442550</v>
      </c>
      <c r="H125" s="39">
        <f t="shared" ref="H125:L125" si="29">H13+H21+H98+H32+H36+H45+H50+H58+H65+H69+H115+H106+H78+H41+H53+H102+H88+H123+H28+H9+H92+H17+H61+H83+H119+H110+H73+H25</f>
        <v>41401.184999999998</v>
      </c>
      <c r="I125" s="39">
        <f t="shared" si="29"/>
        <v>43656.68</v>
      </c>
      <c r="J125" s="39">
        <f t="shared" si="29"/>
        <v>312007.7349166667</v>
      </c>
      <c r="K125" s="39">
        <f t="shared" si="29"/>
        <v>397065.59991666669</v>
      </c>
      <c r="L125" s="39">
        <f t="shared" si="29"/>
        <v>1045484.4000833331</v>
      </c>
      <c r="M125" s="81"/>
    </row>
    <row r="126" spans="2:13" ht="20.100000000000001" customHeight="1" x14ac:dyDescent="0.25">
      <c r="B126" s="14"/>
      <c r="C126" s="13"/>
      <c r="D126" s="14"/>
      <c r="E126" s="13"/>
      <c r="F126" s="97"/>
      <c r="G126" s="7"/>
      <c r="H126" s="8"/>
      <c r="I126" s="8"/>
      <c r="J126" s="8"/>
      <c r="K126" s="8"/>
      <c r="L126" s="86"/>
    </row>
    <row r="127" spans="2:13" ht="20.100000000000001" customHeight="1" x14ac:dyDescent="0.25">
      <c r="B127" s="14"/>
      <c r="C127" s="13"/>
      <c r="D127" s="14"/>
      <c r="E127" s="13"/>
      <c r="F127" s="97"/>
      <c r="G127" s="7"/>
      <c r="H127" s="8"/>
      <c r="I127" s="8"/>
      <c r="J127" s="8"/>
      <c r="K127" s="8"/>
      <c r="L127" s="8"/>
    </row>
    <row r="128" spans="2:13" ht="20.100000000000001" customHeight="1" thickBot="1" x14ac:dyDescent="0.3">
      <c r="C128" s="370" t="s">
        <v>106</v>
      </c>
      <c r="D128" s="370"/>
      <c r="E128" s="1"/>
      <c r="F128" s="370" t="s">
        <v>722</v>
      </c>
      <c r="G128" s="370"/>
    </row>
    <row r="129" spans="3:12" ht="20.100000000000001" customHeight="1" x14ac:dyDescent="0.25">
      <c r="C129" s="381" t="s">
        <v>726</v>
      </c>
      <c r="D129" s="381"/>
      <c r="E129" s="260"/>
      <c r="F129" s="381" t="s">
        <v>723</v>
      </c>
      <c r="G129" s="381"/>
      <c r="L129" s="4"/>
    </row>
    <row r="130" spans="3:12" ht="20.100000000000001" customHeight="1" x14ac:dyDescent="0.25">
      <c r="C130" s="382" t="s">
        <v>725</v>
      </c>
      <c r="D130" s="382"/>
      <c r="E130" s="260"/>
      <c r="F130" s="382" t="s">
        <v>724</v>
      </c>
      <c r="G130" s="382"/>
    </row>
    <row r="131" spans="3:12" ht="20.100000000000001" customHeight="1" x14ac:dyDescent="0.25">
      <c r="C131" s="10"/>
      <c r="D131" s="65"/>
      <c r="E131" s="9"/>
      <c r="F131" s="100"/>
      <c r="G131" s="100"/>
    </row>
    <row r="16614" spans="3:12" s="3" customFormat="1" ht="20.100000000000001" customHeight="1" x14ac:dyDescent="0.2">
      <c r="C16614" s="12"/>
      <c r="E16614" s="12"/>
      <c r="F16614" s="95"/>
      <c r="G16614" s="2"/>
      <c r="H16614" s="1"/>
      <c r="I16614" s="1"/>
      <c r="J16614" s="1"/>
      <c r="K16614" s="1"/>
      <c r="L16614" s="1"/>
    </row>
    <row r="16616" spans="3:12" s="3" customFormat="1" ht="20.100000000000001" customHeight="1" x14ac:dyDescent="0.2">
      <c r="C16616" s="12"/>
      <c r="E16616" s="12"/>
      <c r="F16616" s="95"/>
      <c r="G16616" s="2"/>
      <c r="H16616" s="1"/>
      <c r="I16616" s="1"/>
      <c r="J16616" s="1"/>
      <c r="K16616" s="1"/>
      <c r="L16616" s="1"/>
    </row>
    <row r="16633" spans="8:9" ht="20.100000000000001" customHeight="1" x14ac:dyDescent="0.2">
      <c r="H16633" s="3"/>
      <c r="I16633" s="3"/>
    </row>
    <row r="16635" spans="8:9" ht="20.100000000000001" customHeight="1" x14ac:dyDescent="0.2">
      <c r="H16635" s="3"/>
      <c r="I16635" s="3"/>
    </row>
    <row r="16645" spans="3:12" ht="20.100000000000001" customHeight="1" x14ac:dyDescent="0.2">
      <c r="K16645" s="3"/>
      <c r="L16645" s="3"/>
    </row>
    <row r="16647" spans="3:12" ht="20.100000000000001" customHeight="1" x14ac:dyDescent="0.2">
      <c r="K16647" s="3"/>
      <c r="L16647" s="3"/>
    </row>
    <row r="16648" spans="3:12" ht="20.100000000000001" customHeight="1" x14ac:dyDescent="0.2">
      <c r="J16648" s="3"/>
    </row>
    <row r="16649" spans="3:12" ht="20.100000000000001" customHeight="1" x14ac:dyDescent="0.2">
      <c r="C16649" s="12">
        <f>SUM(C6:C16648)</f>
        <v>0</v>
      </c>
    </row>
    <row r="16650" spans="3:12" ht="20.100000000000001" customHeight="1" x14ac:dyDescent="0.2">
      <c r="J16650" s="3"/>
    </row>
    <row r="16651" spans="3:12" ht="20.100000000000001" customHeight="1" x14ac:dyDescent="0.2">
      <c r="C16651" s="12">
        <f>SUM(C16649)</f>
        <v>0</v>
      </c>
    </row>
    <row r="999974" spans="11:11" ht="20.100000000000001" customHeight="1" x14ac:dyDescent="0.2">
      <c r="K999974" s="5" t="e">
        <f>SUM(#REF!)</f>
        <v>#REF!</v>
      </c>
    </row>
  </sheetData>
  <mergeCells count="68">
    <mergeCell ref="B121:L121"/>
    <mergeCell ref="B123:F123"/>
    <mergeCell ref="B90:L90"/>
    <mergeCell ref="B92:F92"/>
    <mergeCell ref="B51:L51"/>
    <mergeCell ref="B53:F53"/>
    <mergeCell ref="B100:L100"/>
    <mergeCell ref="B102:F102"/>
    <mergeCell ref="B85:L85"/>
    <mergeCell ref="B88:F88"/>
    <mergeCell ref="B58:F58"/>
    <mergeCell ref="B55:L55"/>
    <mergeCell ref="B69:F69"/>
    <mergeCell ref="B63:L63"/>
    <mergeCell ref="B65:F65"/>
    <mergeCell ref="B67:L67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1:L1"/>
    <mergeCell ref="B2:L2"/>
    <mergeCell ref="B3:L3"/>
    <mergeCell ref="B4:C4"/>
    <mergeCell ref="H5:I5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3:F13"/>
    <mergeCell ref="B19:L19"/>
    <mergeCell ref="B117:L117"/>
    <mergeCell ref="B119:F119"/>
    <mergeCell ref="B115:F115"/>
    <mergeCell ref="B83:F83"/>
    <mergeCell ref="B59:L59"/>
    <mergeCell ref="B61:F61"/>
    <mergeCell ref="B80:L80"/>
    <mergeCell ref="B112:L112"/>
    <mergeCell ref="B78:F78"/>
    <mergeCell ref="B94:L94"/>
    <mergeCell ref="B104:L104"/>
    <mergeCell ref="B106:F106"/>
    <mergeCell ref="B108:L108"/>
    <mergeCell ref="B110:F110"/>
    <mergeCell ref="B96:L96"/>
    <mergeCell ref="B98:F98"/>
    <mergeCell ref="C128:D128"/>
    <mergeCell ref="F128:G128"/>
    <mergeCell ref="C129:D129"/>
    <mergeCell ref="F129:G129"/>
    <mergeCell ref="F130:G130"/>
    <mergeCell ref="C130:D13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50" min="1" max="11" man="1"/>
    <brk id="73" min="1" max="11" man="1"/>
    <brk id="95" min="1" max="11" man="1"/>
    <brk id="116" min="1" max="11" man="1"/>
    <brk id="134" min="1" max="11" man="1"/>
  </rowBreaks>
  <ignoredErrors>
    <ignoredError sqref="K31 K35 K39 K44 K64 K86 K76:K77 K68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R877144"/>
  <sheetViews>
    <sheetView showGridLines="0" tabSelected="1" view="pageBreakPreview" zoomScaleNormal="100" zoomScaleSheetLayoutView="100" workbookViewId="0">
      <selection activeCell="D22" sqref="D22"/>
    </sheetView>
  </sheetViews>
  <sheetFormatPr baseColWidth="10" defaultColWidth="11.42578125" defaultRowHeight="20.100000000000001" customHeight="1" x14ac:dyDescent="0.2"/>
  <cols>
    <col min="1" max="1" width="6.42578125" style="126" customWidth="1"/>
    <col min="2" max="2" width="43.85546875" style="126" customWidth="1"/>
    <col min="3" max="3" width="8.85546875" style="126" customWidth="1"/>
    <col min="4" max="4" width="47.85546875" style="126" customWidth="1"/>
    <col min="5" max="5" width="61.7109375" style="126" customWidth="1"/>
    <col min="6" max="6" width="17.28515625" style="147" customWidth="1"/>
    <col min="7" max="7" width="13.5703125" style="126" customWidth="1"/>
    <col min="8" max="10" width="14.140625" style="126" customWidth="1"/>
    <col min="11" max="11" width="14.7109375" style="126" customWidth="1"/>
    <col min="12" max="12" width="14.85546875" style="126" bestFit="1" customWidth="1"/>
    <col min="13" max="13" width="14.85546875" style="126" customWidth="1"/>
    <col min="14" max="14" width="18.7109375" style="126" customWidth="1"/>
    <col min="15" max="15" width="12.28515625" style="145" bestFit="1" customWidth="1"/>
    <col min="16" max="16384" width="11.42578125" style="126"/>
  </cols>
  <sheetData>
    <row r="2" spans="1:3502" ht="20.100000000000001" customHeight="1" x14ac:dyDescent="0.2">
      <c r="A2" s="364" t="s">
        <v>388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</row>
    <row r="3" spans="1:3502" ht="20.100000000000001" customHeight="1" x14ac:dyDescent="0.2">
      <c r="A3" s="365" t="s">
        <v>389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4" spans="1:3502" ht="20.100000000000001" customHeight="1" x14ac:dyDescent="0.2">
      <c r="A4" s="366" t="s">
        <v>703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146"/>
    </row>
    <row r="5" spans="1:3502" ht="20.100000000000001" customHeight="1" thickBot="1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46"/>
    </row>
    <row r="6" spans="1:3502" s="147" customFormat="1" ht="20.100000000000001" customHeight="1" thickBot="1" x14ac:dyDescent="0.25">
      <c r="B6" s="125"/>
      <c r="C6" s="125"/>
      <c r="D6" s="125"/>
      <c r="E6" s="126"/>
      <c r="F6" s="148"/>
      <c r="G6" s="401" t="s">
        <v>117</v>
      </c>
      <c r="H6" s="402"/>
      <c r="I6" s="102"/>
      <c r="J6" s="102"/>
      <c r="O6" s="149"/>
    </row>
    <row r="7" spans="1:3502" s="147" customFormat="1" ht="20.100000000000001" customHeight="1" thickBot="1" x14ac:dyDescent="0.25">
      <c r="A7" s="108" t="s">
        <v>0</v>
      </c>
      <c r="B7" s="108" t="s">
        <v>345</v>
      </c>
      <c r="C7" s="108" t="s">
        <v>401</v>
      </c>
      <c r="D7" s="108" t="s">
        <v>123</v>
      </c>
      <c r="E7" s="108" t="s">
        <v>124</v>
      </c>
      <c r="F7" s="108" t="s">
        <v>121</v>
      </c>
      <c r="G7" s="108" t="s">
        <v>1</v>
      </c>
      <c r="H7" s="108" t="s">
        <v>2</v>
      </c>
      <c r="I7" s="108" t="s">
        <v>535</v>
      </c>
      <c r="J7" s="108" t="s">
        <v>532</v>
      </c>
      <c r="K7" s="108" t="s">
        <v>533</v>
      </c>
      <c r="L7" s="108" t="s">
        <v>112</v>
      </c>
      <c r="M7" s="108" t="s">
        <v>114</v>
      </c>
      <c r="N7" s="108" t="s">
        <v>3</v>
      </c>
      <c r="O7" s="108" t="s">
        <v>113</v>
      </c>
      <c r="P7" s="149"/>
    </row>
    <row r="8" spans="1:3502" s="145" customFormat="1" ht="20.100000000000001" customHeight="1" x14ac:dyDescent="0.2">
      <c r="A8" s="176">
        <v>1</v>
      </c>
      <c r="B8" s="130" t="s">
        <v>394</v>
      </c>
      <c r="C8" s="131" t="s">
        <v>399</v>
      </c>
      <c r="D8" s="132" t="s">
        <v>407</v>
      </c>
      <c r="E8" s="133" t="s">
        <v>395</v>
      </c>
      <c r="F8" s="177">
        <v>44000</v>
      </c>
      <c r="G8" s="177">
        <f t="shared" ref="G8:G11" si="0">F8*2.87%</f>
        <v>1262.8</v>
      </c>
      <c r="H8" s="177">
        <f t="shared" ref="H8" si="1">+F8*3.04%</f>
        <v>1337.6</v>
      </c>
      <c r="I8" s="177"/>
      <c r="J8" s="177">
        <f>+G8+H8+I8</f>
        <v>2600.3999999999996</v>
      </c>
      <c r="K8" s="177">
        <f>+F8-J8</f>
        <v>41399.599999999999</v>
      </c>
      <c r="L8" s="178">
        <f>+IF(K8*12&lt;=416220.01,0,IF(K8*12&lt;=624329.01,(((K8*12-416220.01)*0.15)/12),IF((K8*12&lt;=867123.01),(31216+0.2*(K8*12-624329.01))/12,((79776+0.25*(K8*12-867123.01))/12))))</f>
        <v>1007.1898749999992</v>
      </c>
      <c r="M8" s="179">
        <v>25</v>
      </c>
      <c r="N8" s="177">
        <f>+G8+H8+M8+L8</f>
        <v>3632.5898749999988</v>
      </c>
      <c r="O8" s="180">
        <f t="shared" ref="O8:O14" si="2">+F8-N8</f>
        <v>40367.410125000002</v>
      </c>
    </row>
    <row r="9" spans="1:3502" s="149" customFormat="1" ht="20.100000000000001" customHeight="1" x14ac:dyDescent="0.2">
      <c r="A9" s="129">
        <v>2</v>
      </c>
      <c r="B9" s="109" t="s">
        <v>318</v>
      </c>
      <c r="C9" s="119" t="s">
        <v>399</v>
      </c>
      <c r="D9" s="136" t="s">
        <v>314</v>
      </c>
      <c r="E9" s="120" t="s">
        <v>95</v>
      </c>
      <c r="F9" s="150">
        <v>28875</v>
      </c>
      <c r="G9" s="150">
        <f t="shared" ref="G9:G10" si="3">F9*2.87%</f>
        <v>828.71249999999998</v>
      </c>
      <c r="H9" s="150">
        <f t="shared" ref="H9:H10" si="4">+F9*3.04%</f>
        <v>877.8</v>
      </c>
      <c r="I9" s="150"/>
      <c r="J9" s="150">
        <f t="shared" ref="J9:J11" si="5">+G9+H9+I9</f>
        <v>1706.5124999999998</v>
      </c>
      <c r="K9" s="150">
        <f t="shared" ref="K9:K14" si="6">+F9-J9</f>
        <v>27168.487499999999</v>
      </c>
      <c r="L9" s="151">
        <f t="shared" ref="L9:L14" si="7">+IF(K9*12&lt;=416220.01,0,IF(K9*12&lt;=624329.01,(((K9*12-416220.01)*0.15)/12),IF((K9*12&lt;=867123.01),(31216+0.2*(K9*12-624329.01))/12,((79776+0.25*(K9*12-867123.01))/12))))</f>
        <v>0</v>
      </c>
      <c r="M9" s="152">
        <v>6501.69</v>
      </c>
      <c r="N9" s="155">
        <f>G9+H9+L9+M9</f>
        <v>8208.2024999999994</v>
      </c>
      <c r="O9" s="153">
        <f t="shared" si="2"/>
        <v>20666.797500000001</v>
      </c>
    </row>
    <row r="10" spans="1:3502" s="149" customFormat="1" ht="20.100000000000001" customHeight="1" x14ac:dyDescent="0.2">
      <c r="A10" s="129">
        <v>3</v>
      </c>
      <c r="B10" s="109" t="s">
        <v>322</v>
      </c>
      <c r="C10" s="119" t="s">
        <v>399</v>
      </c>
      <c r="D10" s="136" t="s">
        <v>314</v>
      </c>
      <c r="E10" s="120" t="s">
        <v>34</v>
      </c>
      <c r="F10" s="150">
        <v>26565</v>
      </c>
      <c r="G10" s="150">
        <f t="shared" si="3"/>
        <v>762.41549999999995</v>
      </c>
      <c r="H10" s="150">
        <f t="shared" si="4"/>
        <v>807.57600000000002</v>
      </c>
      <c r="I10" s="150"/>
      <c r="J10" s="150">
        <f t="shared" si="5"/>
        <v>1569.9915000000001</v>
      </c>
      <c r="K10" s="150">
        <f t="shared" si="6"/>
        <v>24995.0085</v>
      </c>
      <c r="L10" s="151">
        <f t="shared" si="7"/>
        <v>0</v>
      </c>
      <c r="M10" s="152">
        <v>11924.82</v>
      </c>
      <c r="N10" s="155">
        <f>G10+H10+L10+M10</f>
        <v>13494.8115</v>
      </c>
      <c r="O10" s="153">
        <f t="shared" si="2"/>
        <v>13070.1885</v>
      </c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56"/>
      <c r="CD10" s="156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56"/>
      <c r="CP10" s="156"/>
      <c r="CQ10" s="156"/>
      <c r="CR10" s="156"/>
      <c r="CS10" s="156"/>
      <c r="CT10" s="156"/>
      <c r="CU10" s="156"/>
      <c r="CV10" s="156"/>
      <c r="CW10" s="156"/>
      <c r="CX10" s="156"/>
      <c r="CY10" s="156"/>
      <c r="CZ10" s="156"/>
      <c r="DA10" s="156"/>
      <c r="DB10" s="156"/>
      <c r="DC10" s="156"/>
      <c r="DD10" s="156"/>
      <c r="DE10" s="156"/>
      <c r="DF10" s="156"/>
      <c r="DG10" s="156"/>
      <c r="DH10" s="156"/>
      <c r="DI10" s="156"/>
      <c r="DJ10" s="156"/>
      <c r="DK10" s="156"/>
      <c r="DL10" s="156"/>
      <c r="DM10" s="156"/>
      <c r="DN10" s="156"/>
      <c r="DO10" s="156"/>
      <c r="DP10" s="156"/>
      <c r="DQ10" s="156"/>
      <c r="DR10" s="156"/>
      <c r="DS10" s="156"/>
      <c r="DT10" s="156"/>
      <c r="DU10" s="156"/>
      <c r="DV10" s="156"/>
      <c r="DW10" s="156"/>
      <c r="DX10" s="156"/>
      <c r="DY10" s="15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6"/>
      <c r="EL10" s="156"/>
      <c r="EM10" s="156"/>
      <c r="EN10" s="156"/>
      <c r="EO10" s="156"/>
      <c r="EP10" s="156"/>
      <c r="EQ10" s="156"/>
      <c r="ER10" s="156"/>
      <c r="ES10" s="156"/>
      <c r="ET10" s="156"/>
      <c r="EU10" s="156"/>
      <c r="EV10" s="156"/>
      <c r="EW10" s="156"/>
      <c r="EX10" s="156"/>
      <c r="EY10" s="156"/>
      <c r="EZ10" s="156"/>
      <c r="FA10" s="156"/>
      <c r="FB10" s="156"/>
      <c r="FC10" s="156"/>
      <c r="FD10" s="156"/>
      <c r="FE10" s="156"/>
      <c r="FF10" s="156"/>
      <c r="FG10" s="156"/>
      <c r="FH10" s="156"/>
      <c r="FI10" s="156"/>
      <c r="FJ10" s="156"/>
      <c r="FK10" s="156"/>
      <c r="FL10" s="156"/>
      <c r="FM10" s="156"/>
      <c r="FN10" s="156"/>
      <c r="FO10" s="156"/>
      <c r="FP10" s="156"/>
      <c r="FQ10" s="156"/>
      <c r="FR10" s="156"/>
      <c r="FS10" s="156"/>
      <c r="FT10" s="156"/>
      <c r="FU10" s="156"/>
      <c r="FV10" s="156"/>
      <c r="FW10" s="156"/>
      <c r="FX10" s="156"/>
      <c r="FY10" s="156"/>
      <c r="FZ10" s="156"/>
      <c r="GA10" s="156"/>
      <c r="GB10" s="156"/>
      <c r="GC10" s="156"/>
      <c r="GD10" s="156"/>
      <c r="GE10" s="156"/>
      <c r="GF10" s="156"/>
      <c r="GG10" s="156"/>
      <c r="GH10" s="156"/>
      <c r="GI10" s="156"/>
      <c r="GJ10" s="156"/>
      <c r="GK10" s="156"/>
      <c r="GL10" s="156"/>
      <c r="GM10" s="156"/>
      <c r="GN10" s="156"/>
      <c r="GO10" s="156"/>
      <c r="GP10" s="156"/>
      <c r="GQ10" s="156"/>
      <c r="GR10" s="156"/>
      <c r="GS10" s="156"/>
      <c r="GT10" s="156"/>
      <c r="GU10" s="156"/>
      <c r="GV10" s="156"/>
      <c r="GW10" s="156"/>
      <c r="GX10" s="156"/>
      <c r="GY10" s="156"/>
      <c r="GZ10" s="156"/>
      <c r="HA10" s="156"/>
      <c r="HB10" s="156"/>
      <c r="HC10" s="156"/>
      <c r="HD10" s="156"/>
      <c r="HE10" s="156"/>
      <c r="HF10" s="156"/>
      <c r="HG10" s="156"/>
      <c r="HH10" s="156"/>
      <c r="HI10" s="156"/>
      <c r="HJ10" s="156"/>
      <c r="HK10" s="156"/>
      <c r="HL10" s="156"/>
      <c r="HM10" s="156"/>
      <c r="HN10" s="156"/>
      <c r="HO10" s="156"/>
      <c r="HP10" s="156"/>
      <c r="HQ10" s="156"/>
      <c r="HR10" s="156"/>
      <c r="HS10" s="156"/>
      <c r="HT10" s="156"/>
      <c r="HU10" s="156"/>
      <c r="HV10" s="156"/>
      <c r="HW10" s="156"/>
      <c r="HX10" s="156"/>
      <c r="HY10" s="156"/>
      <c r="HZ10" s="156"/>
      <c r="IA10" s="156"/>
      <c r="IB10" s="156"/>
      <c r="IC10" s="156"/>
      <c r="ID10" s="156"/>
      <c r="IE10" s="156"/>
      <c r="IF10" s="156"/>
      <c r="IG10" s="156"/>
      <c r="IH10" s="156"/>
      <c r="II10" s="156"/>
      <c r="IJ10" s="156"/>
      <c r="IK10" s="156"/>
      <c r="IL10" s="156"/>
      <c r="IM10" s="156"/>
      <c r="IN10" s="156"/>
      <c r="IO10" s="156"/>
      <c r="IP10" s="156"/>
      <c r="IQ10" s="156"/>
      <c r="IR10" s="156"/>
      <c r="IS10" s="156"/>
      <c r="IT10" s="156"/>
      <c r="IU10" s="156"/>
      <c r="IV10" s="156"/>
      <c r="IW10" s="156"/>
      <c r="IX10" s="156"/>
      <c r="IY10" s="156"/>
      <c r="IZ10" s="156"/>
      <c r="JA10" s="156"/>
      <c r="JB10" s="156"/>
      <c r="JC10" s="156"/>
      <c r="JD10" s="156"/>
      <c r="JE10" s="156"/>
      <c r="JF10" s="156"/>
      <c r="JG10" s="156"/>
      <c r="JH10" s="156"/>
      <c r="JI10" s="156"/>
      <c r="JJ10" s="156"/>
      <c r="JK10" s="156"/>
      <c r="JL10" s="156"/>
      <c r="JM10" s="156"/>
      <c r="JN10" s="156"/>
      <c r="JO10" s="156"/>
      <c r="JP10" s="156"/>
      <c r="JQ10" s="156"/>
      <c r="JR10" s="156"/>
      <c r="JS10" s="156"/>
      <c r="JT10" s="156"/>
      <c r="JU10" s="156"/>
      <c r="JV10" s="156"/>
      <c r="JW10" s="156"/>
      <c r="JX10" s="156"/>
      <c r="JY10" s="156"/>
      <c r="JZ10" s="156"/>
      <c r="KA10" s="156"/>
      <c r="KB10" s="156"/>
      <c r="KC10" s="156"/>
      <c r="KD10" s="156"/>
      <c r="KE10" s="156"/>
      <c r="KF10" s="156"/>
      <c r="KG10" s="156"/>
      <c r="KH10" s="156"/>
      <c r="KI10" s="156"/>
      <c r="KJ10" s="156"/>
      <c r="KK10" s="156"/>
      <c r="KL10" s="156"/>
      <c r="KM10" s="156"/>
      <c r="KN10" s="156"/>
      <c r="KO10" s="156"/>
      <c r="KP10" s="156"/>
      <c r="KQ10" s="156"/>
      <c r="KR10" s="156"/>
      <c r="KS10" s="156"/>
      <c r="KT10" s="156"/>
      <c r="KU10" s="156"/>
      <c r="KV10" s="156"/>
      <c r="KW10" s="156"/>
      <c r="KX10" s="156"/>
      <c r="KY10" s="156"/>
      <c r="KZ10" s="156"/>
      <c r="LA10" s="156"/>
      <c r="LB10" s="156"/>
      <c r="LC10" s="156"/>
      <c r="LD10" s="156"/>
      <c r="LE10" s="156"/>
      <c r="LF10" s="156"/>
      <c r="LG10" s="156"/>
      <c r="LH10" s="156"/>
      <c r="LI10" s="156"/>
      <c r="LJ10" s="156"/>
      <c r="LK10" s="156"/>
      <c r="LL10" s="156"/>
      <c r="LM10" s="156"/>
      <c r="LN10" s="156"/>
      <c r="LO10" s="156"/>
      <c r="LP10" s="156"/>
      <c r="LQ10" s="156"/>
      <c r="LR10" s="156"/>
      <c r="LS10" s="156"/>
      <c r="LT10" s="156"/>
      <c r="LU10" s="156"/>
      <c r="LV10" s="156"/>
      <c r="LW10" s="156"/>
      <c r="LX10" s="156"/>
      <c r="LY10" s="156"/>
      <c r="LZ10" s="156"/>
      <c r="MA10" s="156"/>
      <c r="MB10" s="156"/>
      <c r="MC10" s="156"/>
      <c r="MD10" s="156"/>
      <c r="ME10" s="156"/>
      <c r="MF10" s="156"/>
      <c r="MG10" s="156"/>
      <c r="MH10" s="156"/>
      <c r="MI10" s="156"/>
      <c r="MJ10" s="156"/>
      <c r="MK10" s="156"/>
      <c r="ML10" s="156"/>
      <c r="MM10" s="156"/>
      <c r="MN10" s="156"/>
      <c r="MO10" s="156"/>
      <c r="MP10" s="156"/>
      <c r="MQ10" s="156"/>
      <c r="MR10" s="156"/>
      <c r="MS10" s="156"/>
      <c r="MT10" s="156"/>
      <c r="MU10" s="156"/>
      <c r="MV10" s="156"/>
      <c r="MW10" s="156"/>
      <c r="MX10" s="156"/>
      <c r="MY10" s="156"/>
      <c r="MZ10" s="156"/>
      <c r="NA10" s="156"/>
      <c r="NB10" s="156"/>
      <c r="NC10" s="156"/>
      <c r="ND10" s="156"/>
      <c r="NE10" s="156"/>
      <c r="NF10" s="156"/>
      <c r="NG10" s="156"/>
      <c r="NH10" s="156"/>
      <c r="NI10" s="156"/>
      <c r="NJ10" s="156"/>
      <c r="NK10" s="156"/>
      <c r="NL10" s="156"/>
      <c r="NM10" s="156"/>
      <c r="NN10" s="156"/>
      <c r="NO10" s="156"/>
      <c r="NP10" s="156"/>
      <c r="NQ10" s="156"/>
      <c r="NR10" s="156"/>
      <c r="NS10" s="156"/>
      <c r="NT10" s="156"/>
      <c r="NU10" s="156"/>
      <c r="NV10" s="156"/>
      <c r="NW10" s="156"/>
      <c r="NX10" s="156"/>
      <c r="NY10" s="156"/>
      <c r="NZ10" s="156"/>
      <c r="OA10" s="156"/>
      <c r="OB10" s="156"/>
      <c r="OC10" s="156"/>
      <c r="OD10" s="156"/>
      <c r="OE10" s="156"/>
      <c r="OF10" s="156"/>
      <c r="OG10" s="156"/>
      <c r="OH10" s="156"/>
      <c r="OI10" s="156"/>
      <c r="OJ10" s="156"/>
      <c r="OK10" s="156"/>
      <c r="OL10" s="156"/>
      <c r="OM10" s="156"/>
      <c r="ON10" s="156"/>
      <c r="OO10" s="156"/>
      <c r="OP10" s="156"/>
      <c r="OQ10" s="156"/>
      <c r="OR10" s="156"/>
      <c r="OS10" s="156"/>
      <c r="OT10" s="156"/>
      <c r="OU10" s="156"/>
      <c r="OV10" s="156"/>
      <c r="OW10" s="156"/>
      <c r="OX10" s="156"/>
      <c r="OY10" s="156"/>
      <c r="OZ10" s="156"/>
      <c r="PA10" s="156"/>
      <c r="PB10" s="156"/>
      <c r="PC10" s="156"/>
      <c r="PD10" s="156"/>
      <c r="PE10" s="156"/>
      <c r="PF10" s="156"/>
      <c r="PG10" s="156"/>
      <c r="PH10" s="156"/>
      <c r="PI10" s="156"/>
      <c r="PJ10" s="156"/>
      <c r="PK10" s="156"/>
      <c r="PL10" s="156"/>
      <c r="PM10" s="156"/>
      <c r="PN10" s="156"/>
      <c r="PO10" s="156"/>
      <c r="PP10" s="156"/>
      <c r="PQ10" s="156"/>
      <c r="PR10" s="156"/>
      <c r="PS10" s="156"/>
      <c r="PT10" s="156"/>
      <c r="PU10" s="156"/>
      <c r="PV10" s="156"/>
      <c r="PW10" s="156"/>
      <c r="PX10" s="156"/>
      <c r="PY10" s="156"/>
      <c r="PZ10" s="156"/>
      <c r="QA10" s="156"/>
      <c r="QB10" s="156"/>
      <c r="QC10" s="156"/>
      <c r="QD10" s="156"/>
      <c r="QE10" s="156"/>
      <c r="QF10" s="156"/>
      <c r="QG10" s="156"/>
      <c r="QH10" s="156"/>
      <c r="QI10" s="156"/>
      <c r="QJ10" s="156"/>
      <c r="QK10" s="156"/>
      <c r="QL10" s="156"/>
      <c r="QM10" s="156"/>
      <c r="QN10" s="156"/>
      <c r="QO10" s="156"/>
      <c r="QP10" s="156"/>
      <c r="QQ10" s="156"/>
      <c r="QR10" s="156"/>
      <c r="QS10" s="156"/>
      <c r="QT10" s="156"/>
      <c r="QU10" s="156"/>
      <c r="QV10" s="156"/>
      <c r="QW10" s="156"/>
      <c r="QX10" s="156"/>
      <c r="QY10" s="156"/>
      <c r="QZ10" s="156"/>
      <c r="RA10" s="156"/>
      <c r="RB10" s="156"/>
      <c r="RC10" s="156"/>
      <c r="RD10" s="156"/>
      <c r="RE10" s="156"/>
      <c r="RF10" s="156"/>
      <c r="RG10" s="156"/>
      <c r="RH10" s="156"/>
      <c r="RI10" s="156"/>
      <c r="RJ10" s="156"/>
      <c r="RK10" s="156"/>
      <c r="RL10" s="156"/>
      <c r="RM10" s="156"/>
      <c r="RN10" s="156"/>
      <c r="RO10" s="156"/>
      <c r="RP10" s="156"/>
      <c r="RQ10" s="156"/>
      <c r="RR10" s="156"/>
      <c r="RS10" s="156"/>
      <c r="RT10" s="156"/>
      <c r="RU10" s="156"/>
      <c r="RV10" s="156"/>
      <c r="RW10" s="156"/>
      <c r="RX10" s="156"/>
      <c r="RY10" s="156"/>
      <c r="RZ10" s="156"/>
      <c r="SA10" s="156"/>
      <c r="SB10" s="156"/>
      <c r="SC10" s="156"/>
      <c r="SD10" s="156"/>
      <c r="SE10" s="156"/>
      <c r="SF10" s="156"/>
      <c r="SG10" s="156"/>
      <c r="SH10" s="156"/>
      <c r="SI10" s="156"/>
      <c r="SJ10" s="156"/>
      <c r="SK10" s="156"/>
      <c r="SL10" s="156"/>
      <c r="SM10" s="156"/>
      <c r="SN10" s="156"/>
      <c r="SO10" s="156"/>
      <c r="SP10" s="156"/>
      <c r="SQ10" s="156"/>
      <c r="SR10" s="156"/>
      <c r="SS10" s="156"/>
      <c r="ST10" s="156"/>
      <c r="SU10" s="156"/>
      <c r="SV10" s="156"/>
      <c r="SW10" s="156"/>
      <c r="SX10" s="156"/>
      <c r="SY10" s="156"/>
      <c r="SZ10" s="156"/>
      <c r="TA10" s="156"/>
      <c r="TB10" s="156"/>
      <c r="TC10" s="156"/>
      <c r="TD10" s="156"/>
      <c r="TE10" s="156"/>
      <c r="TF10" s="156"/>
      <c r="TG10" s="156"/>
      <c r="TH10" s="156"/>
      <c r="TI10" s="156"/>
      <c r="TJ10" s="156"/>
      <c r="TK10" s="156"/>
      <c r="TL10" s="156"/>
      <c r="TM10" s="156"/>
      <c r="TN10" s="156"/>
      <c r="TO10" s="156"/>
      <c r="TP10" s="156"/>
      <c r="TQ10" s="156"/>
      <c r="TR10" s="156"/>
      <c r="TS10" s="156"/>
      <c r="TT10" s="156"/>
      <c r="TU10" s="156"/>
      <c r="TV10" s="156"/>
      <c r="TW10" s="156"/>
      <c r="TX10" s="156"/>
      <c r="TY10" s="156"/>
      <c r="TZ10" s="156"/>
      <c r="UA10" s="156"/>
      <c r="UB10" s="156"/>
      <c r="UC10" s="156"/>
      <c r="UD10" s="156"/>
      <c r="UE10" s="156"/>
      <c r="UF10" s="156"/>
      <c r="UG10" s="156"/>
      <c r="UH10" s="156"/>
      <c r="UI10" s="156"/>
      <c r="UJ10" s="156"/>
      <c r="UK10" s="156"/>
      <c r="UL10" s="156"/>
      <c r="UM10" s="156"/>
      <c r="UN10" s="156"/>
      <c r="UO10" s="156"/>
      <c r="UP10" s="156"/>
      <c r="UQ10" s="156"/>
      <c r="UR10" s="156"/>
      <c r="US10" s="156"/>
      <c r="UT10" s="156"/>
      <c r="UU10" s="156"/>
      <c r="UV10" s="156"/>
      <c r="UW10" s="156"/>
      <c r="UX10" s="156"/>
      <c r="UY10" s="156"/>
      <c r="UZ10" s="156"/>
      <c r="VA10" s="156"/>
      <c r="VB10" s="156"/>
      <c r="VC10" s="156"/>
      <c r="VD10" s="156"/>
      <c r="VE10" s="156"/>
      <c r="VF10" s="156"/>
      <c r="VG10" s="156"/>
      <c r="VH10" s="156"/>
      <c r="VI10" s="156"/>
      <c r="VJ10" s="156"/>
      <c r="VK10" s="156"/>
      <c r="VL10" s="156"/>
      <c r="VM10" s="156"/>
      <c r="VN10" s="156"/>
      <c r="VO10" s="156"/>
      <c r="VP10" s="156"/>
      <c r="VQ10" s="156"/>
      <c r="VR10" s="156"/>
      <c r="VS10" s="156"/>
      <c r="VT10" s="156"/>
      <c r="VU10" s="156"/>
      <c r="VV10" s="156"/>
      <c r="VW10" s="156"/>
      <c r="VX10" s="156"/>
      <c r="VY10" s="156"/>
      <c r="VZ10" s="156"/>
      <c r="WA10" s="156"/>
      <c r="WB10" s="156"/>
      <c r="WC10" s="156"/>
      <c r="WD10" s="156"/>
      <c r="WE10" s="156"/>
      <c r="WF10" s="156"/>
      <c r="WG10" s="156"/>
      <c r="WH10" s="156"/>
      <c r="WI10" s="156"/>
      <c r="WJ10" s="156"/>
      <c r="WK10" s="156"/>
      <c r="WL10" s="156"/>
      <c r="WM10" s="156"/>
      <c r="WN10" s="156"/>
      <c r="WO10" s="156"/>
      <c r="WP10" s="156"/>
      <c r="WQ10" s="156"/>
      <c r="WR10" s="156"/>
      <c r="WS10" s="156"/>
      <c r="WT10" s="156"/>
      <c r="WU10" s="156"/>
      <c r="WV10" s="156"/>
      <c r="WW10" s="156"/>
      <c r="WX10" s="156"/>
      <c r="WY10" s="156"/>
      <c r="WZ10" s="156"/>
      <c r="XA10" s="156"/>
      <c r="XB10" s="156"/>
      <c r="XC10" s="156"/>
      <c r="XD10" s="156"/>
      <c r="XE10" s="156"/>
      <c r="XF10" s="156"/>
      <c r="XG10" s="156"/>
      <c r="XH10" s="156"/>
      <c r="XI10" s="156"/>
      <c r="XJ10" s="156"/>
      <c r="XK10" s="156"/>
      <c r="XL10" s="156"/>
      <c r="XM10" s="156"/>
      <c r="XN10" s="156"/>
      <c r="XO10" s="156"/>
      <c r="XP10" s="156"/>
      <c r="XQ10" s="156"/>
      <c r="XR10" s="156"/>
      <c r="XS10" s="156"/>
      <c r="XT10" s="156"/>
      <c r="XU10" s="156"/>
      <c r="XV10" s="156"/>
      <c r="XW10" s="156"/>
      <c r="XX10" s="156"/>
      <c r="XY10" s="156"/>
      <c r="XZ10" s="156"/>
      <c r="YA10" s="156"/>
      <c r="YB10" s="156"/>
      <c r="YC10" s="156"/>
      <c r="YD10" s="156"/>
      <c r="YE10" s="156"/>
      <c r="YF10" s="156"/>
      <c r="YG10" s="156"/>
      <c r="YH10" s="156"/>
      <c r="YI10" s="156"/>
      <c r="YJ10" s="156"/>
      <c r="YK10" s="156"/>
      <c r="YL10" s="156"/>
      <c r="YM10" s="156"/>
      <c r="YN10" s="156"/>
      <c r="YO10" s="156"/>
      <c r="YP10" s="156"/>
      <c r="YQ10" s="156"/>
      <c r="YR10" s="156"/>
      <c r="YS10" s="156"/>
      <c r="YT10" s="156"/>
      <c r="YU10" s="156"/>
      <c r="YV10" s="156"/>
      <c r="YW10" s="156"/>
      <c r="YX10" s="156"/>
      <c r="YY10" s="156"/>
      <c r="YZ10" s="156"/>
      <c r="ZA10" s="156"/>
      <c r="ZB10" s="156"/>
      <c r="ZC10" s="156"/>
      <c r="ZD10" s="156"/>
      <c r="ZE10" s="156"/>
      <c r="ZF10" s="156"/>
      <c r="ZG10" s="156"/>
      <c r="ZH10" s="156"/>
      <c r="ZI10" s="156"/>
      <c r="ZJ10" s="156"/>
      <c r="ZK10" s="156"/>
      <c r="ZL10" s="156"/>
      <c r="ZM10" s="156"/>
      <c r="ZN10" s="156"/>
      <c r="ZO10" s="156"/>
      <c r="ZP10" s="156"/>
      <c r="ZQ10" s="156"/>
      <c r="ZR10" s="156"/>
      <c r="ZS10" s="156"/>
      <c r="ZT10" s="156"/>
      <c r="ZU10" s="156"/>
      <c r="ZV10" s="156"/>
      <c r="ZW10" s="156"/>
      <c r="ZX10" s="156"/>
      <c r="ZY10" s="156"/>
      <c r="ZZ10" s="156"/>
      <c r="AAA10" s="156"/>
      <c r="AAB10" s="156"/>
      <c r="AAC10" s="156"/>
      <c r="AAD10" s="156"/>
      <c r="AAE10" s="156"/>
      <c r="AAF10" s="156"/>
      <c r="AAG10" s="156"/>
      <c r="AAH10" s="156"/>
      <c r="AAI10" s="156"/>
      <c r="AAJ10" s="156"/>
      <c r="AAK10" s="156"/>
      <c r="AAL10" s="156"/>
      <c r="AAM10" s="156"/>
      <c r="AAN10" s="156"/>
      <c r="AAO10" s="156"/>
      <c r="AAP10" s="156"/>
      <c r="AAQ10" s="156"/>
      <c r="AAR10" s="156"/>
      <c r="AAS10" s="156"/>
      <c r="AAT10" s="156"/>
      <c r="AAU10" s="156"/>
      <c r="AAV10" s="156"/>
      <c r="AAW10" s="156"/>
      <c r="AAX10" s="156"/>
      <c r="AAY10" s="156"/>
      <c r="AAZ10" s="156"/>
      <c r="ABA10" s="156"/>
      <c r="ABB10" s="156"/>
      <c r="ABC10" s="156"/>
      <c r="ABD10" s="156"/>
      <c r="ABE10" s="156"/>
      <c r="ABF10" s="156"/>
      <c r="ABG10" s="156"/>
      <c r="ABH10" s="156"/>
      <c r="ABI10" s="156"/>
      <c r="ABJ10" s="156"/>
      <c r="ABK10" s="156"/>
      <c r="ABL10" s="156"/>
      <c r="ABM10" s="156"/>
      <c r="ABN10" s="156"/>
      <c r="ABO10" s="156"/>
      <c r="ABP10" s="156"/>
      <c r="ABQ10" s="156"/>
      <c r="ABR10" s="156"/>
      <c r="ABS10" s="156"/>
      <c r="ABT10" s="156"/>
      <c r="ABU10" s="156"/>
      <c r="ABV10" s="156"/>
      <c r="ABW10" s="156"/>
      <c r="ABX10" s="156"/>
      <c r="ABY10" s="156"/>
      <c r="ABZ10" s="156"/>
      <c r="ACA10" s="156"/>
      <c r="ACB10" s="156"/>
      <c r="ACC10" s="156"/>
      <c r="ACD10" s="156"/>
      <c r="ACE10" s="156"/>
      <c r="ACF10" s="156"/>
      <c r="ACG10" s="156"/>
      <c r="ACH10" s="156"/>
      <c r="ACI10" s="156"/>
      <c r="ACJ10" s="156"/>
      <c r="ACK10" s="156"/>
      <c r="ACL10" s="156"/>
      <c r="ACM10" s="156"/>
      <c r="ACN10" s="156"/>
      <c r="ACO10" s="156"/>
      <c r="ACP10" s="156"/>
      <c r="ACQ10" s="156"/>
      <c r="ACR10" s="156"/>
      <c r="ACS10" s="156"/>
      <c r="ACT10" s="156"/>
      <c r="ACU10" s="156"/>
      <c r="ACV10" s="156"/>
      <c r="ACW10" s="156"/>
      <c r="ACX10" s="156"/>
      <c r="ACY10" s="156"/>
      <c r="ACZ10" s="156"/>
      <c r="ADA10" s="156"/>
      <c r="ADB10" s="156"/>
      <c r="ADC10" s="156"/>
      <c r="ADD10" s="156"/>
      <c r="ADE10" s="156"/>
      <c r="ADF10" s="156"/>
      <c r="ADG10" s="156"/>
      <c r="ADH10" s="156"/>
      <c r="ADI10" s="156"/>
      <c r="ADJ10" s="156"/>
      <c r="ADK10" s="156"/>
      <c r="ADL10" s="156"/>
      <c r="ADM10" s="156"/>
      <c r="ADN10" s="156"/>
      <c r="ADO10" s="156"/>
      <c r="ADP10" s="156"/>
      <c r="ADQ10" s="156"/>
      <c r="ADR10" s="156"/>
      <c r="ADS10" s="156"/>
      <c r="ADT10" s="156"/>
      <c r="ADU10" s="156"/>
      <c r="ADV10" s="156"/>
      <c r="ADW10" s="156"/>
      <c r="ADX10" s="156"/>
      <c r="ADY10" s="156"/>
      <c r="ADZ10" s="156"/>
      <c r="AEA10" s="156"/>
      <c r="AEB10" s="156"/>
      <c r="AEC10" s="156"/>
      <c r="AED10" s="156"/>
      <c r="AEE10" s="156"/>
      <c r="AEF10" s="156"/>
      <c r="AEG10" s="156"/>
      <c r="AEH10" s="156"/>
      <c r="AEI10" s="156"/>
      <c r="AEJ10" s="156"/>
      <c r="AEK10" s="156"/>
      <c r="AEL10" s="156"/>
      <c r="AEM10" s="156"/>
      <c r="AEN10" s="156"/>
      <c r="AEO10" s="156"/>
      <c r="AEP10" s="156"/>
      <c r="AEQ10" s="156"/>
      <c r="AER10" s="156"/>
      <c r="AES10" s="156"/>
      <c r="AET10" s="156"/>
      <c r="AEU10" s="156"/>
      <c r="AEV10" s="156"/>
      <c r="AEW10" s="156"/>
      <c r="AEX10" s="156"/>
      <c r="AEY10" s="156"/>
      <c r="AEZ10" s="156"/>
      <c r="AFA10" s="156"/>
      <c r="AFB10" s="156"/>
      <c r="AFC10" s="156"/>
      <c r="AFD10" s="156"/>
      <c r="AFE10" s="156"/>
      <c r="AFF10" s="156"/>
      <c r="AFG10" s="156"/>
      <c r="AFH10" s="156"/>
      <c r="AFI10" s="156"/>
      <c r="AFJ10" s="156"/>
      <c r="AFK10" s="156"/>
      <c r="AFL10" s="156"/>
      <c r="AFM10" s="156"/>
      <c r="AFN10" s="156"/>
      <c r="AFO10" s="156"/>
      <c r="AFP10" s="156"/>
      <c r="AFQ10" s="156"/>
      <c r="AFR10" s="156"/>
      <c r="AFS10" s="156"/>
      <c r="AFT10" s="156"/>
      <c r="AFU10" s="156"/>
      <c r="AFV10" s="156"/>
      <c r="AFW10" s="156"/>
      <c r="AFX10" s="156"/>
      <c r="AFY10" s="156"/>
      <c r="AFZ10" s="156"/>
      <c r="AGA10" s="156"/>
      <c r="AGB10" s="156"/>
      <c r="AGC10" s="156"/>
      <c r="AGD10" s="156"/>
      <c r="AGE10" s="156"/>
      <c r="AGF10" s="156"/>
      <c r="AGG10" s="156"/>
      <c r="AGH10" s="156"/>
      <c r="AGI10" s="156"/>
      <c r="AGJ10" s="156"/>
      <c r="AGK10" s="156"/>
      <c r="AGL10" s="156"/>
      <c r="AGM10" s="156"/>
      <c r="AGN10" s="156"/>
      <c r="AGO10" s="156"/>
      <c r="AGP10" s="156"/>
      <c r="AGQ10" s="156"/>
      <c r="AGR10" s="156"/>
      <c r="AGS10" s="156"/>
      <c r="AGT10" s="156"/>
      <c r="AGU10" s="156"/>
      <c r="AGV10" s="156"/>
      <c r="AGW10" s="156"/>
      <c r="AGX10" s="156"/>
      <c r="AGY10" s="156"/>
      <c r="AGZ10" s="156"/>
      <c r="AHA10" s="156"/>
      <c r="AHB10" s="156"/>
      <c r="AHC10" s="156"/>
      <c r="AHD10" s="156"/>
      <c r="AHE10" s="156"/>
      <c r="AHF10" s="156"/>
      <c r="AHG10" s="156"/>
      <c r="AHH10" s="156"/>
      <c r="AHI10" s="156"/>
      <c r="AHJ10" s="156"/>
      <c r="AHK10" s="156"/>
      <c r="AHL10" s="156"/>
      <c r="AHM10" s="156"/>
      <c r="AHN10" s="156"/>
      <c r="AHO10" s="156"/>
      <c r="AHP10" s="156"/>
      <c r="AHQ10" s="156"/>
      <c r="AHR10" s="156"/>
      <c r="AHS10" s="156"/>
      <c r="AHT10" s="156"/>
      <c r="AHU10" s="156"/>
      <c r="AHV10" s="156"/>
      <c r="AHW10" s="156"/>
      <c r="AHX10" s="156"/>
      <c r="AHY10" s="156"/>
      <c r="AHZ10" s="156"/>
      <c r="AIA10" s="156"/>
      <c r="AIB10" s="156"/>
      <c r="AIC10" s="156"/>
      <c r="AID10" s="156"/>
      <c r="AIE10" s="156"/>
      <c r="AIF10" s="156"/>
      <c r="AIG10" s="156"/>
      <c r="AIH10" s="156"/>
      <c r="AII10" s="156"/>
      <c r="AIJ10" s="156"/>
      <c r="AIK10" s="156"/>
      <c r="AIL10" s="156"/>
      <c r="AIM10" s="156"/>
      <c r="AIN10" s="156"/>
      <c r="AIO10" s="156"/>
      <c r="AIP10" s="156"/>
      <c r="AIQ10" s="156"/>
      <c r="AIR10" s="156"/>
      <c r="AIS10" s="156"/>
      <c r="AIT10" s="156"/>
      <c r="AIU10" s="156"/>
      <c r="AIV10" s="156"/>
      <c r="AIW10" s="156"/>
      <c r="AIX10" s="156"/>
      <c r="AIY10" s="156"/>
      <c r="AIZ10" s="156"/>
      <c r="AJA10" s="156"/>
      <c r="AJB10" s="156"/>
      <c r="AJC10" s="156"/>
      <c r="AJD10" s="156"/>
      <c r="AJE10" s="156"/>
      <c r="AJF10" s="156"/>
      <c r="AJG10" s="156"/>
      <c r="AJH10" s="156"/>
      <c r="AJI10" s="156"/>
      <c r="AJJ10" s="156"/>
      <c r="AJK10" s="156"/>
      <c r="AJL10" s="156"/>
      <c r="AJM10" s="156"/>
      <c r="AJN10" s="156"/>
      <c r="AJO10" s="156"/>
      <c r="AJP10" s="156"/>
      <c r="AJQ10" s="156"/>
      <c r="AJR10" s="156"/>
      <c r="AJS10" s="156"/>
      <c r="AJT10" s="156"/>
      <c r="AJU10" s="156"/>
      <c r="AJV10" s="156"/>
      <c r="AJW10" s="156"/>
      <c r="AJX10" s="156"/>
      <c r="AJY10" s="156"/>
      <c r="AJZ10" s="156"/>
      <c r="AKA10" s="156"/>
      <c r="AKB10" s="156"/>
      <c r="AKC10" s="156"/>
      <c r="AKD10" s="156"/>
      <c r="AKE10" s="156"/>
      <c r="AKF10" s="156"/>
      <c r="AKG10" s="156"/>
      <c r="AKH10" s="156"/>
      <c r="AKI10" s="156"/>
      <c r="AKJ10" s="156"/>
      <c r="AKK10" s="156"/>
      <c r="AKL10" s="156"/>
      <c r="AKM10" s="156"/>
      <c r="AKN10" s="156"/>
      <c r="AKO10" s="156"/>
      <c r="AKP10" s="156"/>
      <c r="AKQ10" s="156"/>
      <c r="AKR10" s="156"/>
      <c r="AKS10" s="156"/>
      <c r="AKT10" s="156"/>
      <c r="AKU10" s="156"/>
      <c r="AKV10" s="156"/>
      <c r="AKW10" s="156"/>
      <c r="AKX10" s="156"/>
      <c r="AKY10" s="156"/>
      <c r="AKZ10" s="156"/>
      <c r="ALA10" s="156"/>
      <c r="ALB10" s="156"/>
      <c r="ALC10" s="156"/>
      <c r="ALD10" s="156"/>
      <c r="ALE10" s="156"/>
      <c r="ALF10" s="156"/>
      <c r="ALG10" s="156"/>
      <c r="ALH10" s="156"/>
      <c r="ALI10" s="156"/>
      <c r="ALJ10" s="156"/>
      <c r="ALK10" s="156"/>
      <c r="ALL10" s="156"/>
      <c r="ALM10" s="156"/>
      <c r="ALN10" s="156"/>
      <c r="ALO10" s="156"/>
      <c r="ALP10" s="156"/>
      <c r="ALQ10" s="156"/>
      <c r="ALR10" s="156"/>
      <c r="ALS10" s="156"/>
      <c r="ALT10" s="156"/>
      <c r="ALU10" s="156"/>
      <c r="ALV10" s="156"/>
      <c r="ALW10" s="156"/>
      <c r="ALX10" s="156"/>
      <c r="ALY10" s="156"/>
      <c r="ALZ10" s="156"/>
      <c r="AMA10" s="156"/>
      <c r="AMB10" s="156"/>
      <c r="AMC10" s="156"/>
      <c r="AMD10" s="156"/>
      <c r="AME10" s="156"/>
      <c r="AMF10" s="156"/>
      <c r="AMG10" s="156"/>
      <c r="AMH10" s="156"/>
      <c r="AMI10" s="156"/>
      <c r="AMJ10" s="156"/>
      <c r="AMK10" s="156"/>
      <c r="AML10" s="156"/>
      <c r="AMM10" s="156"/>
      <c r="AMN10" s="156"/>
      <c r="AMO10" s="156"/>
      <c r="AMP10" s="156"/>
      <c r="AMQ10" s="156"/>
      <c r="AMR10" s="156"/>
      <c r="AMS10" s="156"/>
      <c r="AMT10" s="156"/>
      <c r="AMU10" s="156"/>
      <c r="AMV10" s="156"/>
      <c r="AMW10" s="156"/>
      <c r="AMX10" s="156"/>
      <c r="AMY10" s="156"/>
      <c r="AMZ10" s="156"/>
      <c r="ANA10" s="156"/>
      <c r="ANB10" s="156"/>
      <c r="ANC10" s="156"/>
      <c r="AND10" s="156"/>
      <c r="ANE10" s="156"/>
      <c r="ANF10" s="156"/>
      <c r="ANG10" s="156"/>
      <c r="ANH10" s="156"/>
      <c r="ANI10" s="156"/>
      <c r="ANJ10" s="156"/>
      <c r="ANK10" s="156"/>
      <c r="ANL10" s="156"/>
      <c r="ANM10" s="156"/>
      <c r="ANN10" s="156"/>
      <c r="ANO10" s="156"/>
      <c r="ANP10" s="156"/>
      <c r="ANQ10" s="156"/>
      <c r="ANR10" s="156"/>
      <c r="ANS10" s="156"/>
      <c r="ANT10" s="156"/>
      <c r="ANU10" s="156"/>
      <c r="ANV10" s="156"/>
      <c r="ANW10" s="156"/>
      <c r="ANX10" s="156"/>
      <c r="ANY10" s="156"/>
      <c r="ANZ10" s="156"/>
      <c r="AOA10" s="156"/>
      <c r="AOB10" s="156"/>
      <c r="AOC10" s="156"/>
      <c r="AOD10" s="156"/>
      <c r="AOE10" s="156"/>
      <c r="AOF10" s="156"/>
      <c r="AOG10" s="156"/>
      <c r="AOH10" s="156"/>
      <c r="AOI10" s="156"/>
      <c r="AOJ10" s="156"/>
      <c r="AOK10" s="156"/>
      <c r="AOL10" s="156"/>
      <c r="AOM10" s="156"/>
      <c r="AON10" s="156"/>
      <c r="AOO10" s="156"/>
      <c r="AOP10" s="156"/>
      <c r="AOQ10" s="156"/>
      <c r="AOR10" s="156"/>
      <c r="AOS10" s="156"/>
      <c r="AOT10" s="156"/>
      <c r="AOU10" s="156"/>
      <c r="AOV10" s="156"/>
      <c r="AOW10" s="156"/>
      <c r="AOX10" s="156"/>
      <c r="AOY10" s="156"/>
      <c r="AOZ10" s="156"/>
      <c r="APA10" s="156"/>
      <c r="APB10" s="156"/>
      <c r="APC10" s="156"/>
      <c r="APD10" s="156"/>
      <c r="APE10" s="156"/>
      <c r="APF10" s="156"/>
      <c r="APG10" s="156"/>
      <c r="APH10" s="156"/>
      <c r="API10" s="156"/>
      <c r="APJ10" s="156"/>
      <c r="APK10" s="156"/>
      <c r="APL10" s="156"/>
      <c r="APM10" s="156"/>
      <c r="APN10" s="156"/>
      <c r="APO10" s="156"/>
      <c r="APP10" s="156"/>
      <c r="APQ10" s="156"/>
      <c r="APR10" s="156"/>
      <c r="APS10" s="156"/>
      <c r="APT10" s="156"/>
      <c r="APU10" s="156"/>
      <c r="APV10" s="156"/>
      <c r="APW10" s="156"/>
      <c r="APX10" s="156"/>
      <c r="APY10" s="156"/>
      <c r="APZ10" s="156"/>
      <c r="AQA10" s="156"/>
      <c r="AQB10" s="156"/>
      <c r="AQC10" s="156"/>
      <c r="AQD10" s="156"/>
      <c r="AQE10" s="156"/>
      <c r="AQF10" s="156"/>
      <c r="AQG10" s="156"/>
      <c r="AQH10" s="156"/>
      <c r="AQI10" s="156"/>
      <c r="AQJ10" s="156"/>
      <c r="AQK10" s="156"/>
      <c r="AQL10" s="156"/>
      <c r="AQM10" s="156"/>
      <c r="AQN10" s="156"/>
      <c r="AQO10" s="156"/>
      <c r="AQP10" s="156"/>
      <c r="AQQ10" s="156"/>
      <c r="AQR10" s="156"/>
      <c r="AQS10" s="156"/>
      <c r="AQT10" s="156"/>
      <c r="AQU10" s="156"/>
      <c r="AQV10" s="156"/>
      <c r="AQW10" s="156"/>
      <c r="AQX10" s="156"/>
      <c r="AQY10" s="156"/>
      <c r="AQZ10" s="156"/>
      <c r="ARA10" s="156"/>
      <c r="ARB10" s="156"/>
      <c r="ARC10" s="156"/>
      <c r="ARD10" s="156"/>
      <c r="ARE10" s="156"/>
      <c r="ARF10" s="156"/>
      <c r="ARG10" s="156"/>
      <c r="ARH10" s="156"/>
      <c r="ARI10" s="156"/>
      <c r="ARJ10" s="156"/>
      <c r="ARK10" s="156"/>
      <c r="ARL10" s="156"/>
      <c r="ARM10" s="156"/>
      <c r="ARN10" s="156"/>
      <c r="ARO10" s="156"/>
      <c r="ARP10" s="156"/>
      <c r="ARQ10" s="156"/>
      <c r="ARR10" s="156"/>
      <c r="ARS10" s="156"/>
      <c r="ART10" s="156"/>
      <c r="ARU10" s="156"/>
      <c r="ARV10" s="156"/>
      <c r="ARW10" s="156"/>
      <c r="ARX10" s="156"/>
      <c r="ARY10" s="156"/>
      <c r="ARZ10" s="156"/>
      <c r="ASA10" s="156"/>
      <c r="ASB10" s="156"/>
      <c r="ASC10" s="156"/>
      <c r="ASD10" s="156"/>
      <c r="ASE10" s="156"/>
      <c r="ASF10" s="156"/>
      <c r="ASG10" s="156"/>
      <c r="ASH10" s="156"/>
      <c r="ASI10" s="156"/>
      <c r="ASJ10" s="156"/>
      <c r="ASK10" s="156"/>
      <c r="ASL10" s="156"/>
      <c r="ASM10" s="156"/>
      <c r="ASN10" s="156"/>
      <c r="ASO10" s="156"/>
      <c r="ASP10" s="156"/>
      <c r="ASQ10" s="156"/>
      <c r="ASR10" s="156"/>
      <c r="ASS10" s="156"/>
      <c r="AST10" s="156"/>
      <c r="ASU10" s="156"/>
      <c r="ASV10" s="156"/>
      <c r="ASW10" s="156"/>
      <c r="ASX10" s="156"/>
      <c r="ASY10" s="156"/>
      <c r="ASZ10" s="156"/>
      <c r="ATA10" s="156"/>
      <c r="ATB10" s="156"/>
      <c r="ATC10" s="156"/>
      <c r="ATD10" s="156"/>
      <c r="ATE10" s="156"/>
      <c r="ATF10" s="156"/>
      <c r="ATG10" s="156"/>
      <c r="ATH10" s="156"/>
      <c r="ATI10" s="156"/>
      <c r="ATJ10" s="156"/>
      <c r="ATK10" s="156"/>
      <c r="ATL10" s="156"/>
      <c r="ATM10" s="156"/>
      <c r="ATN10" s="156"/>
      <c r="ATO10" s="156"/>
      <c r="ATP10" s="156"/>
      <c r="ATQ10" s="156"/>
      <c r="ATR10" s="156"/>
      <c r="ATS10" s="156"/>
      <c r="ATT10" s="156"/>
      <c r="ATU10" s="156"/>
      <c r="ATV10" s="156"/>
      <c r="ATW10" s="156"/>
      <c r="ATX10" s="156"/>
      <c r="ATY10" s="156"/>
      <c r="ATZ10" s="156"/>
      <c r="AUA10" s="156"/>
      <c r="AUB10" s="156"/>
      <c r="AUC10" s="156"/>
      <c r="AUD10" s="156"/>
      <c r="AUE10" s="156"/>
      <c r="AUF10" s="156"/>
      <c r="AUG10" s="156"/>
      <c r="AUH10" s="156"/>
      <c r="AUI10" s="156"/>
      <c r="AUJ10" s="156"/>
      <c r="AUK10" s="156"/>
      <c r="AUL10" s="156"/>
      <c r="AUM10" s="156"/>
      <c r="AUN10" s="156"/>
      <c r="AUO10" s="156"/>
      <c r="AUP10" s="156"/>
      <c r="AUQ10" s="156"/>
      <c r="AUR10" s="156"/>
      <c r="AUS10" s="156"/>
      <c r="AUT10" s="156"/>
      <c r="AUU10" s="156"/>
      <c r="AUV10" s="156"/>
      <c r="AUW10" s="156"/>
      <c r="AUX10" s="156"/>
      <c r="AUY10" s="156"/>
      <c r="AUZ10" s="156"/>
      <c r="AVA10" s="156"/>
      <c r="AVB10" s="156"/>
      <c r="AVC10" s="156"/>
      <c r="AVD10" s="156"/>
      <c r="AVE10" s="156"/>
      <c r="AVF10" s="156"/>
      <c r="AVG10" s="156"/>
      <c r="AVH10" s="156"/>
      <c r="AVI10" s="156"/>
      <c r="AVJ10" s="156"/>
      <c r="AVK10" s="156"/>
      <c r="AVL10" s="156"/>
      <c r="AVM10" s="156"/>
      <c r="AVN10" s="156"/>
      <c r="AVO10" s="156"/>
      <c r="AVP10" s="156"/>
      <c r="AVQ10" s="156"/>
      <c r="AVR10" s="156"/>
      <c r="AVS10" s="156"/>
      <c r="AVT10" s="156"/>
      <c r="AVU10" s="156"/>
      <c r="AVV10" s="156"/>
      <c r="AVW10" s="156"/>
      <c r="AVX10" s="156"/>
      <c r="AVY10" s="156"/>
      <c r="AVZ10" s="156"/>
      <c r="AWA10" s="156"/>
      <c r="AWB10" s="156"/>
      <c r="AWC10" s="156"/>
      <c r="AWD10" s="156"/>
      <c r="AWE10" s="156"/>
      <c r="AWF10" s="156"/>
      <c r="AWG10" s="156"/>
      <c r="AWH10" s="156"/>
      <c r="AWI10" s="156"/>
      <c r="AWJ10" s="156"/>
      <c r="AWK10" s="156"/>
      <c r="AWL10" s="156"/>
      <c r="AWM10" s="156"/>
      <c r="AWN10" s="156"/>
      <c r="AWO10" s="156"/>
      <c r="AWP10" s="156"/>
      <c r="AWQ10" s="156"/>
      <c r="AWR10" s="156"/>
      <c r="AWS10" s="156"/>
      <c r="AWT10" s="156"/>
      <c r="AWU10" s="156"/>
      <c r="AWV10" s="156"/>
      <c r="AWW10" s="156"/>
      <c r="AWX10" s="156"/>
      <c r="AWY10" s="156"/>
      <c r="AWZ10" s="156"/>
      <c r="AXA10" s="156"/>
      <c r="AXB10" s="156"/>
      <c r="AXC10" s="156"/>
      <c r="AXD10" s="156"/>
      <c r="AXE10" s="156"/>
      <c r="AXF10" s="156"/>
      <c r="AXG10" s="156"/>
      <c r="AXH10" s="156"/>
      <c r="AXI10" s="156"/>
      <c r="AXJ10" s="156"/>
      <c r="AXK10" s="156"/>
      <c r="AXL10" s="156"/>
      <c r="AXM10" s="156"/>
      <c r="AXN10" s="156"/>
      <c r="AXO10" s="156"/>
      <c r="AXP10" s="156"/>
      <c r="AXQ10" s="156"/>
      <c r="AXR10" s="156"/>
      <c r="AXS10" s="156"/>
      <c r="AXT10" s="156"/>
      <c r="AXU10" s="156"/>
      <c r="AXV10" s="156"/>
      <c r="AXW10" s="156"/>
      <c r="AXX10" s="156"/>
      <c r="AXY10" s="156"/>
      <c r="AXZ10" s="156"/>
      <c r="AYA10" s="156"/>
      <c r="AYB10" s="156"/>
      <c r="AYC10" s="156"/>
      <c r="AYD10" s="156"/>
      <c r="AYE10" s="156"/>
      <c r="AYF10" s="156"/>
      <c r="AYG10" s="156"/>
      <c r="AYH10" s="156"/>
      <c r="AYI10" s="156"/>
      <c r="AYJ10" s="156"/>
      <c r="AYK10" s="156"/>
      <c r="AYL10" s="156"/>
      <c r="AYM10" s="156"/>
      <c r="AYN10" s="156"/>
      <c r="AYO10" s="156"/>
      <c r="AYP10" s="156"/>
      <c r="AYQ10" s="156"/>
      <c r="AYR10" s="156"/>
      <c r="AYS10" s="156"/>
      <c r="AYT10" s="156"/>
      <c r="AYU10" s="156"/>
      <c r="AYV10" s="156"/>
      <c r="AYW10" s="156"/>
      <c r="AYX10" s="156"/>
      <c r="AYY10" s="156"/>
      <c r="AYZ10" s="156"/>
      <c r="AZA10" s="156"/>
      <c r="AZB10" s="156"/>
      <c r="AZC10" s="156"/>
      <c r="AZD10" s="156"/>
      <c r="AZE10" s="156"/>
      <c r="AZF10" s="156"/>
      <c r="AZG10" s="156"/>
      <c r="AZH10" s="156"/>
      <c r="AZI10" s="156"/>
      <c r="AZJ10" s="156"/>
      <c r="AZK10" s="156"/>
      <c r="AZL10" s="156"/>
      <c r="AZM10" s="156"/>
      <c r="AZN10" s="156"/>
      <c r="AZO10" s="156"/>
      <c r="AZP10" s="156"/>
      <c r="AZQ10" s="156"/>
      <c r="AZR10" s="156"/>
      <c r="AZS10" s="156"/>
      <c r="AZT10" s="156"/>
      <c r="AZU10" s="156"/>
      <c r="AZV10" s="156"/>
      <c r="AZW10" s="156"/>
      <c r="AZX10" s="156"/>
      <c r="AZY10" s="156"/>
      <c r="AZZ10" s="156"/>
      <c r="BAA10" s="156"/>
      <c r="BAB10" s="156"/>
      <c r="BAC10" s="156"/>
      <c r="BAD10" s="156"/>
      <c r="BAE10" s="156"/>
      <c r="BAF10" s="156"/>
      <c r="BAG10" s="156"/>
      <c r="BAH10" s="156"/>
      <c r="BAI10" s="156"/>
      <c r="BAJ10" s="156"/>
      <c r="BAK10" s="156"/>
      <c r="BAL10" s="156"/>
      <c r="BAM10" s="156"/>
      <c r="BAN10" s="156"/>
      <c r="BAO10" s="156"/>
      <c r="BAP10" s="156"/>
      <c r="BAQ10" s="156"/>
      <c r="BAR10" s="156"/>
      <c r="BAS10" s="156"/>
      <c r="BAT10" s="156"/>
      <c r="BAU10" s="156"/>
      <c r="BAV10" s="156"/>
      <c r="BAW10" s="156"/>
      <c r="BAX10" s="156"/>
      <c r="BAY10" s="156"/>
      <c r="BAZ10" s="156"/>
      <c r="BBA10" s="156"/>
      <c r="BBB10" s="156"/>
      <c r="BBC10" s="156"/>
      <c r="BBD10" s="156"/>
      <c r="BBE10" s="156"/>
      <c r="BBF10" s="156"/>
      <c r="BBG10" s="156"/>
      <c r="BBH10" s="156"/>
      <c r="BBI10" s="156"/>
      <c r="BBJ10" s="156"/>
      <c r="BBK10" s="156"/>
      <c r="BBL10" s="156"/>
      <c r="BBM10" s="156"/>
      <c r="BBN10" s="156"/>
      <c r="BBO10" s="156"/>
      <c r="BBP10" s="156"/>
      <c r="BBQ10" s="156"/>
      <c r="BBR10" s="156"/>
      <c r="BBS10" s="156"/>
      <c r="BBT10" s="156"/>
      <c r="BBU10" s="156"/>
      <c r="BBV10" s="156"/>
      <c r="BBW10" s="156"/>
      <c r="BBX10" s="156"/>
      <c r="BBY10" s="156"/>
      <c r="BBZ10" s="156"/>
      <c r="BCA10" s="156"/>
      <c r="BCB10" s="156"/>
      <c r="BCC10" s="156"/>
      <c r="BCD10" s="156"/>
      <c r="BCE10" s="156"/>
      <c r="BCF10" s="156"/>
      <c r="BCG10" s="156"/>
      <c r="BCH10" s="156"/>
      <c r="BCI10" s="156"/>
      <c r="BCJ10" s="156"/>
      <c r="BCK10" s="156"/>
      <c r="BCL10" s="156"/>
      <c r="BCM10" s="156"/>
      <c r="BCN10" s="156"/>
      <c r="BCO10" s="156"/>
      <c r="BCP10" s="156"/>
      <c r="BCQ10" s="156"/>
      <c r="BCR10" s="156"/>
      <c r="BCS10" s="156"/>
      <c r="BCT10" s="156"/>
      <c r="BCU10" s="156"/>
      <c r="BCV10" s="156"/>
      <c r="BCW10" s="156"/>
      <c r="BCX10" s="156"/>
      <c r="BCY10" s="156"/>
      <c r="BCZ10" s="156"/>
      <c r="BDA10" s="156"/>
      <c r="BDB10" s="156"/>
      <c r="BDC10" s="156"/>
      <c r="BDD10" s="156"/>
      <c r="BDE10" s="156"/>
      <c r="BDF10" s="156"/>
      <c r="BDG10" s="156"/>
      <c r="BDH10" s="156"/>
      <c r="BDI10" s="156"/>
      <c r="BDJ10" s="156"/>
      <c r="BDK10" s="156"/>
      <c r="BDL10" s="156"/>
      <c r="BDM10" s="156"/>
      <c r="BDN10" s="156"/>
      <c r="BDO10" s="156"/>
      <c r="BDP10" s="156"/>
      <c r="BDQ10" s="156"/>
      <c r="BDR10" s="156"/>
      <c r="BDS10" s="156"/>
      <c r="BDT10" s="156"/>
      <c r="BDU10" s="156"/>
      <c r="BDV10" s="156"/>
      <c r="BDW10" s="156"/>
      <c r="BDX10" s="156"/>
      <c r="BDY10" s="156"/>
      <c r="BDZ10" s="156"/>
      <c r="BEA10" s="156"/>
      <c r="BEB10" s="156"/>
      <c r="BEC10" s="156"/>
      <c r="BED10" s="156"/>
      <c r="BEE10" s="156"/>
      <c r="BEF10" s="156"/>
      <c r="BEG10" s="156"/>
      <c r="BEH10" s="156"/>
      <c r="BEI10" s="156"/>
      <c r="BEJ10" s="156"/>
      <c r="BEK10" s="156"/>
      <c r="BEL10" s="156"/>
      <c r="BEM10" s="156"/>
      <c r="BEN10" s="156"/>
      <c r="BEO10" s="156"/>
      <c r="BEP10" s="156"/>
      <c r="BEQ10" s="156"/>
      <c r="BER10" s="156"/>
      <c r="BES10" s="156"/>
      <c r="BET10" s="156"/>
      <c r="BEU10" s="156"/>
      <c r="BEV10" s="156"/>
      <c r="BEW10" s="156"/>
      <c r="BEX10" s="156"/>
      <c r="BEY10" s="156"/>
      <c r="BEZ10" s="156"/>
      <c r="BFA10" s="156"/>
      <c r="BFB10" s="156"/>
      <c r="BFC10" s="156"/>
      <c r="BFD10" s="156"/>
      <c r="BFE10" s="156"/>
      <c r="BFF10" s="156"/>
      <c r="BFG10" s="156"/>
      <c r="BFH10" s="156"/>
      <c r="BFI10" s="156"/>
      <c r="BFJ10" s="156"/>
      <c r="BFK10" s="156"/>
      <c r="BFL10" s="156"/>
      <c r="BFM10" s="156"/>
      <c r="BFN10" s="156"/>
      <c r="BFO10" s="156"/>
      <c r="BFP10" s="156"/>
      <c r="BFQ10" s="156"/>
      <c r="BFR10" s="156"/>
      <c r="BFS10" s="156"/>
      <c r="BFT10" s="156"/>
      <c r="BFU10" s="156"/>
      <c r="BFV10" s="156"/>
      <c r="BFW10" s="156"/>
      <c r="BFX10" s="156"/>
      <c r="BFY10" s="156"/>
      <c r="BFZ10" s="156"/>
      <c r="BGA10" s="156"/>
      <c r="BGB10" s="156"/>
      <c r="BGC10" s="156"/>
      <c r="BGD10" s="156"/>
      <c r="BGE10" s="156"/>
      <c r="BGF10" s="156"/>
      <c r="BGG10" s="156"/>
      <c r="BGH10" s="156"/>
      <c r="BGI10" s="156"/>
      <c r="BGJ10" s="156"/>
      <c r="BGK10" s="156"/>
      <c r="BGL10" s="156"/>
      <c r="BGM10" s="156"/>
      <c r="BGN10" s="156"/>
      <c r="BGO10" s="156"/>
      <c r="BGP10" s="156"/>
      <c r="BGQ10" s="156"/>
      <c r="BGR10" s="156"/>
      <c r="BGS10" s="156"/>
      <c r="BGT10" s="156"/>
      <c r="BGU10" s="156"/>
      <c r="BGV10" s="156"/>
      <c r="BGW10" s="156"/>
      <c r="BGX10" s="156"/>
      <c r="BGY10" s="156"/>
      <c r="BGZ10" s="156"/>
      <c r="BHA10" s="156"/>
      <c r="BHB10" s="156"/>
      <c r="BHC10" s="156"/>
      <c r="BHD10" s="156"/>
      <c r="BHE10" s="156"/>
      <c r="BHF10" s="156"/>
      <c r="BHG10" s="156"/>
      <c r="BHH10" s="156"/>
      <c r="BHI10" s="156"/>
      <c r="BHJ10" s="156"/>
      <c r="BHK10" s="156"/>
      <c r="BHL10" s="156"/>
      <c r="BHM10" s="156"/>
      <c r="BHN10" s="156"/>
      <c r="BHO10" s="156"/>
      <c r="BHP10" s="156"/>
      <c r="BHQ10" s="156"/>
      <c r="BHR10" s="156"/>
      <c r="BHS10" s="156"/>
      <c r="BHT10" s="156"/>
      <c r="BHU10" s="156"/>
      <c r="BHV10" s="156"/>
      <c r="BHW10" s="156"/>
      <c r="BHX10" s="156"/>
      <c r="BHY10" s="156"/>
      <c r="BHZ10" s="156"/>
      <c r="BIA10" s="156"/>
      <c r="BIB10" s="156"/>
      <c r="BIC10" s="156"/>
      <c r="BID10" s="156"/>
      <c r="BIE10" s="156"/>
      <c r="BIF10" s="156"/>
      <c r="BIG10" s="156"/>
      <c r="BIH10" s="156"/>
      <c r="BII10" s="156"/>
      <c r="BIJ10" s="156"/>
      <c r="BIK10" s="156"/>
      <c r="BIL10" s="156"/>
      <c r="BIM10" s="156"/>
      <c r="BIN10" s="156"/>
      <c r="BIO10" s="156"/>
      <c r="BIP10" s="156"/>
      <c r="BIQ10" s="156"/>
      <c r="BIR10" s="156"/>
      <c r="BIS10" s="156"/>
      <c r="BIT10" s="156"/>
      <c r="BIU10" s="156"/>
      <c r="BIV10" s="156"/>
      <c r="BIW10" s="156"/>
      <c r="BIX10" s="156"/>
      <c r="BIY10" s="156"/>
      <c r="BIZ10" s="156"/>
      <c r="BJA10" s="156"/>
      <c r="BJB10" s="156"/>
      <c r="BJC10" s="156"/>
      <c r="BJD10" s="156"/>
      <c r="BJE10" s="156"/>
      <c r="BJF10" s="156"/>
      <c r="BJG10" s="156"/>
      <c r="BJH10" s="156"/>
      <c r="BJI10" s="156"/>
      <c r="BJJ10" s="156"/>
      <c r="BJK10" s="156"/>
      <c r="BJL10" s="156"/>
      <c r="BJM10" s="156"/>
      <c r="BJN10" s="156"/>
      <c r="BJO10" s="156"/>
      <c r="BJP10" s="156"/>
      <c r="BJQ10" s="156"/>
      <c r="BJR10" s="156"/>
      <c r="BJS10" s="156"/>
      <c r="BJT10" s="156"/>
      <c r="BJU10" s="156"/>
      <c r="BJV10" s="156"/>
      <c r="BJW10" s="156"/>
      <c r="BJX10" s="156"/>
      <c r="BJY10" s="156"/>
      <c r="BJZ10" s="156"/>
      <c r="BKA10" s="156"/>
      <c r="BKB10" s="156"/>
      <c r="BKC10" s="156"/>
      <c r="BKD10" s="156"/>
      <c r="BKE10" s="156"/>
      <c r="BKF10" s="156"/>
      <c r="BKG10" s="156"/>
      <c r="BKH10" s="156"/>
      <c r="BKI10" s="156"/>
      <c r="BKJ10" s="156"/>
      <c r="BKK10" s="156"/>
      <c r="BKL10" s="156"/>
      <c r="BKM10" s="156"/>
      <c r="BKN10" s="156"/>
      <c r="BKO10" s="156"/>
      <c r="BKP10" s="156"/>
      <c r="BKQ10" s="156"/>
      <c r="BKR10" s="156"/>
      <c r="BKS10" s="156"/>
      <c r="BKT10" s="156"/>
      <c r="BKU10" s="156"/>
      <c r="BKV10" s="156"/>
      <c r="BKW10" s="156"/>
      <c r="BKX10" s="156"/>
      <c r="BKY10" s="156"/>
      <c r="BKZ10" s="156"/>
      <c r="BLA10" s="156"/>
      <c r="BLB10" s="156"/>
      <c r="BLC10" s="156"/>
      <c r="BLD10" s="156"/>
      <c r="BLE10" s="156"/>
      <c r="BLF10" s="156"/>
      <c r="BLG10" s="156"/>
      <c r="BLH10" s="156"/>
      <c r="BLI10" s="156"/>
      <c r="BLJ10" s="156"/>
      <c r="BLK10" s="156"/>
      <c r="BLL10" s="156"/>
      <c r="BLM10" s="156"/>
      <c r="BLN10" s="156"/>
      <c r="BLO10" s="156"/>
      <c r="BLP10" s="156"/>
      <c r="BLQ10" s="156"/>
      <c r="BLR10" s="156"/>
      <c r="BLS10" s="156"/>
      <c r="BLT10" s="156"/>
      <c r="BLU10" s="156"/>
      <c r="BLV10" s="156"/>
      <c r="BLW10" s="156"/>
      <c r="BLX10" s="156"/>
      <c r="BLY10" s="156"/>
      <c r="BLZ10" s="156"/>
      <c r="BMA10" s="156"/>
      <c r="BMB10" s="156"/>
      <c r="BMC10" s="156"/>
      <c r="BMD10" s="156"/>
      <c r="BME10" s="156"/>
      <c r="BMF10" s="156"/>
      <c r="BMG10" s="156"/>
      <c r="BMH10" s="156"/>
      <c r="BMI10" s="156"/>
      <c r="BMJ10" s="156"/>
      <c r="BMK10" s="156"/>
      <c r="BML10" s="156"/>
      <c r="BMM10" s="156"/>
      <c r="BMN10" s="156"/>
      <c r="BMO10" s="156"/>
      <c r="BMP10" s="156"/>
      <c r="BMQ10" s="156"/>
      <c r="BMR10" s="156"/>
      <c r="BMS10" s="156"/>
      <c r="BMT10" s="156"/>
      <c r="BMU10" s="156"/>
      <c r="BMV10" s="156"/>
      <c r="BMW10" s="156"/>
      <c r="BMX10" s="156"/>
      <c r="BMY10" s="156"/>
      <c r="BMZ10" s="156"/>
      <c r="BNA10" s="156"/>
      <c r="BNB10" s="156"/>
      <c r="BNC10" s="156"/>
      <c r="BND10" s="156"/>
      <c r="BNE10" s="156"/>
      <c r="BNF10" s="156"/>
      <c r="BNG10" s="156"/>
      <c r="BNH10" s="156"/>
      <c r="BNI10" s="156"/>
      <c r="BNJ10" s="156"/>
      <c r="BNK10" s="156"/>
      <c r="BNL10" s="156"/>
      <c r="BNM10" s="156"/>
      <c r="BNN10" s="156"/>
      <c r="BNO10" s="156"/>
      <c r="BNP10" s="156"/>
      <c r="BNQ10" s="156"/>
      <c r="BNR10" s="156"/>
      <c r="BNS10" s="156"/>
      <c r="BNT10" s="156"/>
      <c r="BNU10" s="156"/>
      <c r="BNV10" s="156"/>
      <c r="BNW10" s="156"/>
      <c r="BNX10" s="156"/>
      <c r="BNY10" s="156"/>
      <c r="BNZ10" s="156"/>
      <c r="BOA10" s="156"/>
      <c r="BOB10" s="156"/>
      <c r="BOC10" s="156"/>
      <c r="BOD10" s="156"/>
      <c r="BOE10" s="156"/>
      <c r="BOF10" s="156"/>
      <c r="BOG10" s="156"/>
      <c r="BOH10" s="156"/>
      <c r="BOI10" s="156"/>
      <c r="BOJ10" s="156"/>
      <c r="BOK10" s="156"/>
      <c r="BOL10" s="156"/>
      <c r="BOM10" s="156"/>
      <c r="BON10" s="156"/>
      <c r="BOO10" s="156"/>
      <c r="BOP10" s="156"/>
      <c r="BOQ10" s="156"/>
      <c r="BOR10" s="156"/>
      <c r="BOS10" s="156"/>
      <c r="BOT10" s="156"/>
      <c r="BOU10" s="156"/>
      <c r="BOV10" s="156"/>
      <c r="BOW10" s="156"/>
      <c r="BOX10" s="156"/>
      <c r="BOY10" s="156"/>
      <c r="BOZ10" s="156"/>
      <c r="BPA10" s="156"/>
      <c r="BPB10" s="156"/>
      <c r="BPC10" s="156"/>
      <c r="BPD10" s="156"/>
      <c r="BPE10" s="156"/>
      <c r="BPF10" s="156"/>
      <c r="BPG10" s="156"/>
      <c r="BPH10" s="156"/>
      <c r="BPI10" s="156"/>
      <c r="BPJ10" s="156"/>
      <c r="BPK10" s="156"/>
      <c r="BPL10" s="156"/>
      <c r="BPM10" s="156"/>
      <c r="BPN10" s="156"/>
      <c r="BPO10" s="156"/>
      <c r="BPP10" s="156"/>
      <c r="BPQ10" s="156"/>
      <c r="BPR10" s="156"/>
      <c r="BPS10" s="156"/>
      <c r="BPT10" s="156"/>
      <c r="BPU10" s="156"/>
      <c r="BPV10" s="156"/>
      <c r="BPW10" s="156"/>
      <c r="BPX10" s="156"/>
      <c r="BPY10" s="156"/>
      <c r="BPZ10" s="156"/>
      <c r="BQA10" s="156"/>
      <c r="BQB10" s="156"/>
      <c r="BQC10" s="156"/>
      <c r="BQD10" s="156"/>
      <c r="BQE10" s="156"/>
      <c r="BQF10" s="156"/>
      <c r="BQG10" s="156"/>
      <c r="BQH10" s="156"/>
      <c r="BQI10" s="156"/>
      <c r="BQJ10" s="156"/>
      <c r="BQK10" s="156"/>
      <c r="BQL10" s="156"/>
      <c r="BQM10" s="156"/>
      <c r="BQN10" s="156"/>
      <c r="BQO10" s="156"/>
      <c r="BQP10" s="156"/>
      <c r="BQQ10" s="156"/>
      <c r="BQR10" s="156"/>
      <c r="BQS10" s="156"/>
      <c r="BQT10" s="156"/>
      <c r="BQU10" s="156"/>
      <c r="BQV10" s="156"/>
      <c r="BQW10" s="156"/>
      <c r="BQX10" s="156"/>
      <c r="BQY10" s="156"/>
      <c r="BQZ10" s="156"/>
      <c r="BRA10" s="156"/>
      <c r="BRB10" s="156"/>
      <c r="BRC10" s="156"/>
      <c r="BRD10" s="156"/>
      <c r="BRE10" s="156"/>
      <c r="BRF10" s="156"/>
      <c r="BRG10" s="156"/>
      <c r="BRH10" s="156"/>
      <c r="BRI10" s="156"/>
      <c r="BRJ10" s="156"/>
      <c r="BRK10" s="156"/>
      <c r="BRL10" s="156"/>
      <c r="BRM10" s="156"/>
      <c r="BRN10" s="156"/>
      <c r="BRO10" s="156"/>
      <c r="BRP10" s="156"/>
      <c r="BRQ10" s="156"/>
      <c r="BRR10" s="156"/>
      <c r="BRS10" s="156"/>
      <c r="BRT10" s="156"/>
      <c r="BRU10" s="156"/>
      <c r="BRV10" s="156"/>
      <c r="BRW10" s="156"/>
      <c r="BRX10" s="156"/>
      <c r="BRY10" s="156"/>
      <c r="BRZ10" s="156"/>
      <c r="BSA10" s="156"/>
      <c r="BSB10" s="156"/>
      <c r="BSC10" s="156"/>
      <c r="BSD10" s="156"/>
      <c r="BSE10" s="156"/>
      <c r="BSF10" s="156"/>
      <c r="BSG10" s="156"/>
      <c r="BSH10" s="156"/>
      <c r="BSI10" s="156"/>
      <c r="BSJ10" s="156"/>
      <c r="BSK10" s="156"/>
      <c r="BSL10" s="156"/>
      <c r="BSM10" s="156"/>
      <c r="BSN10" s="156"/>
      <c r="BSO10" s="156"/>
      <c r="BSP10" s="156"/>
      <c r="BSQ10" s="156"/>
      <c r="BSR10" s="156"/>
      <c r="BSS10" s="156"/>
      <c r="BST10" s="156"/>
      <c r="BSU10" s="156"/>
      <c r="BSV10" s="156"/>
      <c r="BSW10" s="156"/>
      <c r="BSX10" s="156"/>
      <c r="BSY10" s="156"/>
      <c r="BSZ10" s="156"/>
      <c r="BTA10" s="156"/>
      <c r="BTB10" s="156"/>
      <c r="BTC10" s="156"/>
      <c r="BTD10" s="156"/>
      <c r="BTE10" s="156"/>
      <c r="BTF10" s="156"/>
      <c r="BTG10" s="156"/>
      <c r="BTH10" s="156"/>
      <c r="BTI10" s="156"/>
      <c r="BTJ10" s="156"/>
      <c r="BTK10" s="156"/>
      <c r="BTL10" s="156"/>
      <c r="BTM10" s="156"/>
      <c r="BTN10" s="156"/>
      <c r="BTO10" s="156"/>
      <c r="BTP10" s="156"/>
      <c r="BTQ10" s="156"/>
      <c r="BTR10" s="156"/>
      <c r="BTS10" s="156"/>
      <c r="BTT10" s="156"/>
      <c r="BTU10" s="156"/>
      <c r="BTV10" s="156"/>
      <c r="BTW10" s="156"/>
      <c r="BTX10" s="156"/>
      <c r="BTY10" s="156"/>
      <c r="BTZ10" s="156"/>
      <c r="BUA10" s="156"/>
      <c r="BUB10" s="156"/>
      <c r="BUC10" s="156"/>
      <c r="BUD10" s="156"/>
      <c r="BUE10" s="156"/>
      <c r="BUF10" s="156"/>
      <c r="BUG10" s="156"/>
      <c r="BUH10" s="156"/>
      <c r="BUI10" s="156"/>
      <c r="BUJ10" s="156"/>
      <c r="BUK10" s="156"/>
      <c r="BUL10" s="156"/>
      <c r="BUM10" s="156"/>
      <c r="BUN10" s="156"/>
      <c r="BUO10" s="156"/>
      <c r="BUP10" s="156"/>
      <c r="BUQ10" s="156"/>
      <c r="BUR10" s="156"/>
      <c r="BUS10" s="156"/>
      <c r="BUT10" s="156"/>
      <c r="BUU10" s="156"/>
      <c r="BUV10" s="156"/>
      <c r="BUW10" s="156"/>
      <c r="BUX10" s="156"/>
      <c r="BUY10" s="156"/>
      <c r="BUZ10" s="156"/>
      <c r="BVA10" s="156"/>
      <c r="BVB10" s="156"/>
      <c r="BVC10" s="156"/>
      <c r="BVD10" s="156"/>
      <c r="BVE10" s="156"/>
      <c r="BVF10" s="156"/>
      <c r="BVG10" s="156"/>
      <c r="BVH10" s="156"/>
      <c r="BVI10" s="156"/>
      <c r="BVJ10" s="156"/>
      <c r="BVK10" s="156"/>
      <c r="BVL10" s="156"/>
      <c r="BVM10" s="156"/>
      <c r="BVN10" s="156"/>
      <c r="BVO10" s="156"/>
      <c r="BVP10" s="156"/>
      <c r="BVQ10" s="156"/>
      <c r="BVR10" s="156"/>
      <c r="BVS10" s="156"/>
      <c r="BVT10" s="156"/>
      <c r="BVU10" s="156"/>
      <c r="BVV10" s="156"/>
      <c r="BVW10" s="156"/>
      <c r="BVX10" s="156"/>
      <c r="BVY10" s="156"/>
      <c r="BVZ10" s="156"/>
      <c r="BWA10" s="156"/>
      <c r="BWB10" s="156"/>
      <c r="BWC10" s="156"/>
      <c r="BWD10" s="156"/>
      <c r="BWE10" s="156"/>
      <c r="BWF10" s="156"/>
      <c r="BWG10" s="156"/>
      <c r="BWH10" s="156"/>
      <c r="BWI10" s="156"/>
      <c r="BWJ10" s="156"/>
      <c r="BWK10" s="156"/>
      <c r="BWL10" s="156"/>
      <c r="BWM10" s="156"/>
      <c r="BWN10" s="156"/>
      <c r="BWO10" s="156"/>
      <c r="BWP10" s="156"/>
      <c r="BWQ10" s="156"/>
      <c r="BWR10" s="156"/>
      <c r="BWS10" s="156"/>
      <c r="BWT10" s="156"/>
      <c r="BWU10" s="156"/>
      <c r="BWV10" s="156"/>
      <c r="BWW10" s="156"/>
      <c r="BWX10" s="156"/>
      <c r="BWY10" s="156"/>
      <c r="BWZ10" s="156"/>
      <c r="BXA10" s="156"/>
      <c r="BXB10" s="156"/>
      <c r="BXC10" s="156"/>
      <c r="BXD10" s="156"/>
      <c r="BXE10" s="156"/>
      <c r="BXF10" s="156"/>
      <c r="BXG10" s="156"/>
      <c r="BXH10" s="156"/>
      <c r="BXI10" s="156"/>
      <c r="BXJ10" s="156"/>
      <c r="BXK10" s="156"/>
      <c r="BXL10" s="156"/>
      <c r="BXM10" s="156"/>
      <c r="BXN10" s="156"/>
      <c r="BXO10" s="156"/>
      <c r="BXP10" s="156"/>
      <c r="BXQ10" s="156"/>
      <c r="BXR10" s="156"/>
      <c r="BXS10" s="156"/>
      <c r="BXT10" s="156"/>
      <c r="BXU10" s="156"/>
      <c r="BXV10" s="156"/>
      <c r="BXW10" s="156"/>
      <c r="BXX10" s="156"/>
      <c r="BXY10" s="156"/>
      <c r="BXZ10" s="156"/>
      <c r="BYA10" s="156"/>
      <c r="BYB10" s="156"/>
      <c r="BYC10" s="156"/>
      <c r="BYD10" s="156"/>
      <c r="BYE10" s="156"/>
      <c r="BYF10" s="156"/>
      <c r="BYG10" s="156"/>
      <c r="BYH10" s="156"/>
      <c r="BYI10" s="156"/>
      <c r="BYJ10" s="156"/>
      <c r="BYK10" s="156"/>
      <c r="BYL10" s="156"/>
      <c r="BYM10" s="156"/>
      <c r="BYN10" s="156"/>
      <c r="BYO10" s="156"/>
      <c r="BYP10" s="156"/>
      <c r="BYQ10" s="156"/>
      <c r="BYR10" s="156"/>
      <c r="BYS10" s="156"/>
      <c r="BYT10" s="156"/>
      <c r="BYU10" s="156"/>
      <c r="BYV10" s="156"/>
      <c r="BYW10" s="156"/>
      <c r="BYX10" s="156"/>
      <c r="BYY10" s="156"/>
      <c r="BYZ10" s="156"/>
      <c r="BZA10" s="156"/>
      <c r="BZB10" s="156"/>
      <c r="BZC10" s="156"/>
      <c r="BZD10" s="156"/>
      <c r="BZE10" s="156"/>
      <c r="BZF10" s="156"/>
      <c r="BZG10" s="156"/>
      <c r="BZH10" s="156"/>
      <c r="BZI10" s="156"/>
      <c r="BZJ10" s="156"/>
      <c r="BZK10" s="156"/>
      <c r="BZL10" s="156"/>
      <c r="BZM10" s="156"/>
      <c r="BZN10" s="156"/>
      <c r="BZO10" s="156"/>
      <c r="BZP10" s="156"/>
      <c r="BZQ10" s="156"/>
      <c r="BZR10" s="156"/>
      <c r="BZS10" s="156"/>
      <c r="BZT10" s="156"/>
      <c r="BZU10" s="156"/>
      <c r="BZV10" s="156"/>
      <c r="BZW10" s="156"/>
      <c r="BZX10" s="156"/>
      <c r="BZY10" s="156"/>
      <c r="BZZ10" s="156"/>
      <c r="CAA10" s="156"/>
      <c r="CAB10" s="156"/>
      <c r="CAC10" s="156"/>
      <c r="CAD10" s="156"/>
      <c r="CAE10" s="156"/>
      <c r="CAF10" s="156"/>
      <c r="CAG10" s="156"/>
      <c r="CAH10" s="156"/>
      <c r="CAI10" s="156"/>
      <c r="CAJ10" s="156"/>
      <c r="CAK10" s="156"/>
      <c r="CAL10" s="156"/>
      <c r="CAM10" s="156"/>
      <c r="CAN10" s="156"/>
      <c r="CAO10" s="156"/>
      <c r="CAP10" s="156"/>
      <c r="CAQ10" s="156"/>
      <c r="CAR10" s="156"/>
      <c r="CAS10" s="156"/>
      <c r="CAT10" s="156"/>
      <c r="CAU10" s="156"/>
      <c r="CAV10" s="156"/>
      <c r="CAW10" s="156"/>
      <c r="CAX10" s="156"/>
      <c r="CAY10" s="156"/>
      <c r="CAZ10" s="156"/>
      <c r="CBA10" s="156"/>
      <c r="CBB10" s="156"/>
      <c r="CBC10" s="156"/>
      <c r="CBD10" s="156"/>
      <c r="CBE10" s="156"/>
      <c r="CBF10" s="156"/>
      <c r="CBG10" s="156"/>
      <c r="CBH10" s="156"/>
      <c r="CBI10" s="156"/>
      <c r="CBJ10" s="156"/>
      <c r="CBK10" s="156"/>
      <c r="CBL10" s="156"/>
      <c r="CBM10" s="156"/>
      <c r="CBN10" s="156"/>
      <c r="CBO10" s="156"/>
      <c r="CBP10" s="156"/>
      <c r="CBQ10" s="156"/>
      <c r="CBR10" s="156"/>
      <c r="CBS10" s="156"/>
      <c r="CBT10" s="156"/>
      <c r="CBU10" s="156"/>
      <c r="CBV10" s="156"/>
      <c r="CBW10" s="156"/>
      <c r="CBX10" s="156"/>
      <c r="CBY10" s="156"/>
      <c r="CBZ10" s="156"/>
      <c r="CCA10" s="156"/>
      <c r="CCB10" s="156"/>
      <c r="CCC10" s="156"/>
      <c r="CCD10" s="156"/>
      <c r="CCE10" s="156"/>
      <c r="CCF10" s="156"/>
      <c r="CCG10" s="156"/>
      <c r="CCH10" s="156"/>
      <c r="CCI10" s="156"/>
      <c r="CCJ10" s="156"/>
      <c r="CCK10" s="156"/>
      <c r="CCL10" s="156"/>
      <c r="CCM10" s="156"/>
      <c r="CCN10" s="156"/>
      <c r="CCO10" s="156"/>
      <c r="CCP10" s="156"/>
      <c r="CCQ10" s="156"/>
      <c r="CCR10" s="156"/>
      <c r="CCS10" s="156"/>
      <c r="CCT10" s="156"/>
      <c r="CCU10" s="156"/>
      <c r="CCV10" s="156"/>
      <c r="CCW10" s="156"/>
      <c r="CCX10" s="156"/>
      <c r="CCY10" s="156"/>
      <c r="CCZ10" s="156"/>
      <c r="CDA10" s="156"/>
      <c r="CDB10" s="156"/>
      <c r="CDC10" s="156"/>
      <c r="CDD10" s="156"/>
      <c r="CDE10" s="156"/>
      <c r="CDF10" s="156"/>
      <c r="CDG10" s="156"/>
      <c r="CDH10" s="156"/>
      <c r="CDI10" s="156"/>
      <c r="CDJ10" s="156"/>
      <c r="CDK10" s="156"/>
      <c r="CDL10" s="156"/>
      <c r="CDM10" s="156"/>
      <c r="CDN10" s="156"/>
      <c r="CDO10" s="156"/>
      <c r="CDP10" s="156"/>
      <c r="CDQ10" s="156"/>
      <c r="CDR10" s="156"/>
      <c r="CDS10" s="156"/>
      <c r="CDT10" s="156"/>
      <c r="CDU10" s="156"/>
      <c r="CDV10" s="156"/>
      <c r="CDW10" s="156"/>
      <c r="CDX10" s="156"/>
      <c r="CDY10" s="156"/>
      <c r="CDZ10" s="156"/>
      <c r="CEA10" s="156"/>
      <c r="CEB10" s="156"/>
      <c r="CEC10" s="156"/>
      <c r="CED10" s="156"/>
      <c r="CEE10" s="156"/>
      <c r="CEF10" s="156"/>
      <c r="CEG10" s="156"/>
      <c r="CEH10" s="156"/>
      <c r="CEI10" s="156"/>
      <c r="CEJ10" s="156"/>
      <c r="CEK10" s="156"/>
      <c r="CEL10" s="156"/>
      <c r="CEM10" s="156"/>
      <c r="CEN10" s="156"/>
      <c r="CEO10" s="156"/>
      <c r="CEP10" s="156"/>
      <c r="CEQ10" s="156"/>
      <c r="CER10" s="156"/>
      <c r="CES10" s="156"/>
      <c r="CET10" s="156"/>
      <c r="CEU10" s="156"/>
      <c r="CEV10" s="156"/>
      <c r="CEW10" s="156"/>
      <c r="CEX10" s="156"/>
      <c r="CEY10" s="156"/>
      <c r="CEZ10" s="156"/>
      <c r="CFA10" s="156"/>
      <c r="CFB10" s="156"/>
      <c r="CFC10" s="156"/>
      <c r="CFD10" s="156"/>
      <c r="CFE10" s="156"/>
      <c r="CFF10" s="156"/>
      <c r="CFG10" s="156"/>
      <c r="CFH10" s="156"/>
      <c r="CFI10" s="156"/>
      <c r="CFJ10" s="156"/>
      <c r="CFK10" s="156"/>
      <c r="CFL10" s="156"/>
      <c r="CFM10" s="156"/>
      <c r="CFN10" s="156"/>
      <c r="CFO10" s="156"/>
      <c r="CFP10" s="156"/>
      <c r="CFQ10" s="156"/>
      <c r="CFR10" s="156"/>
      <c r="CFS10" s="156"/>
      <c r="CFT10" s="156"/>
      <c r="CFU10" s="156"/>
      <c r="CFV10" s="156"/>
      <c r="CFW10" s="156"/>
      <c r="CFX10" s="156"/>
      <c r="CFY10" s="156"/>
      <c r="CFZ10" s="156"/>
      <c r="CGA10" s="156"/>
      <c r="CGB10" s="156"/>
      <c r="CGC10" s="156"/>
      <c r="CGD10" s="156"/>
      <c r="CGE10" s="156"/>
      <c r="CGF10" s="156"/>
      <c r="CGG10" s="156"/>
      <c r="CGH10" s="156"/>
      <c r="CGI10" s="156"/>
      <c r="CGJ10" s="156"/>
      <c r="CGK10" s="156"/>
      <c r="CGL10" s="156"/>
      <c r="CGM10" s="156"/>
      <c r="CGN10" s="156"/>
      <c r="CGO10" s="156"/>
      <c r="CGP10" s="156"/>
      <c r="CGQ10" s="156"/>
      <c r="CGR10" s="156"/>
      <c r="CGS10" s="156"/>
      <c r="CGT10" s="156"/>
      <c r="CGU10" s="156"/>
      <c r="CGV10" s="156"/>
      <c r="CGW10" s="156"/>
      <c r="CGX10" s="156"/>
      <c r="CGY10" s="156"/>
      <c r="CGZ10" s="156"/>
      <c r="CHA10" s="156"/>
      <c r="CHB10" s="156"/>
      <c r="CHC10" s="156"/>
      <c r="CHD10" s="156"/>
      <c r="CHE10" s="156"/>
      <c r="CHF10" s="156"/>
      <c r="CHG10" s="156"/>
      <c r="CHH10" s="156"/>
      <c r="CHI10" s="156"/>
      <c r="CHJ10" s="156"/>
      <c r="CHK10" s="156"/>
      <c r="CHL10" s="156"/>
      <c r="CHM10" s="156"/>
      <c r="CHN10" s="156"/>
      <c r="CHO10" s="156"/>
      <c r="CHP10" s="156"/>
      <c r="CHQ10" s="156"/>
      <c r="CHR10" s="156"/>
      <c r="CHS10" s="156"/>
      <c r="CHT10" s="156"/>
      <c r="CHU10" s="156"/>
      <c r="CHV10" s="156"/>
      <c r="CHW10" s="156"/>
      <c r="CHX10" s="156"/>
      <c r="CHY10" s="156"/>
      <c r="CHZ10" s="156"/>
      <c r="CIA10" s="156"/>
      <c r="CIB10" s="156"/>
      <c r="CIC10" s="156"/>
      <c r="CID10" s="156"/>
      <c r="CIE10" s="156"/>
      <c r="CIF10" s="156"/>
      <c r="CIG10" s="156"/>
      <c r="CIH10" s="156"/>
      <c r="CII10" s="156"/>
      <c r="CIJ10" s="156"/>
      <c r="CIK10" s="156"/>
      <c r="CIL10" s="156"/>
      <c r="CIM10" s="156"/>
      <c r="CIN10" s="156"/>
      <c r="CIO10" s="156"/>
      <c r="CIP10" s="156"/>
      <c r="CIQ10" s="156"/>
      <c r="CIR10" s="156"/>
      <c r="CIS10" s="156"/>
      <c r="CIT10" s="156"/>
      <c r="CIU10" s="156"/>
      <c r="CIV10" s="156"/>
      <c r="CIW10" s="156"/>
      <c r="CIX10" s="156"/>
      <c r="CIY10" s="156"/>
      <c r="CIZ10" s="156"/>
      <c r="CJA10" s="156"/>
      <c r="CJB10" s="156"/>
      <c r="CJC10" s="156"/>
      <c r="CJD10" s="156"/>
      <c r="CJE10" s="156"/>
      <c r="CJF10" s="156"/>
      <c r="CJG10" s="156"/>
      <c r="CJH10" s="156"/>
      <c r="CJI10" s="156"/>
      <c r="CJJ10" s="156"/>
      <c r="CJK10" s="156"/>
      <c r="CJL10" s="156"/>
      <c r="CJM10" s="156"/>
      <c r="CJN10" s="156"/>
      <c r="CJO10" s="156"/>
      <c r="CJP10" s="156"/>
      <c r="CJQ10" s="156"/>
      <c r="CJR10" s="156"/>
      <c r="CJS10" s="156"/>
      <c r="CJT10" s="156"/>
      <c r="CJU10" s="156"/>
      <c r="CJV10" s="156"/>
      <c r="CJW10" s="156"/>
      <c r="CJX10" s="156"/>
      <c r="CJY10" s="156"/>
      <c r="CJZ10" s="156"/>
      <c r="CKA10" s="156"/>
      <c r="CKB10" s="156"/>
      <c r="CKC10" s="156"/>
      <c r="CKD10" s="156"/>
      <c r="CKE10" s="156"/>
      <c r="CKF10" s="156"/>
      <c r="CKG10" s="156"/>
      <c r="CKH10" s="156"/>
      <c r="CKI10" s="156"/>
      <c r="CKJ10" s="156"/>
      <c r="CKK10" s="156"/>
      <c r="CKL10" s="156"/>
      <c r="CKM10" s="156"/>
      <c r="CKN10" s="156"/>
      <c r="CKO10" s="156"/>
      <c r="CKP10" s="156"/>
      <c r="CKQ10" s="156"/>
      <c r="CKR10" s="156"/>
      <c r="CKS10" s="156"/>
      <c r="CKT10" s="156"/>
      <c r="CKU10" s="156"/>
      <c r="CKV10" s="156"/>
      <c r="CKW10" s="156"/>
      <c r="CKX10" s="156"/>
      <c r="CKY10" s="156"/>
      <c r="CKZ10" s="156"/>
      <c r="CLA10" s="156"/>
      <c r="CLB10" s="156"/>
      <c r="CLC10" s="156"/>
      <c r="CLD10" s="156"/>
      <c r="CLE10" s="156"/>
      <c r="CLF10" s="156"/>
      <c r="CLG10" s="156"/>
      <c r="CLH10" s="156"/>
      <c r="CLI10" s="156"/>
      <c r="CLJ10" s="156"/>
      <c r="CLK10" s="156"/>
      <c r="CLL10" s="156"/>
      <c r="CLM10" s="156"/>
      <c r="CLN10" s="156"/>
      <c r="CLO10" s="156"/>
      <c r="CLP10" s="156"/>
      <c r="CLQ10" s="156"/>
      <c r="CLR10" s="156"/>
      <c r="CLS10" s="156"/>
      <c r="CLT10" s="156"/>
      <c r="CLU10" s="156"/>
      <c r="CLV10" s="156"/>
      <c r="CLW10" s="156"/>
      <c r="CLX10" s="156"/>
      <c r="CLY10" s="156"/>
      <c r="CLZ10" s="156"/>
      <c r="CMA10" s="156"/>
      <c r="CMB10" s="156"/>
      <c r="CMC10" s="156"/>
      <c r="CMD10" s="156"/>
      <c r="CME10" s="156"/>
      <c r="CMF10" s="156"/>
      <c r="CMG10" s="156"/>
      <c r="CMH10" s="156"/>
      <c r="CMI10" s="156"/>
      <c r="CMJ10" s="156"/>
      <c r="CMK10" s="156"/>
      <c r="CML10" s="156"/>
      <c r="CMM10" s="156"/>
      <c r="CMN10" s="156"/>
      <c r="CMO10" s="156"/>
      <c r="CMP10" s="156"/>
      <c r="CMQ10" s="156"/>
      <c r="CMR10" s="156"/>
      <c r="CMS10" s="156"/>
      <c r="CMT10" s="156"/>
      <c r="CMU10" s="156"/>
      <c r="CMV10" s="156"/>
      <c r="CMW10" s="156"/>
      <c r="CMX10" s="156"/>
      <c r="CMY10" s="156"/>
      <c r="CMZ10" s="156"/>
      <c r="CNA10" s="156"/>
      <c r="CNB10" s="156"/>
      <c r="CNC10" s="156"/>
      <c r="CND10" s="156"/>
      <c r="CNE10" s="156"/>
      <c r="CNF10" s="156"/>
      <c r="CNG10" s="156"/>
      <c r="CNH10" s="156"/>
      <c r="CNI10" s="156"/>
      <c r="CNJ10" s="156"/>
      <c r="CNK10" s="156"/>
      <c r="CNL10" s="156"/>
      <c r="CNM10" s="156"/>
      <c r="CNN10" s="156"/>
      <c r="CNO10" s="156"/>
      <c r="CNP10" s="156"/>
      <c r="CNQ10" s="156"/>
      <c r="CNR10" s="156"/>
      <c r="CNS10" s="156"/>
      <c r="CNT10" s="156"/>
      <c r="CNU10" s="156"/>
      <c r="CNV10" s="156"/>
      <c r="CNW10" s="156"/>
      <c r="CNX10" s="156"/>
      <c r="CNY10" s="156"/>
      <c r="CNZ10" s="156"/>
      <c r="COA10" s="156"/>
      <c r="COB10" s="156"/>
      <c r="COC10" s="156"/>
      <c r="COD10" s="156"/>
      <c r="COE10" s="156"/>
      <c r="COF10" s="156"/>
      <c r="COG10" s="156"/>
      <c r="COH10" s="156"/>
      <c r="COI10" s="156"/>
      <c r="COJ10" s="156"/>
      <c r="COK10" s="156"/>
      <c r="COL10" s="156"/>
      <c r="COM10" s="156"/>
      <c r="CON10" s="156"/>
      <c r="COO10" s="156"/>
      <c r="COP10" s="156"/>
      <c r="COQ10" s="156"/>
      <c r="COR10" s="156"/>
      <c r="COS10" s="156"/>
      <c r="COT10" s="156"/>
      <c r="COU10" s="156"/>
      <c r="COV10" s="156"/>
      <c r="COW10" s="156"/>
      <c r="COX10" s="156"/>
      <c r="COY10" s="156"/>
      <c r="COZ10" s="156"/>
      <c r="CPA10" s="156"/>
      <c r="CPB10" s="156"/>
      <c r="CPC10" s="156"/>
      <c r="CPD10" s="156"/>
      <c r="CPE10" s="156"/>
      <c r="CPF10" s="156"/>
      <c r="CPG10" s="156"/>
      <c r="CPH10" s="156"/>
      <c r="CPI10" s="156"/>
      <c r="CPJ10" s="156"/>
      <c r="CPK10" s="156"/>
      <c r="CPL10" s="156"/>
      <c r="CPM10" s="156"/>
      <c r="CPN10" s="156"/>
      <c r="CPO10" s="156"/>
      <c r="CPP10" s="156"/>
      <c r="CPQ10" s="156"/>
      <c r="CPR10" s="156"/>
      <c r="CPS10" s="156"/>
      <c r="CPT10" s="156"/>
      <c r="CPU10" s="156"/>
      <c r="CPV10" s="156"/>
      <c r="CPW10" s="156"/>
      <c r="CPX10" s="156"/>
      <c r="CPY10" s="156"/>
      <c r="CPZ10" s="156"/>
      <c r="CQA10" s="156"/>
      <c r="CQB10" s="156"/>
      <c r="CQC10" s="156"/>
      <c r="CQD10" s="156"/>
      <c r="CQE10" s="156"/>
      <c r="CQF10" s="156"/>
      <c r="CQG10" s="156"/>
      <c r="CQH10" s="156"/>
      <c r="CQI10" s="156"/>
      <c r="CQJ10" s="156"/>
      <c r="CQK10" s="156"/>
      <c r="CQL10" s="156"/>
      <c r="CQM10" s="156"/>
      <c r="CQN10" s="156"/>
      <c r="CQO10" s="156"/>
      <c r="CQP10" s="156"/>
      <c r="CQQ10" s="156"/>
      <c r="CQR10" s="156"/>
      <c r="CQS10" s="156"/>
      <c r="CQT10" s="156"/>
      <c r="CQU10" s="156"/>
      <c r="CQV10" s="156"/>
      <c r="CQW10" s="156"/>
      <c r="CQX10" s="156"/>
      <c r="CQY10" s="156"/>
      <c r="CQZ10" s="156"/>
      <c r="CRA10" s="156"/>
      <c r="CRB10" s="156"/>
      <c r="CRC10" s="156"/>
      <c r="CRD10" s="156"/>
      <c r="CRE10" s="156"/>
      <c r="CRF10" s="156"/>
      <c r="CRG10" s="156"/>
      <c r="CRH10" s="156"/>
      <c r="CRI10" s="156"/>
      <c r="CRJ10" s="156"/>
      <c r="CRK10" s="156"/>
      <c r="CRL10" s="156"/>
      <c r="CRM10" s="156"/>
      <c r="CRN10" s="156"/>
      <c r="CRO10" s="156"/>
      <c r="CRP10" s="156"/>
      <c r="CRQ10" s="156"/>
      <c r="CRR10" s="156"/>
      <c r="CRS10" s="156"/>
      <c r="CRT10" s="156"/>
      <c r="CRU10" s="156"/>
      <c r="CRV10" s="156"/>
      <c r="CRW10" s="156"/>
      <c r="CRX10" s="156"/>
      <c r="CRY10" s="156"/>
      <c r="CRZ10" s="156"/>
      <c r="CSA10" s="156"/>
      <c r="CSB10" s="156"/>
      <c r="CSC10" s="156"/>
      <c r="CSD10" s="156"/>
      <c r="CSE10" s="156"/>
      <c r="CSF10" s="156"/>
      <c r="CSG10" s="156"/>
      <c r="CSH10" s="156"/>
      <c r="CSI10" s="156"/>
      <c r="CSJ10" s="156"/>
      <c r="CSK10" s="156"/>
      <c r="CSL10" s="156"/>
      <c r="CSM10" s="156"/>
      <c r="CSN10" s="156"/>
      <c r="CSO10" s="156"/>
      <c r="CSP10" s="156"/>
      <c r="CSQ10" s="156"/>
      <c r="CSR10" s="156"/>
      <c r="CSS10" s="156"/>
      <c r="CST10" s="156"/>
      <c r="CSU10" s="156"/>
      <c r="CSV10" s="156"/>
      <c r="CSW10" s="156"/>
      <c r="CSX10" s="156"/>
      <c r="CSY10" s="156"/>
      <c r="CSZ10" s="156"/>
      <c r="CTA10" s="156"/>
      <c r="CTB10" s="156"/>
      <c r="CTC10" s="156"/>
      <c r="CTD10" s="156"/>
      <c r="CTE10" s="156"/>
      <c r="CTF10" s="156"/>
      <c r="CTG10" s="156"/>
      <c r="CTH10" s="156"/>
      <c r="CTI10" s="156"/>
      <c r="CTJ10" s="156"/>
      <c r="CTK10" s="156"/>
      <c r="CTL10" s="156"/>
      <c r="CTM10" s="156"/>
      <c r="CTN10" s="156"/>
      <c r="CTO10" s="156"/>
      <c r="CTP10" s="156"/>
      <c r="CTQ10" s="156"/>
      <c r="CTR10" s="156"/>
      <c r="CTS10" s="156"/>
      <c r="CTT10" s="156"/>
      <c r="CTU10" s="156"/>
      <c r="CTV10" s="156"/>
      <c r="CTW10" s="156"/>
      <c r="CTX10" s="156"/>
      <c r="CTY10" s="156"/>
      <c r="CTZ10" s="156"/>
      <c r="CUA10" s="156"/>
      <c r="CUB10" s="156"/>
      <c r="CUC10" s="156"/>
      <c r="CUD10" s="156"/>
      <c r="CUE10" s="156"/>
      <c r="CUF10" s="156"/>
      <c r="CUG10" s="156"/>
      <c r="CUH10" s="156"/>
      <c r="CUI10" s="156"/>
      <c r="CUJ10" s="156"/>
      <c r="CUK10" s="156"/>
      <c r="CUL10" s="156"/>
      <c r="CUM10" s="156"/>
      <c r="CUN10" s="156"/>
      <c r="CUO10" s="156"/>
      <c r="CUP10" s="156"/>
      <c r="CUQ10" s="156"/>
      <c r="CUR10" s="156"/>
      <c r="CUS10" s="156"/>
      <c r="CUT10" s="156"/>
      <c r="CUU10" s="156"/>
      <c r="CUV10" s="156"/>
      <c r="CUW10" s="156"/>
      <c r="CUX10" s="156"/>
      <c r="CUY10" s="156"/>
      <c r="CUZ10" s="156"/>
      <c r="CVA10" s="156"/>
      <c r="CVB10" s="156"/>
      <c r="CVC10" s="156"/>
      <c r="CVD10" s="156"/>
      <c r="CVE10" s="156"/>
      <c r="CVF10" s="156"/>
      <c r="CVG10" s="156"/>
      <c r="CVH10" s="156"/>
      <c r="CVI10" s="156"/>
      <c r="CVJ10" s="156"/>
      <c r="CVK10" s="156"/>
      <c r="CVL10" s="156"/>
      <c r="CVM10" s="156"/>
      <c r="CVN10" s="156"/>
      <c r="CVO10" s="156"/>
      <c r="CVP10" s="156"/>
      <c r="CVQ10" s="156"/>
      <c r="CVR10" s="156"/>
      <c r="CVS10" s="156"/>
      <c r="CVT10" s="156"/>
      <c r="CVU10" s="156"/>
      <c r="CVV10" s="156"/>
      <c r="CVW10" s="156"/>
      <c r="CVX10" s="156"/>
      <c r="CVY10" s="156"/>
      <c r="CVZ10" s="156"/>
      <c r="CWA10" s="156"/>
      <c r="CWB10" s="156"/>
      <c r="CWC10" s="156"/>
      <c r="CWD10" s="156"/>
      <c r="CWE10" s="156"/>
      <c r="CWF10" s="156"/>
      <c r="CWG10" s="156"/>
      <c r="CWH10" s="156"/>
      <c r="CWI10" s="156"/>
      <c r="CWJ10" s="156"/>
      <c r="CWK10" s="156"/>
      <c r="CWL10" s="156"/>
      <c r="CWM10" s="156"/>
      <c r="CWN10" s="156"/>
      <c r="CWO10" s="156"/>
      <c r="CWP10" s="156"/>
      <c r="CWQ10" s="156"/>
      <c r="CWR10" s="156"/>
      <c r="CWS10" s="156"/>
      <c r="CWT10" s="156"/>
      <c r="CWU10" s="156"/>
      <c r="CWV10" s="156"/>
      <c r="CWW10" s="156"/>
      <c r="CWX10" s="156"/>
      <c r="CWY10" s="156"/>
      <c r="CWZ10" s="156"/>
      <c r="CXA10" s="156"/>
      <c r="CXB10" s="156"/>
      <c r="CXC10" s="156"/>
      <c r="CXD10" s="156"/>
      <c r="CXE10" s="156"/>
      <c r="CXF10" s="156"/>
      <c r="CXG10" s="156"/>
      <c r="CXH10" s="156"/>
      <c r="CXI10" s="156"/>
      <c r="CXJ10" s="156"/>
      <c r="CXK10" s="156"/>
      <c r="CXL10" s="156"/>
      <c r="CXM10" s="156"/>
      <c r="CXN10" s="156"/>
      <c r="CXO10" s="156"/>
      <c r="CXP10" s="156"/>
      <c r="CXQ10" s="156"/>
      <c r="CXR10" s="156"/>
      <c r="CXS10" s="156"/>
      <c r="CXT10" s="156"/>
      <c r="CXU10" s="156"/>
      <c r="CXV10" s="156"/>
      <c r="CXW10" s="156"/>
      <c r="CXX10" s="156"/>
      <c r="CXY10" s="156"/>
      <c r="CXZ10" s="156"/>
      <c r="CYA10" s="156"/>
      <c r="CYB10" s="156"/>
      <c r="CYC10" s="156"/>
      <c r="CYD10" s="156"/>
      <c r="CYE10" s="156"/>
      <c r="CYF10" s="156"/>
      <c r="CYG10" s="156"/>
      <c r="CYH10" s="156"/>
      <c r="CYI10" s="156"/>
      <c r="CYJ10" s="156"/>
      <c r="CYK10" s="156"/>
      <c r="CYL10" s="156"/>
      <c r="CYM10" s="156"/>
      <c r="CYN10" s="156"/>
      <c r="CYO10" s="156"/>
      <c r="CYP10" s="156"/>
      <c r="CYQ10" s="156"/>
      <c r="CYR10" s="156"/>
      <c r="CYS10" s="156"/>
      <c r="CYT10" s="156"/>
      <c r="CYU10" s="156"/>
      <c r="CYV10" s="156"/>
      <c r="CYW10" s="156"/>
      <c r="CYX10" s="156"/>
      <c r="CYY10" s="156"/>
      <c r="CYZ10" s="156"/>
      <c r="CZA10" s="156"/>
      <c r="CZB10" s="156"/>
      <c r="CZC10" s="156"/>
      <c r="CZD10" s="156"/>
      <c r="CZE10" s="156"/>
      <c r="CZF10" s="156"/>
      <c r="CZG10" s="156"/>
      <c r="CZH10" s="156"/>
      <c r="CZI10" s="156"/>
      <c r="CZJ10" s="156"/>
      <c r="CZK10" s="156"/>
      <c r="CZL10" s="156"/>
      <c r="CZM10" s="156"/>
      <c r="CZN10" s="156"/>
      <c r="CZO10" s="156"/>
      <c r="CZP10" s="156"/>
      <c r="CZQ10" s="156"/>
      <c r="CZR10" s="156"/>
      <c r="CZS10" s="156"/>
      <c r="CZT10" s="156"/>
      <c r="CZU10" s="156"/>
      <c r="CZV10" s="156"/>
      <c r="CZW10" s="156"/>
      <c r="CZX10" s="156"/>
      <c r="CZY10" s="156"/>
      <c r="CZZ10" s="156"/>
      <c r="DAA10" s="156"/>
      <c r="DAB10" s="156"/>
      <c r="DAC10" s="156"/>
      <c r="DAD10" s="156"/>
      <c r="DAE10" s="156"/>
      <c r="DAF10" s="156"/>
      <c r="DAG10" s="156"/>
      <c r="DAH10" s="156"/>
      <c r="DAI10" s="156"/>
      <c r="DAJ10" s="156"/>
      <c r="DAK10" s="156"/>
      <c r="DAL10" s="156"/>
      <c r="DAM10" s="156"/>
      <c r="DAN10" s="156"/>
      <c r="DAO10" s="156"/>
      <c r="DAP10" s="156"/>
      <c r="DAQ10" s="156"/>
      <c r="DAR10" s="156"/>
      <c r="DAS10" s="156"/>
      <c r="DAT10" s="156"/>
      <c r="DAU10" s="156"/>
      <c r="DAV10" s="156"/>
      <c r="DAW10" s="156"/>
      <c r="DAX10" s="156"/>
      <c r="DAY10" s="156"/>
      <c r="DAZ10" s="156"/>
      <c r="DBA10" s="156"/>
      <c r="DBB10" s="156"/>
      <c r="DBC10" s="156"/>
      <c r="DBD10" s="156"/>
      <c r="DBE10" s="156"/>
      <c r="DBF10" s="156"/>
      <c r="DBG10" s="156"/>
      <c r="DBH10" s="156"/>
      <c r="DBI10" s="156"/>
      <c r="DBJ10" s="156"/>
      <c r="DBK10" s="156"/>
      <c r="DBL10" s="156"/>
      <c r="DBM10" s="156"/>
      <c r="DBN10" s="156"/>
      <c r="DBO10" s="156"/>
      <c r="DBP10" s="156"/>
      <c r="DBQ10" s="156"/>
      <c r="DBR10" s="156"/>
      <c r="DBS10" s="156"/>
      <c r="DBT10" s="156"/>
      <c r="DBU10" s="156"/>
      <c r="DBV10" s="156"/>
      <c r="DBW10" s="156"/>
      <c r="DBX10" s="156"/>
      <c r="DBY10" s="156"/>
      <c r="DBZ10" s="156"/>
      <c r="DCA10" s="156"/>
      <c r="DCB10" s="156"/>
      <c r="DCC10" s="156"/>
      <c r="DCD10" s="156"/>
      <c r="DCE10" s="156"/>
      <c r="DCF10" s="156"/>
      <c r="DCG10" s="156"/>
      <c r="DCH10" s="156"/>
      <c r="DCI10" s="156"/>
      <c r="DCJ10" s="156"/>
      <c r="DCK10" s="156"/>
      <c r="DCL10" s="156"/>
      <c r="DCM10" s="156"/>
      <c r="DCN10" s="156"/>
      <c r="DCO10" s="156"/>
      <c r="DCP10" s="156"/>
      <c r="DCQ10" s="156"/>
      <c r="DCR10" s="156"/>
      <c r="DCS10" s="156"/>
      <c r="DCT10" s="156"/>
      <c r="DCU10" s="156"/>
      <c r="DCV10" s="156"/>
      <c r="DCW10" s="156"/>
      <c r="DCX10" s="156"/>
      <c r="DCY10" s="156"/>
      <c r="DCZ10" s="156"/>
      <c r="DDA10" s="156"/>
      <c r="DDB10" s="156"/>
      <c r="DDC10" s="156"/>
      <c r="DDD10" s="156"/>
      <c r="DDE10" s="156"/>
      <c r="DDF10" s="156"/>
      <c r="DDG10" s="156"/>
      <c r="DDH10" s="156"/>
      <c r="DDI10" s="156"/>
      <c r="DDJ10" s="156"/>
      <c r="DDK10" s="156"/>
      <c r="DDL10" s="156"/>
      <c r="DDM10" s="156"/>
      <c r="DDN10" s="156"/>
      <c r="DDO10" s="156"/>
      <c r="DDP10" s="156"/>
      <c r="DDQ10" s="156"/>
      <c r="DDR10" s="156"/>
      <c r="DDS10" s="156"/>
      <c r="DDT10" s="156"/>
      <c r="DDU10" s="156"/>
      <c r="DDV10" s="156"/>
      <c r="DDW10" s="156"/>
      <c r="DDX10" s="156"/>
      <c r="DDY10" s="156"/>
      <c r="DDZ10" s="156"/>
      <c r="DEA10" s="156"/>
      <c r="DEB10" s="156"/>
      <c r="DEC10" s="156"/>
      <c r="DED10" s="156"/>
      <c r="DEE10" s="156"/>
      <c r="DEF10" s="156"/>
      <c r="DEG10" s="156"/>
      <c r="DEH10" s="156"/>
      <c r="DEI10" s="156"/>
      <c r="DEJ10" s="156"/>
      <c r="DEK10" s="156"/>
      <c r="DEL10" s="156"/>
      <c r="DEM10" s="156"/>
      <c r="DEN10" s="156"/>
      <c r="DEO10" s="156"/>
      <c r="DEP10" s="156"/>
      <c r="DEQ10" s="156"/>
      <c r="DER10" s="156"/>
      <c r="DES10" s="156"/>
      <c r="DET10" s="156"/>
      <c r="DEU10" s="156"/>
      <c r="DEV10" s="156"/>
      <c r="DEW10" s="156"/>
      <c r="DEX10" s="156"/>
      <c r="DEY10" s="156"/>
      <c r="DEZ10" s="156"/>
      <c r="DFA10" s="156"/>
      <c r="DFB10" s="156"/>
      <c r="DFC10" s="156"/>
      <c r="DFD10" s="156"/>
      <c r="DFE10" s="156"/>
      <c r="DFF10" s="156"/>
      <c r="DFG10" s="156"/>
      <c r="DFH10" s="156"/>
      <c r="DFI10" s="156"/>
      <c r="DFJ10" s="156"/>
      <c r="DFK10" s="156"/>
      <c r="DFL10" s="156"/>
      <c r="DFM10" s="156"/>
      <c r="DFN10" s="156"/>
      <c r="DFO10" s="156"/>
      <c r="DFP10" s="156"/>
      <c r="DFQ10" s="156"/>
      <c r="DFR10" s="156"/>
      <c r="DFS10" s="156"/>
      <c r="DFT10" s="156"/>
      <c r="DFU10" s="156"/>
      <c r="DFV10" s="156"/>
      <c r="DFW10" s="156"/>
      <c r="DFX10" s="156"/>
      <c r="DFY10" s="156"/>
      <c r="DFZ10" s="156"/>
      <c r="DGA10" s="156"/>
      <c r="DGB10" s="156"/>
      <c r="DGC10" s="156"/>
      <c r="DGD10" s="156"/>
      <c r="DGE10" s="156"/>
      <c r="DGF10" s="156"/>
      <c r="DGG10" s="156"/>
      <c r="DGH10" s="156"/>
      <c r="DGI10" s="156"/>
      <c r="DGJ10" s="156"/>
      <c r="DGK10" s="156"/>
      <c r="DGL10" s="156"/>
      <c r="DGM10" s="156"/>
      <c r="DGN10" s="156"/>
      <c r="DGO10" s="156"/>
      <c r="DGP10" s="156"/>
      <c r="DGQ10" s="156"/>
      <c r="DGR10" s="156"/>
      <c r="DGS10" s="156"/>
      <c r="DGT10" s="156"/>
      <c r="DGU10" s="156"/>
      <c r="DGV10" s="156"/>
      <c r="DGW10" s="156"/>
      <c r="DGX10" s="156"/>
      <c r="DGY10" s="156"/>
      <c r="DGZ10" s="156"/>
      <c r="DHA10" s="156"/>
      <c r="DHB10" s="156"/>
      <c r="DHC10" s="156"/>
      <c r="DHD10" s="156"/>
      <c r="DHE10" s="156"/>
      <c r="DHF10" s="156"/>
      <c r="DHG10" s="156"/>
      <c r="DHH10" s="156"/>
      <c r="DHI10" s="156"/>
      <c r="DHJ10" s="156"/>
      <c r="DHK10" s="156"/>
      <c r="DHL10" s="156"/>
      <c r="DHM10" s="156"/>
      <c r="DHN10" s="156"/>
      <c r="DHO10" s="156"/>
      <c r="DHP10" s="156"/>
      <c r="DHQ10" s="156"/>
      <c r="DHR10" s="156"/>
      <c r="DHS10" s="156"/>
      <c r="DHT10" s="156"/>
      <c r="DHU10" s="156"/>
      <c r="DHV10" s="156"/>
      <c r="DHW10" s="156"/>
      <c r="DHX10" s="156"/>
      <c r="DHY10" s="156"/>
      <c r="DHZ10" s="156"/>
      <c r="DIA10" s="156"/>
      <c r="DIB10" s="156"/>
      <c r="DIC10" s="156"/>
      <c r="DID10" s="156"/>
      <c r="DIE10" s="156"/>
      <c r="DIF10" s="156"/>
      <c r="DIG10" s="156"/>
      <c r="DIH10" s="156"/>
      <c r="DII10" s="156"/>
      <c r="DIJ10" s="156"/>
      <c r="DIK10" s="156"/>
      <c r="DIL10" s="156"/>
      <c r="DIM10" s="156"/>
      <c r="DIN10" s="156"/>
      <c r="DIO10" s="156"/>
      <c r="DIP10" s="156"/>
      <c r="DIQ10" s="156"/>
      <c r="DIR10" s="156"/>
      <c r="DIS10" s="156"/>
      <c r="DIT10" s="156"/>
      <c r="DIU10" s="156"/>
      <c r="DIV10" s="156"/>
      <c r="DIW10" s="156"/>
      <c r="DIX10" s="156"/>
      <c r="DIY10" s="156"/>
      <c r="DIZ10" s="156"/>
      <c r="DJA10" s="156"/>
      <c r="DJB10" s="156"/>
      <c r="DJC10" s="156"/>
      <c r="DJD10" s="156"/>
      <c r="DJE10" s="156"/>
      <c r="DJF10" s="156"/>
      <c r="DJG10" s="156"/>
      <c r="DJH10" s="156"/>
      <c r="DJI10" s="156"/>
      <c r="DJJ10" s="156"/>
      <c r="DJK10" s="156"/>
      <c r="DJL10" s="156"/>
      <c r="DJM10" s="156"/>
      <c r="DJN10" s="156"/>
      <c r="DJO10" s="156"/>
      <c r="DJP10" s="156"/>
      <c r="DJQ10" s="156"/>
      <c r="DJR10" s="156"/>
      <c r="DJS10" s="156"/>
      <c r="DJT10" s="156"/>
      <c r="DJU10" s="156"/>
      <c r="DJV10" s="156"/>
      <c r="DJW10" s="156"/>
      <c r="DJX10" s="156"/>
      <c r="DJY10" s="156"/>
      <c r="DJZ10" s="156"/>
      <c r="DKA10" s="156"/>
      <c r="DKB10" s="156"/>
      <c r="DKC10" s="156"/>
      <c r="DKD10" s="156"/>
      <c r="DKE10" s="156"/>
      <c r="DKF10" s="156"/>
      <c r="DKG10" s="156"/>
      <c r="DKH10" s="156"/>
      <c r="DKI10" s="156"/>
      <c r="DKJ10" s="156"/>
      <c r="DKK10" s="156"/>
      <c r="DKL10" s="156"/>
      <c r="DKM10" s="156"/>
      <c r="DKN10" s="156"/>
      <c r="DKO10" s="156"/>
      <c r="DKP10" s="156"/>
      <c r="DKQ10" s="156"/>
      <c r="DKR10" s="156"/>
      <c r="DKS10" s="156"/>
      <c r="DKT10" s="156"/>
      <c r="DKU10" s="156"/>
      <c r="DKV10" s="156"/>
      <c r="DKW10" s="156"/>
      <c r="DKX10" s="156"/>
      <c r="DKY10" s="156"/>
      <c r="DKZ10" s="156"/>
      <c r="DLA10" s="156"/>
      <c r="DLB10" s="156"/>
      <c r="DLC10" s="156"/>
      <c r="DLD10" s="156"/>
      <c r="DLE10" s="156"/>
      <c r="DLF10" s="156"/>
      <c r="DLG10" s="156"/>
      <c r="DLH10" s="156"/>
      <c r="DLI10" s="156"/>
      <c r="DLJ10" s="156"/>
      <c r="DLK10" s="156"/>
      <c r="DLL10" s="156"/>
      <c r="DLM10" s="156"/>
      <c r="DLN10" s="156"/>
      <c r="DLO10" s="156"/>
      <c r="DLP10" s="156"/>
      <c r="DLQ10" s="156"/>
      <c r="DLR10" s="156"/>
      <c r="DLS10" s="156"/>
      <c r="DLT10" s="156"/>
      <c r="DLU10" s="156"/>
      <c r="DLV10" s="156"/>
      <c r="DLW10" s="156"/>
      <c r="DLX10" s="156"/>
      <c r="DLY10" s="156"/>
      <c r="DLZ10" s="156"/>
      <c r="DMA10" s="156"/>
      <c r="DMB10" s="156"/>
      <c r="DMC10" s="156"/>
      <c r="DMD10" s="156"/>
      <c r="DME10" s="156"/>
      <c r="DMF10" s="156"/>
      <c r="DMG10" s="156"/>
      <c r="DMH10" s="156"/>
      <c r="DMI10" s="156"/>
      <c r="DMJ10" s="156"/>
      <c r="DMK10" s="156"/>
      <c r="DML10" s="156"/>
      <c r="DMM10" s="156"/>
      <c r="DMN10" s="156"/>
      <c r="DMO10" s="156"/>
      <c r="DMP10" s="156"/>
      <c r="DMQ10" s="156"/>
      <c r="DMR10" s="156"/>
      <c r="DMS10" s="156"/>
      <c r="DMT10" s="156"/>
      <c r="DMU10" s="156"/>
      <c r="DMV10" s="156"/>
      <c r="DMW10" s="156"/>
      <c r="DMX10" s="156"/>
      <c r="DMY10" s="156"/>
      <c r="DMZ10" s="156"/>
      <c r="DNA10" s="156"/>
      <c r="DNB10" s="156"/>
      <c r="DNC10" s="156"/>
      <c r="DND10" s="156"/>
      <c r="DNE10" s="156"/>
      <c r="DNF10" s="156"/>
      <c r="DNG10" s="156"/>
      <c r="DNH10" s="156"/>
      <c r="DNI10" s="156"/>
      <c r="DNJ10" s="156"/>
      <c r="DNK10" s="156"/>
      <c r="DNL10" s="156"/>
      <c r="DNM10" s="156"/>
      <c r="DNN10" s="156"/>
      <c r="DNO10" s="156"/>
      <c r="DNP10" s="156"/>
      <c r="DNQ10" s="156"/>
      <c r="DNR10" s="156"/>
      <c r="DNS10" s="156"/>
      <c r="DNT10" s="156"/>
      <c r="DNU10" s="156"/>
      <c r="DNV10" s="156"/>
      <c r="DNW10" s="156"/>
      <c r="DNX10" s="156"/>
      <c r="DNY10" s="156"/>
      <c r="DNZ10" s="156"/>
      <c r="DOA10" s="156"/>
      <c r="DOB10" s="156"/>
      <c r="DOC10" s="156"/>
      <c r="DOD10" s="156"/>
      <c r="DOE10" s="156"/>
      <c r="DOF10" s="156"/>
      <c r="DOG10" s="156"/>
      <c r="DOH10" s="156"/>
      <c r="DOI10" s="156"/>
      <c r="DOJ10" s="156"/>
      <c r="DOK10" s="156"/>
      <c r="DOL10" s="156"/>
      <c r="DOM10" s="156"/>
      <c r="DON10" s="156"/>
      <c r="DOO10" s="156"/>
      <c r="DOP10" s="156"/>
      <c r="DOQ10" s="156"/>
      <c r="DOR10" s="156"/>
      <c r="DOS10" s="156"/>
      <c r="DOT10" s="156"/>
      <c r="DOU10" s="156"/>
      <c r="DOV10" s="156"/>
      <c r="DOW10" s="156"/>
      <c r="DOX10" s="156"/>
      <c r="DOY10" s="156"/>
      <c r="DOZ10" s="156"/>
      <c r="DPA10" s="156"/>
      <c r="DPB10" s="156"/>
      <c r="DPC10" s="156"/>
      <c r="DPD10" s="156"/>
      <c r="DPE10" s="156"/>
      <c r="DPF10" s="156"/>
      <c r="DPG10" s="156"/>
      <c r="DPH10" s="156"/>
      <c r="DPI10" s="156"/>
      <c r="DPJ10" s="156"/>
      <c r="DPK10" s="156"/>
      <c r="DPL10" s="156"/>
      <c r="DPM10" s="156"/>
      <c r="DPN10" s="156"/>
      <c r="DPO10" s="156"/>
      <c r="DPP10" s="156"/>
      <c r="DPQ10" s="156"/>
      <c r="DPR10" s="156"/>
      <c r="DPS10" s="156"/>
      <c r="DPT10" s="156"/>
      <c r="DPU10" s="156"/>
      <c r="DPV10" s="156"/>
      <c r="DPW10" s="156"/>
      <c r="DPX10" s="156"/>
      <c r="DPY10" s="156"/>
      <c r="DPZ10" s="156"/>
      <c r="DQA10" s="156"/>
      <c r="DQB10" s="156"/>
      <c r="DQC10" s="156"/>
      <c r="DQD10" s="156"/>
      <c r="DQE10" s="156"/>
      <c r="DQF10" s="156"/>
      <c r="DQG10" s="156"/>
      <c r="DQH10" s="156"/>
      <c r="DQI10" s="156"/>
      <c r="DQJ10" s="156"/>
      <c r="DQK10" s="156"/>
      <c r="DQL10" s="156"/>
      <c r="DQM10" s="156"/>
      <c r="DQN10" s="156"/>
      <c r="DQO10" s="156"/>
      <c r="DQP10" s="156"/>
      <c r="DQQ10" s="156"/>
      <c r="DQR10" s="156"/>
      <c r="DQS10" s="156"/>
      <c r="DQT10" s="156"/>
      <c r="DQU10" s="156"/>
      <c r="DQV10" s="156"/>
      <c r="DQW10" s="156"/>
      <c r="DQX10" s="156"/>
      <c r="DQY10" s="156"/>
      <c r="DQZ10" s="156"/>
      <c r="DRA10" s="156"/>
      <c r="DRB10" s="156"/>
      <c r="DRC10" s="156"/>
      <c r="DRD10" s="156"/>
      <c r="DRE10" s="156"/>
      <c r="DRF10" s="156"/>
      <c r="DRG10" s="156"/>
      <c r="DRH10" s="156"/>
      <c r="DRI10" s="156"/>
      <c r="DRJ10" s="156"/>
      <c r="DRK10" s="156"/>
      <c r="DRL10" s="156"/>
      <c r="DRM10" s="156"/>
      <c r="DRN10" s="156"/>
      <c r="DRO10" s="156"/>
      <c r="DRP10" s="156"/>
      <c r="DRQ10" s="156"/>
      <c r="DRR10" s="156"/>
      <c r="DRS10" s="156"/>
      <c r="DRT10" s="156"/>
      <c r="DRU10" s="156"/>
      <c r="DRV10" s="156"/>
      <c r="DRW10" s="156"/>
      <c r="DRX10" s="156"/>
      <c r="DRY10" s="156"/>
      <c r="DRZ10" s="156"/>
      <c r="DSA10" s="156"/>
      <c r="DSB10" s="156"/>
      <c r="DSC10" s="156"/>
      <c r="DSD10" s="156"/>
      <c r="DSE10" s="156"/>
      <c r="DSF10" s="156"/>
      <c r="DSG10" s="156"/>
      <c r="DSH10" s="156"/>
      <c r="DSI10" s="156"/>
      <c r="DSJ10" s="156"/>
      <c r="DSK10" s="156"/>
      <c r="DSL10" s="156"/>
      <c r="DSM10" s="156"/>
      <c r="DSN10" s="156"/>
      <c r="DSO10" s="156"/>
      <c r="DSP10" s="156"/>
      <c r="DSQ10" s="156"/>
      <c r="DSR10" s="156"/>
      <c r="DSS10" s="156"/>
      <c r="DST10" s="156"/>
      <c r="DSU10" s="156"/>
      <c r="DSV10" s="156"/>
      <c r="DSW10" s="156"/>
      <c r="DSX10" s="156"/>
      <c r="DSY10" s="156"/>
      <c r="DSZ10" s="156"/>
      <c r="DTA10" s="156"/>
      <c r="DTB10" s="156"/>
      <c r="DTC10" s="156"/>
      <c r="DTD10" s="156"/>
      <c r="DTE10" s="156"/>
      <c r="DTF10" s="156"/>
      <c r="DTG10" s="156"/>
      <c r="DTH10" s="156"/>
      <c r="DTI10" s="156"/>
      <c r="DTJ10" s="156"/>
      <c r="DTK10" s="156"/>
      <c r="DTL10" s="156"/>
      <c r="DTM10" s="156"/>
      <c r="DTN10" s="156"/>
      <c r="DTO10" s="156"/>
      <c r="DTP10" s="156"/>
      <c r="DTQ10" s="156"/>
      <c r="DTR10" s="156"/>
      <c r="DTS10" s="156"/>
      <c r="DTT10" s="156"/>
      <c r="DTU10" s="156"/>
      <c r="DTV10" s="156"/>
      <c r="DTW10" s="156"/>
      <c r="DTX10" s="156"/>
      <c r="DTY10" s="156"/>
      <c r="DTZ10" s="156"/>
      <c r="DUA10" s="156"/>
      <c r="DUB10" s="156"/>
      <c r="DUC10" s="156"/>
      <c r="DUD10" s="156"/>
      <c r="DUE10" s="156"/>
      <c r="DUF10" s="156"/>
      <c r="DUG10" s="156"/>
      <c r="DUH10" s="156"/>
      <c r="DUI10" s="156"/>
      <c r="DUJ10" s="156"/>
      <c r="DUK10" s="156"/>
      <c r="DUL10" s="156"/>
      <c r="DUM10" s="156"/>
      <c r="DUN10" s="156"/>
      <c r="DUO10" s="156"/>
      <c r="DUP10" s="156"/>
      <c r="DUQ10" s="156"/>
      <c r="DUR10" s="156"/>
      <c r="DUS10" s="156"/>
      <c r="DUT10" s="156"/>
      <c r="DUU10" s="156"/>
      <c r="DUV10" s="156"/>
      <c r="DUW10" s="156"/>
      <c r="DUX10" s="156"/>
      <c r="DUY10" s="156"/>
      <c r="DUZ10" s="156"/>
      <c r="DVA10" s="156"/>
      <c r="DVB10" s="156"/>
      <c r="DVC10" s="156"/>
      <c r="DVD10" s="156"/>
      <c r="DVE10" s="156"/>
      <c r="DVF10" s="156"/>
      <c r="DVG10" s="156"/>
      <c r="DVH10" s="156"/>
      <c r="DVI10" s="156"/>
      <c r="DVJ10" s="156"/>
      <c r="DVK10" s="156"/>
      <c r="DVL10" s="156"/>
      <c r="DVM10" s="156"/>
      <c r="DVN10" s="156"/>
      <c r="DVO10" s="156"/>
      <c r="DVP10" s="156"/>
      <c r="DVQ10" s="156"/>
      <c r="DVR10" s="156"/>
      <c r="DVS10" s="156"/>
      <c r="DVT10" s="156"/>
      <c r="DVU10" s="156"/>
      <c r="DVV10" s="156"/>
      <c r="DVW10" s="156"/>
      <c r="DVX10" s="156"/>
      <c r="DVY10" s="156"/>
      <c r="DVZ10" s="156"/>
      <c r="DWA10" s="156"/>
      <c r="DWB10" s="156"/>
      <c r="DWC10" s="156"/>
      <c r="DWD10" s="156"/>
      <c r="DWE10" s="156"/>
      <c r="DWF10" s="156"/>
      <c r="DWG10" s="156"/>
      <c r="DWH10" s="156"/>
      <c r="DWI10" s="156"/>
      <c r="DWJ10" s="156"/>
      <c r="DWK10" s="156"/>
      <c r="DWL10" s="156"/>
      <c r="DWM10" s="156"/>
      <c r="DWN10" s="156"/>
      <c r="DWO10" s="156"/>
      <c r="DWP10" s="156"/>
      <c r="DWQ10" s="156"/>
      <c r="DWR10" s="156"/>
      <c r="DWS10" s="156"/>
      <c r="DWT10" s="156"/>
      <c r="DWU10" s="156"/>
      <c r="DWV10" s="156"/>
      <c r="DWW10" s="156"/>
      <c r="DWX10" s="156"/>
      <c r="DWY10" s="156"/>
      <c r="DWZ10" s="156"/>
      <c r="DXA10" s="156"/>
      <c r="DXB10" s="156"/>
      <c r="DXC10" s="156"/>
      <c r="DXD10" s="156"/>
      <c r="DXE10" s="156"/>
      <c r="DXF10" s="156"/>
      <c r="DXG10" s="156"/>
      <c r="DXH10" s="156"/>
      <c r="DXI10" s="156"/>
      <c r="DXJ10" s="156"/>
      <c r="DXK10" s="156"/>
      <c r="DXL10" s="156"/>
      <c r="DXM10" s="156"/>
      <c r="DXN10" s="156"/>
      <c r="DXO10" s="156"/>
      <c r="DXP10" s="156"/>
      <c r="DXQ10" s="156"/>
      <c r="DXR10" s="156"/>
      <c r="DXS10" s="156"/>
      <c r="DXT10" s="156"/>
      <c r="DXU10" s="156"/>
      <c r="DXV10" s="156"/>
      <c r="DXW10" s="156"/>
      <c r="DXX10" s="156"/>
      <c r="DXY10" s="156"/>
      <c r="DXZ10" s="156"/>
      <c r="DYA10" s="156"/>
      <c r="DYB10" s="156"/>
      <c r="DYC10" s="156"/>
      <c r="DYD10" s="156"/>
      <c r="DYE10" s="156"/>
      <c r="DYF10" s="156"/>
      <c r="DYG10" s="156"/>
      <c r="DYH10" s="156"/>
      <c r="DYI10" s="156"/>
      <c r="DYJ10" s="156"/>
      <c r="DYK10" s="156"/>
      <c r="DYL10" s="156"/>
      <c r="DYM10" s="156"/>
      <c r="DYN10" s="156"/>
      <c r="DYO10" s="156"/>
      <c r="DYP10" s="156"/>
      <c r="DYQ10" s="156"/>
      <c r="DYR10" s="156"/>
      <c r="DYS10" s="156"/>
      <c r="DYT10" s="156"/>
      <c r="DYU10" s="156"/>
      <c r="DYV10" s="156"/>
      <c r="DYW10" s="156"/>
      <c r="DYX10" s="156"/>
      <c r="DYY10" s="156"/>
      <c r="DYZ10" s="156"/>
      <c r="DZA10" s="156"/>
      <c r="DZB10" s="156"/>
      <c r="DZC10" s="156"/>
      <c r="DZD10" s="156"/>
      <c r="DZE10" s="156"/>
      <c r="DZF10" s="156"/>
      <c r="DZG10" s="156"/>
      <c r="DZH10" s="156"/>
      <c r="DZI10" s="156"/>
      <c r="DZJ10" s="156"/>
      <c r="DZK10" s="156"/>
      <c r="DZL10" s="156"/>
      <c r="DZM10" s="156"/>
      <c r="DZN10" s="156"/>
      <c r="DZO10" s="156"/>
      <c r="DZP10" s="156"/>
      <c r="DZQ10" s="156"/>
      <c r="DZR10" s="156"/>
      <c r="DZS10" s="156"/>
      <c r="DZT10" s="156"/>
      <c r="DZU10" s="156"/>
      <c r="DZV10" s="156"/>
      <c r="DZW10" s="156"/>
      <c r="DZX10" s="156"/>
      <c r="DZY10" s="156"/>
      <c r="DZZ10" s="156"/>
      <c r="EAA10" s="156"/>
      <c r="EAB10" s="156"/>
      <c r="EAC10" s="156"/>
      <c r="EAD10" s="156"/>
      <c r="EAE10" s="156"/>
      <c r="EAF10" s="156"/>
      <c r="EAG10" s="156"/>
      <c r="EAH10" s="156"/>
      <c r="EAI10" s="156"/>
      <c r="EAJ10" s="156"/>
      <c r="EAK10" s="156"/>
      <c r="EAL10" s="156"/>
      <c r="EAM10" s="156"/>
      <c r="EAN10" s="156"/>
      <c r="EAO10" s="156"/>
      <c r="EAP10" s="156"/>
      <c r="EAQ10" s="156"/>
      <c r="EAR10" s="156"/>
      <c r="EAS10" s="156"/>
      <c r="EAT10" s="156"/>
      <c r="EAU10" s="156"/>
      <c r="EAV10" s="156"/>
      <c r="EAW10" s="156"/>
      <c r="EAX10" s="156"/>
      <c r="EAY10" s="156"/>
      <c r="EAZ10" s="156"/>
      <c r="EBA10" s="156"/>
      <c r="EBB10" s="156"/>
      <c r="EBC10" s="156"/>
      <c r="EBD10" s="156"/>
      <c r="EBE10" s="156"/>
      <c r="EBF10" s="156"/>
      <c r="EBG10" s="156"/>
      <c r="EBH10" s="156"/>
      <c r="EBI10" s="156"/>
      <c r="EBJ10" s="156"/>
      <c r="EBK10" s="156"/>
      <c r="EBL10" s="156"/>
      <c r="EBM10" s="156"/>
      <c r="EBN10" s="156"/>
      <c r="EBO10" s="156"/>
      <c r="EBP10" s="156"/>
      <c r="EBQ10" s="156"/>
      <c r="EBR10" s="156"/>
      <c r="EBS10" s="156"/>
      <c r="EBT10" s="156"/>
      <c r="EBU10" s="156"/>
      <c r="EBV10" s="156"/>
      <c r="EBW10" s="156"/>
      <c r="EBX10" s="156"/>
      <c r="EBY10" s="156"/>
      <c r="EBZ10" s="156"/>
      <c r="ECA10" s="156"/>
      <c r="ECB10" s="156"/>
      <c r="ECC10" s="156"/>
      <c r="ECD10" s="156"/>
      <c r="ECE10" s="156"/>
      <c r="ECF10" s="156"/>
      <c r="ECG10" s="156"/>
      <c r="ECH10" s="156"/>
      <c r="ECI10" s="156"/>
      <c r="ECJ10" s="156"/>
      <c r="ECK10" s="156"/>
      <c r="ECL10" s="156"/>
      <c r="ECM10" s="156"/>
      <c r="ECN10" s="156"/>
      <c r="ECO10" s="156"/>
      <c r="ECP10" s="156"/>
      <c r="ECQ10" s="156"/>
      <c r="ECR10" s="156"/>
      <c r="ECS10" s="156"/>
      <c r="ECT10" s="156"/>
      <c r="ECU10" s="156"/>
      <c r="ECV10" s="156"/>
      <c r="ECW10" s="156"/>
      <c r="ECX10" s="156"/>
      <c r="ECY10" s="156"/>
      <c r="ECZ10" s="156"/>
      <c r="EDA10" s="156"/>
      <c r="EDB10" s="156"/>
      <c r="EDC10" s="156"/>
      <c r="EDD10" s="156"/>
      <c r="EDE10" s="156"/>
      <c r="EDF10" s="156"/>
      <c r="EDG10" s="156"/>
      <c r="EDH10" s="156"/>
      <c r="EDI10" s="156"/>
      <c r="EDJ10" s="156"/>
      <c r="EDK10" s="156"/>
      <c r="EDL10" s="156"/>
      <c r="EDM10" s="156"/>
      <c r="EDN10" s="156"/>
      <c r="EDO10" s="156"/>
      <c r="EDP10" s="156"/>
      <c r="EDQ10" s="156"/>
      <c r="EDR10" s="156"/>
    </row>
    <row r="11" spans="1:3502" s="149" customFormat="1" ht="20.100000000000001" customHeight="1" x14ac:dyDescent="0.2">
      <c r="A11" s="129">
        <v>4</v>
      </c>
      <c r="B11" s="109" t="s">
        <v>76</v>
      </c>
      <c r="C11" s="119" t="s">
        <v>400</v>
      </c>
      <c r="D11" s="136" t="s">
        <v>396</v>
      </c>
      <c r="E11" s="120" t="s">
        <v>338</v>
      </c>
      <c r="F11" s="150">
        <v>20356.599999999999</v>
      </c>
      <c r="G11" s="150">
        <f t="shared" si="0"/>
        <v>584.23442</v>
      </c>
      <c r="H11" s="150">
        <f t="shared" ref="H11" si="8">+F11*3.04%</f>
        <v>618.84064000000001</v>
      </c>
      <c r="I11" s="150"/>
      <c r="J11" s="150">
        <f t="shared" si="5"/>
        <v>1203.0750600000001</v>
      </c>
      <c r="K11" s="150">
        <f t="shared" si="6"/>
        <v>19153.524939999999</v>
      </c>
      <c r="L11" s="151">
        <f t="shared" si="7"/>
        <v>0</v>
      </c>
      <c r="M11" s="152">
        <v>25</v>
      </c>
      <c r="N11" s="155">
        <f>G11+H11+L11+M11</f>
        <v>1228.0750600000001</v>
      </c>
      <c r="O11" s="153">
        <f t="shared" si="2"/>
        <v>19128.524939999999</v>
      </c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56"/>
      <c r="CB11" s="156"/>
      <c r="CC11" s="156"/>
      <c r="CD11" s="156"/>
      <c r="CE11" s="156"/>
      <c r="CF11" s="156"/>
      <c r="CG11" s="156"/>
      <c r="CH11" s="156"/>
      <c r="CI11" s="156"/>
      <c r="CJ11" s="156"/>
      <c r="CK11" s="156"/>
      <c r="CL11" s="156"/>
      <c r="CM11" s="156"/>
      <c r="CN11" s="156"/>
      <c r="CO11" s="156"/>
      <c r="CP11" s="156"/>
      <c r="CQ11" s="156"/>
      <c r="CR11" s="156"/>
      <c r="CS11" s="156"/>
      <c r="CT11" s="156"/>
      <c r="CU11" s="156"/>
      <c r="CV11" s="156"/>
      <c r="CW11" s="156"/>
      <c r="CX11" s="156"/>
      <c r="CY11" s="156"/>
      <c r="CZ11" s="156"/>
      <c r="DA11" s="156"/>
      <c r="DB11" s="156"/>
      <c r="DC11" s="156"/>
      <c r="DD11" s="156"/>
      <c r="DE11" s="156"/>
      <c r="DF11" s="156"/>
      <c r="DG11" s="156"/>
      <c r="DH11" s="156"/>
      <c r="DI11" s="156"/>
      <c r="DJ11" s="156"/>
      <c r="DK11" s="156"/>
      <c r="DL11" s="156"/>
      <c r="DM11" s="156"/>
      <c r="DN11" s="156"/>
      <c r="DO11" s="156"/>
      <c r="DP11" s="156"/>
      <c r="DQ11" s="156"/>
      <c r="DR11" s="156"/>
      <c r="DS11" s="156"/>
      <c r="DT11" s="156"/>
      <c r="DU11" s="156"/>
      <c r="DV11" s="156"/>
      <c r="DW11" s="156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6"/>
      <c r="EL11" s="156"/>
      <c r="EM11" s="156"/>
      <c r="EN11" s="156"/>
      <c r="EO11" s="156"/>
      <c r="EP11" s="156"/>
      <c r="EQ11" s="156"/>
      <c r="ER11" s="156"/>
      <c r="ES11" s="156"/>
      <c r="ET11" s="156"/>
      <c r="EU11" s="156"/>
      <c r="EV11" s="156"/>
      <c r="EW11" s="156"/>
      <c r="EX11" s="156"/>
      <c r="EY11" s="156"/>
      <c r="EZ11" s="156"/>
      <c r="FA11" s="156"/>
      <c r="FB11" s="156"/>
      <c r="FC11" s="156"/>
      <c r="FD11" s="156"/>
      <c r="FE11" s="156"/>
      <c r="FF11" s="156"/>
      <c r="FG11" s="156"/>
      <c r="FH11" s="156"/>
      <c r="FI11" s="156"/>
      <c r="FJ11" s="156"/>
      <c r="FK11" s="156"/>
      <c r="FL11" s="156"/>
      <c r="FM11" s="156"/>
      <c r="FN11" s="156"/>
      <c r="FO11" s="156"/>
      <c r="FP11" s="156"/>
      <c r="FQ11" s="156"/>
      <c r="FR11" s="156"/>
      <c r="FS11" s="156"/>
      <c r="FT11" s="156"/>
      <c r="FU11" s="156"/>
      <c r="FV11" s="156"/>
      <c r="FW11" s="156"/>
      <c r="FX11" s="156"/>
      <c r="FY11" s="156"/>
      <c r="FZ11" s="156"/>
      <c r="GA11" s="156"/>
      <c r="GB11" s="156"/>
      <c r="GC11" s="156"/>
      <c r="GD11" s="156"/>
      <c r="GE11" s="156"/>
      <c r="GF11" s="156"/>
      <c r="GG11" s="156"/>
      <c r="GH11" s="156"/>
      <c r="GI11" s="156"/>
      <c r="GJ11" s="156"/>
      <c r="GK11" s="156"/>
      <c r="GL11" s="156"/>
      <c r="GM11" s="156"/>
      <c r="GN11" s="156"/>
      <c r="GO11" s="156"/>
      <c r="GP11" s="156"/>
      <c r="GQ11" s="156"/>
      <c r="GR11" s="156"/>
      <c r="GS11" s="156"/>
      <c r="GT11" s="156"/>
      <c r="GU11" s="156"/>
      <c r="GV11" s="156"/>
      <c r="GW11" s="156"/>
      <c r="GX11" s="156"/>
      <c r="GY11" s="156"/>
      <c r="GZ11" s="156"/>
      <c r="HA11" s="156"/>
      <c r="HB11" s="156"/>
      <c r="HC11" s="156"/>
      <c r="HD11" s="156"/>
      <c r="HE11" s="156"/>
      <c r="HF11" s="156"/>
      <c r="HG11" s="156"/>
      <c r="HH11" s="156"/>
      <c r="HI11" s="156"/>
      <c r="HJ11" s="156"/>
      <c r="HK11" s="156"/>
      <c r="HL11" s="156"/>
      <c r="HM11" s="156"/>
      <c r="HN11" s="156"/>
      <c r="HO11" s="156"/>
      <c r="HP11" s="156"/>
      <c r="HQ11" s="156"/>
      <c r="HR11" s="156"/>
      <c r="HS11" s="156"/>
      <c r="HT11" s="156"/>
      <c r="HU11" s="156"/>
      <c r="HV11" s="156"/>
      <c r="HW11" s="156"/>
      <c r="HX11" s="156"/>
      <c r="HY11" s="156"/>
      <c r="HZ11" s="156"/>
      <c r="IA11" s="156"/>
      <c r="IB11" s="156"/>
      <c r="IC11" s="156"/>
      <c r="ID11" s="156"/>
      <c r="IE11" s="156"/>
      <c r="IF11" s="156"/>
      <c r="IG11" s="156"/>
      <c r="IH11" s="156"/>
      <c r="II11" s="156"/>
      <c r="IJ11" s="156"/>
      <c r="IK11" s="156"/>
      <c r="IL11" s="156"/>
      <c r="IM11" s="156"/>
      <c r="IN11" s="156"/>
      <c r="IO11" s="156"/>
      <c r="IP11" s="156"/>
      <c r="IQ11" s="156"/>
      <c r="IR11" s="156"/>
      <c r="IS11" s="156"/>
      <c r="IT11" s="156"/>
      <c r="IU11" s="156"/>
      <c r="IV11" s="156"/>
      <c r="IW11" s="156"/>
      <c r="IX11" s="156"/>
      <c r="IY11" s="156"/>
      <c r="IZ11" s="156"/>
      <c r="JA11" s="156"/>
      <c r="JB11" s="156"/>
      <c r="JC11" s="156"/>
      <c r="JD11" s="156"/>
      <c r="JE11" s="156"/>
      <c r="JF11" s="156"/>
      <c r="JG11" s="156"/>
      <c r="JH11" s="156"/>
      <c r="JI11" s="156"/>
      <c r="JJ11" s="156"/>
      <c r="JK11" s="156"/>
      <c r="JL11" s="156"/>
      <c r="JM11" s="156"/>
      <c r="JN11" s="156"/>
      <c r="JO11" s="156"/>
      <c r="JP11" s="156"/>
      <c r="JQ11" s="156"/>
      <c r="JR11" s="156"/>
      <c r="JS11" s="156"/>
      <c r="JT11" s="156"/>
      <c r="JU11" s="156"/>
      <c r="JV11" s="156"/>
      <c r="JW11" s="156"/>
      <c r="JX11" s="156"/>
      <c r="JY11" s="156"/>
      <c r="JZ11" s="156"/>
      <c r="KA11" s="156"/>
      <c r="KB11" s="156"/>
      <c r="KC11" s="156"/>
      <c r="KD11" s="156"/>
      <c r="KE11" s="156"/>
      <c r="KF11" s="156"/>
      <c r="KG11" s="156"/>
      <c r="KH11" s="156"/>
      <c r="KI11" s="156"/>
      <c r="KJ11" s="156"/>
      <c r="KK11" s="156"/>
      <c r="KL11" s="156"/>
      <c r="KM11" s="156"/>
      <c r="KN11" s="156"/>
      <c r="KO11" s="156"/>
      <c r="KP11" s="156"/>
      <c r="KQ11" s="156"/>
      <c r="KR11" s="156"/>
      <c r="KS11" s="156"/>
      <c r="KT11" s="156"/>
      <c r="KU11" s="156"/>
      <c r="KV11" s="156"/>
      <c r="KW11" s="156"/>
      <c r="KX11" s="156"/>
      <c r="KY11" s="156"/>
      <c r="KZ11" s="156"/>
      <c r="LA11" s="156"/>
      <c r="LB11" s="156"/>
      <c r="LC11" s="156"/>
      <c r="LD11" s="156"/>
      <c r="LE11" s="156"/>
      <c r="LF11" s="156"/>
      <c r="LG11" s="156"/>
      <c r="LH11" s="156"/>
      <c r="LI11" s="156"/>
      <c r="LJ11" s="156"/>
      <c r="LK11" s="156"/>
      <c r="LL11" s="156"/>
      <c r="LM11" s="156"/>
      <c r="LN11" s="156"/>
      <c r="LO11" s="156"/>
      <c r="LP11" s="156"/>
      <c r="LQ11" s="156"/>
      <c r="LR11" s="156"/>
      <c r="LS11" s="156"/>
      <c r="LT11" s="156"/>
      <c r="LU11" s="156"/>
      <c r="LV11" s="156"/>
      <c r="LW11" s="156"/>
      <c r="LX11" s="156"/>
      <c r="LY11" s="156"/>
      <c r="LZ11" s="156"/>
      <c r="MA11" s="156"/>
      <c r="MB11" s="156"/>
      <c r="MC11" s="156"/>
      <c r="MD11" s="156"/>
      <c r="ME11" s="156"/>
      <c r="MF11" s="156"/>
      <c r="MG11" s="156"/>
      <c r="MH11" s="156"/>
      <c r="MI11" s="156"/>
      <c r="MJ11" s="156"/>
      <c r="MK11" s="156"/>
      <c r="ML11" s="156"/>
      <c r="MM11" s="156"/>
      <c r="MN11" s="156"/>
      <c r="MO11" s="156"/>
      <c r="MP11" s="156"/>
      <c r="MQ11" s="156"/>
      <c r="MR11" s="156"/>
      <c r="MS11" s="156"/>
      <c r="MT11" s="156"/>
      <c r="MU11" s="156"/>
      <c r="MV11" s="156"/>
      <c r="MW11" s="156"/>
      <c r="MX11" s="156"/>
      <c r="MY11" s="156"/>
      <c r="MZ11" s="156"/>
      <c r="NA11" s="156"/>
      <c r="NB11" s="156"/>
      <c r="NC11" s="156"/>
      <c r="ND11" s="156"/>
      <c r="NE11" s="156"/>
      <c r="NF11" s="156"/>
      <c r="NG11" s="156"/>
      <c r="NH11" s="156"/>
      <c r="NI11" s="156"/>
      <c r="NJ11" s="156"/>
      <c r="NK11" s="156"/>
      <c r="NL11" s="156"/>
      <c r="NM11" s="156"/>
      <c r="NN11" s="156"/>
      <c r="NO11" s="156"/>
      <c r="NP11" s="156"/>
      <c r="NQ11" s="156"/>
      <c r="NR11" s="156"/>
      <c r="NS11" s="156"/>
      <c r="NT11" s="156"/>
      <c r="NU11" s="156"/>
      <c r="NV11" s="156"/>
      <c r="NW11" s="156"/>
      <c r="NX11" s="156"/>
      <c r="NY11" s="156"/>
      <c r="NZ11" s="156"/>
      <c r="OA11" s="156"/>
      <c r="OB11" s="156"/>
      <c r="OC11" s="156"/>
      <c r="OD11" s="156"/>
      <c r="OE11" s="156"/>
      <c r="OF11" s="156"/>
      <c r="OG11" s="156"/>
      <c r="OH11" s="156"/>
      <c r="OI11" s="156"/>
      <c r="OJ11" s="156"/>
      <c r="OK11" s="156"/>
      <c r="OL11" s="156"/>
      <c r="OM11" s="156"/>
      <c r="ON11" s="156"/>
      <c r="OO11" s="156"/>
      <c r="OP11" s="156"/>
      <c r="OQ11" s="156"/>
      <c r="OR11" s="156"/>
      <c r="OS11" s="156"/>
      <c r="OT11" s="156"/>
      <c r="OU11" s="156"/>
      <c r="OV11" s="156"/>
      <c r="OW11" s="156"/>
      <c r="OX11" s="156"/>
      <c r="OY11" s="156"/>
      <c r="OZ11" s="156"/>
      <c r="PA11" s="156"/>
      <c r="PB11" s="156"/>
      <c r="PC11" s="156"/>
      <c r="PD11" s="156"/>
      <c r="PE11" s="156"/>
      <c r="PF11" s="156"/>
      <c r="PG11" s="156"/>
      <c r="PH11" s="156"/>
      <c r="PI11" s="156"/>
      <c r="PJ11" s="156"/>
      <c r="PK11" s="156"/>
      <c r="PL11" s="156"/>
      <c r="PM11" s="156"/>
      <c r="PN11" s="156"/>
      <c r="PO11" s="156"/>
      <c r="PP11" s="156"/>
      <c r="PQ11" s="156"/>
      <c r="PR11" s="156"/>
      <c r="PS11" s="156"/>
      <c r="PT11" s="156"/>
      <c r="PU11" s="156"/>
      <c r="PV11" s="156"/>
      <c r="PW11" s="156"/>
      <c r="PX11" s="156"/>
      <c r="PY11" s="156"/>
      <c r="PZ11" s="156"/>
      <c r="QA11" s="156"/>
      <c r="QB11" s="156"/>
      <c r="QC11" s="156"/>
      <c r="QD11" s="156"/>
      <c r="QE11" s="156"/>
      <c r="QF11" s="156"/>
      <c r="QG11" s="156"/>
      <c r="QH11" s="156"/>
      <c r="QI11" s="156"/>
      <c r="QJ11" s="156"/>
      <c r="QK11" s="156"/>
      <c r="QL11" s="156"/>
      <c r="QM11" s="156"/>
      <c r="QN11" s="156"/>
      <c r="QO11" s="156"/>
      <c r="QP11" s="156"/>
      <c r="QQ11" s="156"/>
      <c r="QR11" s="156"/>
      <c r="QS11" s="156"/>
      <c r="QT11" s="156"/>
      <c r="QU11" s="156"/>
      <c r="QV11" s="156"/>
      <c r="QW11" s="156"/>
      <c r="QX11" s="156"/>
      <c r="QY11" s="156"/>
      <c r="QZ11" s="156"/>
      <c r="RA11" s="156"/>
      <c r="RB11" s="156"/>
      <c r="RC11" s="156"/>
      <c r="RD11" s="156"/>
      <c r="RE11" s="156"/>
      <c r="RF11" s="156"/>
      <c r="RG11" s="156"/>
      <c r="RH11" s="156"/>
      <c r="RI11" s="156"/>
      <c r="RJ11" s="156"/>
      <c r="RK11" s="156"/>
      <c r="RL11" s="156"/>
      <c r="RM11" s="156"/>
      <c r="RN11" s="156"/>
      <c r="RO11" s="156"/>
      <c r="RP11" s="156"/>
      <c r="RQ11" s="156"/>
      <c r="RR11" s="156"/>
      <c r="RS11" s="156"/>
      <c r="RT11" s="156"/>
      <c r="RU11" s="156"/>
      <c r="RV11" s="156"/>
      <c r="RW11" s="156"/>
      <c r="RX11" s="156"/>
      <c r="RY11" s="156"/>
      <c r="RZ11" s="156"/>
      <c r="SA11" s="156"/>
      <c r="SB11" s="156"/>
      <c r="SC11" s="156"/>
      <c r="SD11" s="156"/>
      <c r="SE11" s="156"/>
      <c r="SF11" s="156"/>
      <c r="SG11" s="156"/>
      <c r="SH11" s="156"/>
      <c r="SI11" s="156"/>
      <c r="SJ11" s="156"/>
      <c r="SK11" s="156"/>
      <c r="SL11" s="156"/>
      <c r="SM11" s="156"/>
      <c r="SN11" s="156"/>
      <c r="SO11" s="156"/>
      <c r="SP11" s="156"/>
      <c r="SQ11" s="156"/>
      <c r="SR11" s="156"/>
      <c r="SS11" s="156"/>
      <c r="ST11" s="156"/>
      <c r="SU11" s="156"/>
      <c r="SV11" s="156"/>
      <c r="SW11" s="156"/>
      <c r="SX11" s="156"/>
      <c r="SY11" s="156"/>
      <c r="SZ11" s="156"/>
      <c r="TA11" s="156"/>
      <c r="TB11" s="156"/>
      <c r="TC11" s="156"/>
      <c r="TD11" s="156"/>
      <c r="TE11" s="156"/>
      <c r="TF11" s="156"/>
      <c r="TG11" s="156"/>
      <c r="TH11" s="156"/>
      <c r="TI11" s="156"/>
      <c r="TJ11" s="156"/>
      <c r="TK11" s="156"/>
      <c r="TL11" s="156"/>
      <c r="TM11" s="156"/>
      <c r="TN11" s="156"/>
      <c r="TO11" s="156"/>
      <c r="TP11" s="156"/>
      <c r="TQ11" s="156"/>
      <c r="TR11" s="156"/>
      <c r="TS11" s="156"/>
      <c r="TT11" s="156"/>
      <c r="TU11" s="156"/>
      <c r="TV11" s="156"/>
      <c r="TW11" s="156"/>
      <c r="TX11" s="156"/>
      <c r="TY11" s="156"/>
      <c r="TZ11" s="156"/>
      <c r="UA11" s="156"/>
      <c r="UB11" s="156"/>
      <c r="UC11" s="156"/>
      <c r="UD11" s="156"/>
      <c r="UE11" s="156"/>
      <c r="UF11" s="156"/>
      <c r="UG11" s="156"/>
      <c r="UH11" s="156"/>
      <c r="UI11" s="156"/>
      <c r="UJ11" s="156"/>
      <c r="UK11" s="156"/>
      <c r="UL11" s="156"/>
      <c r="UM11" s="156"/>
      <c r="UN11" s="156"/>
      <c r="UO11" s="156"/>
      <c r="UP11" s="156"/>
      <c r="UQ11" s="156"/>
      <c r="UR11" s="156"/>
      <c r="US11" s="156"/>
      <c r="UT11" s="156"/>
      <c r="UU11" s="156"/>
      <c r="UV11" s="156"/>
      <c r="UW11" s="156"/>
      <c r="UX11" s="156"/>
      <c r="UY11" s="156"/>
      <c r="UZ11" s="156"/>
      <c r="VA11" s="156"/>
      <c r="VB11" s="156"/>
      <c r="VC11" s="156"/>
      <c r="VD11" s="156"/>
      <c r="VE11" s="156"/>
      <c r="VF11" s="156"/>
      <c r="VG11" s="156"/>
      <c r="VH11" s="156"/>
      <c r="VI11" s="156"/>
      <c r="VJ11" s="156"/>
      <c r="VK11" s="156"/>
      <c r="VL11" s="156"/>
      <c r="VM11" s="156"/>
      <c r="VN11" s="156"/>
      <c r="VO11" s="156"/>
      <c r="VP11" s="156"/>
      <c r="VQ11" s="156"/>
      <c r="VR11" s="156"/>
      <c r="VS11" s="156"/>
      <c r="VT11" s="156"/>
      <c r="VU11" s="156"/>
      <c r="VV11" s="156"/>
      <c r="VW11" s="156"/>
      <c r="VX11" s="156"/>
      <c r="VY11" s="156"/>
      <c r="VZ11" s="156"/>
      <c r="WA11" s="156"/>
      <c r="WB11" s="156"/>
      <c r="WC11" s="156"/>
      <c r="WD11" s="156"/>
      <c r="WE11" s="156"/>
      <c r="WF11" s="156"/>
      <c r="WG11" s="156"/>
      <c r="WH11" s="156"/>
      <c r="WI11" s="156"/>
      <c r="WJ11" s="156"/>
      <c r="WK11" s="156"/>
      <c r="WL11" s="156"/>
      <c r="WM11" s="156"/>
      <c r="WN11" s="156"/>
      <c r="WO11" s="156"/>
      <c r="WP11" s="156"/>
      <c r="WQ11" s="156"/>
      <c r="WR11" s="156"/>
      <c r="WS11" s="156"/>
      <c r="WT11" s="156"/>
      <c r="WU11" s="156"/>
      <c r="WV11" s="156"/>
      <c r="WW11" s="156"/>
      <c r="WX11" s="156"/>
      <c r="WY11" s="156"/>
      <c r="WZ11" s="156"/>
      <c r="XA11" s="156"/>
      <c r="XB11" s="156"/>
      <c r="XC11" s="156"/>
      <c r="XD11" s="156"/>
      <c r="XE11" s="156"/>
      <c r="XF11" s="156"/>
      <c r="XG11" s="156"/>
      <c r="XH11" s="156"/>
      <c r="XI11" s="156"/>
      <c r="XJ11" s="156"/>
      <c r="XK11" s="156"/>
      <c r="XL11" s="156"/>
      <c r="XM11" s="156"/>
      <c r="XN11" s="156"/>
      <c r="XO11" s="156"/>
      <c r="XP11" s="156"/>
      <c r="XQ11" s="156"/>
      <c r="XR11" s="156"/>
      <c r="XS11" s="156"/>
      <c r="XT11" s="156"/>
      <c r="XU11" s="156"/>
      <c r="XV11" s="156"/>
      <c r="XW11" s="156"/>
      <c r="XX11" s="156"/>
      <c r="XY11" s="156"/>
      <c r="XZ11" s="156"/>
      <c r="YA11" s="156"/>
      <c r="YB11" s="156"/>
      <c r="YC11" s="156"/>
      <c r="YD11" s="156"/>
      <c r="YE11" s="156"/>
      <c r="YF11" s="156"/>
      <c r="YG11" s="156"/>
      <c r="YH11" s="156"/>
      <c r="YI11" s="156"/>
      <c r="YJ11" s="156"/>
      <c r="YK11" s="156"/>
      <c r="YL11" s="156"/>
      <c r="YM11" s="156"/>
      <c r="YN11" s="156"/>
      <c r="YO11" s="156"/>
      <c r="YP11" s="156"/>
      <c r="YQ11" s="156"/>
      <c r="YR11" s="156"/>
      <c r="YS11" s="156"/>
      <c r="YT11" s="156"/>
      <c r="YU11" s="156"/>
      <c r="YV11" s="156"/>
      <c r="YW11" s="156"/>
      <c r="YX11" s="156"/>
      <c r="YY11" s="156"/>
      <c r="YZ11" s="156"/>
      <c r="ZA11" s="156"/>
      <c r="ZB11" s="156"/>
      <c r="ZC11" s="156"/>
      <c r="ZD11" s="156"/>
      <c r="ZE11" s="156"/>
      <c r="ZF11" s="156"/>
      <c r="ZG11" s="156"/>
      <c r="ZH11" s="156"/>
      <c r="ZI11" s="156"/>
      <c r="ZJ11" s="156"/>
      <c r="ZK11" s="156"/>
      <c r="ZL11" s="156"/>
      <c r="ZM11" s="156"/>
      <c r="ZN11" s="156"/>
      <c r="ZO11" s="156"/>
      <c r="ZP11" s="156"/>
      <c r="ZQ11" s="156"/>
      <c r="ZR11" s="156"/>
      <c r="ZS11" s="156"/>
      <c r="ZT11" s="156"/>
      <c r="ZU11" s="156"/>
      <c r="ZV11" s="156"/>
      <c r="ZW11" s="156"/>
      <c r="ZX11" s="156"/>
      <c r="ZY11" s="156"/>
      <c r="ZZ11" s="156"/>
      <c r="AAA11" s="156"/>
      <c r="AAB11" s="156"/>
      <c r="AAC11" s="156"/>
      <c r="AAD11" s="156"/>
      <c r="AAE11" s="156"/>
      <c r="AAF11" s="156"/>
      <c r="AAG11" s="156"/>
      <c r="AAH11" s="156"/>
      <c r="AAI11" s="156"/>
      <c r="AAJ11" s="156"/>
      <c r="AAK11" s="156"/>
      <c r="AAL11" s="156"/>
      <c r="AAM11" s="156"/>
      <c r="AAN11" s="156"/>
      <c r="AAO11" s="156"/>
      <c r="AAP11" s="156"/>
      <c r="AAQ11" s="156"/>
      <c r="AAR11" s="156"/>
      <c r="AAS11" s="156"/>
      <c r="AAT11" s="156"/>
      <c r="AAU11" s="156"/>
      <c r="AAV11" s="156"/>
      <c r="AAW11" s="156"/>
      <c r="AAX11" s="156"/>
      <c r="AAY11" s="156"/>
      <c r="AAZ11" s="156"/>
      <c r="ABA11" s="156"/>
      <c r="ABB11" s="156"/>
      <c r="ABC11" s="156"/>
      <c r="ABD11" s="156"/>
      <c r="ABE11" s="156"/>
      <c r="ABF11" s="156"/>
      <c r="ABG11" s="156"/>
      <c r="ABH11" s="156"/>
      <c r="ABI11" s="156"/>
      <c r="ABJ11" s="156"/>
      <c r="ABK11" s="156"/>
      <c r="ABL11" s="156"/>
      <c r="ABM11" s="156"/>
      <c r="ABN11" s="156"/>
      <c r="ABO11" s="156"/>
      <c r="ABP11" s="156"/>
      <c r="ABQ11" s="156"/>
      <c r="ABR11" s="156"/>
      <c r="ABS11" s="156"/>
      <c r="ABT11" s="156"/>
      <c r="ABU11" s="156"/>
      <c r="ABV11" s="156"/>
      <c r="ABW11" s="156"/>
      <c r="ABX11" s="156"/>
      <c r="ABY11" s="156"/>
      <c r="ABZ11" s="156"/>
      <c r="ACA11" s="156"/>
      <c r="ACB11" s="156"/>
      <c r="ACC11" s="156"/>
      <c r="ACD11" s="156"/>
      <c r="ACE11" s="156"/>
      <c r="ACF11" s="156"/>
      <c r="ACG11" s="156"/>
      <c r="ACH11" s="156"/>
      <c r="ACI11" s="156"/>
      <c r="ACJ11" s="156"/>
      <c r="ACK11" s="156"/>
      <c r="ACL11" s="156"/>
      <c r="ACM11" s="156"/>
      <c r="ACN11" s="156"/>
      <c r="ACO11" s="156"/>
      <c r="ACP11" s="156"/>
      <c r="ACQ11" s="156"/>
      <c r="ACR11" s="156"/>
      <c r="ACS11" s="156"/>
      <c r="ACT11" s="156"/>
      <c r="ACU11" s="156"/>
      <c r="ACV11" s="156"/>
      <c r="ACW11" s="156"/>
      <c r="ACX11" s="156"/>
      <c r="ACY11" s="156"/>
      <c r="ACZ11" s="156"/>
      <c r="ADA11" s="156"/>
      <c r="ADB11" s="156"/>
      <c r="ADC11" s="156"/>
      <c r="ADD11" s="156"/>
      <c r="ADE11" s="156"/>
      <c r="ADF11" s="156"/>
      <c r="ADG11" s="156"/>
      <c r="ADH11" s="156"/>
      <c r="ADI11" s="156"/>
      <c r="ADJ11" s="156"/>
      <c r="ADK11" s="156"/>
      <c r="ADL11" s="156"/>
      <c r="ADM11" s="156"/>
      <c r="ADN11" s="156"/>
      <c r="ADO11" s="156"/>
      <c r="ADP11" s="156"/>
      <c r="ADQ11" s="156"/>
      <c r="ADR11" s="156"/>
      <c r="ADS11" s="156"/>
      <c r="ADT11" s="156"/>
      <c r="ADU11" s="156"/>
      <c r="ADV11" s="156"/>
      <c r="ADW11" s="156"/>
      <c r="ADX11" s="156"/>
      <c r="ADY11" s="156"/>
      <c r="ADZ11" s="156"/>
      <c r="AEA11" s="156"/>
      <c r="AEB11" s="156"/>
      <c r="AEC11" s="156"/>
      <c r="AED11" s="156"/>
      <c r="AEE11" s="156"/>
      <c r="AEF11" s="156"/>
      <c r="AEG11" s="156"/>
      <c r="AEH11" s="156"/>
      <c r="AEI11" s="156"/>
      <c r="AEJ11" s="156"/>
      <c r="AEK11" s="156"/>
      <c r="AEL11" s="156"/>
      <c r="AEM11" s="156"/>
      <c r="AEN11" s="156"/>
      <c r="AEO11" s="156"/>
      <c r="AEP11" s="156"/>
      <c r="AEQ11" s="156"/>
      <c r="AER11" s="156"/>
      <c r="AES11" s="156"/>
      <c r="AET11" s="156"/>
      <c r="AEU11" s="156"/>
      <c r="AEV11" s="156"/>
      <c r="AEW11" s="156"/>
      <c r="AEX11" s="156"/>
      <c r="AEY11" s="156"/>
      <c r="AEZ11" s="156"/>
      <c r="AFA11" s="156"/>
      <c r="AFB11" s="156"/>
      <c r="AFC11" s="156"/>
      <c r="AFD11" s="156"/>
      <c r="AFE11" s="156"/>
      <c r="AFF11" s="156"/>
      <c r="AFG11" s="156"/>
      <c r="AFH11" s="156"/>
      <c r="AFI11" s="156"/>
      <c r="AFJ11" s="156"/>
      <c r="AFK11" s="156"/>
      <c r="AFL11" s="156"/>
      <c r="AFM11" s="156"/>
      <c r="AFN11" s="156"/>
      <c r="AFO11" s="156"/>
      <c r="AFP11" s="156"/>
      <c r="AFQ11" s="156"/>
      <c r="AFR11" s="156"/>
      <c r="AFS11" s="156"/>
      <c r="AFT11" s="156"/>
      <c r="AFU11" s="156"/>
      <c r="AFV11" s="156"/>
      <c r="AFW11" s="156"/>
      <c r="AFX11" s="156"/>
      <c r="AFY11" s="156"/>
      <c r="AFZ11" s="156"/>
      <c r="AGA11" s="156"/>
      <c r="AGB11" s="156"/>
      <c r="AGC11" s="156"/>
      <c r="AGD11" s="156"/>
      <c r="AGE11" s="156"/>
      <c r="AGF11" s="156"/>
      <c r="AGG11" s="156"/>
      <c r="AGH11" s="156"/>
      <c r="AGI11" s="156"/>
      <c r="AGJ11" s="156"/>
      <c r="AGK11" s="156"/>
      <c r="AGL11" s="156"/>
      <c r="AGM11" s="156"/>
      <c r="AGN11" s="156"/>
      <c r="AGO11" s="156"/>
      <c r="AGP11" s="156"/>
      <c r="AGQ11" s="156"/>
      <c r="AGR11" s="156"/>
      <c r="AGS11" s="156"/>
      <c r="AGT11" s="156"/>
      <c r="AGU11" s="156"/>
      <c r="AGV11" s="156"/>
      <c r="AGW11" s="156"/>
      <c r="AGX11" s="156"/>
      <c r="AGY11" s="156"/>
      <c r="AGZ11" s="156"/>
      <c r="AHA11" s="156"/>
      <c r="AHB11" s="156"/>
      <c r="AHC11" s="156"/>
      <c r="AHD11" s="156"/>
      <c r="AHE11" s="156"/>
      <c r="AHF11" s="156"/>
      <c r="AHG11" s="156"/>
      <c r="AHH11" s="156"/>
      <c r="AHI11" s="156"/>
      <c r="AHJ11" s="156"/>
      <c r="AHK11" s="156"/>
      <c r="AHL11" s="156"/>
      <c r="AHM11" s="156"/>
      <c r="AHN11" s="156"/>
      <c r="AHO11" s="156"/>
      <c r="AHP11" s="156"/>
      <c r="AHQ11" s="156"/>
      <c r="AHR11" s="156"/>
      <c r="AHS11" s="156"/>
      <c r="AHT11" s="156"/>
      <c r="AHU11" s="156"/>
      <c r="AHV11" s="156"/>
      <c r="AHW11" s="156"/>
      <c r="AHX11" s="156"/>
      <c r="AHY11" s="156"/>
      <c r="AHZ11" s="156"/>
      <c r="AIA11" s="156"/>
      <c r="AIB11" s="156"/>
      <c r="AIC11" s="156"/>
      <c r="AID11" s="156"/>
      <c r="AIE11" s="156"/>
      <c r="AIF11" s="156"/>
      <c r="AIG11" s="156"/>
      <c r="AIH11" s="156"/>
      <c r="AII11" s="156"/>
      <c r="AIJ11" s="156"/>
      <c r="AIK11" s="156"/>
      <c r="AIL11" s="156"/>
      <c r="AIM11" s="156"/>
      <c r="AIN11" s="156"/>
      <c r="AIO11" s="156"/>
      <c r="AIP11" s="156"/>
      <c r="AIQ11" s="156"/>
      <c r="AIR11" s="156"/>
      <c r="AIS11" s="156"/>
      <c r="AIT11" s="156"/>
      <c r="AIU11" s="156"/>
      <c r="AIV11" s="156"/>
      <c r="AIW11" s="156"/>
      <c r="AIX11" s="156"/>
      <c r="AIY11" s="156"/>
      <c r="AIZ11" s="156"/>
      <c r="AJA11" s="156"/>
      <c r="AJB11" s="156"/>
      <c r="AJC11" s="156"/>
      <c r="AJD11" s="156"/>
      <c r="AJE11" s="156"/>
      <c r="AJF11" s="156"/>
      <c r="AJG11" s="156"/>
      <c r="AJH11" s="156"/>
      <c r="AJI11" s="156"/>
      <c r="AJJ11" s="156"/>
      <c r="AJK11" s="156"/>
      <c r="AJL11" s="156"/>
      <c r="AJM11" s="156"/>
      <c r="AJN11" s="156"/>
      <c r="AJO11" s="156"/>
      <c r="AJP11" s="156"/>
      <c r="AJQ11" s="156"/>
      <c r="AJR11" s="156"/>
      <c r="AJS11" s="156"/>
      <c r="AJT11" s="156"/>
      <c r="AJU11" s="156"/>
      <c r="AJV11" s="156"/>
      <c r="AJW11" s="156"/>
      <c r="AJX11" s="156"/>
      <c r="AJY11" s="156"/>
      <c r="AJZ11" s="156"/>
      <c r="AKA11" s="156"/>
      <c r="AKB11" s="156"/>
      <c r="AKC11" s="156"/>
      <c r="AKD11" s="156"/>
      <c r="AKE11" s="156"/>
      <c r="AKF11" s="156"/>
      <c r="AKG11" s="156"/>
      <c r="AKH11" s="156"/>
      <c r="AKI11" s="156"/>
      <c r="AKJ11" s="156"/>
      <c r="AKK11" s="156"/>
      <c r="AKL11" s="156"/>
      <c r="AKM11" s="156"/>
      <c r="AKN11" s="156"/>
      <c r="AKO11" s="156"/>
      <c r="AKP11" s="156"/>
      <c r="AKQ11" s="156"/>
      <c r="AKR11" s="156"/>
      <c r="AKS11" s="156"/>
      <c r="AKT11" s="156"/>
      <c r="AKU11" s="156"/>
      <c r="AKV11" s="156"/>
      <c r="AKW11" s="156"/>
      <c r="AKX11" s="156"/>
      <c r="AKY11" s="156"/>
      <c r="AKZ11" s="156"/>
      <c r="ALA11" s="156"/>
      <c r="ALB11" s="156"/>
      <c r="ALC11" s="156"/>
      <c r="ALD11" s="156"/>
      <c r="ALE11" s="156"/>
      <c r="ALF11" s="156"/>
      <c r="ALG11" s="156"/>
      <c r="ALH11" s="156"/>
      <c r="ALI11" s="156"/>
      <c r="ALJ11" s="156"/>
      <c r="ALK11" s="156"/>
      <c r="ALL11" s="156"/>
      <c r="ALM11" s="156"/>
      <c r="ALN11" s="156"/>
      <c r="ALO11" s="156"/>
      <c r="ALP11" s="156"/>
      <c r="ALQ11" s="156"/>
      <c r="ALR11" s="156"/>
      <c r="ALS11" s="156"/>
      <c r="ALT11" s="156"/>
      <c r="ALU11" s="156"/>
      <c r="ALV11" s="156"/>
      <c r="ALW11" s="156"/>
      <c r="ALX11" s="156"/>
      <c r="ALY11" s="156"/>
      <c r="ALZ11" s="156"/>
      <c r="AMA11" s="156"/>
      <c r="AMB11" s="156"/>
      <c r="AMC11" s="156"/>
      <c r="AMD11" s="156"/>
      <c r="AME11" s="156"/>
      <c r="AMF11" s="156"/>
      <c r="AMG11" s="156"/>
      <c r="AMH11" s="156"/>
      <c r="AMI11" s="156"/>
      <c r="AMJ11" s="156"/>
      <c r="AMK11" s="156"/>
      <c r="AML11" s="156"/>
      <c r="AMM11" s="156"/>
      <c r="AMN11" s="156"/>
      <c r="AMO11" s="156"/>
      <c r="AMP11" s="156"/>
      <c r="AMQ11" s="156"/>
      <c r="AMR11" s="156"/>
      <c r="AMS11" s="156"/>
      <c r="AMT11" s="156"/>
      <c r="AMU11" s="156"/>
      <c r="AMV11" s="156"/>
      <c r="AMW11" s="156"/>
      <c r="AMX11" s="156"/>
      <c r="AMY11" s="156"/>
      <c r="AMZ11" s="156"/>
      <c r="ANA11" s="156"/>
      <c r="ANB11" s="156"/>
      <c r="ANC11" s="156"/>
      <c r="AND11" s="156"/>
      <c r="ANE11" s="156"/>
      <c r="ANF11" s="156"/>
      <c r="ANG11" s="156"/>
      <c r="ANH11" s="156"/>
      <c r="ANI11" s="156"/>
      <c r="ANJ11" s="156"/>
      <c r="ANK11" s="156"/>
      <c r="ANL11" s="156"/>
      <c r="ANM11" s="156"/>
      <c r="ANN11" s="156"/>
      <c r="ANO11" s="156"/>
      <c r="ANP11" s="156"/>
      <c r="ANQ11" s="156"/>
      <c r="ANR11" s="156"/>
      <c r="ANS11" s="156"/>
      <c r="ANT11" s="156"/>
      <c r="ANU11" s="156"/>
      <c r="ANV11" s="156"/>
      <c r="ANW11" s="156"/>
      <c r="ANX11" s="156"/>
      <c r="ANY11" s="156"/>
      <c r="ANZ11" s="156"/>
      <c r="AOA11" s="156"/>
      <c r="AOB11" s="156"/>
      <c r="AOC11" s="156"/>
      <c r="AOD11" s="156"/>
      <c r="AOE11" s="156"/>
      <c r="AOF11" s="156"/>
      <c r="AOG11" s="156"/>
      <c r="AOH11" s="156"/>
      <c r="AOI11" s="156"/>
      <c r="AOJ11" s="156"/>
      <c r="AOK11" s="156"/>
      <c r="AOL11" s="156"/>
      <c r="AOM11" s="156"/>
      <c r="AON11" s="156"/>
      <c r="AOO11" s="156"/>
      <c r="AOP11" s="156"/>
      <c r="AOQ11" s="156"/>
      <c r="AOR11" s="156"/>
      <c r="AOS11" s="156"/>
      <c r="AOT11" s="156"/>
      <c r="AOU11" s="156"/>
      <c r="AOV11" s="156"/>
      <c r="AOW11" s="156"/>
      <c r="AOX11" s="156"/>
      <c r="AOY11" s="156"/>
      <c r="AOZ11" s="156"/>
      <c r="APA11" s="156"/>
      <c r="APB11" s="156"/>
      <c r="APC11" s="156"/>
      <c r="APD11" s="156"/>
      <c r="APE11" s="156"/>
      <c r="APF11" s="156"/>
      <c r="APG11" s="156"/>
      <c r="APH11" s="156"/>
      <c r="API11" s="156"/>
      <c r="APJ11" s="156"/>
      <c r="APK11" s="156"/>
      <c r="APL11" s="156"/>
      <c r="APM11" s="156"/>
      <c r="APN11" s="156"/>
      <c r="APO11" s="156"/>
      <c r="APP11" s="156"/>
      <c r="APQ11" s="156"/>
      <c r="APR11" s="156"/>
      <c r="APS11" s="156"/>
      <c r="APT11" s="156"/>
      <c r="APU11" s="156"/>
      <c r="APV11" s="156"/>
      <c r="APW11" s="156"/>
      <c r="APX11" s="156"/>
      <c r="APY11" s="156"/>
      <c r="APZ11" s="156"/>
      <c r="AQA11" s="156"/>
      <c r="AQB11" s="156"/>
      <c r="AQC11" s="156"/>
      <c r="AQD11" s="156"/>
      <c r="AQE11" s="156"/>
      <c r="AQF11" s="156"/>
      <c r="AQG11" s="156"/>
      <c r="AQH11" s="156"/>
      <c r="AQI11" s="156"/>
      <c r="AQJ11" s="156"/>
      <c r="AQK11" s="156"/>
      <c r="AQL11" s="156"/>
      <c r="AQM11" s="156"/>
      <c r="AQN11" s="156"/>
      <c r="AQO11" s="156"/>
      <c r="AQP11" s="156"/>
      <c r="AQQ11" s="156"/>
      <c r="AQR11" s="156"/>
      <c r="AQS11" s="156"/>
      <c r="AQT11" s="156"/>
      <c r="AQU11" s="156"/>
      <c r="AQV11" s="156"/>
      <c r="AQW11" s="156"/>
      <c r="AQX11" s="156"/>
      <c r="AQY11" s="156"/>
      <c r="AQZ11" s="156"/>
      <c r="ARA11" s="156"/>
      <c r="ARB11" s="156"/>
      <c r="ARC11" s="156"/>
      <c r="ARD11" s="156"/>
      <c r="ARE11" s="156"/>
      <c r="ARF11" s="156"/>
      <c r="ARG11" s="156"/>
      <c r="ARH11" s="156"/>
      <c r="ARI11" s="156"/>
      <c r="ARJ11" s="156"/>
      <c r="ARK11" s="156"/>
      <c r="ARL11" s="156"/>
      <c r="ARM11" s="156"/>
      <c r="ARN11" s="156"/>
      <c r="ARO11" s="156"/>
      <c r="ARP11" s="156"/>
      <c r="ARQ11" s="156"/>
      <c r="ARR11" s="156"/>
      <c r="ARS11" s="156"/>
      <c r="ART11" s="156"/>
      <c r="ARU11" s="156"/>
      <c r="ARV11" s="156"/>
      <c r="ARW11" s="156"/>
      <c r="ARX11" s="156"/>
      <c r="ARY11" s="156"/>
      <c r="ARZ11" s="156"/>
      <c r="ASA11" s="156"/>
      <c r="ASB11" s="156"/>
      <c r="ASC11" s="156"/>
      <c r="ASD11" s="156"/>
      <c r="ASE11" s="156"/>
      <c r="ASF11" s="156"/>
      <c r="ASG11" s="156"/>
      <c r="ASH11" s="156"/>
      <c r="ASI11" s="156"/>
      <c r="ASJ11" s="156"/>
      <c r="ASK11" s="156"/>
      <c r="ASL11" s="156"/>
      <c r="ASM11" s="156"/>
      <c r="ASN11" s="156"/>
      <c r="ASO11" s="156"/>
      <c r="ASP11" s="156"/>
      <c r="ASQ11" s="156"/>
      <c r="ASR11" s="156"/>
      <c r="ASS11" s="156"/>
      <c r="AST11" s="156"/>
      <c r="ASU11" s="156"/>
      <c r="ASV11" s="156"/>
      <c r="ASW11" s="156"/>
      <c r="ASX11" s="156"/>
      <c r="ASY11" s="156"/>
      <c r="ASZ11" s="156"/>
      <c r="ATA11" s="156"/>
      <c r="ATB11" s="156"/>
      <c r="ATC11" s="156"/>
      <c r="ATD11" s="156"/>
      <c r="ATE11" s="156"/>
      <c r="ATF11" s="156"/>
      <c r="ATG11" s="156"/>
      <c r="ATH11" s="156"/>
      <c r="ATI11" s="156"/>
      <c r="ATJ11" s="156"/>
      <c r="ATK11" s="156"/>
      <c r="ATL11" s="156"/>
      <c r="ATM11" s="156"/>
      <c r="ATN11" s="156"/>
      <c r="ATO11" s="156"/>
      <c r="ATP11" s="156"/>
      <c r="ATQ11" s="156"/>
      <c r="ATR11" s="156"/>
      <c r="ATS11" s="156"/>
      <c r="ATT11" s="156"/>
      <c r="ATU11" s="156"/>
      <c r="ATV11" s="156"/>
      <c r="ATW11" s="156"/>
      <c r="ATX11" s="156"/>
      <c r="ATY11" s="156"/>
      <c r="ATZ11" s="156"/>
      <c r="AUA11" s="156"/>
      <c r="AUB11" s="156"/>
      <c r="AUC11" s="156"/>
      <c r="AUD11" s="156"/>
      <c r="AUE11" s="156"/>
      <c r="AUF11" s="156"/>
      <c r="AUG11" s="156"/>
      <c r="AUH11" s="156"/>
      <c r="AUI11" s="156"/>
      <c r="AUJ11" s="156"/>
      <c r="AUK11" s="156"/>
      <c r="AUL11" s="156"/>
      <c r="AUM11" s="156"/>
      <c r="AUN11" s="156"/>
      <c r="AUO11" s="156"/>
      <c r="AUP11" s="156"/>
      <c r="AUQ11" s="156"/>
      <c r="AUR11" s="156"/>
      <c r="AUS11" s="156"/>
      <c r="AUT11" s="156"/>
      <c r="AUU11" s="156"/>
      <c r="AUV11" s="156"/>
      <c r="AUW11" s="156"/>
      <c r="AUX11" s="156"/>
      <c r="AUY11" s="156"/>
      <c r="AUZ11" s="156"/>
      <c r="AVA11" s="156"/>
      <c r="AVB11" s="156"/>
      <c r="AVC11" s="156"/>
      <c r="AVD11" s="156"/>
      <c r="AVE11" s="156"/>
      <c r="AVF11" s="156"/>
      <c r="AVG11" s="156"/>
      <c r="AVH11" s="156"/>
      <c r="AVI11" s="156"/>
      <c r="AVJ11" s="156"/>
      <c r="AVK11" s="156"/>
      <c r="AVL11" s="156"/>
      <c r="AVM11" s="156"/>
      <c r="AVN11" s="156"/>
      <c r="AVO11" s="156"/>
      <c r="AVP11" s="156"/>
      <c r="AVQ11" s="156"/>
      <c r="AVR11" s="156"/>
      <c r="AVS11" s="156"/>
      <c r="AVT11" s="156"/>
      <c r="AVU11" s="156"/>
      <c r="AVV11" s="156"/>
      <c r="AVW11" s="156"/>
      <c r="AVX11" s="156"/>
      <c r="AVY11" s="156"/>
      <c r="AVZ11" s="156"/>
      <c r="AWA11" s="156"/>
      <c r="AWB11" s="156"/>
      <c r="AWC11" s="156"/>
      <c r="AWD11" s="156"/>
      <c r="AWE11" s="156"/>
      <c r="AWF11" s="156"/>
      <c r="AWG11" s="156"/>
      <c r="AWH11" s="156"/>
      <c r="AWI11" s="156"/>
      <c r="AWJ11" s="156"/>
      <c r="AWK11" s="156"/>
      <c r="AWL11" s="156"/>
      <c r="AWM11" s="156"/>
      <c r="AWN11" s="156"/>
      <c r="AWO11" s="156"/>
      <c r="AWP11" s="156"/>
      <c r="AWQ11" s="156"/>
      <c r="AWR11" s="156"/>
      <c r="AWS11" s="156"/>
      <c r="AWT11" s="156"/>
      <c r="AWU11" s="156"/>
      <c r="AWV11" s="156"/>
      <c r="AWW11" s="156"/>
      <c r="AWX11" s="156"/>
      <c r="AWY11" s="156"/>
      <c r="AWZ11" s="156"/>
      <c r="AXA11" s="156"/>
      <c r="AXB11" s="156"/>
      <c r="AXC11" s="156"/>
      <c r="AXD11" s="156"/>
      <c r="AXE11" s="156"/>
      <c r="AXF11" s="156"/>
      <c r="AXG11" s="156"/>
      <c r="AXH11" s="156"/>
      <c r="AXI11" s="156"/>
      <c r="AXJ11" s="156"/>
      <c r="AXK11" s="156"/>
      <c r="AXL11" s="156"/>
      <c r="AXM11" s="156"/>
      <c r="AXN11" s="156"/>
      <c r="AXO11" s="156"/>
      <c r="AXP11" s="156"/>
      <c r="AXQ11" s="156"/>
      <c r="AXR11" s="156"/>
      <c r="AXS11" s="156"/>
      <c r="AXT11" s="156"/>
      <c r="AXU11" s="156"/>
      <c r="AXV11" s="156"/>
      <c r="AXW11" s="156"/>
      <c r="AXX11" s="156"/>
      <c r="AXY11" s="156"/>
      <c r="AXZ11" s="156"/>
      <c r="AYA11" s="156"/>
      <c r="AYB11" s="156"/>
      <c r="AYC11" s="156"/>
      <c r="AYD11" s="156"/>
      <c r="AYE11" s="156"/>
      <c r="AYF11" s="156"/>
      <c r="AYG11" s="156"/>
      <c r="AYH11" s="156"/>
      <c r="AYI11" s="156"/>
      <c r="AYJ11" s="156"/>
      <c r="AYK11" s="156"/>
      <c r="AYL11" s="156"/>
      <c r="AYM11" s="156"/>
      <c r="AYN11" s="156"/>
      <c r="AYO11" s="156"/>
      <c r="AYP11" s="156"/>
      <c r="AYQ11" s="156"/>
      <c r="AYR11" s="156"/>
      <c r="AYS11" s="156"/>
      <c r="AYT11" s="156"/>
      <c r="AYU11" s="156"/>
      <c r="AYV11" s="156"/>
      <c r="AYW11" s="156"/>
      <c r="AYX11" s="156"/>
      <c r="AYY11" s="156"/>
      <c r="AYZ11" s="156"/>
      <c r="AZA11" s="156"/>
      <c r="AZB11" s="156"/>
      <c r="AZC11" s="156"/>
      <c r="AZD11" s="156"/>
      <c r="AZE11" s="156"/>
      <c r="AZF11" s="156"/>
      <c r="AZG11" s="156"/>
      <c r="AZH11" s="156"/>
      <c r="AZI11" s="156"/>
      <c r="AZJ11" s="156"/>
      <c r="AZK11" s="156"/>
      <c r="AZL11" s="156"/>
      <c r="AZM11" s="156"/>
      <c r="AZN11" s="156"/>
      <c r="AZO11" s="156"/>
      <c r="AZP11" s="156"/>
      <c r="AZQ11" s="156"/>
      <c r="AZR11" s="156"/>
      <c r="AZS11" s="156"/>
      <c r="AZT11" s="156"/>
      <c r="AZU11" s="156"/>
      <c r="AZV11" s="156"/>
      <c r="AZW11" s="156"/>
      <c r="AZX11" s="156"/>
      <c r="AZY11" s="156"/>
      <c r="AZZ11" s="156"/>
      <c r="BAA11" s="156"/>
      <c r="BAB11" s="156"/>
      <c r="BAC11" s="156"/>
      <c r="BAD11" s="156"/>
      <c r="BAE11" s="156"/>
      <c r="BAF11" s="156"/>
      <c r="BAG11" s="156"/>
      <c r="BAH11" s="156"/>
      <c r="BAI11" s="156"/>
      <c r="BAJ11" s="156"/>
      <c r="BAK11" s="156"/>
      <c r="BAL11" s="156"/>
      <c r="BAM11" s="156"/>
      <c r="BAN11" s="156"/>
      <c r="BAO11" s="156"/>
      <c r="BAP11" s="156"/>
      <c r="BAQ11" s="156"/>
      <c r="BAR11" s="156"/>
      <c r="BAS11" s="156"/>
      <c r="BAT11" s="156"/>
      <c r="BAU11" s="156"/>
      <c r="BAV11" s="156"/>
      <c r="BAW11" s="156"/>
      <c r="BAX11" s="156"/>
      <c r="BAY11" s="156"/>
      <c r="BAZ11" s="156"/>
      <c r="BBA11" s="156"/>
      <c r="BBB11" s="156"/>
      <c r="BBC11" s="156"/>
      <c r="BBD11" s="156"/>
      <c r="BBE11" s="156"/>
      <c r="BBF11" s="156"/>
      <c r="BBG11" s="156"/>
      <c r="BBH11" s="156"/>
      <c r="BBI11" s="156"/>
      <c r="BBJ11" s="156"/>
      <c r="BBK11" s="156"/>
      <c r="BBL11" s="156"/>
      <c r="BBM11" s="156"/>
      <c r="BBN11" s="156"/>
      <c r="BBO11" s="156"/>
      <c r="BBP11" s="156"/>
      <c r="BBQ11" s="156"/>
      <c r="BBR11" s="156"/>
      <c r="BBS11" s="156"/>
      <c r="BBT11" s="156"/>
      <c r="BBU11" s="156"/>
      <c r="BBV11" s="156"/>
      <c r="BBW11" s="156"/>
      <c r="BBX11" s="156"/>
      <c r="BBY11" s="156"/>
      <c r="BBZ11" s="156"/>
      <c r="BCA11" s="156"/>
      <c r="BCB11" s="156"/>
      <c r="BCC11" s="156"/>
      <c r="BCD11" s="156"/>
      <c r="BCE11" s="156"/>
      <c r="BCF11" s="156"/>
      <c r="BCG11" s="156"/>
      <c r="BCH11" s="156"/>
      <c r="BCI11" s="156"/>
      <c r="BCJ11" s="156"/>
      <c r="BCK11" s="156"/>
      <c r="BCL11" s="156"/>
      <c r="BCM11" s="156"/>
      <c r="BCN11" s="156"/>
      <c r="BCO11" s="156"/>
      <c r="BCP11" s="156"/>
      <c r="BCQ11" s="156"/>
      <c r="BCR11" s="156"/>
      <c r="BCS11" s="156"/>
      <c r="BCT11" s="156"/>
      <c r="BCU11" s="156"/>
      <c r="BCV11" s="156"/>
      <c r="BCW11" s="156"/>
      <c r="BCX11" s="156"/>
      <c r="BCY11" s="156"/>
      <c r="BCZ11" s="156"/>
      <c r="BDA11" s="156"/>
      <c r="BDB11" s="156"/>
      <c r="BDC11" s="156"/>
      <c r="BDD11" s="156"/>
      <c r="BDE11" s="156"/>
      <c r="BDF11" s="156"/>
      <c r="BDG11" s="156"/>
      <c r="BDH11" s="156"/>
      <c r="BDI11" s="156"/>
      <c r="BDJ11" s="156"/>
      <c r="BDK11" s="156"/>
      <c r="BDL11" s="156"/>
      <c r="BDM11" s="156"/>
      <c r="BDN11" s="156"/>
      <c r="BDO11" s="156"/>
      <c r="BDP11" s="156"/>
      <c r="BDQ11" s="156"/>
      <c r="BDR11" s="156"/>
      <c r="BDS11" s="156"/>
      <c r="BDT11" s="156"/>
      <c r="BDU11" s="156"/>
      <c r="BDV11" s="156"/>
      <c r="BDW11" s="156"/>
      <c r="BDX11" s="156"/>
      <c r="BDY11" s="156"/>
      <c r="BDZ11" s="156"/>
      <c r="BEA11" s="156"/>
      <c r="BEB11" s="156"/>
      <c r="BEC11" s="156"/>
      <c r="BED11" s="156"/>
      <c r="BEE11" s="156"/>
      <c r="BEF11" s="156"/>
      <c r="BEG11" s="156"/>
      <c r="BEH11" s="156"/>
      <c r="BEI11" s="156"/>
      <c r="BEJ11" s="156"/>
      <c r="BEK11" s="156"/>
      <c r="BEL11" s="156"/>
      <c r="BEM11" s="156"/>
      <c r="BEN11" s="156"/>
      <c r="BEO11" s="156"/>
      <c r="BEP11" s="156"/>
      <c r="BEQ11" s="156"/>
      <c r="BER11" s="156"/>
      <c r="BES11" s="156"/>
      <c r="BET11" s="156"/>
      <c r="BEU11" s="156"/>
      <c r="BEV11" s="156"/>
      <c r="BEW11" s="156"/>
      <c r="BEX11" s="156"/>
      <c r="BEY11" s="156"/>
      <c r="BEZ11" s="156"/>
      <c r="BFA11" s="156"/>
      <c r="BFB11" s="156"/>
      <c r="BFC11" s="156"/>
      <c r="BFD11" s="156"/>
      <c r="BFE11" s="156"/>
      <c r="BFF11" s="156"/>
      <c r="BFG11" s="156"/>
      <c r="BFH11" s="156"/>
      <c r="BFI11" s="156"/>
      <c r="BFJ11" s="156"/>
      <c r="BFK11" s="156"/>
      <c r="BFL11" s="156"/>
      <c r="BFM11" s="156"/>
      <c r="BFN11" s="156"/>
      <c r="BFO11" s="156"/>
      <c r="BFP11" s="156"/>
      <c r="BFQ11" s="156"/>
      <c r="BFR11" s="156"/>
      <c r="BFS11" s="156"/>
      <c r="BFT11" s="156"/>
      <c r="BFU11" s="156"/>
      <c r="BFV11" s="156"/>
      <c r="BFW11" s="156"/>
      <c r="BFX11" s="156"/>
      <c r="BFY11" s="156"/>
      <c r="BFZ11" s="156"/>
      <c r="BGA11" s="156"/>
      <c r="BGB11" s="156"/>
      <c r="BGC11" s="156"/>
      <c r="BGD11" s="156"/>
      <c r="BGE11" s="156"/>
      <c r="BGF11" s="156"/>
      <c r="BGG11" s="156"/>
      <c r="BGH11" s="156"/>
      <c r="BGI11" s="156"/>
      <c r="BGJ11" s="156"/>
      <c r="BGK11" s="156"/>
      <c r="BGL11" s="156"/>
      <c r="BGM11" s="156"/>
      <c r="BGN11" s="156"/>
      <c r="BGO11" s="156"/>
      <c r="BGP11" s="156"/>
      <c r="BGQ11" s="156"/>
      <c r="BGR11" s="156"/>
      <c r="BGS11" s="156"/>
      <c r="BGT11" s="156"/>
      <c r="BGU11" s="156"/>
      <c r="BGV11" s="156"/>
      <c r="BGW11" s="156"/>
      <c r="BGX11" s="156"/>
      <c r="BGY11" s="156"/>
      <c r="BGZ11" s="156"/>
      <c r="BHA11" s="156"/>
      <c r="BHB11" s="156"/>
      <c r="BHC11" s="156"/>
      <c r="BHD11" s="156"/>
      <c r="BHE11" s="156"/>
      <c r="BHF11" s="156"/>
      <c r="BHG11" s="156"/>
      <c r="BHH11" s="156"/>
      <c r="BHI11" s="156"/>
      <c r="BHJ11" s="156"/>
      <c r="BHK11" s="156"/>
      <c r="BHL11" s="156"/>
      <c r="BHM11" s="156"/>
      <c r="BHN11" s="156"/>
      <c r="BHO11" s="156"/>
      <c r="BHP11" s="156"/>
      <c r="BHQ11" s="156"/>
      <c r="BHR11" s="156"/>
      <c r="BHS11" s="156"/>
      <c r="BHT11" s="156"/>
      <c r="BHU11" s="156"/>
      <c r="BHV11" s="156"/>
      <c r="BHW11" s="156"/>
      <c r="BHX11" s="156"/>
      <c r="BHY11" s="156"/>
      <c r="BHZ11" s="156"/>
      <c r="BIA11" s="156"/>
      <c r="BIB11" s="156"/>
      <c r="BIC11" s="156"/>
      <c r="BID11" s="156"/>
      <c r="BIE11" s="156"/>
      <c r="BIF11" s="156"/>
      <c r="BIG11" s="156"/>
      <c r="BIH11" s="156"/>
      <c r="BII11" s="156"/>
      <c r="BIJ11" s="156"/>
      <c r="BIK11" s="156"/>
      <c r="BIL11" s="156"/>
      <c r="BIM11" s="156"/>
      <c r="BIN11" s="156"/>
      <c r="BIO11" s="156"/>
      <c r="BIP11" s="156"/>
      <c r="BIQ11" s="156"/>
      <c r="BIR11" s="156"/>
      <c r="BIS11" s="156"/>
      <c r="BIT11" s="156"/>
      <c r="BIU11" s="156"/>
      <c r="BIV11" s="156"/>
      <c r="BIW11" s="156"/>
      <c r="BIX11" s="156"/>
      <c r="BIY11" s="156"/>
      <c r="BIZ11" s="156"/>
      <c r="BJA11" s="156"/>
      <c r="BJB11" s="156"/>
      <c r="BJC11" s="156"/>
      <c r="BJD11" s="156"/>
      <c r="BJE11" s="156"/>
      <c r="BJF11" s="156"/>
      <c r="BJG11" s="156"/>
      <c r="BJH11" s="156"/>
      <c r="BJI11" s="156"/>
      <c r="BJJ11" s="156"/>
      <c r="BJK11" s="156"/>
      <c r="BJL11" s="156"/>
      <c r="BJM11" s="156"/>
      <c r="BJN11" s="156"/>
      <c r="BJO11" s="156"/>
      <c r="BJP11" s="156"/>
      <c r="BJQ11" s="156"/>
      <c r="BJR11" s="156"/>
      <c r="BJS11" s="156"/>
      <c r="BJT11" s="156"/>
      <c r="BJU11" s="156"/>
      <c r="BJV11" s="156"/>
      <c r="BJW11" s="156"/>
      <c r="BJX11" s="156"/>
      <c r="BJY11" s="156"/>
      <c r="BJZ11" s="156"/>
      <c r="BKA11" s="156"/>
      <c r="BKB11" s="156"/>
      <c r="BKC11" s="156"/>
      <c r="BKD11" s="156"/>
      <c r="BKE11" s="156"/>
      <c r="BKF11" s="156"/>
      <c r="BKG11" s="156"/>
      <c r="BKH11" s="156"/>
      <c r="BKI11" s="156"/>
      <c r="BKJ11" s="156"/>
      <c r="BKK11" s="156"/>
      <c r="BKL11" s="156"/>
      <c r="BKM11" s="156"/>
      <c r="BKN11" s="156"/>
      <c r="BKO11" s="156"/>
      <c r="BKP11" s="156"/>
      <c r="BKQ11" s="156"/>
      <c r="BKR11" s="156"/>
      <c r="BKS11" s="156"/>
      <c r="BKT11" s="156"/>
      <c r="BKU11" s="156"/>
      <c r="BKV11" s="156"/>
      <c r="BKW11" s="156"/>
      <c r="BKX11" s="156"/>
      <c r="BKY11" s="156"/>
      <c r="BKZ11" s="156"/>
      <c r="BLA11" s="156"/>
      <c r="BLB11" s="156"/>
      <c r="BLC11" s="156"/>
      <c r="BLD11" s="156"/>
      <c r="BLE11" s="156"/>
      <c r="BLF11" s="156"/>
      <c r="BLG11" s="156"/>
      <c r="BLH11" s="156"/>
      <c r="BLI11" s="156"/>
      <c r="BLJ11" s="156"/>
      <c r="BLK11" s="156"/>
      <c r="BLL11" s="156"/>
      <c r="BLM11" s="156"/>
      <c r="BLN11" s="156"/>
      <c r="BLO11" s="156"/>
      <c r="BLP11" s="156"/>
      <c r="BLQ11" s="156"/>
      <c r="BLR11" s="156"/>
      <c r="BLS11" s="156"/>
      <c r="BLT11" s="156"/>
      <c r="BLU11" s="156"/>
      <c r="BLV11" s="156"/>
      <c r="BLW11" s="156"/>
      <c r="BLX11" s="156"/>
      <c r="BLY11" s="156"/>
      <c r="BLZ11" s="156"/>
      <c r="BMA11" s="156"/>
      <c r="BMB11" s="156"/>
      <c r="BMC11" s="156"/>
      <c r="BMD11" s="156"/>
      <c r="BME11" s="156"/>
      <c r="BMF11" s="156"/>
      <c r="BMG11" s="156"/>
      <c r="BMH11" s="156"/>
      <c r="BMI11" s="156"/>
      <c r="BMJ11" s="156"/>
      <c r="BMK11" s="156"/>
      <c r="BML11" s="156"/>
      <c r="BMM11" s="156"/>
      <c r="BMN11" s="156"/>
      <c r="BMO11" s="156"/>
      <c r="BMP11" s="156"/>
      <c r="BMQ11" s="156"/>
      <c r="BMR11" s="156"/>
      <c r="BMS11" s="156"/>
      <c r="BMT11" s="156"/>
      <c r="BMU11" s="156"/>
      <c r="BMV11" s="156"/>
      <c r="BMW11" s="156"/>
      <c r="BMX11" s="156"/>
      <c r="BMY11" s="156"/>
      <c r="BMZ11" s="156"/>
      <c r="BNA11" s="156"/>
      <c r="BNB11" s="156"/>
      <c r="BNC11" s="156"/>
      <c r="BND11" s="156"/>
      <c r="BNE11" s="156"/>
      <c r="BNF11" s="156"/>
      <c r="BNG11" s="156"/>
      <c r="BNH11" s="156"/>
      <c r="BNI11" s="156"/>
      <c r="BNJ11" s="156"/>
      <c r="BNK11" s="156"/>
      <c r="BNL11" s="156"/>
      <c r="BNM11" s="156"/>
      <c r="BNN11" s="156"/>
      <c r="BNO11" s="156"/>
      <c r="BNP11" s="156"/>
      <c r="BNQ11" s="156"/>
      <c r="BNR11" s="156"/>
      <c r="BNS11" s="156"/>
      <c r="BNT11" s="156"/>
      <c r="BNU11" s="156"/>
      <c r="BNV11" s="156"/>
      <c r="BNW11" s="156"/>
      <c r="BNX11" s="156"/>
      <c r="BNY11" s="156"/>
      <c r="BNZ11" s="156"/>
      <c r="BOA11" s="156"/>
      <c r="BOB11" s="156"/>
      <c r="BOC11" s="156"/>
      <c r="BOD11" s="156"/>
      <c r="BOE11" s="156"/>
      <c r="BOF11" s="156"/>
      <c r="BOG11" s="156"/>
      <c r="BOH11" s="156"/>
      <c r="BOI11" s="156"/>
      <c r="BOJ11" s="156"/>
      <c r="BOK11" s="156"/>
      <c r="BOL11" s="156"/>
      <c r="BOM11" s="156"/>
      <c r="BON11" s="156"/>
      <c r="BOO11" s="156"/>
      <c r="BOP11" s="156"/>
      <c r="BOQ11" s="156"/>
      <c r="BOR11" s="156"/>
      <c r="BOS11" s="156"/>
      <c r="BOT11" s="156"/>
      <c r="BOU11" s="156"/>
      <c r="BOV11" s="156"/>
      <c r="BOW11" s="156"/>
      <c r="BOX11" s="156"/>
      <c r="BOY11" s="156"/>
      <c r="BOZ11" s="156"/>
      <c r="BPA11" s="156"/>
      <c r="BPB11" s="156"/>
      <c r="BPC11" s="156"/>
      <c r="BPD11" s="156"/>
      <c r="BPE11" s="156"/>
      <c r="BPF11" s="156"/>
      <c r="BPG11" s="156"/>
      <c r="BPH11" s="156"/>
      <c r="BPI11" s="156"/>
      <c r="BPJ11" s="156"/>
      <c r="BPK11" s="156"/>
      <c r="BPL11" s="156"/>
      <c r="BPM11" s="156"/>
      <c r="BPN11" s="156"/>
      <c r="BPO11" s="156"/>
      <c r="BPP11" s="156"/>
      <c r="BPQ11" s="156"/>
      <c r="BPR11" s="156"/>
      <c r="BPS11" s="156"/>
      <c r="BPT11" s="156"/>
      <c r="BPU11" s="156"/>
      <c r="BPV11" s="156"/>
      <c r="BPW11" s="156"/>
      <c r="BPX11" s="156"/>
      <c r="BPY11" s="156"/>
      <c r="BPZ11" s="156"/>
      <c r="BQA11" s="156"/>
      <c r="BQB11" s="156"/>
      <c r="BQC11" s="156"/>
      <c r="BQD11" s="156"/>
      <c r="BQE11" s="156"/>
      <c r="BQF11" s="156"/>
      <c r="BQG11" s="156"/>
      <c r="BQH11" s="156"/>
      <c r="BQI11" s="156"/>
      <c r="BQJ11" s="156"/>
      <c r="BQK11" s="156"/>
      <c r="BQL11" s="156"/>
      <c r="BQM11" s="156"/>
      <c r="BQN11" s="156"/>
      <c r="BQO11" s="156"/>
      <c r="BQP11" s="156"/>
      <c r="BQQ11" s="156"/>
      <c r="BQR11" s="156"/>
      <c r="BQS11" s="156"/>
      <c r="BQT11" s="156"/>
      <c r="BQU11" s="156"/>
      <c r="BQV11" s="156"/>
      <c r="BQW11" s="156"/>
      <c r="BQX11" s="156"/>
      <c r="BQY11" s="156"/>
      <c r="BQZ11" s="156"/>
      <c r="BRA11" s="156"/>
      <c r="BRB11" s="156"/>
      <c r="BRC11" s="156"/>
      <c r="BRD11" s="156"/>
      <c r="BRE11" s="156"/>
      <c r="BRF11" s="156"/>
      <c r="BRG11" s="156"/>
      <c r="BRH11" s="156"/>
      <c r="BRI11" s="156"/>
      <c r="BRJ11" s="156"/>
      <c r="BRK11" s="156"/>
      <c r="BRL11" s="156"/>
      <c r="BRM11" s="156"/>
      <c r="BRN11" s="156"/>
      <c r="BRO11" s="156"/>
      <c r="BRP11" s="156"/>
      <c r="BRQ11" s="156"/>
      <c r="BRR11" s="156"/>
      <c r="BRS11" s="156"/>
      <c r="BRT11" s="156"/>
      <c r="BRU11" s="156"/>
      <c r="BRV11" s="156"/>
      <c r="BRW11" s="156"/>
      <c r="BRX11" s="156"/>
      <c r="BRY11" s="156"/>
      <c r="BRZ11" s="156"/>
      <c r="BSA11" s="156"/>
      <c r="BSB11" s="156"/>
      <c r="BSC11" s="156"/>
      <c r="BSD11" s="156"/>
      <c r="BSE11" s="156"/>
      <c r="BSF11" s="156"/>
      <c r="BSG11" s="156"/>
      <c r="BSH11" s="156"/>
      <c r="BSI11" s="156"/>
      <c r="BSJ11" s="156"/>
      <c r="BSK11" s="156"/>
      <c r="BSL11" s="156"/>
      <c r="BSM11" s="156"/>
      <c r="BSN11" s="156"/>
      <c r="BSO11" s="156"/>
      <c r="BSP11" s="156"/>
      <c r="BSQ11" s="156"/>
      <c r="BSR11" s="156"/>
      <c r="BSS11" s="156"/>
      <c r="BST11" s="156"/>
      <c r="BSU11" s="156"/>
      <c r="BSV11" s="156"/>
      <c r="BSW11" s="156"/>
      <c r="BSX11" s="156"/>
      <c r="BSY11" s="156"/>
      <c r="BSZ11" s="156"/>
      <c r="BTA11" s="156"/>
      <c r="BTB11" s="156"/>
      <c r="BTC11" s="156"/>
      <c r="BTD11" s="156"/>
      <c r="BTE11" s="156"/>
      <c r="BTF11" s="156"/>
      <c r="BTG11" s="156"/>
      <c r="BTH11" s="156"/>
      <c r="BTI11" s="156"/>
      <c r="BTJ11" s="156"/>
      <c r="BTK11" s="156"/>
      <c r="BTL11" s="156"/>
      <c r="BTM11" s="156"/>
      <c r="BTN11" s="156"/>
      <c r="BTO11" s="156"/>
      <c r="BTP11" s="156"/>
      <c r="BTQ11" s="156"/>
      <c r="BTR11" s="156"/>
      <c r="BTS11" s="156"/>
      <c r="BTT11" s="156"/>
      <c r="BTU11" s="156"/>
      <c r="BTV11" s="156"/>
      <c r="BTW11" s="156"/>
      <c r="BTX11" s="156"/>
      <c r="BTY11" s="156"/>
      <c r="BTZ11" s="156"/>
      <c r="BUA11" s="156"/>
      <c r="BUB11" s="156"/>
      <c r="BUC11" s="156"/>
      <c r="BUD11" s="156"/>
      <c r="BUE11" s="156"/>
      <c r="BUF11" s="156"/>
      <c r="BUG11" s="156"/>
      <c r="BUH11" s="156"/>
      <c r="BUI11" s="156"/>
      <c r="BUJ11" s="156"/>
      <c r="BUK11" s="156"/>
      <c r="BUL11" s="156"/>
      <c r="BUM11" s="156"/>
      <c r="BUN11" s="156"/>
      <c r="BUO11" s="156"/>
      <c r="BUP11" s="156"/>
      <c r="BUQ11" s="156"/>
      <c r="BUR11" s="156"/>
      <c r="BUS11" s="156"/>
      <c r="BUT11" s="156"/>
      <c r="BUU11" s="156"/>
      <c r="BUV11" s="156"/>
      <c r="BUW11" s="156"/>
      <c r="BUX11" s="156"/>
      <c r="BUY11" s="156"/>
      <c r="BUZ11" s="156"/>
      <c r="BVA11" s="156"/>
      <c r="BVB11" s="156"/>
      <c r="BVC11" s="156"/>
      <c r="BVD11" s="156"/>
      <c r="BVE11" s="156"/>
      <c r="BVF11" s="156"/>
      <c r="BVG11" s="156"/>
      <c r="BVH11" s="156"/>
      <c r="BVI11" s="156"/>
      <c r="BVJ11" s="156"/>
      <c r="BVK11" s="156"/>
      <c r="BVL11" s="156"/>
      <c r="BVM11" s="156"/>
      <c r="BVN11" s="156"/>
      <c r="BVO11" s="156"/>
      <c r="BVP11" s="156"/>
      <c r="BVQ11" s="156"/>
      <c r="BVR11" s="156"/>
      <c r="BVS11" s="156"/>
      <c r="BVT11" s="156"/>
      <c r="BVU11" s="156"/>
      <c r="BVV11" s="156"/>
      <c r="BVW11" s="156"/>
      <c r="BVX11" s="156"/>
      <c r="BVY11" s="156"/>
      <c r="BVZ11" s="156"/>
      <c r="BWA11" s="156"/>
      <c r="BWB11" s="156"/>
      <c r="BWC11" s="156"/>
      <c r="BWD11" s="156"/>
      <c r="BWE11" s="156"/>
      <c r="BWF11" s="156"/>
      <c r="BWG11" s="156"/>
      <c r="BWH11" s="156"/>
      <c r="BWI11" s="156"/>
      <c r="BWJ11" s="156"/>
      <c r="BWK11" s="156"/>
      <c r="BWL11" s="156"/>
      <c r="BWM11" s="156"/>
      <c r="BWN11" s="156"/>
      <c r="BWO11" s="156"/>
      <c r="BWP11" s="156"/>
      <c r="BWQ11" s="156"/>
      <c r="BWR11" s="156"/>
      <c r="BWS11" s="156"/>
      <c r="BWT11" s="156"/>
      <c r="BWU11" s="156"/>
      <c r="BWV11" s="156"/>
      <c r="BWW11" s="156"/>
      <c r="BWX11" s="156"/>
      <c r="BWY11" s="156"/>
      <c r="BWZ11" s="156"/>
      <c r="BXA11" s="156"/>
      <c r="BXB11" s="156"/>
      <c r="BXC11" s="156"/>
      <c r="BXD11" s="156"/>
      <c r="BXE11" s="156"/>
      <c r="BXF11" s="156"/>
      <c r="BXG11" s="156"/>
      <c r="BXH11" s="156"/>
      <c r="BXI11" s="156"/>
      <c r="BXJ11" s="156"/>
      <c r="BXK11" s="156"/>
      <c r="BXL11" s="156"/>
      <c r="BXM11" s="156"/>
      <c r="BXN11" s="156"/>
      <c r="BXO11" s="156"/>
      <c r="BXP11" s="156"/>
      <c r="BXQ11" s="156"/>
      <c r="BXR11" s="156"/>
      <c r="BXS11" s="156"/>
      <c r="BXT11" s="156"/>
      <c r="BXU11" s="156"/>
      <c r="BXV11" s="156"/>
      <c r="BXW11" s="156"/>
      <c r="BXX11" s="156"/>
      <c r="BXY11" s="156"/>
      <c r="BXZ11" s="156"/>
      <c r="BYA11" s="156"/>
      <c r="BYB11" s="156"/>
      <c r="BYC11" s="156"/>
      <c r="BYD11" s="156"/>
      <c r="BYE11" s="156"/>
      <c r="BYF11" s="156"/>
      <c r="BYG11" s="156"/>
      <c r="BYH11" s="156"/>
      <c r="BYI11" s="156"/>
      <c r="BYJ11" s="156"/>
      <c r="BYK11" s="156"/>
      <c r="BYL11" s="156"/>
      <c r="BYM11" s="156"/>
      <c r="BYN11" s="156"/>
      <c r="BYO11" s="156"/>
      <c r="BYP11" s="156"/>
      <c r="BYQ11" s="156"/>
      <c r="BYR11" s="156"/>
      <c r="BYS11" s="156"/>
      <c r="BYT11" s="156"/>
      <c r="BYU11" s="156"/>
      <c r="BYV11" s="156"/>
      <c r="BYW11" s="156"/>
      <c r="BYX11" s="156"/>
      <c r="BYY11" s="156"/>
      <c r="BYZ11" s="156"/>
      <c r="BZA11" s="156"/>
      <c r="BZB11" s="156"/>
      <c r="BZC11" s="156"/>
      <c r="BZD11" s="156"/>
      <c r="BZE11" s="156"/>
      <c r="BZF11" s="156"/>
      <c r="BZG11" s="156"/>
      <c r="BZH11" s="156"/>
      <c r="BZI11" s="156"/>
      <c r="BZJ11" s="156"/>
      <c r="BZK11" s="156"/>
      <c r="BZL11" s="156"/>
      <c r="BZM11" s="156"/>
      <c r="BZN11" s="156"/>
      <c r="BZO11" s="156"/>
      <c r="BZP11" s="156"/>
      <c r="BZQ11" s="156"/>
      <c r="BZR11" s="156"/>
      <c r="BZS11" s="156"/>
      <c r="BZT11" s="156"/>
      <c r="BZU11" s="156"/>
      <c r="BZV11" s="156"/>
      <c r="BZW11" s="156"/>
      <c r="BZX11" s="156"/>
      <c r="BZY11" s="156"/>
      <c r="BZZ11" s="156"/>
      <c r="CAA11" s="156"/>
      <c r="CAB11" s="156"/>
      <c r="CAC11" s="156"/>
      <c r="CAD11" s="156"/>
      <c r="CAE11" s="156"/>
      <c r="CAF11" s="156"/>
      <c r="CAG11" s="156"/>
      <c r="CAH11" s="156"/>
      <c r="CAI11" s="156"/>
      <c r="CAJ11" s="156"/>
      <c r="CAK11" s="156"/>
      <c r="CAL11" s="156"/>
      <c r="CAM11" s="156"/>
      <c r="CAN11" s="156"/>
      <c r="CAO11" s="156"/>
      <c r="CAP11" s="156"/>
      <c r="CAQ11" s="156"/>
      <c r="CAR11" s="156"/>
      <c r="CAS11" s="156"/>
      <c r="CAT11" s="156"/>
      <c r="CAU11" s="156"/>
      <c r="CAV11" s="156"/>
      <c r="CAW11" s="156"/>
      <c r="CAX11" s="156"/>
      <c r="CAY11" s="156"/>
      <c r="CAZ11" s="156"/>
      <c r="CBA11" s="156"/>
      <c r="CBB11" s="156"/>
      <c r="CBC11" s="156"/>
      <c r="CBD11" s="156"/>
      <c r="CBE11" s="156"/>
      <c r="CBF11" s="156"/>
      <c r="CBG11" s="156"/>
      <c r="CBH11" s="156"/>
      <c r="CBI11" s="156"/>
      <c r="CBJ11" s="156"/>
      <c r="CBK11" s="156"/>
      <c r="CBL11" s="156"/>
      <c r="CBM11" s="156"/>
      <c r="CBN11" s="156"/>
      <c r="CBO11" s="156"/>
      <c r="CBP11" s="156"/>
      <c r="CBQ11" s="156"/>
      <c r="CBR11" s="156"/>
      <c r="CBS11" s="156"/>
      <c r="CBT11" s="156"/>
      <c r="CBU11" s="156"/>
      <c r="CBV11" s="156"/>
      <c r="CBW11" s="156"/>
      <c r="CBX11" s="156"/>
      <c r="CBY11" s="156"/>
      <c r="CBZ11" s="156"/>
      <c r="CCA11" s="156"/>
      <c r="CCB11" s="156"/>
      <c r="CCC11" s="156"/>
      <c r="CCD11" s="156"/>
      <c r="CCE11" s="156"/>
      <c r="CCF11" s="156"/>
      <c r="CCG11" s="156"/>
      <c r="CCH11" s="156"/>
      <c r="CCI11" s="156"/>
      <c r="CCJ11" s="156"/>
      <c r="CCK11" s="156"/>
      <c r="CCL11" s="156"/>
      <c r="CCM11" s="156"/>
      <c r="CCN11" s="156"/>
      <c r="CCO11" s="156"/>
      <c r="CCP11" s="156"/>
      <c r="CCQ11" s="156"/>
      <c r="CCR11" s="156"/>
      <c r="CCS11" s="156"/>
      <c r="CCT11" s="156"/>
      <c r="CCU11" s="156"/>
      <c r="CCV11" s="156"/>
      <c r="CCW11" s="156"/>
      <c r="CCX11" s="156"/>
      <c r="CCY11" s="156"/>
      <c r="CCZ11" s="156"/>
      <c r="CDA11" s="156"/>
      <c r="CDB11" s="156"/>
      <c r="CDC11" s="156"/>
      <c r="CDD11" s="156"/>
      <c r="CDE11" s="156"/>
      <c r="CDF11" s="156"/>
      <c r="CDG11" s="156"/>
      <c r="CDH11" s="156"/>
      <c r="CDI11" s="156"/>
      <c r="CDJ11" s="156"/>
      <c r="CDK11" s="156"/>
      <c r="CDL11" s="156"/>
      <c r="CDM11" s="156"/>
      <c r="CDN11" s="156"/>
      <c r="CDO11" s="156"/>
      <c r="CDP11" s="156"/>
      <c r="CDQ11" s="156"/>
      <c r="CDR11" s="156"/>
      <c r="CDS11" s="156"/>
      <c r="CDT11" s="156"/>
      <c r="CDU11" s="156"/>
      <c r="CDV11" s="156"/>
      <c r="CDW11" s="156"/>
      <c r="CDX11" s="156"/>
      <c r="CDY11" s="156"/>
      <c r="CDZ11" s="156"/>
      <c r="CEA11" s="156"/>
      <c r="CEB11" s="156"/>
      <c r="CEC11" s="156"/>
      <c r="CED11" s="156"/>
      <c r="CEE11" s="156"/>
      <c r="CEF11" s="156"/>
      <c r="CEG11" s="156"/>
      <c r="CEH11" s="156"/>
      <c r="CEI11" s="156"/>
      <c r="CEJ11" s="156"/>
      <c r="CEK11" s="156"/>
      <c r="CEL11" s="156"/>
      <c r="CEM11" s="156"/>
      <c r="CEN11" s="156"/>
      <c r="CEO11" s="156"/>
      <c r="CEP11" s="156"/>
      <c r="CEQ11" s="156"/>
      <c r="CER11" s="156"/>
      <c r="CES11" s="156"/>
      <c r="CET11" s="156"/>
      <c r="CEU11" s="156"/>
      <c r="CEV11" s="156"/>
      <c r="CEW11" s="156"/>
      <c r="CEX11" s="156"/>
      <c r="CEY11" s="156"/>
      <c r="CEZ11" s="156"/>
      <c r="CFA11" s="156"/>
      <c r="CFB11" s="156"/>
      <c r="CFC11" s="156"/>
      <c r="CFD11" s="156"/>
      <c r="CFE11" s="156"/>
      <c r="CFF11" s="156"/>
      <c r="CFG11" s="156"/>
      <c r="CFH11" s="156"/>
      <c r="CFI11" s="156"/>
      <c r="CFJ11" s="156"/>
      <c r="CFK11" s="156"/>
      <c r="CFL11" s="156"/>
      <c r="CFM11" s="156"/>
      <c r="CFN11" s="156"/>
      <c r="CFO11" s="156"/>
      <c r="CFP11" s="156"/>
      <c r="CFQ11" s="156"/>
      <c r="CFR11" s="156"/>
      <c r="CFS11" s="156"/>
      <c r="CFT11" s="156"/>
      <c r="CFU11" s="156"/>
      <c r="CFV11" s="156"/>
      <c r="CFW11" s="156"/>
      <c r="CFX11" s="156"/>
      <c r="CFY11" s="156"/>
      <c r="CFZ11" s="156"/>
      <c r="CGA11" s="156"/>
      <c r="CGB11" s="156"/>
      <c r="CGC11" s="156"/>
      <c r="CGD11" s="156"/>
      <c r="CGE11" s="156"/>
      <c r="CGF11" s="156"/>
      <c r="CGG11" s="156"/>
      <c r="CGH11" s="156"/>
      <c r="CGI11" s="156"/>
      <c r="CGJ11" s="156"/>
      <c r="CGK11" s="156"/>
      <c r="CGL11" s="156"/>
      <c r="CGM11" s="156"/>
      <c r="CGN11" s="156"/>
      <c r="CGO11" s="156"/>
      <c r="CGP11" s="156"/>
      <c r="CGQ11" s="156"/>
      <c r="CGR11" s="156"/>
      <c r="CGS11" s="156"/>
      <c r="CGT11" s="156"/>
      <c r="CGU11" s="156"/>
      <c r="CGV11" s="156"/>
      <c r="CGW11" s="156"/>
      <c r="CGX11" s="156"/>
      <c r="CGY11" s="156"/>
      <c r="CGZ11" s="156"/>
      <c r="CHA11" s="156"/>
      <c r="CHB11" s="156"/>
      <c r="CHC11" s="156"/>
      <c r="CHD11" s="156"/>
      <c r="CHE11" s="156"/>
      <c r="CHF11" s="156"/>
      <c r="CHG11" s="156"/>
      <c r="CHH11" s="156"/>
      <c r="CHI11" s="156"/>
      <c r="CHJ11" s="156"/>
      <c r="CHK11" s="156"/>
      <c r="CHL11" s="156"/>
      <c r="CHM11" s="156"/>
      <c r="CHN11" s="156"/>
      <c r="CHO11" s="156"/>
      <c r="CHP11" s="156"/>
      <c r="CHQ11" s="156"/>
      <c r="CHR11" s="156"/>
      <c r="CHS11" s="156"/>
      <c r="CHT11" s="156"/>
      <c r="CHU11" s="156"/>
      <c r="CHV11" s="156"/>
      <c r="CHW11" s="156"/>
      <c r="CHX11" s="156"/>
      <c r="CHY11" s="156"/>
      <c r="CHZ11" s="156"/>
      <c r="CIA11" s="156"/>
      <c r="CIB11" s="156"/>
      <c r="CIC11" s="156"/>
      <c r="CID11" s="156"/>
      <c r="CIE11" s="156"/>
      <c r="CIF11" s="156"/>
      <c r="CIG11" s="156"/>
      <c r="CIH11" s="156"/>
      <c r="CII11" s="156"/>
      <c r="CIJ11" s="156"/>
      <c r="CIK11" s="156"/>
      <c r="CIL11" s="156"/>
      <c r="CIM11" s="156"/>
      <c r="CIN11" s="156"/>
      <c r="CIO11" s="156"/>
      <c r="CIP11" s="156"/>
      <c r="CIQ11" s="156"/>
      <c r="CIR11" s="156"/>
      <c r="CIS11" s="156"/>
      <c r="CIT11" s="156"/>
      <c r="CIU11" s="156"/>
      <c r="CIV11" s="156"/>
      <c r="CIW11" s="156"/>
      <c r="CIX11" s="156"/>
      <c r="CIY11" s="156"/>
      <c r="CIZ11" s="156"/>
      <c r="CJA11" s="156"/>
      <c r="CJB11" s="156"/>
      <c r="CJC11" s="156"/>
      <c r="CJD11" s="156"/>
      <c r="CJE11" s="156"/>
      <c r="CJF11" s="156"/>
      <c r="CJG11" s="156"/>
      <c r="CJH11" s="156"/>
      <c r="CJI11" s="156"/>
      <c r="CJJ11" s="156"/>
      <c r="CJK11" s="156"/>
      <c r="CJL11" s="156"/>
      <c r="CJM11" s="156"/>
      <c r="CJN11" s="156"/>
      <c r="CJO11" s="156"/>
      <c r="CJP11" s="156"/>
      <c r="CJQ11" s="156"/>
      <c r="CJR11" s="156"/>
      <c r="CJS11" s="156"/>
      <c r="CJT11" s="156"/>
      <c r="CJU11" s="156"/>
      <c r="CJV11" s="156"/>
      <c r="CJW11" s="156"/>
      <c r="CJX11" s="156"/>
      <c r="CJY11" s="156"/>
      <c r="CJZ11" s="156"/>
      <c r="CKA11" s="156"/>
      <c r="CKB11" s="156"/>
      <c r="CKC11" s="156"/>
      <c r="CKD11" s="156"/>
      <c r="CKE11" s="156"/>
      <c r="CKF11" s="156"/>
      <c r="CKG11" s="156"/>
      <c r="CKH11" s="156"/>
      <c r="CKI11" s="156"/>
      <c r="CKJ11" s="156"/>
      <c r="CKK11" s="156"/>
      <c r="CKL11" s="156"/>
      <c r="CKM11" s="156"/>
      <c r="CKN11" s="156"/>
      <c r="CKO11" s="156"/>
      <c r="CKP11" s="156"/>
      <c r="CKQ11" s="156"/>
      <c r="CKR11" s="156"/>
      <c r="CKS11" s="156"/>
      <c r="CKT11" s="156"/>
      <c r="CKU11" s="156"/>
      <c r="CKV11" s="156"/>
      <c r="CKW11" s="156"/>
      <c r="CKX11" s="156"/>
      <c r="CKY11" s="156"/>
      <c r="CKZ11" s="156"/>
      <c r="CLA11" s="156"/>
      <c r="CLB11" s="156"/>
      <c r="CLC11" s="156"/>
      <c r="CLD11" s="156"/>
      <c r="CLE11" s="156"/>
      <c r="CLF11" s="156"/>
      <c r="CLG11" s="156"/>
      <c r="CLH11" s="156"/>
      <c r="CLI11" s="156"/>
      <c r="CLJ11" s="156"/>
      <c r="CLK11" s="156"/>
      <c r="CLL11" s="156"/>
      <c r="CLM11" s="156"/>
      <c r="CLN11" s="156"/>
      <c r="CLO11" s="156"/>
      <c r="CLP11" s="156"/>
      <c r="CLQ11" s="156"/>
      <c r="CLR11" s="156"/>
      <c r="CLS11" s="156"/>
      <c r="CLT11" s="156"/>
      <c r="CLU11" s="156"/>
      <c r="CLV11" s="156"/>
      <c r="CLW11" s="156"/>
      <c r="CLX11" s="156"/>
      <c r="CLY11" s="156"/>
      <c r="CLZ11" s="156"/>
      <c r="CMA11" s="156"/>
      <c r="CMB11" s="156"/>
      <c r="CMC11" s="156"/>
      <c r="CMD11" s="156"/>
      <c r="CME11" s="156"/>
      <c r="CMF11" s="156"/>
      <c r="CMG11" s="156"/>
      <c r="CMH11" s="156"/>
      <c r="CMI11" s="156"/>
      <c r="CMJ11" s="156"/>
      <c r="CMK11" s="156"/>
      <c r="CML11" s="156"/>
      <c r="CMM11" s="156"/>
      <c r="CMN11" s="156"/>
      <c r="CMO11" s="156"/>
      <c r="CMP11" s="156"/>
      <c r="CMQ11" s="156"/>
      <c r="CMR11" s="156"/>
      <c r="CMS11" s="156"/>
      <c r="CMT11" s="156"/>
      <c r="CMU11" s="156"/>
      <c r="CMV11" s="156"/>
      <c r="CMW11" s="156"/>
      <c r="CMX11" s="156"/>
      <c r="CMY11" s="156"/>
      <c r="CMZ11" s="156"/>
      <c r="CNA11" s="156"/>
      <c r="CNB11" s="156"/>
      <c r="CNC11" s="156"/>
      <c r="CND11" s="156"/>
      <c r="CNE11" s="156"/>
      <c r="CNF11" s="156"/>
      <c r="CNG11" s="156"/>
      <c r="CNH11" s="156"/>
      <c r="CNI11" s="156"/>
      <c r="CNJ11" s="156"/>
      <c r="CNK11" s="156"/>
      <c r="CNL11" s="156"/>
      <c r="CNM11" s="156"/>
      <c r="CNN11" s="156"/>
      <c r="CNO11" s="156"/>
      <c r="CNP11" s="156"/>
      <c r="CNQ11" s="156"/>
      <c r="CNR11" s="156"/>
      <c r="CNS11" s="156"/>
      <c r="CNT11" s="156"/>
      <c r="CNU11" s="156"/>
      <c r="CNV11" s="156"/>
      <c r="CNW11" s="156"/>
      <c r="CNX11" s="156"/>
      <c r="CNY11" s="156"/>
      <c r="CNZ11" s="156"/>
      <c r="COA11" s="156"/>
      <c r="COB11" s="156"/>
      <c r="COC11" s="156"/>
      <c r="COD11" s="156"/>
      <c r="COE11" s="156"/>
      <c r="COF11" s="156"/>
      <c r="COG11" s="156"/>
      <c r="COH11" s="156"/>
      <c r="COI11" s="156"/>
      <c r="COJ11" s="156"/>
      <c r="COK11" s="156"/>
      <c r="COL11" s="156"/>
      <c r="COM11" s="156"/>
      <c r="CON11" s="156"/>
      <c r="COO11" s="156"/>
      <c r="COP11" s="156"/>
      <c r="COQ11" s="156"/>
      <c r="COR11" s="156"/>
      <c r="COS11" s="156"/>
      <c r="COT11" s="156"/>
      <c r="COU11" s="156"/>
      <c r="COV11" s="156"/>
      <c r="COW11" s="156"/>
      <c r="COX11" s="156"/>
      <c r="COY11" s="156"/>
      <c r="COZ11" s="156"/>
      <c r="CPA11" s="156"/>
      <c r="CPB11" s="156"/>
      <c r="CPC11" s="156"/>
      <c r="CPD11" s="156"/>
      <c r="CPE11" s="156"/>
      <c r="CPF11" s="156"/>
      <c r="CPG11" s="156"/>
      <c r="CPH11" s="156"/>
      <c r="CPI11" s="156"/>
      <c r="CPJ11" s="156"/>
      <c r="CPK11" s="156"/>
      <c r="CPL11" s="156"/>
      <c r="CPM11" s="156"/>
      <c r="CPN11" s="156"/>
      <c r="CPO11" s="156"/>
      <c r="CPP11" s="156"/>
      <c r="CPQ11" s="156"/>
      <c r="CPR11" s="156"/>
      <c r="CPS11" s="156"/>
      <c r="CPT11" s="156"/>
      <c r="CPU11" s="156"/>
      <c r="CPV11" s="156"/>
      <c r="CPW11" s="156"/>
      <c r="CPX11" s="156"/>
      <c r="CPY11" s="156"/>
      <c r="CPZ11" s="156"/>
      <c r="CQA11" s="156"/>
      <c r="CQB11" s="156"/>
      <c r="CQC11" s="156"/>
      <c r="CQD11" s="156"/>
      <c r="CQE11" s="156"/>
      <c r="CQF11" s="156"/>
      <c r="CQG11" s="156"/>
      <c r="CQH11" s="156"/>
      <c r="CQI11" s="156"/>
      <c r="CQJ11" s="156"/>
      <c r="CQK11" s="156"/>
      <c r="CQL11" s="156"/>
      <c r="CQM11" s="156"/>
      <c r="CQN11" s="156"/>
      <c r="CQO11" s="156"/>
      <c r="CQP11" s="156"/>
      <c r="CQQ11" s="156"/>
      <c r="CQR11" s="156"/>
      <c r="CQS11" s="156"/>
      <c r="CQT11" s="156"/>
      <c r="CQU11" s="156"/>
      <c r="CQV11" s="156"/>
      <c r="CQW11" s="156"/>
      <c r="CQX11" s="156"/>
      <c r="CQY11" s="156"/>
      <c r="CQZ11" s="156"/>
      <c r="CRA11" s="156"/>
      <c r="CRB11" s="156"/>
      <c r="CRC11" s="156"/>
      <c r="CRD11" s="156"/>
      <c r="CRE11" s="156"/>
      <c r="CRF11" s="156"/>
      <c r="CRG11" s="156"/>
      <c r="CRH11" s="156"/>
      <c r="CRI11" s="156"/>
      <c r="CRJ11" s="156"/>
      <c r="CRK11" s="156"/>
      <c r="CRL11" s="156"/>
      <c r="CRM11" s="156"/>
      <c r="CRN11" s="156"/>
      <c r="CRO11" s="156"/>
      <c r="CRP11" s="156"/>
      <c r="CRQ11" s="156"/>
      <c r="CRR11" s="156"/>
      <c r="CRS11" s="156"/>
      <c r="CRT11" s="156"/>
      <c r="CRU11" s="156"/>
      <c r="CRV11" s="156"/>
      <c r="CRW11" s="156"/>
      <c r="CRX11" s="156"/>
      <c r="CRY11" s="156"/>
      <c r="CRZ11" s="156"/>
      <c r="CSA11" s="156"/>
      <c r="CSB11" s="156"/>
      <c r="CSC11" s="156"/>
      <c r="CSD11" s="156"/>
      <c r="CSE11" s="156"/>
      <c r="CSF11" s="156"/>
      <c r="CSG11" s="156"/>
      <c r="CSH11" s="156"/>
      <c r="CSI11" s="156"/>
      <c r="CSJ11" s="156"/>
      <c r="CSK11" s="156"/>
      <c r="CSL11" s="156"/>
      <c r="CSM11" s="156"/>
      <c r="CSN11" s="156"/>
      <c r="CSO11" s="156"/>
      <c r="CSP11" s="156"/>
      <c r="CSQ11" s="156"/>
      <c r="CSR11" s="156"/>
      <c r="CSS11" s="156"/>
      <c r="CST11" s="156"/>
      <c r="CSU11" s="156"/>
      <c r="CSV11" s="156"/>
      <c r="CSW11" s="156"/>
      <c r="CSX11" s="156"/>
      <c r="CSY11" s="156"/>
      <c r="CSZ11" s="156"/>
      <c r="CTA11" s="156"/>
      <c r="CTB11" s="156"/>
      <c r="CTC11" s="156"/>
      <c r="CTD11" s="156"/>
      <c r="CTE11" s="156"/>
      <c r="CTF11" s="156"/>
      <c r="CTG11" s="156"/>
      <c r="CTH11" s="156"/>
      <c r="CTI11" s="156"/>
      <c r="CTJ11" s="156"/>
      <c r="CTK11" s="156"/>
      <c r="CTL11" s="156"/>
      <c r="CTM11" s="156"/>
      <c r="CTN11" s="156"/>
      <c r="CTO11" s="156"/>
      <c r="CTP11" s="156"/>
      <c r="CTQ11" s="156"/>
      <c r="CTR11" s="156"/>
      <c r="CTS11" s="156"/>
      <c r="CTT11" s="156"/>
      <c r="CTU11" s="156"/>
      <c r="CTV11" s="156"/>
      <c r="CTW11" s="156"/>
      <c r="CTX11" s="156"/>
      <c r="CTY11" s="156"/>
      <c r="CTZ11" s="156"/>
      <c r="CUA11" s="156"/>
      <c r="CUB11" s="156"/>
      <c r="CUC11" s="156"/>
      <c r="CUD11" s="156"/>
      <c r="CUE11" s="156"/>
      <c r="CUF11" s="156"/>
      <c r="CUG11" s="156"/>
      <c r="CUH11" s="156"/>
      <c r="CUI11" s="156"/>
      <c r="CUJ11" s="156"/>
      <c r="CUK11" s="156"/>
      <c r="CUL11" s="156"/>
      <c r="CUM11" s="156"/>
      <c r="CUN11" s="156"/>
      <c r="CUO11" s="156"/>
      <c r="CUP11" s="156"/>
      <c r="CUQ11" s="156"/>
      <c r="CUR11" s="156"/>
      <c r="CUS11" s="156"/>
      <c r="CUT11" s="156"/>
      <c r="CUU11" s="156"/>
      <c r="CUV11" s="156"/>
      <c r="CUW11" s="156"/>
      <c r="CUX11" s="156"/>
      <c r="CUY11" s="156"/>
      <c r="CUZ11" s="156"/>
      <c r="CVA11" s="156"/>
      <c r="CVB11" s="156"/>
      <c r="CVC11" s="156"/>
      <c r="CVD11" s="156"/>
      <c r="CVE11" s="156"/>
      <c r="CVF11" s="156"/>
      <c r="CVG11" s="156"/>
      <c r="CVH11" s="156"/>
      <c r="CVI11" s="156"/>
      <c r="CVJ11" s="156"/>
      <c r="CVK11" s="156"/>
      <c r="CVL11" s="156"/>
      <c r="CVM11" s="156"/>
      <c r="CVN11" s="156"/>
      <c r="CVO11" s="156"/>
      <c r="CVP11" s="156"/>
      <c r="CVQ11" s="156"/>
      <c r="CVR11" s="156"/>
      <c r="CVS11" s="156"/>
      <c r="CVT11" s="156"/>
      <c r="CVU11" s="156"/>
      <c r="CVV11" s="156"/>
      <c r="CVW11" s="156"/>
      <c r="CVX11" s="156"/>
      <c r="CVY11" s="156"/>
      <c r="CVZ11" s="156"/>
      <c r="CWA11" s="156"/>
      <c r="CWB11" s="156"/>
      <c r="CWC11" s="156"/>
      <c r="CWD11" s="156"/>
      <c r="CWE11" s="156"/>
      <c r="CWF11" s="156"/>
      <c r="CWG11" s="156"/>
      <c r="CWH11" s="156"/>
      <c r="CWI11" s="156"/>
      <c r="CWJ11" s="156"/>
      <c r="CWK11" s="156"/>
      <c r="CWL11" s="156"/>
      <c r="CWM11" s="156"/>
      <c r="CWN11" s="156"/>
      <c r="CWO11" s="156"/>
      <c r="CWP11" s="156"/>
      <c r="CWQ11" s="156"/>
      <c r="CWR11" s="156"/>
      <c r="CWS11" s="156"/>
      <c r="CWT11" s="156"/>
      <c r="CWU11" s="156"/>
      <c r="CWV11" s="156"/>
      <c r="CWW11" s="156"/>
      <c r="CWX11" s="156"/>
      <c r="CWY11" s="156"/>
      <c r="CWZ11" s="156"/>
      <c r="CXA11" s="156"/>
      <c r="CXB11" s="156"/>
      <c r="CXC11" s="156"/>
      <c r="CXD11" s="156"/>
      <c r="CXE11" s="156"/>
      <c r="CXF11" s="156"/>
      <c r="CXG11" s="156"/>
      <c r="CXH11" s="156"/>
      <c r="CXI11" s="156"/>
      <c r="CXJ11" s="156"/>
      <c r="CXK11" s="156"/>
      <c r="CXL11" s="156"/>
      <c r="CXM11" s="156"/>
      <c r="CXN11" s="156"/>
      <c r="CXO11" s="156"/>
      <c r="CXP11" s="156"/>
      <c r="CXQ11" s="156"/>
      <c r="CXR11" s="156"/>
      <c r="CXS11" s="156"/>
      <c r="CXT11" s="156"/>
      <c r="CXU11" s="156"/>
      <c r="CXV11" s="156"/>
      <c r="CXW11" s="156"/>
      <c r="CXX11" s="156"/>
      <c r="CXY11" s="156"/>
      <c r="CXZ11" s="156"/>
      <c r="CYA11" s="156"/>
      <c r="CYB11" s="156"/>
      <c r="CYC11" s="156"/>
      <c r="CYD11" s="156"/>
      <c r="CYE11" s="156"/>
      <c r="CYF11" s="156"/>
      <c r="CYG11" s="156"/>
      <c r="CYH11" s="156"/>
      <c r="CYI11" s="156"/>
      <c r="CYJ11" s="156"/>
      <c r="CYK11" s="156"/>
      <c r="CYL11" s="156"/>
      <c r="CYM11" s="156"/>
      <c r="CYN11" s="156"/>
      <c r="CYO11" s="156"/>
      <c r="CYP11" s="156"/>
      <c r="CYQ11" s="156"/>
      <c r="CYR11" s="156"/>
      <c r="CYS11" s="156"/>
      <c r="CYT11" s="156"/>
      <c r="CYU11" s="156"/>
      <c r="CYV11" s="156"/>
      <c r="CYW11" s="156"/>
      <c r="CYX11" s="156"/>
      <c r="CYY11" s="156"/>
      <c r="CYZ11" s="156"/>
      <c r="CZA11" s="156"/>
      <c r="CZB11" s="156"/>
      <c r="CZC11" s="156"/>
      <c r="CZD11" s="156"/>
      <c r="CZE11" s="156"/>
      <c r="CZF11" s="156"/>
      <c r="CZG11" s="156"/>
      <c r="CZH11" s="156"/>
      <c r="CZI11" s="156"/>
      <c r="CZJ11" s="156"/>
      <c r="CZK11" s="156"/>
      <c r="CZL11" s="156"/>
      <c r="CZM11" s="156"/>
      <c r="CZN11" s="156"/>
      <c r="CZO11" s="156"/>
      <c r="CZP11" s="156"/>
      <c r="CZQ11" s="156"/>
      <c r="CZR11" s="156"/>
      <c r="CZS11" s="156"/>
      <c r="CZT11" s="156"/>
      <c r="CZU11" s="156"/>
      <c r="CZV11" s="156"/>
      <c r="CZW11" s="156"/>
      <c r="CZX11" s="156"/>
      <c r="CZY11" s="156"/>
      <c r="CZZ11" s="156"/>
      <c r="DAA11" s="156"/>
      <c r="DAB11" s="156"/>
      <c r="DAC11" s="156"/>
      <c r="DAD11" s="156"/>
      <c r="DAE11" s="156"/>
      <c r="DAF11" s="156"/>
      <c r="DAG11" s="156"/>
      <c r="DAH11" s="156"/>
      <c r="DAI11" s="156"/>
      <c r="DAJ11" s="156"/>
      <c r="DAK11" s="156"/>
      <c r="DAL11" s="156"/>
      <c r="DAM11" s="156"/>
      <c r="DAN11" s="156"/>
      <c r="DAO11" s="156"/>
      <c r="DAP11" s="156"/>
      <c r="DAQ11" s="156"/>
      <c r="DAR11" s="156"/>
      <c r="DAS11" s="156"/>
      <c r="DAT11" s="156"/>
      <c r="DAU11" s="156"/>
      <c r="DAV11" s="156"/>
      <c r="DAW11" s="156"/>
      <c r="DAX11" s="156"/>
      <c r="DAY11" s="156"/>
      <c r="DAZ11" s="156"/>
      <c r="DBA11" s="156"/>
      <c r="DBB11" s="156"/>
      <c r="DBC11" s="156"/>
      <c r="DBD11" s="156"/>
      <c r="DBE11" s="156"/>
      <c r="DBF11" s="156"/>
      <c r="DBG11" s="156"/>
      <c r="DBH11" s="156"/>
      <c r="DBI11" s="156"/>
      <c r="DBJ11" s="156"/>
      <c r="DBK11" s="156"/>
      <c r="DBL11" s="156"/>
      <c r="DBM11" s="156"/>
      <c r="DBN11" s="156"/>
      <c r="DBO11" s="156"/>
      <c r="DBP11" s="156"/>
      <c r="DBQ11" s="156"/>
      <c r="DBR11" s="156"/>
      <c r="DBS11" s="156"/>
      <c r="DBT11" s="156"/>
      <c r="DBU11" s="156"/>
      <c r="DBV11" s="156"/>
      <c r="DBW11" s="156"/>
      <c r="DBX11" s="156"/>
      <c r="DBY11" s="156"/>
      <c r="DBZ11" s="156"/>
      <c r="DCA11" s="156"/>
      <c r="DCB11" s="156"/>
      <c r="DCC11" s="156"/>
      <c r="DCD11" s="156"/>
      <c r="DCE11" s="156"/>
      <c r="DCF11" s="156"/>
      <c r="DCG11" s="156"/>
      <c r="DCH11" s="156"/>
      <c r="DCI11" s="156"/>
      <c r="DCJ11" s="156"/>
      <c r="DCK11" s="156"/>
      <c r="DCL11" s="156"/>
      <c r="DCM11" s="156"/>
      <c r="DCN11" s="156"/>
      <c r="DCO11" s="156"/>
      <c r="DCP11" s="156"/>
      <c r="DCQ11" s="156"/>
      <c r="DCR11" s="156"/>
      <c r="DCS11" s="156"/>
      <c r="DCT11" s="156"/>
      <c r="DCU11" s="156"/>
      <c r="DCV11" s="156"/>
      <c r="DCW11" s="156"/>
      <c r="DCX11" s="156"/>
      <c r="DCY11" s="156"/>
      <c r="DCZ11" s="156"/>
      <c r="DDA11" s="156"/>
      <c r="DDB11" s="156"/>
      <c r="DDC11" s="156"/>
      <c r="DDD11" s="156"/>
      <c r="DDE11" s="156"/>
      <c r="DDF11" s="156"/>
      <c r="DDG11" s="156"/>
      <c r="DDH11" s="156"/>
      <c r="DDI11" s="156"/>
      <c r="DDJ11" s="156"/>
      <c r="DDK11" s="156"/>
      <c r="DDL11" s="156"/>
      <c r="DDM11" s="156"/>
      <c r="DDN11" s="156"/>
      <c r="DDO11" s="156"/>
      <c r="DDP11" s="156"/>
      <c r="DDQ11" s="156"/>
      <c r="DDR11" s="156"/>
      <c r="DDS11" s="156"/>
      <c r="DDT11" s="156"/>
      <c r="DDU11" s="156"/>
      <c r="DDV11" s="156"/>
      <c r="DDW11" s="156"/>
      <c r="DDX11" s="156"/>
      <c r="DDY11" s="156"/>
      <c r="DDZ11" s="156"/>
      <c r="DEA11" s="156"/>
      <c r="DEB11" s="156"/>
      <c r="DEC11" s="156"/>
      <c r="DED11" s="156"/>
      <c r="DEE11" s="156"/>
      <c r="DEF11" s="156"/>
      <c r="DEG11" s="156"/>
      <c r="DEH11" s="156"/>
      <c r="DEI11" s="156"/>
      <c r="DEJ11" s="156"/>
      <c r="DEK11" s="156"/>
      <c r="DEL11" s="156"/>
      <c r="DEM11" s="156"/>
      <c r="DEN11" s="156"/>
      <c r="DEO11" s="156"/>
      <c r="DEP11" s="156"/>
      <c r="DEQ11" s="156"/>
      <c r="DER11" s="156"/>
      <c r="DES11" s="156"/>
      <c r="DET11" s="156"/>
      <c r="DEU11" s="156"/>
      <c r="DEV11" s="156"/>
      <c r="DEW11" s="156"/>
      <c r="DEX11" s="156"/>
      <c r="DEY11" s="156"/>
      <c r="DEZ11" s="156"/>
      <c r="DFA11" s="156"/>
      <c r="DFB11" s="156"/>
      <c r="DFC11" s="156"/>
      <c r="DFD11" s="156"/>
      <c r="DFE11" s="156"/>
      <c r="DFF11" s="156"/>
      <c r="DFG11" s="156"/>
      <c r="DFH11" s="156"/>
      <c r="DFI11" s="156"/>
      <c r="DFJ11" s="156"/>
      <c r="DFK11" s="156"/>
      <c r="DFL11" s="156"/>
      <c r="DFM11" s="156"/>
      <c r="DFN11" s="156"/>
      <c r="DFO11" s="156"/>
      <c r="DFP11" s="156"/>
      <c r="DFQ11" s="156"/>
      <c r="DFR11" s="156"/>
      <c r="DFS11" s="156"/>
      <c r="DFT11" s="156"/>
      <c r="DFU11" s="156"/>
      <c r="DFV11" s="156"/>
      <c r="DFW11" s="156"/>
      <c r="DFX11" s="156"/>
      <c r="DFY11" s="156"/>
      <c r="DFZ11" s="156"/>
      <c r="DGA11" s="156"/>
      <c r="DGB11" s="156"/>
      <c r="DGC11" s="156"/>
      <c r="DGD11" s="156"/>
      <c r="DGE11" s="156"/>
      <c r="DGF11" s="156"/>
      <c r="DGG11" s="156"/>
      <c r="DGH11" s="156"/>
      <c r="DGI11" s="156"/>
      <c r="DGJ11" s="156"/>
      <c r="DGK11" s="156"/>
      <c r="DGL11" s="156"/>
      <c r="DGM11" s="156"/>
      <c r="DGN11" s="156"/>
      <c r="DGO11" s="156"/>
      <c r="DGP11" s="156"/>
      <c r="DGQ11" s="156"/>
      <c r="DGR11" s="156"/>
      <c r="DGS11" s="156"/>
      <c r="DGT11" s="156"/>
      <c r="DGU11" s="156"/>
      <c r="DGV11" s="156"/>
      <c r="DGW11" s="156"/>
      <c r="DGX11" s="156"/>
      <c r="DGY11" s="156"/>
      <c r="DGZ11" s="156"/>
      <c r="DHA11" s="156"/>
      <c r="DHB11" s="156"/>
      <c r="DHC11" s="156"/>
      <c r="DHD11" s="156"/>
      <c r="DHE11" s="156"/>
      <c r="DHF11" s="156"/>
      <c r="DHG11" s="156"/>
      <c r="DHH11" s="156"/>
      <c r="DHI11" s="156"/>
      <c r="DHJ11" s="156"/>
      <c r="DHK11" s="156"/>
      <c r="DHL11" s="156"/>
      <c r="DHM11" s="156"/>
      <c r="DHN11" s="156"/>
      <c r="DHO11" s="156"/>
      <c r="DHP11" s="156"/>
      <c r="DHQ11" s="156"/>
      <c r="DHR11" s="156"/>
      <c r="DHS11" s="156"/>
      <c r="DHT11" s="156"/>
      <c r="DHU11" s="156"/>
      <c r="DHV11" s="156"/>
      <c r="DHW11" s="156"/>
      <c r="DHX11" s="156"/>
      <c r="DHY11" s="156"/>
      <c r="DHZ11" s="156"/>
      <c r="DIA11" s="156"/>
      <c r="DIB11" s="156"/>
      <c r="DIC11" s="156"/>
      <c r="DID11" s="156"/>
      <c r="DIE11" s="156"/>
      <c r="DIF11" s="156"/>
      <c r="DIG11" s="156"/>
      <c r="DIH11" s="156"/>
      <c r="DII11" s="156"/>
      <c r="DIJ11" s="156"/>
      <c r="DIK11" s="156"/>
      <c r="DIL11" s="156"/>
      <c r="DIM11" s="156"/>
      <c r="DIN11" s="156"/>
      <c r="DIO11" s="156"/>
      <c r="DIP11" s="156"/>
      <c r="DIQ11" s="156"/>
      <c r="DIR11" s="156"/>
      <c r="DIS11" s="156"/>
      <c r="DIT11" s="156"/>
      <c r="DIU11" s="156"/>
      <c r="DIV11" s="156"/>
      <c r="DIW11" s="156"/>
      <c r="DIX11" s="156"/>
      <c r="DIY11" s="156"/>
      <c r="DIZ11" s="156"/>
      <c r="DJA11" s="156"/>
      <c r="DJB11" s="156"/>
      <c r="DJC11" s="156"/>
      <c r="DJD11" s="156"/>
      <c r="DJE11" s="156"/>
      <c r="DJF11" s="156"/>
      <c r="DJG11" s="156"/>
      <c r="DJH11" s="156"/>
      <c r="DJI11" s="156"/>
      <c r="DJJ11" s="156"/>
      <c r="DJK11" s="156"/>
      <c r="DJL11" s="156"/>
      <c r="DJM11" s="156"/>
      <c r="DJN11" s="156"/>
      <c r="DJO11" s="156"/>
      <c r="DJP11" s="156"/>
      <c r="DJQ11" s="156"/>
      <c r="DJR11" s="156"/>
      <c r="DJS11" s="156"/>
      <c r="DJT11" s="156"/>
      <c r="DJU11" s="156"/>
      <c r="DJV11" s="156"/>
      <c r="DJW11" s="156"/>
      <c r="DJX11" s="156"/>
      <c r="DJY11" s="156"/>
      <c r="DJZ11" s="156"/>
      <c r="DKA11" s="156"/>
      <c r="DKB11" s="156"/>
      <c r="DKC11" s="156"/>
      <c r="DKD11" s="156"/>
      <c r="DKE11" s="156"/>
      <c r="DKF11" s="156"/>
      <c r="DKG11" s="156"/>
      <c r="DKH11" s="156"/>
      <c r="DKI11" s="156"/>
      <c r="DKJ11" s="156"/>
      <c r="DKK11" s="156"/>
      <c r="DKL11" s="156"/>
      <c r="DKM11" s="156"/>
      <c r="DKN11" s="156"/>
      <c r="DKO11" s="156"/>
      <c r="DKP11" s="156"/>
      <c r="DKQ11" s="156"/>
      <c r="DKR11" s="156"/>
      <c r="DKS11" s="156"/>
      <c r="DKT11" s="156"/>
      <c r="DKU11" s="156"/>
      <c r="DKV11" s="156"/>
      <c r="DKW11" s="156"/>
      <c r="DKX11" s="156"/>
      <c r="DKY11" s="156"/>
      <c r="DKZ11" s="156"/>
      <c r="DLA11" s="156"/>
      <c r="DLB11" s="156"/>
      <c r="DLC11" s="156"/>
      <c r="DLD11" s="156"/>
      <c r="DLE11" s="156"/>
      <c r="DLF11" s="156"/>
      <c r="DLG11" s="156"/>
      <c r="DLH11" s="156"/>
      <c r="DLI11" s="156"/>
      <c r="DLJ11" s="156"/>
      <c r="DLK11" s="156"/>
      <c r="DLL11" s="156"/>
      <c r="DLM11" s="156"/>
      <c r="DLN11" s="156"/>
      <c r="DLO11" s="156"/>
      <c r="DLP11" s="156"/>
      <c r="DLQ11" s="156"/>
      <c r="DLR11" s="156"/>
      <c r="DLS11" s="156"/>
      <c r="DLT11" s="156"/>
      <c r="DLU11" s="156"/>
      <c r="DLV11" s="156"/>
      <c r="DLW11" s="156"/>
      <c r="DLX11" s="156"/>
      <c r="DLY11" s="156"/>
      <c r="DLZ11" s="156"/>
      <c r="DMA11" s="156"/>
      <c r="DMB11" s="156"/>
      <c r="DMC11" s="156"/>
      <c r="DMD11" s="156"/>
      <c r="DME11" s="156"/>
      <c r="DMF11" s="156"/>
      <c r="DMG11" s="156"/>
      <c r="DMH11" s="156"/>
      <c r="DMI11" s="156"/>
      <c r="DMJ11" s="156"/>
      <c r="DMK11" s="156"/>
      <c r="DML11" s="156"/>
      <c r="DMM11" s="156"/>
      <c r="DMN11" s="156"/>
      <c r="DMO11" s="156"/>
      <c r="DMP11" s="156"/>
      <c r="DMQ11" s="156"/>
      <c r="DMR11" s="156"/>
      <c r="DMS11" s="156"/>
      <c r="DMT11" s="156"/>
      <c r="DMU11" s="156"/>
      <c r="DMV11" s="156"/>
      <c r="DMW11" s="156"/>
      <c r="DMX11" s="156"/>
      <c r="DMY11" s="156"/>
      <c r="DMZ11" s="156"/>
      <c r="DNA11" s="156"/>
      <c r="DNB11" s="156"/>
      <c r="DNC11" s="156"/>
      <c r="DND11" s="156"/>
      <c r="DNE11" s="156"/>
      <c r="DNF11" s="156"/>
      <c r="DNG11" s="156"/>
      <c r="DNH11" s="156"/>
      <c r="DNI11" s="156"/>
      <c r="DNJ11" s="156"/>
      <c r="DNK11" s="156"/>
      <c r="DNL11" s="156"/>
      <c r="DNM11" s="156"/>
      <c r="DNN11" s="156"/>
      <c r="DNO11" s="156"/>
      <c r="DNP11" s="156"/>
      <c r="DNQ11" s="156"/>
      <c r="DNR11" s="156"/>
      <c r="DNS11" s="156"/>
      <c r="DNT11" s="156"/>
      <c r="DNU11" s="156"/>
      <c r="DNV11" s="156"/>
      <c r="DNW11" s="156"/>
      <c r="DNX11" s="156"/>
      <c r="DNY11" s="156"/>
      <c r="DNZ11" s="156"/>
      <c r="DOA11" s="156"/>
      <c r="DOB11" s="156"/>
      <c r="DOC11" s="156"/>
      <c r="DOD11" s="156"/>
      <c r="DOE11" s="156"/>
      <c r="DOF11" s="156"/>
      <c r="DOG11" s="156"/>
      <c r="DOH11" s="156"/>
      <c r="DOI11" s="156"/>
      <c r="DOJ11" s="156"/>
      <c r="DOK11" s="156"/>
      <c r="DOL11" s="156"/>
      <c r="DOM11" s="156"/>
      <c r="DON11" s="156"/>
      <c r="DOO11" s="156"/>
      <c r="DOP11" s="156"/>
      <c r="DOQ11" s="156"/>
      <c r="DOR11" s="156"/>
      <c r="DOS11" s="156"/>
      <c r="DOT11" s="156"/>
      <c r="DOU11" s="156"/>
      <c r="DOV11" s="156"/>
      <c r="DOW11" s="156"/>
      <c r="DOX11" s="156"/>
      <c r="DOY11" s="156"/>
      <c r="DOZ11" s="156"/>
      <c r="DPA11" s="156"/>
      <c r="DPB11" s="156"/>
      <c r="DPC11" s="156"/>
      <c r="DPD11" s="156"/>
      <c r="DPE11" s="156"/>
      <c r="DPF11" s="156"/>
      <c r="DPG11" s="156"/>
      <c r="DPH11" s="156"/>
      <c r="DPI11" s="156"/>
      <c r="DPJ11" s="156"/>
      <c r="DPK11" s="156"/>
      <c r="DPL11" s="156"/>
      <c r="DPM11" s="156"/>
      <c r="DPN11" s="156"/>
      <c r="DPO11" s="156"/>
      <c r="DPP11" s="156"/>
      <c r="DPQ11" s="156"/>
      <c r="DPR11" s="156"/>
      <c r="DPS11" s="156"/>
      <c r="DPT11" s="156"/>
      <c r="DPU11" s="156"/>
      <c r="DPV11" s="156"/>
      <c r="DPW11" s="156"/>
      <c r="DPX11" s="156"/>
      <c r="DPY11" s="156"/>
      <c r="DPZ11" s="156"/>
      <c r="DQA11" s="156"/>
      <c r="DQB11" s="156"/>
      <c r="DQC11" s="156"/>
      <c r="DQD11" s="156"/>
      <c r="DQE11" s="156"/>
      <c r="DQF11" s="156"/>
      <c r="DQG11" s="156"/>
      <c r="DQH11" s="156"/>
      <c r="DQI11" s="156"/>
      <c r="DQJ11" s="156"/>
      <c r="DQK11" s="156"/>
      <c r="DQL11" s="156"/>
      <c r="DQM11" s="156"/>
      <c r="DQN11" s="156"/>
      <c r="DQO11" s="156"/>
      <c r="DQP11" s="156"/>
      <c r="DQQ11" s="156"/>
      <c r="DQR11" s="156"/>
      <c r="DQS11" s="156"/>
      <c r="DQT11" s="156"/>
      <c r="DQU11" s="156"/>
      <c r="DQV11" s="156"/>
      <c r="DQW11" s="156"/>
      <c r="DQX11" s="156"/>
      <c r="DQY11" s="156"/>
      <c r="DQZ11" s="156"/>
      <c r="DRA11" s="156"/>
      <c r="DRB11" s="156"/>
      <c r="DRC11" s="156"/>
      <c r="DRD11" s="156"/>
      <c r="DRE11" s="156"/>
      <c r="DRF11" s="156"/>
      <c r="DRG11" s="156"/>
      <c r="DRH11" s="156"/>
      <c r="DRI11" s="156"/>
      <c r="DRJ11" s="156"/>
      <c r="DRK11" s="156"/>
      <c r="DRL11" s="156"/>
      <c r="DRM11" s="156"/>
      <c r="DRN11" s="156"/>
      <c r="DRO11" s="156"/>
      <c r="DRP11" s="156"/>
      <c r="DRQ11" s="156"/>
      <c r="DRR11" s="156"/>
      <c r="DRS11" s="156"/>
      <c r="DRT11" s="156"/>
      <c r="DRU11" s="156"/>
      <c r="DRV11" s="156"/>
      <c r="DRW11" s="156"/>
      <c r="DRX11" s="156"/>
      <c r="DRY11" s="156"/>
      <c r="DRZ11" s="156"/>
      <c r="DSA11" s="156"/>
      <c r="DSB11" s="156"/>
      <c r="DSC11" s="156"/>
      <c r="DSD11" s="156"/>
      <c r="DSE11" s="156"/>
      <c r="DSF11" s="156"/>
      <c r="DSG11" s="156"/>
      <c r="DSH11" s="156"/>
      <c r="DSI11" s="156"/>
      <c r="DSJ11" s="156"/>
      <c r="DSK11" s="156"/>
      <c r="DSL11" s="156"/>
      <c r="DSM11" s="156"/>
      <c r="DSN11" s="156"/>
      <c r="DSO11" s="156"/>
      <c r="DSP11" s="156"/>
      <c r="DSQ11" s="156"/>
      <c r="DSR11" s="156"/>
      <c r="DSS11" s="156"/>
      <c r="DST11" s="156"/>
      <c r="DSU11" s="156"/>
      <c r="DSV11" s="156"/>
      <c r="DSW11" s="156"/>
      <c r="DSX11" s="156"/>
      <c r="DSY11" s="156"/>
      <c r="DSZ11" s="156"/>
      <c r="DTA11" s="156"/>
      <c r="DTB11" s="156"/>
      <c r="DTC11" s="156"/>
      <c r="DTD11" s="156"/>
      <c r="DTE11" s="156"/>
      <c r="DTF11" s="156"/>
      <c r="DTG11" s="156"/>
      <c r="DTH11" s="156"/>
      <c r="DTI11" s="156"/>
      <c r="DTJ11" s="156"/>
      <c r="DTK11" s="156"/>
      <c r="DTL11" s="156"/>
      <c r="DTM11" s="156"/>
      <c r="DTN11" s="156"/>
      <c r="DTO11" s="156"/>
      <c r="DTP11" s="156"/>
      <c r="DTQ11" s="156"/>
      <c r="DTR11" s="156"/>
      <c r="DTS11" s="156"/>
      <c r="DTT11" s="156"/>
      <c r="DTU11" s="156"/>
      <c r="DTV11" s="156"/>
      <c r="DTW11" s="156"/>
      <c r="DTX11" s="156"/>
      <c r="DTY11" s="156"/>
      <c r="DTZ11" s="156"/>
      <c r="DUA11" s="156"/>
      <c r="DUB11" s="156"/>
      <c r="DUC11" s="156"/>
      <c r="DUD11" s="156"/>
      <c r="DUE11" s="156"/>
      <c r="DUF11" s="156"/>
      <c r="DUG11" s="156"/>
      <c r="DUH11" s="156"/>
      <c r="DUI11" s="156"/>
      <c r="DUJ11" s="156"/>
      <c r="DUK11" s="156"/>
      <c r="DUL11" s="156"/>
      <c r="DUM11" s="156"/>
      <c r="DUN11" s="156"/>
      <c r="DUO11" s="156"/>
      <c r="DUP11" s="156"/>
      <c r="DUQ11" s="156"/>
      <c r="DUR11" s="156"/>
      <c r="DUS11" s="156"/>
      <c r="DUT11" s="156"/>
      <c r="DUU11" s="156"/>
      <c r="DUV11" s="156"/>
      <c r="DUW11" s="156"/>
      <c r="DUX11" s="156"/>
      <c r="DUY11" s="156"/>
      <c r="DUZ11" s="156"/>
      <c r="DVA11" s="156"/>
      <c r="DVB11" s="156"/>
      <c r="DVC11" s="156"/>
      <c r="DVD11" s="156"/>
      <c r="DVE11" s="156"/>
      <c r="DVF11" s="156"/>
      <c r="DVG11" s="156"/>
      <c r="DVH11" s="156"/>
      <c r="DVI11" s="156"/>
      <c r="DVJ11" s="156"/>
      <c r="DVK11" s="156"/>
      <c r="DVL11" s="156"/>
      <c r="DVM11" s="156"/>
      <c r="DVN11" s="156"/>
      <c r="DVO11" s="156"/>
      <c r="DVP11" s="156"/>
      <c r="DVQ11" s="156"/>
      <c r="DVR11" s="156"/>
      <c r="DVS11" s="156"/>
      <c r="DVT11" s="156"/>
      <c r="DVU11" s="156"/>
      <c r="DVV11" s="156"/>
      <c r="DVW11" s="156"/>
      <c r="DVX11" s="156"/>
      <c r="DVY11" s="156"/>
      <c r="DVZ11" s="156"/>
      <c r="DWA11" s="156"/>
      <c r="DWB11" s="156"/>
      <c r="DWC11" s="156"/>
      <c r="DWD11" s="156"/>
      <c r="DWE11" s="156"/>
      <c r="DWF11" s="156"/>
      <c r="DWG11" s="156"/>
      <c r="DWH11" s="156"/>
      <c r="DWI11" s="156"/>
      <c r="DWJ11" s="156"/>
      <c r="DWK11" s="156"/>
      <c r="DWL11" s="156"/>
      <c r="DWM11" s="156"/>
      <c r="DWN11" s="156"/>
      <c r="DWO11" s="156"/>
      <c r="DWP11" s="156"/>
      <c r="DWQ11" s="156"/>
      <c r="DWR11" s="156"/>
      <c r="DWS11" s="156"/>
      <c r="DWT11" s="156"/>
      <c r="DWU11" s="156"/>
      <c r="DWV11" s="156"/>
      <c r="DWW11" s="156"/>
      <c r="DWX11" s="156"/>
      <c r="DWY11" s="156"/>
      <c r="DWZ11" s="156"/>
      <c r="DXA11" s="156"/>
      <c r="DXB11" s="156"/>
      <c r="DXC11" s="156"/>
      <c r="DXD11" s="156"/>
      <c r="DXE11" s="156"/>
      <c r="DXF11" s="156"/>
      <c r="DXG11" s="156"/>
      <c r="DXH11" s="156"/>
      <c r="DXI11" s="156"/>
      <c r="DXJ11" s="156"/>
      <c r="DXK11" s="156"/>
      <c r="DXL11" s="156"/>
      <c r="DXM11" s="156"/>
      <c r="DXN11" s="156"/>
      <c r="DXO11" s="156"/>
      <c r="DXP11" s="156"/>
      <c r="DXQ11" s="156"/>
      <c r="DXR11" s="156"/>
      <c r="DXS11" s="156"/>
      <c r="DXT11" s="156"/>
      <c r="DXU11" s="156"/>
      <c r="DXV11" s="156"/>
      <c r="DXW11" s="156"/>
      <c r="DXX11" s="156"/>
      <c r="DXY11" s="156"/>
      <c r="DXZ11" s="156"/>
      <c r="DYA11" s="156"/>
      <c r="DYB11" s="156"/>
      <c r="DYC11" s="156"/>
      <c r="DYD11" s="156"/>
      <c r="DYE11" s="156"/>
      <c r="DYF11" s="156"/>
      <c r="DYG11" s="156"/>
      <c r="DYH11" s="156"/>
      <c r="DYI11" s="156"/>
      <c r="DYJ11" s="156"/>
      <c r="DYK11" s="156"/>
      <c r="DYL11" s="156"/>
      <c r="DYM11" s="156"/>
      <c r="DYN11" s="156"/>
      <c r="DYO11" s="156"/>
      <c r="DYP11" s="156"/>
      <c r="DYQ11" s="156"/>
      <c r="DYR11" s="156"/>
      <c r="DYS11" s="156"/>
      <c r="DYT11" s="156"/>
      <c r="DYU11" s="156"/>
      <c r="DYV11" s="156"/>
      <c r="DYW11" s="156"/>
      <c r="DYX11" s="156"/>
      <c r="DYY11" s="156"/>
      <c r="DYZ11" s="156"/>
      <c r="DZA11" s="156"/>
      <c r="DZB11" s="156"/>
      <c r="DZC11" s="156"/>
      <c r="DZD11" s="156"/>
      <c r="DZE11" s="156"/>
      <c r="DZF11" s="156"/>
      <c r="DZG11" s="156"/>
      <c r="DZH11" s="156"/>
      <c r="DZI11" s="156"/>
      <c r="DZJ11" s="156"/>
      <c r="DZK11" s="156"/>
      <c r="DZL11" s="156"/>
      <c r="DZM11" s="156"/>
      <c r="DZN11" s="156"/>
      <c r="DZO11" s="156"/>
      <c r="DZP11" s="156"/>
      <c r="DZQ11" s="156"/>
      <c r="DZR11" s="156"/>
      <c r="DZS11" s="156"/>
      <c r="DZT11" s="156"/>
      <c r="DZU11" s="156"/>
      <c r="DZV11" s="156"/>
      <c r="DZW11" s="156"/>
      <c r="DZX11" s="156"/>
      <c r="DZY11" s="156"/>
      <c r="DZZ11" s="156"/>
      <c r="EAA11" s="156"/>
      <c r="EAB11" s="156"/>
      <c r="EAC11" s="156"/>
      <c r="EAD11" s="156"/>
      <c r="EAE11" s="156"/>
      <c r="EAF11" s="156"/>
      <c r="EAG11" s="156"/>
      <c r="EAH11" s="156"/>
      <c r="EAI11" s="156"/>
      <c r="EAJ11" s="156"/>
      <c r="EAK11" s="156"/>
      <c r="EAL11" s="156"/>
      <c r="EAM11" s="156"/>
      <c r="EAN11" s="156"/>
      <c r="EAO11" s="156"/>
      <c r="EAP11" s="156"/>
      <c r="EAQ11" s="156"/>
      <c r="EAR11" s="156"/>
      <c r="EAS11" s="156"/>
      <c r="EAT11" s="156"/>
      <c r="EAU11" s="156"/>
      <c r="EAV11" s="156"/>
      <c r="EAW11" s="156"/>
      <c r="EAX11" s="156"/>
      <c r="EAY11" s="156"/>
      <c r="EAZ11" s="156"/>
      <c r="EBA11" s="156"/>
      <c r="EBB11" s="156"/>
      <c r="EBC11" s="156"/>
      <c r="EBD11" s="156"/>
      <c r="EBE11" s="156"/>
      <c r="EBF11" s="156"/>
      <c r="EBG11" s="156"/>
      <c r="EBH11" s="156"/>
      <c r="EBI11" s="156"/>
      <c r="EBJ11" s="156"/>
      <c r="EBK11" s="156"/>
      <c r="EBL11" s="156"/>
      <c r="EBM11" s="156"/>
      <c r="EBN11" s="156"/>
      <c r="EBO11" s="156"/>
      <c r="EBP11" s="156"/>
      <c r="EBQ11" s="156"/>
      <c r="EBR11" s="156"/>
      <c r="EBS11" s="156"/>
      <c r="EBT11" s="156"/>
      <c r="EBU11" s="156"/>
      <c r="EBV11" s="156"/>
      <c r="EBW11" s="156"/>
      <c r="EBX11" s="156"/>
      <c r="EBY11" s="156"/>
      <c r="EBZ11" s="156"/>
      <c r="ECA11" s="156"/>
      <c r="ECB11" s="156"/>
      <c r="ECC11" s="156"/>
      <c r="ECD11" s="156"/>
      <c r="ECE11" s="156"/>
      <c r="ECF11" s="156"/>
      <c r="ECG11" s="156"/>
      <c r="ECH11" s="156"/>
      <c r="ECI11" s="156"/>
      <c r="ECJ11" s="156"/>
      <c r="ECK11" s="156"/>
      <c r="ECL11" s="156"/>
      <c r="ECM11" s="156"/>
      <c r="ECN11" s="156"/>
      <c r="ECO11" s="156"/>
      <c r="ECP11" s="156"/>
      <c r="ECQ11" s="156"/>
      <c r="ECR11" s="156"/>
      <c r="ECS11" s="156"/>
      <c r="ECT11" s="156"/>
      <c r="ECU11" s="156"/>
      <c r="ECV11" s="156"/>
      <c r="ECW11" s="156"/>
      <c r="ECX11" s="156"/>
      <c r="ECY11" s="156"/>
      <c r="ECZ11" s="156"/>
      <c r="EDA11" s="156"/>
      <c r="EDB11" s="156"/>
      <c r="EDC11" s="156"/>
      <c r="EDD11" s="156"/>
      <c r="EDE11" s="156"/>
      <c r="EDF11" s="156"/>
      <c r="EDG11" s="156"/>
      <c r="EDH11" s="156"/>
      <c r="EDI11" s="156"/>
      <c r="EDJ11" s="156"/>
      <c r="EDK11" s="156"/>
      <c r="EDL11" s="156"/>
      <c r="EDM11" s="156"/>
      <c r="EDN11" s="156"/>
      <c r="EDO11" s="156"/>
      <c r="EDP11" s="156"/>
      <c r="EDQ11" s="156"/>
      <c r="EDR11" s="156"/>
    </row>
    <row r="12" spans="1:3502" s="145" customFormat="1" ht="20.100000000000001" customHeight="1" x14ac:dyDescent="0.2">
      <c r="A12" s="129">
        <v>5</v>
      </c>
      <c r="B12" s="109" t="s">
        <v>254</v>
      </c>
      <c r="C12" s="119" t="s">
        <v>399</v>
      </c>
      <c r="D12" s="111" t="s">
        <v>163</v>
      </c>
      <c r="E12" s="111" t="s">
        <v>48</v>
      </c>
      <c r="F12" s="150">
        <v>85000</v>
      </c>
      <c r="G12" s="150">
        <f>F12*2.87%</f>
        <v>2439.5</v>
      </c>
      <c r="H12" s="150">
        <f>+F12*3.04%</f>
        <v>2584</v>
      </c>
      <c r="I12" s="150"/>
      <c r="J12" s="150">
        <f>+G12+H12+I12</f>
        <v>5023.5</v>
      </c>
      <c r="K12" s="150">
        <f t="shared" si="6"/>
        <v>79976.5</v>
      </c>
      <c r="L12" s="151">
        <f>+IF(K12*12&lt;=416220.01,0,IF(K12*12&lt;=624329.01,(((K12*12-416220.01)*0.15)/12),IF((K12*12&lt;=867123.01),(31216+0.2*(K12*12-624329.01))/12,((79776+0.25*(K12*12-867123.01))/12))))</f>
        <v>8577.0622916666671</v>
      </c>
      <c r="M12" s="151">
        <v>1218.3499999999999</v>
      </c>
      <c r="N12" s="150">
        <f>+M12+L12+J12</f>
        <v>14818.912291666667</v>
      </c>
      <c r="O12" s="157">
        <f t="shared" si="2"/>
        <v>70181.087708333333</v>
      </c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  <c r="BS12" s="156"/>
      <c r="BT12" s="156"/>
      <c r="BU12" s="156"/>
      <c r="BV12" s="156"/>
      <c r="BW12" s="156"/>
      <c r="BX12" s="156"/>
      <c r="BY12" s="156"/>
      <c r="BZ12" s="156"/>
      <c r="CA12" s="156"/>
      <c r="CB12" s="156"/>
      <c r="CC12" s="156"/>
      <c r="CD12" s="156"/>
      <c r="CE12" s="156"/>
      <c r="CF12" s="156"/>
      <c r="CG12" s="156"/>
      <c r="CH12" s="156"/>
      <c r="CI12" s="156"/>
      <c r="CJ12" s="156"/>
      <c r="CK12" s="156"/>
      <c r="CL12" s="156"/>
      <c r="CM12" s="156"/>
      <c r="CN12" s="156"/>
      <c r="CO12" s="156"/>
      <c r="CP12" s="156"/>
      <c r="CQ12" s="156"/>
      <c r="CR12" s="156"/>
      <c r="CS12" s="156"/>
      <c r="CT12" s="156"/>
      <c r="CU12" s="156"/>
      <c r="CV12" s="156"/>
      <c r="CW12" s="156"/>
      <c r="CX12" s="156"/>
      <c r="CY12" s="156"/>
      <c r="CZ12" s="156"/>
      <c r="DA12" s="156"/>
      <c r="DB12" s="156"/>
      <c r="DC12" s="156"/>
      <c r="DD12" s="156"/>
      <c r="DE12" s="156"/>
      <c r="DF12" s="156"/>
      <c r="DG12" s="156"/>
      <c r="DH12" s="156"/>
      <c r="DI12" s="156"/>
      <c r="DJ12" s="156"/>
      <c r="DK12" s="156"/>
      <c r="DL12" s="156"/>
      <c r="DM12" s="156"/>
      <c r="DN12" s="156"/>
      <c r="DO12" s="156"/>
      <c r="DP12" s="156"/>
      <c r="DQ12" s="156"/>
      <c r="DR12" s="156"/>
      <c r="DS12" s="156"/>
      <c r="DT12" s="156"/>
      <c r="DU12" s="156"/>
      <c r="DV12" s="156"/>
      <c r="DW12" s="156"/>
      <c r="DX12" s="156"/>
      <c r="DY12" s="156"/>
      <c r="DZ12" s="156"/>
      <c r="EA12" s="156"/>
      <c r="EB12" s="156"/>
      <c r="EC12" s="156"/>
      <c r="ED12" s="156"/>
      <c r="EE12" s="156"/>
      <c r="EF12" s="156"/>
      <c r="EG12" s="156"/>
      <c r="EH12" s="156"/>
      <c r="EI12" s="156"/>
      <c r="EJ12" s="156"/>
      <c r="EK12" s="156"/>
      <c r="EL12" s="156"/>
      <c r="EM12" s="156"/>
      <c r="EN12" s="156"/>
      <c r="EO12" s="156"/>
      <c r="EP12" s="156"/>
      <c r="EQ12" s="156"/>
      <c r="ER12" s="156"/>
      <c r="ES12" s="156"/>
      <c r="ET12" s="156"/>
      <c r="EU12" s="156"/>
      <c r="EV12" s="156"/>
      <c r="EW12" s="156"/>
      <c r="EX12" s="156"/>
      <c r="EY12" s="156"/>
      <c r="EZ12" s="156"/>
      <c r="FA12" s="156"/>
      <c r="FB12" s="156"/>
      <c r="FC12" s="156"/>
      <c r="FD12" s="156"/>
      <c r="FE12" s="156"/>
      <c r="FF12" s="156"/>
      <c r="FG12" s="156"/>
      <c r="FH12" s="156"/>
      <c r="FI12" s="156"/>
      <c r="FJ12" s="156"/>
      <c r="FK12" s="156"/>
      <c r="FL12" s="156"/>
      <c r="FM12" s="156"/>
      <c r="FN12" s="156"/>
      <c r="FO12" s="156"/>
      <c r="FP12" s="156"/>
      <c r="FQ12" s="156"/>
      <c r="FR12" s="156"/>
      <c r="FS12" s="156"/>
      <c r="FT12" s="156"/>
      <c r="FU12" s="156"/>
      <c r="FV12" s="156"/>
      <c r="FW12" s="156"/>
      <c r="FX12" s="156"/>
      <c r="FY12" s="156"/>
      <c r="FZ12" s="156"/>
      <c r="GA12" s="156"/>
      <c r="GB12" s="156"/>
      <c r="GC12" s="156"/>
      <c r="GD12" s="156"/>
      <c r="GE12" s="156"/>
      <c r="GF12" s="156"/>
      <c r="GG12" s="156"/>
      <c r="GH12" s="156"/>
      <c r="GI12" s="156"/>
      <c r="GJ12" s="156"/>
      <c r="GK12" s="156"/>
      <c r="GL12" s="156"/>
      <c r="GM12" s="156"/>
      <c r="GN12" s="156"/>
      <c r="GO12" s="156"/>
      <c r="GP12" s="156"/>
      <c r="GQ12" s="156"/>
      <c r="GR12" s="156"/>
      <c r="GS12" s="156"/>
      <c r="GT12" s="156"/>
      <c r="GU12" s="156"/>
      <c r="GV12" s="156"/>
      <c r="GW12" s="156"/>
      <c r="GX12" s="156"/>
      <c r="GY12" s="156"/>
      <c r="GZ12" s="156"/>
      <c r="HA12" s="156"/>
      <c r="HB12" s="156"/>
      <c r="HC12" s="156"/>
      <c r="HD12" s="156"/>
      <c r="HE12" s="156"/>
      <c r="HF12" s="156"/>
      <c r="HG12" s="156"/>
      <c r="HH12" s="156"/>
      <c r="HI12" s="156"/>
      <c r="HJ12" s="156"/>
      <c r="HK12" s="156"/>
      <c r="HL12" s="156"/>
      <c r="HM12" s="156"/>
      <c r="HN12" s="156"/>
      <c r="HO12" s="156"/>
      <c r="HP12" s="156"/>
      <c r="HQ12" s="156"/>
      <c r="HR12" s="156"/>
      <c r="HS12" s="156"/>
      <c r="HT12" s="156"/>
      <c r="HU12" s="156"/>
      <c r="HV12" s="156"/>
      <c r="HW12" s="156"/>
      <c r="HX12" s="156"/>
      <c r="HY12" s="156"/>
      <c r="HZ12" s="156"/>
      <c r="IA12" s="156"/>
      <c r="IB12" s="156"/>
      <c r="IC12" s="156"/>
      <c r="ID12" s="156"/>
      <c r="IE12" s="156"/>
      <c r="IF12" s="156"/>
      <c r="IG12" s="156"/>
      <c r="IH12" s="156"/>
      <c r="II12" s="156"/>
      <c r="IJ12" s="156"/>
      <c r="IK12" s="156"/>
      <c r="IL12" s="156"/>
      <c r="IM12" s="156"/>
      <c r="IN12" s="156"/>
      <c r="IO12" s="156"/>
      <c r="IP12" s="156"/>
      <c r="IQ12" s="156"/>
      <c r="IR12" s="156"/>
      <c r="IS12" s="156"/>
      <c r="IT12" s="156"/>
      <c r="IU12" s="156"/>
      <c r="IV12" s="156"/>
      <c r="IW12" s="156"/>
      <c r="IX12" s="156"/>
      <c r="IY12" s="156"/>
      <c r="IZ12" s="156"/>
      <c r="JA12" s="156"/>
      <c r="JB12" s="156"/>
      <c r="JC12" s="156"/>
      <c r="JD12" s="156"/>
      <c r="JE12" s="156"/>
      <c r="JF12" s="156"/>
      <c r="JG12" s="156"/>
      <c r="JH12" s="156"/>
      <c r="JI12" s="156"/>
      <c r="JJ12" s="156"/>
      <c r="JK12" s="156"/>
      <c r="JL12" s="156"/>
      <c r="JM12" s="156"/>
      <c r="JN12" s="156"/>
      <c r="JO12" s="156"/>
      <c r="JP12" s="156"/>
      <c r="JQ12" s="156"/>
      <c r="JR12" s="156"/>
      <c r="JS12" s="156"/>
      <c r="JT12" s="156"/>
      <c r="JU12" s="156"/>
      <c r="JV12" s="156"/>
      <c r="JW12" s="156"/>
      <c r="JX12" s="156"/>
      <c r="JY12" s="156"/>
      <c r="JZ12" s="156"/>
      <c r="KA12" s="156"/>
      <c r="KB12" s="156"/>
      <c r="KC12" s="156"/>
      <c r="KD12" s="156"/>
      <c r="KE12" s="156"/>
      <c r="KF12" s="156"/>
      <c r="KG12" s="156"/>
      <c r="KH12" s="156"/>
      <c r="KI12" s="156"/>
      <c r="KJ12" s="156"/>
      <c r="KK12" s="156"/>
      <c r="KL12" s="156"/>
      <c r="KM12" s="156"/>
      <c r="KN12" s="156"/>
      <c r="KO12" s="156"/>
      <c r="KP12" s="156"/>
      <c r="KQ12" s="156"/>
      <c r="KR12" s="156"/>
      <c r="KS12" s="156"/>
      <c r="KT12" s="156"/>
      <c r="KU12" s="156"/>
      <c r="KV12" s="156"/>
      <c r="KW12" s="156"/>
      <c r="KX12" s="156"/>
      <c r="KY12" s="156"/>
      <c r="KZ12" s="156"/>
      <c r="LA12" s="156"/>
      <c r="LB12" s="156"/>
      <c r="LC12" s="156"/>
      <c r="LD12" s="156"/>
      <c r="LE12" s="156"/>
      <c r="LF12" s="156"/>
      <c r="LG12" s="156"/>
      <c r="LH12" s="156"/>
      <c r="LI12" s="156"/>
      <c r="LJ12" s="156"/>
      <c r="LK12" s="156"/>
      <c r="LL12" s="156"/>
      <c r="LM12" s="156"/>
      <c r="LN12" s="156"/>
      <c r="LO12" s="156"/>
      <c r="LP12" s="156"/>
      <c r="LQ12" s="156"/>
      <c r="LR12" s="156"/>
      <c r="LS12" s="156"/>
      <c r="LT12" s="156"/>
      <c r="LU12" s="156"/>
      <c r="LV12" s="156"/>
      <c r="LW12" s="156"/>
      <c r="LX12" s="156"/>
      <c r="LY12" s="156"/>
      <c r="LZ12" s="156"/>
      <c r="MA12" s="156"/>
      <c r="MB12" s="156"/>
      <c r="MC12" s="156"/>
      <c r="MD12" s="156"/>
      <c r="ME12" s="156"/>
      <c r="MF12" s="156"/>
      <c r="MG12" s="156"/>
      <c r="MH12" s="156"/>
      <c r="MI12" s="156"/>
      <c r="MJ12" s="156"/>
      <c r="MK12" s="156"/>
      <c r="ML12" s="156"/>
      <c r="MM12" s="156"/>
      <c r="MN12" s="156"/>
      <c r="MO12" s="156"/>
      <c r="MP12" s="156"/>
      <c r="MQ12" s="156"/>
      <c r="MR12" s="156"/>
      <c r="MS12" s="156"/>
      <c r="MT12" s="156"/>
      <c r="MU12" s="156"/>
      <c r="MV12" s="156"/>
      <c r="MW12" s="156"/>
      <c r="MX12" s="156"/>
      <c r="MY12" s="156"/>
      <c r="MZ12" s="156"/>
      <c r="NA12" s="156"/>
      <c r="NB12" s="156"/>
      <c r="NC12" s="156"/>
      <c r="ND12" s="156"/>
      <c r="NE12" s="156"/>
      <c r="NF12" s="156"/>
      <c r="NG12" s="156"/>
      <c r="NH12" s="156"/>
      <c r="NI12" s="156"/>
      <c r="NJ12" s="156"/>
      <c r="NK12" s="156"/>
      <c r="NL12" s="156"/>
      <c r="NM12" s="156"/>
      <c r="NN12" s="156"/>
      <c r="NO12" s="156"/>
      <c r="NP12" s="156"/>
      <c r="NQ12" s="156"/>
      <c r="NR12" s="156"/>
      <c r="NS12" s="156"/>
      <c r="NT12" s="156"/>
      <c r="NU12" s="156"/>
      <c r="NV12" s="156"/>
      <c r="NW12" s="156"/>
      <c r="NX12" s="156"/>
      <c r="NY12" s="156"/>
      <c r="NZ12" s="156"/>
      <c r="OA12" s="156"/>
      <c r="OB12" s="156"/>
      <c r="OC12" s="156"/>
      <c r="OD12" s="156"/>
      <c r="OE12" s="156"/>
      <c r="OF12" s="156"/>
      <c r="OG12" s="156"/>
      <c r="OH12" s="156"/>
      <c r="OI12" s="156"/>
      <c r="OJ12" s="156"/>
      <c r="OK12" s="156"/>
      <c r="OL12" s="156"/>
      <c r="OM12" s="156"/>
      <c r="ON12" s="156"/>
      <c r="OO12" s="156"/>
      <c r="OP12" s="156"/>
      <c r="OQ12" s="156"/>
      <c r="OR12" s="156"/>
      <c r="OS12" s="156"/>
      <c r="OT12" s="156"/>
      <c r="OU12" s="156"/>
      <c r="OV12" s="156"/>
      <c r="OW12" s="156"/>
      <c r="OX12" s="156"/>
      <c r="OY12" s="156"/>
      <c r="OZ12" s="156"/>
      <c r="PA12" s="156"/>
      <c r="PB12" s="156"/>
      <c r="PC12" s="156"/>
      <c r="PD12" s="156"/>
      <c r="PE12" s="156"/>
      <c r="PF12" s="156"/>
      <c r="PG12" s="156"/>
      <c r="PH12" s="156"/>
      <c r="PI12" s="156"/>
      <c r="PJ12" s="156"/>
      <c r="PK12" s="156"/>
      <c r="PL12" s="156"/>
      <c r="PM12" s="156"/>
      <c r="PN12" s="156"/>
      <c r="PO12" s="156"/>
      <c r="PP12" s="156"/>
      <c r="PQ12" s="156"/>
      <c r="PR12" s="156"/>
      <c r="PS12" s="156"/>
      <c r="PT12" s="156"/>
      <c r="PU12" s="156"/>
      <c r="PV12" s="156"/>
      <c r="PW12" s="156"/>
      <c r="PX12" s="156"/>
      <c r="PY12" s="156"/>
      <c r="PZ12" s="156"/>
      <c r="QA12" s="156"/>
      <c r="QB12" s="156"/>
      <c r="QC12" s="156"/>
      <c r="QD12" s="156"/>
      <c r="QE12" s="156"/>
      <c r="QF12" s="156"/>
      <c r="QG12" s="156"/>
      <c r="QH12" s="156"/>
      <c r="QI12" s="156"/>
      <c r="QJ12" s="156"/>
      <c r="QK12" s="156"/>
      <c r="QL12" s="156"/>
      <c r="QM12" s="156"/>
      <c r="QN12" s="156"/>
      <c r="QO12" s="156"/>
      <c r="QP12" s="156"/>
      <c r="QQ12" s="156"/>
      <c r="QR12" s="156"/>
      <c r="QS12" s="156"/>
      <c r="QT12" s="156"/>
      <c r="QU12" s="156"/>
      <c r="QV12" s="156"/>
      <c r="QW12" s="156"/>
      <c r="QX12" s="156"/>
      <c r="QY12" s="156"/>
      <c r="QZ12" s="156"/>
      <c r="RA12" s="156"/>
      <c r="RB12" s="156"/>
      <c r="RC12" s="156"/>
      <c r="RD12" s="156"/>
      <c r="RE12" s="156"/>
      <c r="RF12" s="156"/>
      <c r="RG12" s="156"/>
      <c r="RH12" s="156"/>
      <c r="RI12" s="156"/>
      <c r="RJ12" s="156"/>
      <c r="RK12" s="156"/>
      <c r="RL12" s="156"/>
      <c r="RM12" s="156"/>
      <c r="RN12" s="156"/>
      <c r="RO12" s="156"/>
      <c r="RP12" s="156"/>
      <c r="RQ12" s="156"/>
      <c r="RR12" s="156"/>
      <c r="RS12" s="156"/>
      <c r="RT12" s="156"/>
      <c r="RU12" s="156"/>
      <c r="RV12" s="156"/>
      <c r="RW12" s="156"/>
      <c r="RX12" s="156"/>
      <c r="RY12" s="156"/>
      <c r="RZ12" s="156"/>
      <c r="SA12" s="156"/>
      <c r="SB12" s="156"/>
      <c r="SC12" s="156"/>
      <c r="SD12" s="156"/>
      <c r="SE12" s="156"/>
      <c r="SF12" s="156"/>
      <c r="SG12" s="156"/>
      <c r="SH12" s="156"/>
      <c r="SI12" s="156"/>
      <c r="SJ12" s="156"/>
      <c r="SK12" s="156"/>
      <c r="SL12" s="156"/>
      <c r="SM12" s="156"/>
      <c r="SN12" s="156"/>
      <c r="SO12" s="156"/>
      <c r="SP12" s="156"/>
      <c r="SQ12" s="156"/>
      <c r="SR12" s="156"/>
      <c r="SS12" s="156"/>
      <c r="ST12" s="156"/>
      <c r="SU12" s="156"/>
      <c r="SV12" s="156"/>
      <c r="SW12" s="156"/>
      <c r="SX12" s="156"/>
      <c r="SY12" s="156"/>
      <c r="SZ12" s="156"/>
      <c r="TA12" s="156"/>
      <c r="TB12" s="156"/>
      <c r="TC12" s="156"/>
      <c r="TD12" s="156"/>
      <c r="TE12" s="156"/>
      <c r="TF12" s="156"/>
      <c r="TG12" s="156"/>
      <c r="TH12" s="156"/>
      <c r="TI12" s="156"/>
      <c r="TJ12" s="156"/>
      <c r="TK12" s="156"/>
      <c r="TL12" s="156"/>
      <c r="TM12" s="156"/>
      <c r="TN12" s="156"/>
      <c r="TO12" s="156"/>
      <c r="TP12" s="156"/>
      <c r="TQ12" s="156"/>
      <c r="TR12" s="156"/>
      <c r="TS12" s="156"/>
      <c r="TT12" s="156"/>
      <c r="TU12" s="156"/>
      <c r="TV12" s="156"/>
      <c r="TW12" s="156"/>
      <c r="TX12" s="156"/>
      <c r="TY12" s="156"/>
      <c r="TZ12" s="156"/>
      <c r="UA12" s="156"/>
      <c r="UB12" s="156"/>
      <c r="UC12" s="156"/>
      <c r="UD12" s="156"/>
      <c r="UE12" s="156"/>
      <c r="UF12" s="156"/>
      <c r="UG12" s="156"/>
      <c r="UH12" s="156"/>
      <c r="UI12" s="156"/>
      <c r="UJ12" s="156"/>
      <c r="UK12" s="156"/>
      <c r="UL12" s="156"/>
      <c r="UM12" s="156"/>
      <c r="UN12" s="156"/>
      <c r="UO12" s="156"/>
      <c r="UP12" s="156"/>
      <c r="UQ12" s="156"/>
      <c r="UR12" s="156"/>
      <c r="US12" s="156"/>
      <c r="UT12" s="156"/>
      <c r="UU12" s="156"/>
      <c r="UV12" s="156"/>
      <c r="UW12" s="156"/>
      <c r="UX12" s="156"/>
      <c r="UY12" s="156"/>
      <c r="UZ12" s="156"/>
      <c r="VA12" s="156"/>
      <c r="VB12" s="156"/>
      <c r="VC12" s="156"/>
      <c r="VD12" s="156"/>
      <c r="VE12" s="156"/>
      <c r="VF12" s="156"/>
      <c r="VG12" s="156"/>
      <c r="VH12" s="156"/>
      <c r="VI12" s="156"/>
      <c r="VJ12" s="156"/>
      <c r="VK12" s="156"/>
      <c r="VL12" s="156"/>
      <c r="VM12" s="156"/>
      <c r="VN12" s="156"/>
      <c r="VO12" s="156"/>
      <c r="VP12" s="156"/>
      <c r="VQ12" s="156"/>
      <c r="VR12" s="156"/>
      <c r="VS12" s="156"/>
      <c r="VT12" s="156"/>
      <c r="VU12" s="156"/>
      <c r="VV12" s="156"/>
      <c r="VW12" s="156"/>
      <c r="VX12" s="156"/>
      <c r="VY12" s="156"/>
      <c r="VZ12" s="156"/>
      <c r="WA12" s="156"/>
      <c r="WB12" s="156"/>
      <c r="WC12" s="156"/>
      <c r="WD12" s="156"/>
      <c r="WE12" s="156"/>
      <c r="WF12" s="156"/>
      <c r="WG12" s="156"/>
      <c r="WH12" s="156"/>
      <c r="WI12" s="156"/>
      <c r="WJ12" s="156"/>
      <c r="WK12" s="156"/>
      <c r="WL12" s="156"/>
      <c r="WM12" s="156"/>
      <c r="WN12" s="156"/>
      <c r="WO12" s="156"/>
      <c r="WP12" s="156"/>
      <c r="WQ12" s="156"/>
      <c r="WR12" s="156"/>
      <c r="WS12" s="156"/>
      <c r="WT12" s="156"/>
      <c r="WU12" s="156"/>
      <c r="WV12" s="156"/>
      <c r="WW12" s="156"/>
      <c r="WX12" s="156"/>
      <c r="WY12" s="156"/>
      <c r="WZ12" s="156"/>
      <c r="XA12" s="156"/>
      <c r="XB12" s="156"/>
      <c r="XC12" s="156"/>
      <c r="XD12" s="156"/>
      <c r="XE12" s="156"/>
      <c r="XF12" s="156"/>
      <c r="XG12" s="156"/>
      <c r="XH12" s="156"/>
      <c r="XI12" s="156"/>
      <c r="XJ12" s="156"/>
      <c r="XK12" s="156"/>
      <c r="XL12" s="156"/>
      <c r="XM12" s="156"/>
      <c r="XN12" s="156"/>
      <c r="XO12" s="156"/>
      <c r="XP12" s="156"/>
      <c r="XQ12" s="156"/>
      <c r="XR12" s="156"/>
      <c r="XS12" s="156"/>
      <c r="XT12" s="156"/>
      <c r="XU12" s="156"/>
      <c r="XV12" s="156"/>
      <c r="XW12" s="156"/>
      <c r="XX12" s="156"/>
      <c r="XY12" s="156"/>
      <c r="XZ12" s="156"/>
      <c r="YA12" s="156"/>
      <c r="YB12" s="156"/>
      <c r="YC12" s="156"/>
      <c r="YD12" s="156"/>
      <c r="YE12" s="156"/>
      <c r="YF12" s="156"/>
      <c r="YG12" s="156"/>
      <c r="YH12" s="156"/>
      <c r="YI12" s="156"/>
      <c r="YJ12" s="156"/>
      <c r="YK12" s="156"/>
      <c r="YL12" s="156"/>
      <c r="YM12" s="156"/>
      <c r="YN12" s="156"/>
      <c r="YO12" s="156"/>
      <c r="YP12" s="156"/>
      <c r="YQ12" s="156"/>
      <c r="YR12" s="156"/>
      <c r="YS12" s="156"/>
      <c r="YT12" s="156"/>
      <c r="YU12" s="156"/>
      <c r="YV12" s="156"/>
      <c r="YW12" s="156"/>
      <c r="YX12" s="156"/>
      <c r="YY12" s="156"/>
      <c r="YZ12" s="156"/>
      <c r="ZA12" s="156"/>
      <c r="ZB12" s="156"/>
      <c r="ZC12" s="156"/>
      <c r="ZD12" s="156"/>
      <c r="ZE12" s="156"/>
      <c r="ZF12" s="156"/>
      <c r="ZG12" s="156"/>
      <c r="ZH12" s="156"/>
      <c r="ZI12" s="156"/>
      <c r="ZJ12" s="156"/>
      <c r="ZK12" s="156"/>
      <c r="ZL12" s="156"/>
      <c r="ZM12" s="156"/>
      <c r="ZN12" s="156"/>
      <c r="ZO12" s="156"/>
      <c r="ZP12" s="156"/>
      <c r="ZQ12" s="156"/>
      <c r="ZR12" s="156"/>
      <c r="ZS12" s="156"/>
      <c r="ZT12" s="156"/>
      <c r="ZU12" s="156"/>
      <c r="ZV12" s="156"/>
      <c r="ZW12" s="156"/>
      <c r="ZX12" s="156"/>
      <c r="ZY12" s="156"/>
      <c r="ZZ12" s="156"/>
      <c r="AAA12" s="156"/>
      <c r="AAB12" s="156"/>
      <c r="AAC12" s="156"/>
      <c r="AAD12" s="156"/>
      <c r="AAE12" s="156"/>
      <c r="AAF12" s="156"/>
      <c r="AAG12" s="156"/>
      <c r="AAH12" s="156"/>
      <c r="AAI12" s="156"/>
      <c r="AAJ12" s="156"/>
      <c r="AAK12" s="156"/>
      <c r="AAL12" s="156"/>
      <c r="AAM12" s="156"/>
      <c r="AAN12" s="156"/>
      <c r="AAO12" s="156"/>
      <c r="AAP12" s="156"/>
      <c r="AAQ12" s="156"/>
      <c r="AAR12" s="156"/>
      <c r="AAS12" s="156"/>
      <c r="AAT12" s="156"/>
      <c r="AAU12" s="156"/>
      <c r="AAV12" s="156"/>
      <c r="AAW12" s="156"/>
      <c r="AAX12" s="156"/>
      <c r="AAY12" s="156"/>
      <c r="AAZ12" s="156"/>
      <c r="ABA12" s="156"/>
      <c r="ABB12" s="156"/>
      <c r="ABC12" s="156"/>
      <c r="ABD12" s="156"/>
      <c r="ABE12" s="156"/>
      <c r="ABF12" s="156"/>
      <c r="ABG12" s="156"/>
      <c r="ABH12" s="156"/>
      <c r="ABI12" s="156"/>
      <c r="ABJ12" s="156"/>
      <c r="ABK12" s="156"/>
      <c r="ABL12" s="156"/>
      <c r="ABM12" s="156"/>
      <c r="ABN12" s="156"/>
      <c r="ABO12" s="156"/>
      <c r="ABP12" s="156"/>
      <c r="ABQ12" s="156"/>
      <c r="ABR12" s="156"/>
      <c r="ABS12" s="156"/>
      <c r="ABT12" s="156"/>
      <c r="ABU12" s="156"/>
      <c r="ABV12" s="156"/>
      <c r="ABW12" s="156"/>
      <c r="ABX12" s="156"/>
      <c r="ABY12" s="156"/>
      <c r="ABZ12" s="156"/>
      <c r="ACA12" s="156"/>
      <c r="ACB12" s="156"/>
      <c r="ACC12" s="156"/>
      <c r="ACD12" s="156"/>
      <c r="ACE12" s="156"/>
      <c r="ACF12" s="156"/>
      <c r="ACG12" s="156"/>
      <c r="ACH12" s="156"/>
      <c r="ACI12" s="156"/>
      <c r="ACJ12" s="156"/>
      <c r="ACK12" s="156"/>
      <c r="ACL12" s="156"/>
      <c r="ACM12" s="156"/>
      <c r="ACN12" s="156"/>
      <c r="ACO12" s="156"/>
      <c r="ACP12" s="156"/>
      <c r="ACQ12" s="156"/>
      <c r="ACR12" s="156"/>
      <c r="ACS12" s="156"/>
      <c r="ACT12" s="156"/>
      <c r="ACU12" s="156"/>
      <c r="ACV12" s="156"/>
      <c r="ACW12" s="156"/>
      <c r="ACX12" s="156"/>
      <c r="ACY12" s="156"/>
      <c r="ACZ12" s="156"/>
      <c r="ADA12" s="156"/>
      <c r="ADB12" s="156"/>
      <c r="ADC12" s="156"/>
      <c r="ADD12" s="156"/>
      <c r="ADE12" s="156"/>
      <c r="ADF12" s="156"/>
      <c r="ADG12" s="156"/>
      <c r="ADH12" s="156"/>
      <c r="ADI12" s="156"/>
      <c r="ADJ12" s="156"/>
      <c r="ADK12" s="156"/>
      <c r="ADL12" s="156"/>
      <c r="ADM12" s="156"/>
      <c r="ADN12" s="156"/>
      <c r="ADO12" s="156"/>
      <c r="ADP12" s="156"/>
      <c r="ADQ12" s="156"/>
      <c r="ADR12" s="156"/>
      <c r="ADS12" s="156"/>
      <c r="ADT12" s="156"/>
      <c r="ADU12" s="156"/>
      <c r="ADV12" s="156"/>
      <c r="ADW12" s="156"/>
      <c r="ADX12" s="156"/>
      <c r="ADY12" s="156"/>
      <c r="ADZ12" s="156"/>
      <c r="AEA12" s="156"/>
      <c r="AEB12" s="156"/>
      <c r="AEC12" s="156"/>
      <c r="AED12" s="156"/>
      <c r="AEE12" s="156"/>
      <c r="AEF12" s="156"/>
      <c r="AEG12" s="156"/>
      <c r="AEH12" s="156"/>
      <c r="AEI12" s="156"/>
      <c r="AEJ12" s="156"/>
      <c r="AEK12" s="156"/>
      <c r="AEL12" s="156"/>
      <c r="AEM12" s="156"/>
      <c r="AEN12" s="156"/>
      <c r="AEO12" s="156"/>
      <c r="AEP12" s="156"/>
      <c r="AEQ12" s="156"/>
      <c r="AER12" s="156"/>
      <c r="AES12" s="156"/>
      <c r="AET12" s="156"/>
      <c r="AEU12" s="156"/>
      <c r="AEV12" s="156"/>
      <c r="AEW12" s="156"/>
      <c r="AEX12" s="156"/>
      <c r="AEY12" s="156"/>
      <c r="AEZ12" s="156"/>
      <c r="AFA12" s="156"/>
      <c r="AFB12" s="156"/>
      <c r="AFC12" s="156"/>
      <c r="AFD12" s="156"/>
      <c r="AFE12" s="156"/>
      <c r="AFF12" s="156"/>
      <c r="AFG12" s="156"/>
      <c r="AFH12" s="156"/>
      <c r="AFI12" s="156"/>
      <c r="AFJ12" s="156"/>
      <c r="AFK12" s="156"/>
      <c r="AFL12" s="156"/>
      <c r="AFM12" s="156"/>
      <c r="AFN12" s="156"/>
      <c r="AFO12" s="156"/>
      <c r="AFP12" s="156"/>
      <c r="AFQ12" s="156"/>
      <c r="AFR12" s="156"/>
      <c r="AFS12" s="156"/>
      <c r="AFT12" s="156"/>
      <c r="AFU12" s="156"/>
      <c r="AFV12" s="156"/>
      <c r="AFW12" s="156"/>
      <c r="AFX12" s="156"/>
      <c r="AFY12" s="156"/>
      <c r="AFZ12" s="156"/>
      <c r="AGA12" s="156"/>
      <c r="AGB12" s="156"/>
      <c r="AGC12" s="156"/>
      <c r="AGD12" s="156"/>
      <c r="AGE12" s="156"/>
      <c r="AGF12" s="156"/>
      <c r="AGG12" s="156"/>
      <c r="AGH12" s="156"/>
      <c r="AGI12" s="156"/>
      <c r="AGJ12" s="156"/>
      <c r="AGK12" s="156"/>
      <c r="AGL12" s="156"/>
      <c r="AGM12" s="156"/>
      <c r="AGN12" s="156"/>
      <c r="AGO12" s="156"/>
      <c r="AGP12" s="156"/>
      <c r="AGQ12" s="156"/>
      <c r="AGR12" s="156"/>
      <c r="AGS12" s="156"/>
      <c r="AGT12" s="156"/>
      <c r="AGU12" s="156"/>
      <c r="AGV12" s="156"/>
      <c r="AGW12" s="156"/>
      <c r="AGX12" s="156"/>
      <c r="AGY12" s="156"/>
      <c r="AGZ12" s="156"/>
      <c r="AHA12" s="156"/>
      <c r="AHB12" s="156"/>
      <c r="AHC12" s="156"/>
      <c r="AHD12" s="156"/>
      <c r="AHE12" s="156"/>
      <c r="AHF12" s="156"/>
      <c r="AHG12" s="156"/>
      <c r="AHH12" s="156"/>
      <c r="AHI12" s="156"/>
      <c r="AHJ12" s="156"/>
      <c r="AHK12" s="156"/>
      <c r="AHL12" s="156"/>
      <c r="AHM12" s="156"/>
      <c r="AHN12" s="156"/>
      <c r="AHO12" s="156"/>
      <c r="AHP12" s="156"/>
      <c r="AHQ12" s="156"/>
      <c r="AHR12" s="156"/>
      <c r="AHS12" s="156"/>
      <c r="AHT12" s="156"/>
      <c r="AHU12" s="156"/>
      <c r="AHV12" s="156"/>
      <c r="AHW12" s="156"/>
      <c r="AHX12" s="156"/>
      <c r="AHY12" s="156"/>
      <c r="AHZ12" s="156"/>
      <c r="AIA12" s="156"/>
      <c r="AIB12" s="156"/>
      <c r="AIC12" s="156"/>
      <c r="AID12" s="156"/>
      <c r="AIE12" s="156"/>
      <c r="AIF12" s="156"/>
      <c r="AIG12" s="156"/>
      <c r="AIH12" s="156"/>
      <c r="AII12" s="156"/>
      <c r="AIJ12" s="156"/>
      <c r="AIK12" s="156"/>
      <c r="AIL12" s="156"/>
      <c r="AIM12" s="156"/>
      <c r="AIN12" s="156"/>
      <c r="AIO12" s="156"/>
      <c r="AIP12" s="156"/>
      <c r="AIQ12" s="156"/>
      <c r="AIR12" s="156"/>
      <c r="AIS12" s="156"/>
      <c r="AIT12" s="156"/>
      <c r="AIU12" s="156"/>
      <c r="AIV12" s="156"/>
      <c r="AIW12" s="156"/>
      <c r="AIX12" s="156"/>
      <c r="AIY12" s="156"/>
      <c r="AIZ12" s="156"/>
      <c r="AJA12" s="156"/>
      <c r="AJB12" s="156"/>
      <c r="AJC12" s="156"/>
      <c r="AJD12" s="156"/>
      <c r="AJE12" s="156"/>
      <c r="AJF12" s="156"/>
      <c r="AJG12" s="156"/>
      <c r="AJH12" s="156"/>
      <c r="AJI12" s="156"/>
      <c r="AJJ12" s="156"/>
      <c r="AJK12" s="156"/>
      <c r="AJL12" s="156"/>
      <c r="AJM12" s="156"/>
      <c r="AJN12" s="156"/>
      <c r="AJO12" s="156"/>
      <c r="AJP12" s="156"/>
      <c r="AJQ12" s="156"/>
      <c r="AJR12" s="156"/>
      <c r="AJS12" s="156"/>
      <c r="AJT12" s="156"/>
      <c r="AJU12" s="156"/>
      <c r="AJV12" s="156"/>
      <c r="AJW12" s="156"/>
      <c r="AJX12" s="156"/>
      <c r="AJY12" s="156"/>
      <c r="AJZ12" s="156"/>
      <c r="AKA12" s="156"/>
      <c r="AKB12" s="156"/>
      <c r="AKC12" s="156"/>
      <c r="AKD12" s="156"/>
      <c r="AKE12" s="156"/>
      <c r="AKF12" s="156"/>
      <c r="AKG12" s="156"/>
      <c r="AKH12" s="156"/>
      <c r="AKI12" s="156"/>
      <c r="AKJ12" s="156"/>
      <c r="AKK12" s="156"/>
      <c r="AKL12" s="156"/>
      <c r="AKM12" s="156"/>
      <c r="AKN12" s="156"/>
      <c r="AKO12" s="156"/>
      <c r="AKP12" s="156"/>
      <c r="AKQ12" s="156"/>
      <c r="AKR12" s="156"/>
      <c r="AKS12" s="156"/>
      <c r="AKT12" s="156"/>
      <c r="AKU12" s="156"/>
      <c r="AKV12" s="156"/>
      <c r="AKW12" s="156"/>
      <c r="AKX12" s="156"/>
      <c r="AKY12" s="156"/>
      <c r="AKZ12" s="156"/>
      <c r="ALA12" s="156"/>
      <c r="ALB12" s="156"/>
      <c r="ALC12" s="156"/>
      <c r="ALD12" s="156"/>
      <c r="ALE12" s="156"/>
      <c r="ALF12" s="156"/>
      <c r="ALG12" s="156"/>
      <c r="ALH12" s="156"/>
      <c r="ALI12" s="156"/>
      <c r="ALJ12" s="156"/>
      <c r="ALK12" s="156"/>
      <c r="ALL12" s="156"/>
      <c r="ALM12" s="156"/>
      <c r="ALN12" s="156"/>
      <c r="ALO12" s="156"/>
      <c r="ALP12" s="156"/>
      <c r="ALQ12" s="156"/>
      <c r="ALR12" s="156"/>
      <c r="ALS12" s="156"/>
      <c r="ALT12" s="156"/>
      <c r="ALU12" s="156"/>
      <c r="ALV12" s="156"/>
      <c r="ALW12" s="156"/>
      <c r="ALX12" s="156"/>
      <c r="ALY12" s="156"/>
      <c r="ALZ12" s="156"/>
      <c r="AMA12" s="156"/>
      <c r="AMB12" s="156"/>
      <c r="AMC12" s="156"/>
      <c r="AMD12" s="156"/>
      <c r="AME12" s="156"/>
      <c r="AMF12" s="156"/>
      <c r="AMG12" s="156"/>
      <c r="AMH12" s="156"/>
      <c r="AMI12" s="156"/>
      <c r="AMJ12" s="156"/>
      <c r="AMK12" s="156"/>
      <c r="AML12" s="156"/>
      <c r="AMM12" s="156"/>
      <c r="AMN12" s="156"/>
      <c r="AMO12" s="156"/>
      <c r="AMP12" s="156"/>
      <c r="AMQ12" s="156"/>
      <c r="AMR12" s="156"/>
      <c r="AMS12" s="156"/>
      <c r="AMT12" s="156"/>
      <c r="AMU12" s="156"/>
      <c r="AMV12" s="156"/>
      <c r="AMW12" s="156"/>
      <c r="AMX12" s="156"/>
      <c r="AMY12" s="156"/>
      <c r="AMZ12" s="156"/>
      <c r="ANA12" s="156"/>
      <c r="ANB12" s="156"/>
      <c r="ANC12" s="156"/>
      <c r="AND12" s="156"/>
      <c r="ANE12" s="156"/>
      <c r="ANF12" s="156"/>
      <c r="ANG12" s="156"/>
      <c r="ANH12" s="156"/>
      <c r="ANI12" s="156"/>
      <c r="ANJ12" s="156"/>
      <c r="ANK12" s="156"/>
      <c r="ANL12" s="156"/>
      <c r="ANM12" s="156"/>
      <c r="ANN12" s="156"/>
      <c r="ANO12" s="156"/>
      <c r="ANP12" s="156"/>
      <c r="ANQ12" s="156"/>
      <c r="ANR12" s="156"/>
      <c r="ANS12" s="156"/>
      <c r="ANT12" s="156"/>
      <c r="ANU12" s="156"/>
      <c r="ANV12" s="156"/>
      <c r="ANW12" s="156"/>
      <c r="ANX12" s="156"/>
      <c r="ANY12" s="156"/>
      <c r="ANZ12" s="156"/>
      <c r="AOA12" s="156"/>
      <c r="AOB12" s="156"/>
      <c r="AOC12" s="156"/>
      <c r="AOD12" s="156"/>
      <c r="AOE12" s="156"/>
      <c r="AOF12" s="156"/>
      <c r="AOG12" s="156"/>
      <c r="AOH12" s="156"/>
      <c r="AOI12" s="156"/>
      <c r="AOJ12" s="156"/>
      <c r="AOK12" s="156"/>
      <c r="AOL12" s="156"/>
      <c r="AOM12" s="156"/>
      <c r="AON12" s="156"/>
      <c r="AOO12" s="156"/>
      <c r="AOP12" s="156"/>
      <c r="AOQ12" s="156"/>
      <c r="AOR12" s="156"/>
      <c r="AOS12" s="156"/>
      <c r="AOT12" s="156"/>
      <c r="AOU12" s="156"/>
      <c r="AOV12" s="156"/>
      <c r="AOW12" s="156"/>
      <c r="AOX12" s="156"/>
      <c r="AOY12" s="156"/>
      <c r="AOZ12" s="156"/>
      <c r="APA12" s="156"/>
      <c r="APB12" s="156"/>
      <c r="APC12" s="156"/>
      <c r="APD12" s="156"/>
      <c r="APE12" s="156"/>
      <c r="APF12" s="156"/>
      <c r="APG12" s="156"/>
      <c r="APH12" s="156"/>
      <c r="API12" s="156"/>
      <c r="APJ12" s="156"/>
      <c r="APK12" s="156"/>
      <c r="APL12" s="156"/>
      <c r="APM12" s="156"/>
      <c r="APN12" s="156"/>
      <c r="APO12" s="156"/>
      <c r="APP12" s="156"/>
      <c r="APQ12" s="156"/>
      <c r="APR12" s="156"/>
      <c r="APS12" s="156"/>
      <c r="APT12" s="156"/>
      <c r="APU12" s="156"/>
      <c r="APV12" s="156"/>
      <c r="APW12" s="156"/>
      <c r="APX12" s="156"/>
      <c r="APY12" s="156"/>
      <c r="APZ12" s="156"/>
      <c r="AQA12" s="156"/>
      <c r="AQB12" s="156"/>
      <c r="AQC12" s="156"/>
      <c r="AQD12" s="156"/>
      <c r="AQE12" s="156"/>
      <c r="AQF12" s="156"/>
      <c r="AQG12" s="156"/>
      <c r="AQH12" s="156"/>
      <c r="AQI12" s="156"/>
      <c r="AQJ12" s="156"/>
      <c r="AQK12" s="156"/>
      <c r="AQL12" s="156"/>
      <c r="AQM12" s="156"/>
      <c r="AQN12" s="156"/>
      <c r="AQO12" s="156"/>
      <c r="AQP12" s="156"/>
      <c r="AQQ12" s="156"/>
      <c r="AQR12" s="156"/>
      <c r="AQS12" s="156"/>
      <c r="AQT12" s="156"/>
      <c r="AQU12" s="156"/>
      <c r="AQV12" s="156"/>
      <c r="AQW12" s="156"/>
      <c r="AQX12" s="156"/>
      <c r="AQY12" s="156"/>
      <c r="AQZ12" s="156"/>
      <c r="ARA12" s="156"/>
      <c r="ARB12" s="156"/>
      <c r="ARC12" s="156"/>
      <c r="ARD12" s="156"/>
      <c r="ARE12" s="156"/>
      <c r="ARF12" s="156"/>
      <c r="ARG12" s="156"/>
      <c r="ARH12" s="156"/>
      <c r="ARI12" s="156"/>
      <c r="ARJ12" s="156"/>
      <c r="ARK12" s="156"/>
      <c r="ARL12" s="156"/>
      <c r="ARM12" s="156"/>
      <c r="ARN12" s="156"/>
      <c r="ARO12" s="156"/>
      <c r="ARP12" s="156"/>
      <c r="ARQ12" s="156"/>
      <c r="ARR12" s="156"/>
      <c r="ARS12" s="156"/>
      <c r="ART12" s="156"/>
      <c r="ARU12" s="156"/>
      <c r="ARV12" s="156"/>
      <c r="ARW12" s="156"/>
      <c r="ARX12" s="156"/>
      <c r="ARY12" s="156"/>
      <c r="ARZ12" s="156"/>
      <c r="ASA12" s="156"/>
      <c r="ASB12" s="156"/>
      <c r="ASC12" s="156"/>
      <c r="ASD12" s="156"/>
      <c r="ASE12" s="156"/>
      <c r="ASF12" s="156"/>
      <c r="ASG12" s="156"/>
      <c r="ASH12" s="156"/>
      <c r="ASI12" s="156"/>
      <c r="ASJ12" s="156"/>
      <c r="ASK12" s="156"/>
      <c r="ASL12" s="156"/>
      <c r="ASM12" s="156"/>
      <c r="ASN12" s="156"/>
      <c r="ASO12" s="156"/>
      <c r="ASP12" s="156"/>
      <c r="ASQ12" s="156"/>
      <c r="ASR12" s="156"/>
      <c r="ASS12" s="156"/>
      <c r="AST12" s="156"/>
      <c r="ASU12" s="156"/>
      <c r="ASV12" s="156"/>
      <c r="ASW12" s="156"/>
      <c r="ASX12" s="156"/>
      <c r="ASY12" s="156"/>
      <c r="ASZ12" s="156"/>
      <c r="ATA12" s="156"/>
      <c r="ATB12" s="156"/>
      <c r="ATC12" s="156"/>
      <c r="ATD12" s="156"/>
      <c r="ATE12" s="156"/>
      <c r="ATF12" s="156"/>
      <c r="ATG12" s="156"/>
      <c r="ATH12" s="156"/>
      <c r="ATI12" s="156"/>
      <c r="ATJ12" s="156"/>
      <c r="ATK12" s="156"/>
      <c r="ATL12" s="156"/>
      <c r="ATM12" s="156"/>
      <c r="ATN12" s="156"/>
      <c r="ATO12" s="156"/>
      <c r="ATP12" s="156"/>
      <c r="ATQ12" s="156"/>
      <c r="ATR12" s="156"/>
      <c r="ATS12" s="156"/>
      <c r="ATT12" s="156"/>
      <c r="ATU12" s="156"/>
      <c r="ATV12" s="156"/>
      <c r="ATW12" s="156"/>
      <c r="ATX12" s="156"/>
      <c r="ATY12" s="156"/>
      <c r="ATZ12" s="156"/>
      <c r="AUA12" s="156"/>
      <c r="AUB12" s="156"/>
      <c r="AUC12" s="156"/>
      <c r="AUD12" s="156"/>
      <c r="AUE12" s="156"/>
      <c r="AUF12" s="156"/>
      <c r="AUG12" s="156"/>
      <c r="AUH12" s="156"/>
      <c r="AUI12" s="156"/>
      <c r="AUJ12" s="156"/>
      <c r="AUK12" s="156"/>
      <c r="AUL12" s="156"/>
      <c r="AUM12" s="156"/>
      <c r="AUN12" s="156"/>
      <c r="AUO12" s="156"/>
      <c r="AUP12" s="156"/>
      <c r="AUQ12" s="156"/>
      <c r="AUR12" s="156"/>
      <c r="AUS12" s="156"/>
      <c r="AUT12" s="156"/>
      <c r="AUU12" s="156"/>
      <c r="AUV12" s="156"/>
      <c r="AUW12" s="156"/>
      <c r="AUX12" s="156"/>
      <c r="AUY12" s="156"/>
      <c r="AUZ12" s="156"/>
      <c r="AVA12" s="156"/>
      <c r="AVB12" s="156"/>
      <c r="AVC12" s="156"/>
      <c r="AVD12" s="156"/>
      <c r="AVE12" s="156"/>
      <c r="AVF12" s="156"/>
      <c r="AVG12" s="156"/>
      <c r="AVH12" s="156"/>
      <c r="AVI12" s="156"/>
      <c r="AVJ12" s="156"/>
      <c r="AVK12" s="156"/>
      <c r="AVL12" s="156"/>
      <c r="AVM12" s="156"/>
      <c r="AVN12" s="156"/>
      <c r="AVO12" s="156"/>
      <c r="AVP12" s="156"/>
      <c r="AVQ12" s="156"/>
      <c r="AVR12" s="156"/>
      <c r="AVS12" s="156"/>
      <c r="AVT12" s="156"/>
      <c r="AVU12" s="156"/>
      <c r="AVV12" s="156"/>
      <c r="AVW12" s="156"/>
      <c r="AVX12" s="156"/>
      <c r="AVY12" s="156"/>
      <c r="AVZ12" s="156"/>
      <c r="AWA12" s="156"/>
      <c r="AWB12" s="156"/>
      <c r="AWC12" s="156"/>
      <c r="AWD12" s="156"/>
      <c r="AWE12" s="156"/>
      <c r="AWF12" s="156"/>
      <c r="AWG12" s="156"/>
      <c r="AWH12" s="156"/>
      <c r="AWI12" s="156"/>
      <c r="AWJ12" s="156"/>
      <c r="AWK12" s="156"/>
      <c r="AWL12" s="156"/>
      <c r="AWM12" s="156"/>
      <c r="AWN12" s="156"/>
      <c r="AWO12" s="156"/>
      <c r="AWP12" s="156"/>
      <c r="AWQ12" s="156"/>
      <c r="AWR12" s="156"/>
      <c r="AWS12" s="156"/>
      <c r="AWT12" s="156"/>
      <c r="AWU12" s="156"/>
      <c r="AWV12" s="156"/>
      <c r="AWW12" s="156"/>
      <c r="AWX12" s="156"/>
      <c r="AWY12" s="156"/>
      <c r="AWZ12" s="156"/>
      <c r="AXA12" s="156"/>
      <c r="AXB12" s="156"/>
      <c r="AXC12" s="156"/>
      <c r="AXD12" s="156"/>
      <c r="AXE12" s="156"/>
      <c r="AXF12" s="156"/>
      <c r="AXG12" s="156"/>
      <c r="AXH12" s="156"/>
      <c r="AXI12" s="156"/>
      <c r="AXJ12" s="156"/>
      <c r="AXK12" s="156"/>
      <c r="AXL12" s="156"/>
      <c r="AXM12" s="156"/>
      <c r="AXN12" s="156"/>
      <c r="AXO12" s="156"/>
      <c r="AXP12" s="156"/>
      <c r="AXQ12" s="156"/>
      <c r="AXR12" s="156"/>
      <c r="AXS12" s="156"/>
      <c r="AXT12" s="156"/>
      <c r="AXU12" s="156"/>
      <c r="AXV12" s="156"/>
      <c r="AXW12" s="156"/>
      <c r="AXX12" s="156"/>
      <c r="AXY12" s="156"/>
      <c r="AXZ12" s="156"/>
      <c r="AYA12" s="156"/>
      <c r="AYB12" s="156"/>
      <c r="AYC12" s="156"/>
      <c r="AYD12" s="156"/>
      <c r="AYE12" s="156"/>
      <c r="AYF12" s="156"/>
      <c r="AYG12" s="156"/>
      <c r="AYH12" s="156"/>
      <c r="AYI12" s="156"/>
      <c r="AYJ12" s="156"/>
      <c r="AYK12" s="156"/>
      <c r="AYL12" s="156"/>
      <c r="AYM12" s="156"/>
      <c r="AYN12" s="156"/>
      <c r="AYO12" s="156"/>
      <c r="AYP12" s="156"/>
      <c r="AYQ12" s="156"/>
      <c r="AYR12" s="156"/>
      <c r="AYS12" s="156"/>
      <c r="AYT12" s="156"/>
      <c r="AYU12" s="156"/>
      <c r="AYV12" s="156"/>
      <c r="AYW12" s="156"/>
      <c r="AYX12" s="156"/>
      <c r="AYY12" s="156"/>
      <c r="AYZ12" s="156"/>
      <c r="AZA12" s="156"/>
      <c r="AZB12" s="156"/>
      <c r="AZC12" s="156"/>
      <c r="AZD12" s="156"/>
      <c r="AZE12" s="156"/>
      <c r="AZF12" s="156"/>
      <c r="AZG12" s="156"/>
      <c r="AZH12" s="156"/>
      <c r="AZI12" s="156"/>
      <c r="AZJ12" s="156"/>
      <c r="AZK12" s="156"/>
      <c r="AZL12" s="156"/>
      <c r="AZM12" s="156"/>
      <c r="AZN12" s="156"/>
      <c r="AZO12" s="156"/>
      <c r="AZP12" s="156"/>
      <c r="AZQ12" s="156"/>
      <c r="AZR12" s="156"/>
      <c r="AZS12" s="156"/>
      <c r="AZT12" s="156"/>
      <c r="AZU12" s="156"/>
      <c r="AZV12" s="156"/>
      <c r="AZW12" s="156"/>
      <c r="AZX12" s="156"/>
      <c r="AZY12" s="156"/>
      <c r="AZZ12" s="156"/>
      <c r="BAA12" s="156"/>
      <c r="BAB12" s="156"/>
      <c r="BAC12" s="156"/>
      <c r="BAD12" s="156"/>
      <c r="BAE12" s="156"/>
      <c r="BAF12" s="156"/>
      <c r="BAG12" s="156"/>
      <c r="BAH12" s="156"/>
      <c r="BAI12" s="156"/>
      <c r="BAJ12" s="156"/>
      <c r="BAK12" s="156"/>
      <c r="BAL12" s="156"/>
      <c r="BAM12" s="156"/>
      <c r="BAN12" s="156"/>
      <c r="BAO12" s="156"/>
      <c r="BAP12" s="156"/>
      <c r="BAQ12" s="156"/>
      <c r="BAR12" s="156"/>
      <c r="BAS12" s="156"/>
      <c r="BAT12" s="156"/>
      <c r="BAU12" s="156"/>
      <c r="BAV12" s="156"/>
      <c r="BAW12" s="156"/>
      <c r="BAX12" s="156"/>
      <c r="BAY12" s="156"/>
      <c r="BAZ12" s="156"/>
      <c r="BBA12" s="156"/>
      <c r="BBB12" s="156"/>
      <c r="BBC12" s="156"/>
      <c r="BBD12" s="156"/>
      <c r="BBE12" s="156"/>
      <c r="BBF12" s="156"/>
      <c r="BBG12" s="156"/>
      <c r="BBH12" s="156"/>
      <c r="BBI12" s="156"/>
      <c r="BBJ12" s="156"/>
      <c r="BBK12" s="156"/>
      <c r="BBL12" s="156"/>
      <c r="BBM12" s="156"/>
      <c r="BBN12" s="156"/>
      <c r="BBO12" s="156"/>
      <c r="BBP12" s="156"/>
      <c r="BBQ12" s="156"/>
      <c r="BBR12" s="156"/>
      <c r="BBS12" s="156"/>
      <c r="BBT12" s="156"/>
      <c r="BBU12" s="156"/>
      <c r="BBV12" s="156"/>
      <c r="BBW12" s="156"/>
      <c r="BBX12" s="156"/>
      <c r="BBY12" s="156"/>
      <c r="BBZ12" s="156"/>
      <c r="BCA12" s="156"/>
      <c r="BCB12" s="156"/>
      <c r="BCC12" s="156"/>
      <c r="BCD12" s="156"/>
      <c r="BCE12" s="156"/>
      <c r="BCF12" s="156"/>
      <c r="BCG12" s="156"/>
      <c r="BCH12" s="156"/>
      <c r="BCI12" s="156"/>
      <c r="BCJ12" s="156"/>
      <c r="BCK12" s="156"/>
      <c r="BCL12" s="156"/>
      <c r="BCM12" s="156"/>
      <c r="BCN12" s="156"/>
      <c r="BCO12" s="156"/>
      <c r="BCP12" s="156"/>
      <c r="BCQ12" s="156"/>
      <c r="BCR12" s="156"/>
      <c r="BCS12" s="156"/>
      <c r="BCT12" s="156"/>
      <c r="BCU12" s="156"/>
      <c r="BCV12" s="156"/>
      <c r="BCW12" s="156"/>
      <c r="BCX12" s="156"/>
      <c r="BCY12" s="156"/>
      <c r="BCZ12" s="156"/>
      <c r="BDA12" s="156"/>
      <c r="BDB12" s="156"/>
      <c r="BDC12" s="156"/>
      <c r="BDD12" s="156"/>
      <c r="BDE12" s="156"/>
      <c r="BDF12" s="156"/>
      <c r="BDG12" s="156"/>
      <c r="BDH12" s="156"/>
      <c r="BDI12" s="156"/>
      <c r="BDJ12" s="156"/>
      <c r="BDK12" s="156"/>
      <c r="BDL12" s="156"/>
      <c r="BDM12" s="156"/>
      <c r="BDN12" s="156"/>
      <c r="BDO12" s="156"/>
      <c r="BDP12" s="156"/>
      <c r="BDQ12" s="156"/>
      <c r="BDR12" s="156"/>
      <c r="BDS12" s="156"/>
      <c r="BDT12" s="156"/>
      <c r="BDU12" s="156"/>
      <c r="BDV12" s="156"/>
      <c r="BDW12" s="156"/>
      <c r="BDX12" s="156"/>
      <c r="BDY12" s="156"/>
      <c r="BDZ12" s="156"/>
      <c r="BEA12" s="156"/>
      <c r="BEB12" s="156"/>
      <c r="BEC12" s="156"/>
      <c r="BED12" s="156"/>
      <c r="BEE12" s="156"/>
      <c r="BEF12" s="156"/>
      <c r="BEG12" s="156"/>
      <c r="BEH12" s="156"/>
      <c r="BEI12" s="156"/>
      <c r="BEJ12" s="156"/>
      <c r="BEK12" s="156"/>
      <c r="BEL12" s="156"/>
      <c r="BEM12" s="156"/>
      <c r="BEN12" s="156"/>
      <c r="BEO12" s="156"/>
      <c r="BEP12" s="156"/>
      <c r="BEQ12" s="156"/>
      <c r="BER12" s="156"/>
      <c r="BES12" s="156"/>
      <c r="BET12" s="156"/>
      <c r="BEU12" s="156"/>
      <c r="BEV12" s="156"/>
      <c r="BEW12" s="156"/>
      <c r="BEX12" s="156"/>
      <c r="BEY12" s="156"/>
      <c r="BEZ12" s="156"/>
      <c r="BFA12" s="156"/>
      <c r="BFB12" s="156"/>
      <c r="BFC12" s="156"/>
      <c r="BFD12" s="156"/>
      <c r="BFE12" s="156"/>
      <c r="BFF12" s="156"/>
      <c r="BFG12" s="156"/>
      <c r="BFH12" s="156"/>
      <c r="BFI12" s="156"/>
      <c r="BFJ12" s="156"/>
      <c r="BFK12" s="156"/>
      <c r="BFL12" s="156"/>
      <c r="BFM12" s="156"/>
      <c r="BFN12" s="156"/>
      <c r="BFO12" s="156"/>
      <c r="BFP12" s="156"/>
      <c r="BFQ12" s="156"/>
      <c r="BFR12" s="156"/>
      <c r="BFS12" s="156"/>
      <c r="BFT12" s="156"/>
      <c r="BFU12" s="156"/>
      <c r="BFV12" s="156"/>
      <c r="BFW12" s="156"/>
      <c r="BFX12" s="156"/>
      <c r="BFY12" s="156"/>
      <c r="BFZ12" s="156"/>
      <c r="BGA12" s="156"/>
      <c r="BGB12" s="156"/>
      <c r="BGC12" s="156"/>
      <c r="BGD12" s="156"/>
      <c r="BGE12" s="156"/>
      <c r="BGF12" s="156"/>
      <c r="BGG12" s="156"/>
      <c r="BGH12" s="156"/>
      <c r="BGI12" s="156"/>
      <c r="BGJ12" s="156"/>
      <c r="BGK12" s="156"/>
      <c r="BGL12" s="156"/>
      <c r="BGM12" s="156"/>
      <c r="BGN12" s="156"/>
      <c r="BGO12" s="156"/>
      <c r="BGP12" s="156"/>
      <c r="BGQ12" s="156"/>
      <c r="BGR12" s="156"/>
      <c r="BGS12" s="156"/>
      <c r="BGT12" s="156"/>
      <c r="BGU12" s="156"/>
      <c r="BGV12" s="156"/>
      <c r="BGW12" s="156"/>
      <c r="BGX12" s="156"/>
      <c r="BGY12" s="156"/>
      <c r="BGZ12" s="156"/>
      <c r="BHA12" s="156"/>
      <c r="BHB12" s="156"/>
      <c r="BHC12" s="156"/>
      <c r="BHD12" s="156"/>
      <c r="BHE12" s="156"/>
      <c r="BHF12" s="156"/>
      <c r="BHG12" s="156"/>
      <c r="BHH12" s="156"/>
      <c r="BHI12" s="156"/>
      <c r="BHJ12" s="156"/>
      <c r="BHK12" s="156"/>
      <c r="BHL12" s="156"/>
      <c r="BHM12" s="156"/>
      <c r="BHN12" s="156"/>
      <c r="BHO12" s="156"/>
      <c r="BHP12" s="156"/>
      <c r="BHQ12" s="156"/>
      <c r="BHR12" s="156"/>
      <c r="BHS12" s="156"/>
      <c r="BHT12" s="156"/>
      <c r="BHU12" s="156"/>
      <c r="BHV12" s="156"/>
      <c r="BHW12" s="156"/>
      <c r="BHX12" s="156"/>
      <c r="BHY12" s="156"/>
      <c r="BHZ12" s="156"/>
      <c r="BIA12" s="156"/>
      <c r="BIB12" s="156"/>
      <c r="BIC12" s="156"/>
      <c r="BID12" s="156"/>
      <c r="BIE12" s="156"/>
      <c r="BIF12" s="156"/>
      <c r="BIG12" s="156"/>
      <c r="BIH12" s="156"/>
      <c r="BII12" s="156"/>
      <c r="BIJ12" s="156"/>
      <c r="BIK12" s="156"/>
      <c r="BIL12" s="156"/>
      <c r="BIM12" s="156"/>
      <c r="BIN12" s="156"/>
      <c r="BIO12" s="156"/>
      <c r="BIP12" s="156"/>
      <c r="BIQ12" s="156"/>
      <c r="BIR12" s="156"/>
      <c r="BIS12" s="156"/>
      <c r="BIT12" s="156"/>
      <c r="BIU12" s="156"/>
      <c r="BIV12" s="156"/>
      <c r="BIW12" s="156"/>
      <c r="BIX12" s="156"/>
      <c r="BIY12" s="156"/>
      <c r="BIZ12" s="156"/>
      <c r="BJA12" s="156"/>
      <c r="BJB12" s="156"/>
      <c r="BJC12" s="156"/>
      <c r="BJD12" s="156"/>
      <c r="BJE12" s="156"/>
      <c r="BJF12" s="156"/>
      <c r="BJG12" s="156"/>
      <c r="BJH12" s="156"/>
      <c r="BJI12" s="156"/>
      <c r="BJJ12" s="156"/>
      <c r="BJK12" s="156"/>
      <c r="BJL12" s="156"/>
      <c r="BJM12" s="156"/>
      <c r="BJN12" s="156"/>
      <c r="BJO12" s="156"/>
      <c r="BJP12" s="156"/>
      <c r="BJQ12" s="156"/>
      <c r="BJR12" s="156"/>
      <c r="BJS12" s="156"/>
      <c r="BJT12" s="156"/>
      <c r="BJU12" s="156"/>
      <c r="BJV12" s="156"/>
      <c r="BJW12" s="156"/>
      <c r="BJX12" s="156"/>
      <c r="BJY12" s="156"/>
      <c r="BJZ12" s="156"/>
      <c r="BKA12" s="156"/>
      <c r="BKB12" s="156"/>
      <c r="BKC12" s="156"/>
      <c r="BKD12" s="156"/>
      <c r="BKE12" s="156"/>
      <c r="BKF12" s="156"/>
      <c r="BKG12" s="156"/>
      <c r="BKH12" s="156"/>
      <c r="BKI12" s="156"/>
      <c r="BKJ12" s="156"/>
      <c r="BKK12" s="156"/>
      <c r="BKL12" s="156"/>
      <c r="BKM12" s="156"/>
      <c r="BKN12" s="156"/>
      <c r="BKO12" s="156"/>
      <c r="BKP12" s="156"/>
      <c r="BKQ12" s="156"/>
      <c r="BKR12" s="156"/>
      <c r="BKS12" s="156"/>
      <c r="BKT12" s="156"/>
      <c r="BKU12" s="156"/>
      <c r="BKV12" s="156"/>
      <c r="BKW12" s="156"/>
      <c r="BKX12" s="156"/>
      <c r="BKY12" s="156"/>
      <c r="BKZ12" s="156"/>
      <c r="BLA12" s="156"/>
      <c r="BLB12" s="156"/>
      <c r="BLC12" s="156"/>
      <c r="BLD12" s="156"/>
      <c r="BLE12" s="156"/>
      <c r="BLF12" s="156"/>
      <c r="BLG12" s="156"/>
      <c r="BLH12" s="156"/>
      <c r="BLI12" s="156"/>
      <c r="BLJ12" s="156"/>
      <c r="BLK12" s="156"/>
      <c r="BLL12" s="156"/>
      <c r="BLM12" s="156"/>
      <c r="BLN12" s="156"/>
      <c r="BLO12" s="156"/>
      <c r="BLP12" s="156"/>
      <c r="BLQ12" s="156"/>
      <c r="BLR12" s="156"/>
      <c r="BLS12" s="156"/>
      <c r="BLT12" s="156"/>
      <c r="BLU12" s="156"/>
      <c r="BLV12" s="156"/>
      <c r="BLW12" s="156"/>
      <c r="BLX12" s="156"/>
      <c r="BLY12" s="156"/>
      <c r="BLZ12" s="156"/>
      <c r="BMA12" s="156"/>
      <c r="BMB12" s="156"/>
      <c r="BMC12" s="156"/>
      <c r="BMD12" s="156"/>
      <c r="BME12" s="156"/>
      <c r="BMF12" s="156"/>
      <c r="BMG12" s="156"/>
      <c r="BMH12" s="156"/>
      <c r="BMI12" s="156"/>
      <c r="BMJ12" s="156"/>
      <c r="BMK12" s="156"/>
      <c r="BML12" s="156"/>
      <c r="BMM12" s="156"/>
      <c r="BMN12" s="156"/>
      <c r="BMO12" s="156"/>
      <c r="BMP12" s="156"/>
      <c r="BMQ12" s="156"/>
      <c r="BMR12" s="156"/>
      <c r="BMS12" s="156"/>
      <c r="BMT12" s="156"/>
      <c r="BMU12" s="156"/>
      <c r="BMV12" s="156"/>
      <c r="BMW12" s="156"/>
      <c r="BMX12" s="156"/>
      <c r="BMY12" s="156"/>
      <c r="BMZ12" s="156"/>
      <c r="BNA12" s="156"/>
      <c r="BNB12" s="156"/>
      <c r="BNC12" s="156"/>
      <c r="BND12" s="156"/>
      <c r="BNE12" s="156"/>
      <c r="BNF12" s="156"/>
      <c r="BNG12" s="156"/>
      <c r="BNH12" s="156"/>
      <c r="BNI12" s="156"/>
      <c r="BNJ12" s="156"/>
      <c r="BNK12" s="156"/>
      <c r="BNL12" s="156"/>
      <c r="BNM12" s="156"/>
      <c r="BNN12" s="156"/>
      <c r="BNO12" s="156"/>
      <c r="BNP12" s="156"/>
      <c r="BNQ12" s="156"/>
      <c r="BNR12" s="156"/>
      <c r="BNS12" s="156"/>
      <c r="BNT12" s="156"/>
      <c r="BNU12" s="156"/>
      <c r="BNV12" s="156"/>
      <c r="BNW12" s="156"/>
      <c r="BNX12" s="156"/>
      <c r="BNY12" s="156"/>
      <c r="BNZ12" s="156"/>
      <c r="BOA12" s="156"/>
      <c r="BOB12" s="156"/>
      <c r="BOC12" s="156"/>
      <c r="BOD12" s="156"/>
      <c r="BOE12" s="156"/>
      <c r="BOF12" s="156"/>
      <c r="BOG12" s="156"/>
      <c r="BOH12" s="156"/>
      <c r="BOI12" s="156"/>
      <c r="BOJ12" s="156"/>
      <c r="BOK12" s="156"/>
      <c r="BOL12" s="156"/>
      <c r="BOM12" s="156"/>
      <c r="BON12" s="156"/>
      <c r="BOO12" s="156"/>
      <c r="BOP12" s="156"/>
      <c r="BOQ12" s="156"/>
      <c r="BOR12" s="156"/>
      <c r="BOS12" s="156"/>
      <c r="BOT12" s="156"/>
      <c r="BOU12" s="156"/>
      <c r="BOV12" s="156"/>
      <c r="BOW12" s="156"/>
      <c r="BOX12" s="156"/>
      <c r="BOY12" s="156"/>
      <c r="BOZ12" s="156"/>
      <c r="BPA12" s="156"/>
      <c r="BPB12" s="156"/>
      <c r="BPC12" s="156"/>
      <c r="BPD12" s="156"/>
      <c r="BPE12" s="156"/>
      <c r="BPF12" s="156"/>
      <c r="BPG12" s="156"/>
      <c r="BPH12" s="156"/>
      <c r="BPI12" s="156"/>
      <c r="BPJ12" s="156"/>
      <c r="BPK12" s="156"/>
      <c r="BPL12" s="156"/>
      <c r="BPM12" s="156"/>
      <c r="BPN12" s="156"/>
      <c r="BPO12" s="156"/>
      <c r="BPP12" s="156"/>
      <c r="BPQ12" s="156"/>
      <c r="BPR12" s="156"/>
      <c r="BPS12" s="156"/>
      <c r="BPT12" s="156"/>
      <c r="BPU12" s="156"/>
      <c r="BPV12" s="156"/>
      <c r="BPW12" s="156"/>
      <c r="BPX12" s="156"/>
      <c r="BPY12" s="156"/>
      <c r="BPZ12" s="156"/>
      <c r="BQA12" s="156"/>
      <c r="BQB12" s="156"/>
      <c r="BQC12" s="156"/>
      <c r="BQD12" s="156"/>
      <c r="BQE12" s="156"/>
      <c r="BQF12" s="156"/>
      <c r="BQG12" s="156"/>
      <c r="BQH12" s="156"/>
      <c r="BQI12" s="156"/>
      <c r="BQJ12" s="156"/>
      <c r="BQK12" s="156"/>
      <c r="BQL12" s="156"/>
      <c r="BQM12" s="156"/>
      <c r="BQN12" s="156"/>
      <c r="BQO12" s="156"/>
      <c r="BQP12" s="156"/>
      <c r="BQQ12" s="156"/>
      <c r="BQR12" s="156"/>
      <c r="BQS12" s="156"/>
      <c r="BQT12" s="156"/>
      <c r="BQU12" s="156"/>
      <c r="BQV12" s="156"/>
      <c r="BQW12" s="156"/>
      <c r="BQX12" s="156"/>
      <c r="BQY12" s="156"/>
      <c r="BQZ12" s="156"/>
      <c r="BRA12" s="156"/>
      <c r="BRB12" s="156"/>
      <c r="BRC12" s="156"/>
      <c r="BRD12" s="156"/>
      <c r="BRE12" s="156"/>
      <c r="BRF12" s="156"/>
      <c r="BRG12" s="156"/>
      <c r="BRH12" s="156"/>
      <c r="BRI12" s="156"/>
      <c r="BRJ12" s="156"/>
      <c r="BRK12" s="156"/>
      <c r="BRL12" s="156"/>
      <c r="BRM12" s="156"/>
      <c r="BRN12" s="156"/>
      <c r="BRO12" s="156"/>
      <c r="BRP12" s="156"/>
      <c r="BRQ12" s="156"/>
      <c r="BRR12" s="156"/>
      <c r="BRS12" s="156"/>
      <c r="BRT12" s="156"/>
      <c r="BRU12" s="156"/>
      <c r="BRV12" s="156"/>
      <c r="BRW12" s="156"/>
      <c r="BRX12" s="156"/>
      <c r="BRY12" s="156"/>
      <c r="BRZ12" s="156"/>
      <c r="BSA12" s="156"/>
      <c r="BSB12" s="156"/>
      <c r="BSC12" s="156"/>
      <c r="BSD12" s="156"/>
      <c r="BSE12" s="156"/>
      <c r="BSF12" s="156"/>
      <c r="BSG12" s="156"/>
      <c r="BSH12" s="156"/>
      <c r="BSI12" s="156"/>
      <c r="BSJ12" s="156"/>
      <c r="BSK12" s="156"/>
      <c r="BSL12" s="156"/>
      <c r="BSM12" s="156"/>
      <c r="BSN12" s="156"/>
      <c r="BSO12" s="156"/>
      <c r="BSP12" s="156"/>
      <c r="BSQ12" s="156"/>
      <c r="BSR12" s="156"/>
      <c r="BSS12" s="156"/>
      <c r="BST12" s="156"/>
      <c r="BSU12" s="156"/>
      <c r="BSV12" s="156"/>
      <c r="BSW12" s="156"/>
      <c r="BSX12" s="156"/>
      <c r="BSY12" s="156"/>
      <c r="BSZ12" s="156"/>
      <c r="BTA12" s="156"/>
      <c r="BTB12" s="156"/>
      <c r="BTC12" s="156"/>
      <c r="BTD12" s="156"/>
      <c r="BTE12" s="156"/>
      <c r="BTF12" s="156"/>
      <c r="BTG12" s="156"/>
      <c r="BTH12" s="156"/>
      <c r="BTI12" s="156"/>
      <c r="BTJ12" s="156"/>
      <c r="BTK12" s="156"/>
      <c r="BTL12" s="156"/>
      <c r="BTM12" s="156"/>
      <c r="BTN12" s="156"/>
      <c r="BTO12" s="156"/>
      <c r="BTP12" s="156"/>
      <c r="BTQ12" s="156"/>
      <c r="BTR12" s="156"/>
      <c r="BTS12" s="156"/>
      <c r="BTT12" s="156"/>
      <c r="BTU12" s="156"/>
      <c r="BTV12" s="156"/>
      <c r="BTW12" s="156"/>
      <c r="BTX12" s="156"/>
      <c r="BTY12" s="156"/>
      <c r="BTZ12" s="156"/>
      <c r="BUA12" s="156"/>
      <c r="BUB12" s="156"/>
      <c r="BUC12" s="156"/>
      <c r="BUD12" s="156"/>
      <c r="BUE12" s="156"/>
      <c r="BUF12" s="156"/>
      <c r="BUG12" s="156"/>
      <c r="BUH12" s="156"/>
      <c r="BUI12" s="156"/>
      <c r="BUJ12" s="156"/>
      <c r="BUK12" s="156"/>
      <c r="BUL12" s="156"/>
      <c r="BUM12" s="156"/>
      <c r="BUN12" s="156"/>
      <c r="BUO12" s="156"/>
      <c r="BUP12" s="156"/>
      <c r="BUQ12" s="156"/>
      <c r="BUR12" s="156"/>
      <c r="BUS12" s="156"/>
      <c r="BUT12" s="156"/>
      <c r="BUU12" s="156"/>
      <c r="BUV12" s="156"/>
      <c r="BUW12" s="156"/>
      <c r="BUX12" s="156"/>
      <c r="BUY12" s="156"/>
      <c r="BUZ12" s="156"/>
      <c r="BVA12" s="156"/>
      <c r="BVB12" s="156"/>
      <c r="BVC12" s="156"/>
      <c r="BVD12" s="156"/>
      <c r="BVE12" s="156"/>
      <c r="BVF12" s="156"/>
      <c r="BVG12" s="156"/>
      <c r="BVH12" s="156"/>
      <c r="BVI12" s="156"/>
      <c r="BVJ12" s="156"/>
      <c r="BVK12" s="156"/>
      <c r="BVL12" s="156"/>
      <c r="BVM12" s="156"/>
      <c r="BVN12" s="156"/>
      <c r="BVO12" s="156"/>
      <c r="BVP12" s="156"/>
      <c r="BVQ12" s="156"/>
      <c r="BVR12" s="156"/>
      <c r="BVS12" s="156"/>
      <c r="BVT12" s="156"/>
      <c r="BVU12" s="156"/>
      <c r="BVV12" s="156"/>
      <c r="BVW12" s="156"/>
      <c r="BVX12" s="156"/>
      <c r="BVY12" s="156"/>
      <c r="BVZ12" s="156"/>
      <c r="BWA12" s="156"/>
      <c r="BWB12" s="156"/>
      <c r="BWC12" s="156"/>
      <c r="BWD12" s="156"/>
      <c r="BWE12" s="156"/>
      <c r="BWF12" s="156"/>
      <c r="BWG12" s="156"/>
      <c r="BWH12" s="156"/>
      <c r="BWI12" s="156"/>
      <c r="BWJ12" s="156"/>
      <c r="BWK12" s="156"/>
      <c r="BWL12" s="156"/>
      <c r="BWM12" s="156"/>
      <c r="BWN12" s="156"/>
      <c r="BWO12" s="156"/>
      <c r="BWP12" s="156"/>
      <c r="BWQ12" s="156"/>
      <c r="BWR12" s="156"/>
      <c r="BWS12" s="156"/>
      <c r="BWT12" s="156"/>
      <c r="BWU12" s="156"/>
      <c r="BWV12" s="156"/>
      <c r="BWW12" s="156"/>
      <c r="BWX12" s="156"/>
      <c r="BWY12" s="156"/>
      <c r="BWZ12" s="156"/>
      <c r="BXA12" s="156"/>
      <c r="BXB12" s="156"/>
      <c r="BXC12" s="156"/>
      <c r="BXD12" s="156"/>
      <c r="BXE12" s="156"/>
      <c r="BXF12" s="156"/>
      <c r="BXG12" s="156"/>
      <c r="BXH12" s="156"/>
      <c r="BXI12" s="156"/>
      <c r="BXJ12" s="156"/>
      <c r="BXK12" s="156"/>
      <c r="BXL12" s="156"/>
      <c r="BXM12" s="156"/>
      <c r="BXN12" s="156"/>
      <c r="BXO12" s="156"/>
      <c r="BXP12" s="156"/>
      <c r="BXQ12" s="156"/>
      <c r="BXR12" s="156"/>
      <c r="BXS12" s="156"/>
      <c r="BXT12" s="156"/>
      <c r="BXU12" s="156"/>
      <c r="BXV12" s="156"/>
      <c r="BXW12" s="156"/>
      <c r="BXX12" s="156"/>
      <c r="BXY12" s="156"/>
      <c r="BXZ12" s="156"/>
      <c r="BYA12" s="156"/>
      <c r="BYB12" s="156"/>
      <c r="BYC12" s="156"/>
      <c r="BYD12" s="156"/>
      <c r="BYE12" s="156"/>
      <c r="BYF12" s="156"/>
      <c r="BYG12" s="156"/>
      <c r="BYH12" s="156"/>
      <c r="BYI12" s="156"/>
      <c r="BYJ12" s="156"/>
      <c r="BYK12" s="156"/>
      <c r="BYL12" s="156"/>
      <c r="BYM12" s="156"/>
      <c r="BYN12" s="156"/>
      <c r="BYO12" s="156"/>
      <c r="BYP12" s="156"/>
      <c r="BYQ12" s="156"/>
      <c r="BYR12" s="156"/>
      <c r="BYS12" s="156"/>
      <c r="BYT12" s="156"/>
      <c r="BYU12" s="156"/>
      <c r="BYV12" s="156"/>
      <c r="BYW12" s="156"/>
      <c r="BYX12" s="156"/>
      <c r="BYY12" s="156"/>
      <c r="BYZ12" s="156"/>
      <c r="BZA12" s="156"/>
      <c r="BZB12" s="156"/>
      <c r="BZC12" s="156"/>
      <c r="BZD12" s="156"/>
      <c r="BZE12" s="156"/>
      <c r="BZF12" s="156"/>
      <c r="BZG12" s="156"/>
      <c r="BZH12" s="156"/>
      <c r="BZI12" s="156"/>
      <c r="BZJ12" s="156"/>
      <c r="BZK12" s="156"/>
      <c r="BZL12" s="156"/>
      <c r="BZM12" s="156"/>
      <c r="BZN12" s="156"/>
      <c r="BZO12" s="156"/>
      <c r="BZP12" s="156"/>
      <c r="BZQ12" s="156"/>
      <c r="BZR12" s="156"/>
      <c r="BZS12" s="156"/>
      <c r="BZT12" s="156"/>
      <c r="BZU12" s="156"/>
      <c r="BZV12" s="156"/>
      <c r="BZW12" s="156"/>
      <c r="BZX12" s="156"/>
      <c r="BZY12" s="156"/>
      <c r="BZZ12" s="156"/>
      <c r="CAA12" s="156"/>
      <c r="CAB12" s="156"/>
      <c r="CAC12" s="156"/>
      <c r="CAD12" s="156"/>
      <c r="CAE12" s="156"/>
      <c r="CAF12" s="156"/>
      <c r="CAG12" s="156"/>
      <c r="CAH12" s="156"/>
      <c r="CAI12" s="156"/>
      <c r="CAJ12" s="156"/>
      <c r="CAK12" s="156"/>
      <c r="CAL12" s="156"/>
      <c r="CAM12" s="156"/>
      <c r="CAN12" s="156"/>
      <c r="CAO12" s="156"/>
      <c r="CAP12" s="156"/>
      <c r="CAQ12" s="156"/>
      <c r="CAR12" s="156"/>
      <c r="CAS12" s="156"/>
      <c r="CAT12" s="156"/>
      <c r="CAU12" s="156"/>
      <c r="CAV12" s="156"/>
      <c r="CAW12" s="156"/>
      <c r="CAX12" s="156"/>
      <c r="CAY12" s="156"/>
      <c r="CAZ12" s="156"/>
      <c r="CBA12" s="156"/>
      <c r="CBB12" s="156"/>
      <c r="CBC12" s="156"/>
      <c r="CBD12" s="156"/>
      <c r="CBE12" s="156"/>
      <c r="CBF12" s="156"/>
      <c r="CBG12" s="156"/>
      <c r="CBH12" s="156"/>
      <c r="CBI12" s="156"/>
      <c r="CBJ12" s="156"/>
      <c r="CBK12" s="156"/>
      <c r="CBL12" s="156"/>
      <c r="CBM12" s="156"/>
      <c r="CBN12" s="156"/>
      <c r="CBO12" s="156"/>
      <c r="CBP12" s="156"/>
      <c r="CBQ12" s="156"/>
      <c r="CBR12" s="156"/>
      <c r="CBS12" s="156"/>
      <c r="CBT12" s="156"/>
      <c r="CBU12" s="156"/>
      <c r="CBV12" s="156"/>
      <c r="CBW12" s="156"/>
      <c r="CBX12" s="156"/>
      <c r="CBY12" s="156"/>
      <c r="CBZ12" s="156"/>
      <c r="CCA12" s="156"/>
      <c r="CCB12" s="156"/>
      <c r="CCC12" s="156"/>
      <c r="CCD12" s="156"/>
      <c r="CCE12" s="156"/>
      <c r="CCF12" s="156"/>
      <c r="CCG12" s="156"/>
      <c r="CCH12" s="156"/>
      <c r="CCI12" s="156"/>
      <c r="CCJ12" s="156"/>
      <c r="CCK12" s="156"/>
      <c r="CCL12" s="156"/>
      <c r="CCM12" s="156"/>
      <c r="CCN12" s="156"/>
      <c r="CCO12" s="156"/>
      <c r="CCP12" s="156"/>
      <c r="CCQ12" s="156"/>
      <c r="CCR12" s="156"/>
      <c r="CCS12" s="156"/>
      <c r="CCT12" s="156"/>
      <c r="CCU12" s="156"/>
      <c r="CCV12" s="156"/>
      <c r="CCW12" s="156"/>
      <c r="CCX12" s="156"/>
      <c r="CCY12" s="156"/>
      <c r="CCZ12" s="156"/>
      <c r="CDA12" s="156"/>
      <c r="CDB12" s="156"/>
      <c r="CDC12" s="156"/>
      <c r="CDD12" s="156"/>
      <c r="CDE12" s="156"/>
      <c r="CDF12" s="156"/>
      <c r="CDG12" s="156"/>
      <c r="CDH12" s="156"/>
      <c r="CDI12" s="156"/>
      <c r="CDJ12" s="156"/>
      <c r="CDK12" s="156"/>
      <c r="CDL12" s="156"/>
      <c r="CDM12" s="156"/>
      <c r="CDN12" s="156"/>
      <c r="CDO12" s="156"/>
      <c r="CDP12" s="156"/>
      <c r="CDQ12" s="156"/>
      <c r="CDR12" s="156"/>
      <c r="CDS12" s="156"/>
      <c r="CDT12" s="156"/>
      <c r="CDU12" s="156"/>
      <c r="CDV12" s="156"/>
      <c r="CDW12" s="156"/>
      <c r="CDX12" s="156"/>
      <c r="CDY12" s="156"/>
      <c r="CDZ12" s="156"/>
      <c r="CEA12" s="156"/>
      <c r="CEB12" s="156"/>
      <c r="CEC12" s="156"/>
      <c r="CED12" s="156"/>
      <c r="CEE12" s="156"/>
      <c r="CEF12" s="156"/>
      <c r="CEG12" s="156"/>
      <c r="CEH12" s="156"/>
      <c r="CEI12" s="156"/>
      <c r="CEJ12" s="156"/>
      <c r="CEK12" s="156"/>
      <c r="CEL12" s="156"/>
      <c r="CEM12" s="156"/>
      <c r="CEN12" s="156"/>
      <c r="CEO12" s="156"/>
      <c r="CEP12" s="156"/>
      <c r="CEQ12" s="156"/>
      <c r="CER12" s="156"/>
      <c r="CES12" s="156"/>
      <c r="CET12" s="156"/>
      <c r="CEU12" s="156"/>
      <c r="CEV12" s="156"/>
      <c r="CEW12" s="156"/>
      <c r="CEX12" s="156"/>
      <c r="CEY12" s="156"/>
      <c r="CEZ12" s="156"/>
      <c r="CFA12" s="156"/>
      <c r="CFB12" s="156"/>
      <c r="CFC12" s="156"/>
      <c r="CFD12" s="156"/>
      <c r="CFE12" s="156"/>
      <c r="CFF12" s="156"/>
      <c r="CFG12" s="156"/>
      <c r="CFH12" s="156"/>
      <c r="CFI12" s="156"/>
      <c r="CFJ12" s="156"/>
      <c r="CFK12" s="156"/>
      <c r="CFL12" s="156"/>
      <c r="CFM12" s="156"/>
      <c r="CFN12" s="156"/>
      <c r="CFO12" s="156"/>
      <c r="CFP12" s="156"/>
      <c r="CFQ12" s="156"/>
      <c r="CFR12" s="156"/>
      <c r="CFS12" s="156"/>
      <c r="CFT12" s="156"/>
      <c r="CFU12" s="156"/>
      <c r="CFV12" s="156"/>
      <c r="CFW12" s="156"/>
      <c r="CFX12" s="156"/>
      <c r="CFY12" s="156"/>
      <c r="CFZ12" s="156"/>
      <c r="CGA12" s="156"/>
      <c r="CGB12" s="156"/>
      <c r="CGC12" s="156"/>
      <c r="CGD12" s="156"/>
      <c r="CGE12" s="156"/>
      <c r="CGF12" s="156"/>
      <c r="CGG12" s="156"/>
      <c r="CGH12" s="156"/>
      <c r="CGI12" s="156"/>
      <c r="CGJ12" s="156"/>
      <c r="CGK12" s="156"/>
      <c r="CGL12" s="156"/>
      <c r="CGM12" s="156"/>
      <c r="CGN12" s="156"/>
      <c r="CGO12" s="156"/>
      <c r="CGP12" s="156"/>
      <c r="CGQ12" s="156"/>
      <c r="CGR12" s="156"/>
      <c r="CGS12" s="156"/>
      <c r="CGT12" s="156"/>
      <c r="CGU12" s="156"/>
      <c r="CGV12" s="156"/>
      <c r="CGW12" s="156"/>
      <c r="CGX12" s="156"/>
      <c r="CGY12" s="156"/>
      <c r="CGZ12" s="156"/>
      <c r="CHA12" s="156"/>
      <c r="CHB12" s="156"/>
      <c r="CHC12" s="156"/>
      <c r="CHD12" s="156"/>
      <c r="CHE12" s="156"/>
      <c r="CHF12" s="156"/>
      <c r="CHG12" s="156"/>
      <c r="CHH12" s="156"/>
      <c r="CHI12" s="156"/>
      <c r="CHJ12" s="156"/>
      <c r="CHK12" s="156"/>
      <c r="CHL12" s="156"/>
      <c r="CHM12" s="156"/>
      <c r="CHN12" s="156"/>
      <c r="CHO12" s="156"/>
      <c r="CHP12" s="156"/>
      <c r="CHQ12" s="156"/>
      <c r="CHR12" s="156"/>
      <c r="CHS12" s="156"/>
      <c r="CHT12" s="156"/>
      <c r="CHU12" s="156"/>
      <c r="CHV12" s="156"/>
      <c r="CHW12" s="156"/>
      <c r="CHX12" s="156"/>
      <c r="CHY12" s="156"/>
      <c r="CHZ12" s="156"/>
      <c r="CIA12" s="156"/>
      <c r="CIB12" s="156"/>
      <c r="CIC12" s="156"/>
      <c r="CID12" s="156"/>
      <c r="CIE12" s="156"/>
      <c r="CIF12" s="156"/>
      <c r="CIG12" s="156"/>
      <c r="CIH12" s="156"/>
      <c r="CII12" s="156"/>
      <c r="CIJ12" s="156"/>
      <c r="CIK12" s="156"/>
      <c r="CIL12" s="156"/>
      <c r="CIM12" s="156"/>
      <c r="CIN12" s="156"/>
      <c r="CIO12" s="156"/>
      <c r="CIP12" s="156"/>
      <c r="CIQ12" s="156"/>
      <c r="CIR12" s="156"/>
      <c r="CIS12" s="156"/>
      <c r="CIT12" s="156"/>
      <c r="CIU12" s="156"/>
      <c r="CIV12" s="156"/>
      <c r="CIW12" s="156"/>
      <c r="CIX12" s="156"/>
      <c r="CIY12" s="156"/>
      <c r="CIZ12" s="156"/>
      <c r="CJA12" s="156"/>
      <c r="CJB12" s="156"/>
      <c r="CJC12" s="156"/>
      <c r="CJD12" s="156"/>
      <c r="CJE12" s="156"/>
      <c r="CJF12" s="156"/>
      <c r="CJG12" s="156"/>
      <c r="CJH12" s="156"/>
      <c r="CJI12" s="156"/>
      <c r="CJJ12" s="156"/>
      <c r="CJK12" s="156"/>
      <c r="CJL12" s="156"/>
      <c r="CJM12" s="156"/>
      <c r="CJN12" s="156"/>
      <c r="CJO12" s="156"/>
      <c r="CJP12" s="156"/>
      <c r="CJQ12" s="156"/>
      <c r="CJR12" s="156"/>
      <c r="CJS12" s="156"/>
      <c r="CJT12" s="156"/>
      <c r="CJU12" s="156"/>
      <c r="CJV12" s="156"/>
      <c r="CJW12" s="156"/>
      <c r="CJX12" s="156"/>
      <c r="CJY12" s="156"/>
      <c r="CJZ12" s="156"/>
      <c r="CKA12" s="156"/>
      <c r="CKB12" s="156"/>
      <c r="CKC12" s="156"/>
      <c r="CKD12" s="156"/>
      <c r="CKE12" s="156"/>
      <c r="CKF12" s="156"/>
      <c r="CKG12" s="156"/>
      <c r="CKH12" s="156"/>
      <c r="CKI12" s="156"/>
      <c r="CKJ12" s="156"/>
      <c r="CKK12" s="156"/>
      <c r="CKL12" s="156"/>
      <c r="CKM12" s="156"/>
      <c r="CKN12" s="156"/>
      <c r="CKO12" s="156"/>
      <c r="CKP12" s="156"/>
      <c r="CKQ12" s="156"/>
      <c r="CKR12" s="156"/>
      <c r="CKS12" s="156"/>
      <c r="CKT12" s="156"/>
      <c r="CKU12" s="156"/>
      <c r="CKV12" s="156"/>
      <c r="CKW12" s="156"/>
      <c r="CKX12" s="156"/>
      <c r="CKY12" s="156"/>
      <c r="CKZ12" s="156"/>
      <c r="CLA12" s="156"/>
      <c r="CLB12" s="156"/>
      <c r="CLC12" s="156"/>
      <c r="CLD12" s="156"/>
      <c r="CLE12" s="156"/>
      <c r="CLF12" s="156"/>
      <c r="CLG12" s="156"/>
      <c r="CLH12" s="156"/>
      <c r="CLI12" s="156"/>
      <c r="CLJ12" s="156"/>
      <c r="CLK12" s="156"/>
      <c r="CLL12" s="156"/>
      <c r="CLM12" s="156"/>
      <c r="CLN12" s="156"/>
      <c r="CLO12" s="156"/>
      <c r="CLP12" s="156"/>
      <c r="CLQ12" s="156"/>
      <c r="CLR12" s="156"/>
      <c r="CLS12" s="156"/>
      <c r="CLT12" s="156"/>
      <c r="CLU12" s="156"/>
      <c r="CLV12" s="156"/>
      <c r="CLW12" s="156"/>
      <c r="CLX12" s="156"/>
      <c r="CLY12" s="156"/>
      <c r="CLZ12" s="156"/>
      <c r="CMA12" s="156"/>
      <c r="CMB12" s="156"/>
      <c r="CMC12" s="156"/>
      <c r="CMD12" s="156"/>
      <c r="CME12" s="156"/>
      <c r="CMF12" s="156"/>
      <c r="CMG12" s="156"/>
      <c r="CMH12" s="156"/>
      <c r="CMI12" s="156"/>
      <c r="CMJ12" s="156"/>
      <c r="CMK12" s="156"/>
      <c r="CML12" s="156"/>
      <c r="CMM12" s="156"/>
      <c r="CMN12" s="156"/>
      <c r="CMO12" s="156"/>
      <c r="CMP12" s="156"/>
      <c r="CMQ12" s="156"/>
      <c r="CMR12" s="156"/>
      <c r="CMS12" s="156"/>
      <c r="CMT12" s="156"/>
      <c r="CMU12" s="156"/>
      <c r="CMV12" s="156"/>
      <c r="CMW12" s="156"/>
      <c r="CMX12" s="156"/>
      <c r="CMY12" s="156"/>
      <c r="CMZ12" s="156"/>
      <c r="CNA12" s="156"/>
      <c r="CNB12" s="156"/>
      <c r="CNC12" s="156"/>
      <c r="CND12" s="156"/>
      <c r="CNE12" s="156"/>
      <c r="CNF12" s="156"/>
      <c r="CNG12" s="156"/>
      <c r="CNH12" s="156"/>
      <c r="CNI12" s="156"/>
      <c r="CNJ12" s="156"/>
      <c r="CNK12" s="156"/>
      <c r="CNL12" s="156"/>
      <c r="CNM12" s="156"/>
      <c r="CNN12" s="156"/>
      <c r="CNO12" s="156"/>
      <c r="CNP12" s="156"/>
      <c r="CNQ12" s="156"/>
      <c r="CNR12" s="156"/>
      <c r="CNS12" s="156"/>
      <c r="CNT12" s="156"/>
      <c r="CNU12" s="156"/>
      <c r="CNV12" s="156"/>
      <c r="CNW12" s="156"/>
      <c r="CNX12" s="156"/>
      <c r="CNY12" s="156"/>
      <c r="CNZ12" s="156"/>
      <c r="COA12" s="156"/>
      <c r="COB12" s="156"/>
      <c r="COC12" s="156"/>
      <c r="COD12" s="156"/>
      <c r="COE12" s="156"/>
      <c r="COF12" s="156"/>
      <c r="COG12" s="156"/>
      <c r="COH12" s="156"/>
      <c r="COI12" s="156"/>
      <c r="COJ12" s="156"/>
      <c r="COK12" s="156"/>
      <c r="COL12" s="156"/>
      <c r="COM12" s="156"/>
      <c r="CON12" s="156"/>
      <c r="COO12" s="156"/>
      <c r="COP12" s="156"/>
      <c r="COQ12" s="156"/>
      <c r="COR12" s="156"/>
      <c r="COS12" s="156"/>
      <c r="COT12" s="156"/>
      <c r="COU12" s="156"/>
      <c r="COV12" s="156"/>
      <c r="COW12" s="156"/>
      <c r="COX12" s="156"/>
      <c r="COY12" s="156"/>
      <c r="COZ12" s="156"/>
      <c r="CPA12" s="156"/>
      <c r="CPB12" s="156"/>
      <c r="CPC12" s="156"/>
      <c r="CPD12" s="156"/>
      <c r="CPE12" s="156"/>
      <c r="CPF12" s="156"/>
      <c r="CPG12" s="156"/>
      <c r="CPH12" s="156"/>
      <c r="CPI12" s="156"/>
      <c r="CPJ12" s="156"/>
      <c r="CPK12" s="156"/>
      <c r="CPL12" s="156"/>
      <c r="CPM12" s="156"/>
      <c r="CPN12" s="156"/>
      <c r="CPO12" s="156"/>
      <c r="CPP12" s="156"/>
      <c r="CPQ12" s="156"/>
      <c r="CPR12" s="156"/>
      <c r="CPS12" s="156"/>
      <c r="CPT12" s="156"/>
      <c r="CPU12" s="156"/>
      <c r="CPV12" s="156"/>
      <c r="CPW12" s="156"/>
      <c r="CPX12" s="156"/>
      <c r="CPY12" s="156"/>
      <c r="CPZ12" s="156"/>
      <c r="CQA12" s="156"/>
      <c r="CQB12" s="156"/>
      <c r="CQC12" s="156"/>
      <c r="CQD12" s="156"/>
      <c r="CQE12" s="156"/>
      <c r="CQF12" s="156"/>
      <c r="CQG12" s="156"/>
      <c r="CQH12" s="156"/>
      <c r="CQI12" s="156"/>
      <c r="CQJ12" s="156"/>
      <c r="CQK12" s="156"/>
      <c r="CQL12" s="156"/>
      <c r="CQM12" s="156"/>
      <c r="CQN12" s="156"/>
      <c r="CQO12" s="156"/>
      <c r="CQP12" s="156"/>
      <c r="CQQ12" s="156"/>
      <c r="CQR12" s="156"/>
      <c r="CQS12" s="156"/>
      <c r="CQT12" s="156"/>
      <c r="CQU12" s="156"/>
      <c r="CQV12" s="156"/>
      <c r="CQW12" s="156"/>
      <c r="CQX12" s="156"/>
      <c r="CQY12" s="156"/>
      <c r="CQZ12" s="156"/>
      <c r="CRA12" s="156"/>
      <c r="CRB12" s="156"/>
      <c r="CRC12" s="156"/>
      <c r="CRD12" s="156"/>
      <c r="CRE12" s="156"/>
      <c r="CRF12" s="156"/>
      <c r="CRG12" s="156"/>
      <c r="CRH12" s="156"/>
      <c r="CRI12" s="156"/>
      <c r="CRJ12" s="156"/>
      <c r="CRK12" s="156"/>
      <c r="CRL12" s="156"/>
      <c r="CRM12" s="156"/>
      <c r="CRN12" s="156"/>
      <c r="CRO12" s="156"/>
      <c r="CRP12" s="156"/>
      <c r="CRQ12" s="156"/>
      <c r="CRR12" s="156"/>
      <c r="CRS12" s="156"/>
      <c r="CRT12" s="156"/>
      <c r="CRU12" s="156"/>
      <c r="CRV12" s="156"/>
      <c r="CRW12" s="156"/>
      <c r="CRX12" s="156"/>
      <c r="CRY12" s="156"/>
      <c r="CRZ12" s="156"/>
      <c r="CSA12" s="156"/>
      <c r="CSB12" s="156"/>
      <c r="CSC12" s="156"/>
      <c r="CSD12" s="156"/>
      <c r="CSE12" s="156"/>
      <c r="CSF12" s="156"/>
      <c r="CSG12" s="156"/>
      <c r="CSH12" s="156"/>
      <c r="CSI12" s="156"/>
      <c r="CSJ12" s="156"/>
      <c r="CSK12" s="156"/>
      <c r="CSL12" s="156"/>
      <c r="CSM12" s="156"/>
      <c r="CSN12" s="156"/>
      <c r="CSO12" s="156"/>
      <c r="CSP12" s="156"/>
      <c r="CSQ12" s="156"/>
      <c r="CSR12" s="156"/>
      <c r="CSS12" s="156"/>
      <c r="CST12" s="156"/>
      <c r="CSU12" s="156"/>
      <c r="CSV12" s="156"/>
      <c r="CSW12" s="156"/>
      <c r="CSX12" s="156"/>
      <c r="CSY12" s="156"/>
      <c r="CSZ12" s="156"/>
      <c r="CTA12" s="156"/>
      <c r="CTB12" s="156"/>
      <c r="CTC12" s="156"/>
      <c r="CTD12" s="156"/>
      <c r="CTE12" s="156"/>
      <c r="CTF12" s="156"/>
      <c r="CTG12" s="156"/>
      <c r="CTH12" s="156"/>
      <c r="CTI12" s="156"/>
      <c r="CTJ12" s="156"/>
      <c r="CTK12" s="156"/>
      <c r="CTL12" s="156"/>
      <c r="CTM12" s="156"/>
      <c r="CTN12" s="156"/>
      <c r="CTO12" s="156"/>
      <c r="CTP12" s="156"/>
      <c r="CTQ12" s="156"/>
      <c r="CTR12" s="156"/>
      <c r="CTS12" s="156"/>
      <c r="CTT12" s="156"/>
      <c r="CTU12" s="156"/>
      <c r="CTV12" s="156"/>
      <c r="CTW12" s="156"/>
      <c r="CTX12" s="156"/>
      <c r="CTY12" s="156"/>
      <c r="CTZ12" s="156"/>
      <c r="CUA12" s="156"/>
      <c r="CUB12" s="156"/>
      <c r="CUC12" s="156"/>
      <c r="CUD12" s="156"/>
      <c r="CUE12" s="156"/>
      <c r="CUF12" s="156"/>
      <c r="CUG12" s="156"/>
      <c r="CUH12" s="156"/>
      <c r="CUI12" s="156"/>
      <c r="CUJ12" s="156"/>
      <c r="CUK12" s="156"/>
      <c r="CUL12" s="156"/>
      <c r="CUM12" s="156"/>
      <c r="CUN12" s="156"/>
      <c r="CUO12" s="156"/>
      <c r="CUP12" s="156"/>
      <c r="CUQ12" s="156"/>
      <c r="CUR12" s="156"/>
      <c r="CUS12" s="156"/>
      <c r="CUT12" s="156"/>
      <c r="CUU12" s="156"/>
      <c r="CUV12" s="156"/>
      <c r="CUW12" s="156"/>
      <c r="CUX12" s="156"/>
      <c r="CUY12" s="156"/>
      <c r="CUZ12" s="156"/>
      <c r="CVA12" s="156"/>
      <c r="CVB12" s="156"/>
      <c r="CVC12" s="156"/>
      <c r="CVD12" s="156"/>
      <c r="CVE12" s="156"/>
      <c r="CVF12" s="156"/>
      <c r="CVG12" s="156"/>
      <c r="CVH12" s="156"/>
      <c r="CVI12" s="156"/>
      <c r="CVJ12" s="156"/>
      <c r="CVK12" s="156"/>
      <c r="CVL12" s="156"/>
      <c r="CVM12" s="156"/>
      <c r="CVN12" s="156"/>
      <c r="CVO12" s="156"/>
      <c r="CVP12" s="156"/>
      <c r="CVQ12" s="156"/>
      <c r="CVR12" s="156"/>
      <c r="CVS12" s="156"/>
      <c r="CVT12" s="156"/>
      <c r="CVU12" s="156"/>
      <c r="CVV12" s="156"/>
      <c r="CVW12" s="156"/>
      <c r="CVX12" s="156"/>
      <c r="CVY12" s="156"/>
      <c r="CVZ12" s="156"/>
      <c r="CWA12" s="156"/>
      <c r="CWB12" s="156"/>
      <c r="CWC12" s="156"/>
      <c r="CWD12" s="156"/>
      <c r="CWE12" s="156"/>
      <c r="CWF12" s="156"/>
      <c r="CWG12" s="156"/>
      <c r="CWH12" s="156"/>
      <c r="CWI12" s="156"/>
      <c r="CWJ12" s="156"/>
      <c r="CWK12" s="156"/>
      <c r="CWL12" s="156"/>
      <c r="CWM12" s="156"/>
      <c r="CWN12" s="156"/>
      <c r="CWO12" s="156"/>
      <c r="CWP12" s="156"/>
      <c r="CWQ12" s="156"/>
      <c r="CWR12" s="156"/>
      <c r="CWS12" s="156"/>
      <c r="CWT12" s="156"/>
      <c r="CWU12" s="156"/>
      <c r="CWV12" s="156"/>
      <c r="CWW12" s="156"/>
      <c r="CWX12" s="156"/>
      <c r="CWY12" s="156"/>
      <c r="CWZ12" s="156"/>
      <c r="CXA12" s="156"/>
      <c r="CXB12" s="156"/>
      <c r="CXC12" s="156"/>
      <c r="CXD12" s="156"/>
      <c r="CXE12" s="156"/>
      <c r="CXF12" s="156"/>
      <c r="CXG12" s="156"/>
      <c r="CXH12" s="156"/>
      <c r="CXI12" s="156"/>
      <c r="CXJ12" s="156"/>
      <c r="CXK12" s="156"/>
      <c r="CXL12" s="156"/>
      <c r="CXM12" s="156"/>
      <c r="CXN12" s="156"/>
      <c r="CXO12" s="156"/>
      <c r="CXP12" s="156"/>
      <c r="CXQ12" s="156"/>
      <c r="CXR12" s="156"/>
      <c r="CXS12" s="156"/>
      <c r="CXT12" s="156"/>
      <c r="CXU12" s="156"/>
      <c r="CXV12" s="156"/>
      <c r="CXW12" s="156"/>
      <c r="CXX12" s="156"/>
      <c r="CXY12" s="156"/>
      <c r="CXZ12" s="156"/>
      <c r="CYA12" s="156"/>
      <c r="CYB12" s="156"/>
      <c r="CYC12" s="156"/>
      <c r="CYD12" s="156"/>
      <c r="CYE12" s="156"/>
      <c r="CYF12" s="156"/>
      <c r="CYG12" s="156"/>
      <c r="CYH12" s="156"/>
      <c r="CYI12" s="156"/>
      <c r="CYJ12" s="156"/>
      <c r="CYK12" s="156"/>
      <c r="CYL12" s="156"/>
      <c r="CYM12" s="156"/>
      <c r="CYN12" s="156"/>
      <c r="CYO12" s="156"/>
      <c r="CYP12" s="156"/>
      <c r="CYQ12" s="156"/>
      <c r="CYR12" s="156"/>
      <c r="CYS12" s="156"/>
      <c r="CYT12" s="156"/>
      <c r="CYU12" s="156"/>
      <c r="CYV12" s="156"/>
      <c r="CYW12" s="156"/>
      <c r="CYX12" s="156"/>
      <c r="CYY12" s="156"/>
      <c r="CYZ12" s="156"/>
      <c r="CZA12" s="156"/>
      <c r="CZB12" s="156"/>
      <c r="CZC12" s="156"/>
      <c r="CZD12" s="156"/>
      <c r="CZE12" s="156"/>
      <c r="CZF12" s="156"/>
      <c r="CZG12" s="156"/>
      <c r="CZH12" s="156"/>
      <c r="CZI12" s="156"/>
      <c r="CZJ12" s="156"/>
      <c r="CZK12" s="156"/>
      <c r="CZL12" s="156"/>
      <c r="CZM12" s="156"/>
      <c r="CZN12" s="156"/>
      <c r="CZO12" s="156"/>
      <c r="CZP12" s="156"/>
      <c r="CZQ12" s="156"/>
      <c r="CZR12" s="156"/>
      <c r="CZS12" s="156"/>
      <c r="CZT12" s="156"/>
      <c r="CZU12" s="156"/>
      <c r="CZV12" s="156"/>
      <c r="CZW12" s="156"/>
      <c r="CZX12" s="156"/>
      <c r="CZY12" s="156"/>
      <c r="CZZ12" s="156"/>
      <c r="DAA12" s="156"/>
      <c r="DAB12" s="156"/>
      <c r="DAC12" s="156"/>
      <c r="DAD12" s="156"/>
      <c r="DAE12" s="156"/>
      <c r="DAF12" s="156"/>
      <c r="DAG12" s="156"/>
      <c r="DAH12" s="156"/>
      <c r="DAI12" s="156"/>
      <c r="DAJ12" s="156"/>
      <c r="DAK12" s="156"/>
      <c r="DAL12" s="156"/>
      <c r="DAM12" s="156"/>
      <c r="DAN12" s="156"/>
      <c r="DAO12" s="156"/>
      <c r="DAP12" s="156"/>
      <c r="DAQ12" s="156"/>
      <c r="DAR12" s="156"/>
      <c r="DAS12" s="156"/>
      <c r="DAT12" s="156"/>
      <c r="DAU12" s="156"/>
      <c r="DAV12" s="156"/>
      <c r="DAW12" s="156"/>
      <c r="DAX12" s="156"/>
      <c r="DAY12" s="156"/>
      <c r="DAZ12" s="156"/>
      <c r="DBA12" s="156"/>
      <c r="DBB12" s="156"/>
      <c r="DBC12" s="156"/>
      <c r="DBD12" s="156"/>
      <c r="DBE12" s="156"/>
      <c r="DBF12" s="156"/>
      <c r="DBG12" s="156"/>
      <c r="DBH12" s="156"/>
      <c r="DBI12" s="156"/>
      <c r="DBJ12" s="156"/>
      <c r="DBK12" s="156"/>
      <c r="DBL12" s="156"/>
      <c r="DBM12" s="156"/>
      <c r="DBN12" s="156"/>
      <c r="DBO12" s="156"/>
      <c r="DBP12" s="156"/>
      <c r="DBQ12" s="156"/>
      <c r="DBR12" s="156"/>
      <c r="DBS12" s="156"/>
      <c r="DBT12" s="156"/>
      <c r="DBU12" s="156"/>
      <c r="DBV12" s="156"/>
      <c r="DBW12" s="156"/>
      <c r="DBX12" s="156"/>
      <c r="DBY12" s="156"/>
      <c r="DBZ12" s="156"/>
      <c r="DCA12" s="156"/>
      <c r="DCB12" s="156"/>
      <c r="DCC12" s="156"/>
      <c r="DCD12" s="156"/>
      <c r="DCE12" s="156"/>
      <c r="DCF12" s="156"/>
      <c r="DCG12" s="156"/>
      <c r="DCH12" s="156"/>
      <c r="DCI12" s="156"/>
      <c r="DCJ12" s="156"/>
      <c r="DCK12" s="156"/>
      <c r="DCL12" s="156"/>
      <c r="DCM12" s="156"/>
      <c r="DCN12" s="156"/>
      <c r="DCO12" s="156"/>
      <c r="DCP12" s="156"/>
      <c r="DCQ12" s="156"/>
      <c r="DCR12" s="156"/>
      <c r="DCS12" s="156"/>
      <c r="DCT12" s="156"/>
      <c r="DCU12" s="156"/>
      <c r="DCV12" s="156"/>
      <c r="DCW12" s="156"/>
      <c r="DCX12" s="156"/>
      <c r="DCY12" s="156"/>
      <c r="DCZ12" s="156"/>
      <c r="DDA12" s="156"/>
      <c r="DDB12" s="156"/>
      <c r="DDC12" s="156"/>
      <c r="DDD12" s="156"/>
      <c r="DDE12" s="156"/>
      <c r="DDF12" s="156"/>
      <c r="DDG12" s="156"/>
      <c r="DDH12" s="156"/>
      <c r="DDI12" s="156"/>
      <c r="DDJ12" s="156"/>
      <c r="DDK12" s="156"/>
      <c r="DDL12" s="156"/>
      <c r="DDM12" s="156"/>
      <c r="DDN12" s="156"/>
      <c r="DDO12" s="156"/>
      <c r="DDP12" s="156"/>
      <c r="DDQ12" s="156"/>
      <c r="DDR12" s="156"/>
      <c r="DDS12" s="156"/>
      <c r="DDT12" s="156"/>
      <c r="DDU12" s="156"/>
      <c r="DDV12" s="156"/>
      <c r="DDW12" s="156"/>
      <c r="DDX12" s="156"/>
      <c r="DDY12" s="156"/>
      <c r="DDZ12" s="156"/>
      <c r="DEA12" s="156"/>
      <c r="DEB12" s="156"/>
      <c r="DEC12" s="156"/>
      <c r="DED12" s="156"/>
      <c r="DEE12" s="156"/>
      <c r="DEF12" s="156"/>
      <c r="DEG12" s="156"/>
      <c r="DEH12" s="156"/>
      <c r="DEI12" s="156"/>
      <c r="DEJ12" s="156"/>
      <c r="DEK12" s="156"/>
      <c r="DEL12" s="156"/>
      <c r="DEM12" s="156"/>
      <c r="DEN12" s="156"/>
      <c r="DEO12" s="156"/>
      <c r="DEP12" s="156"/>
      <c r="DEQ12" s="156"/>
      <c r="DER12" s="156"/>
      <c r="DES12" s="156"/>
      <c r="DET12" s="156"/>
      <c r="DEU12" s="156"/>
      <c r="DEV12" s="156"/>
      <c r="DEW12" s="156"/>
      <c r="DEX12" s="156"/>
      <c r="DEY12" s="156"/>
      <c r="DEZ12" s="156"/>
      <c r="DFA12" s="156"/>
      <c r="DFB12" s="156"/>
      <c r="DFC12" s="156"/>
      <c r="DFD12" s="156"/>
      <c r="DFE12" s="156"/>
      <c r="DFF12" s="156"/>
      <c r="DFG12" s="156"/>
      <c r="DFH12" s="156"/>
      <c r="DFI12" s="156"/>
      <c r="DFJ12" s="156"/>
      <c r="DFK12" s="156"/>
      <c r="DFL12" s="156"/>
      <c r="DFM12" s="156"/>
      <c r="DFN12" s="156"/>
      <c r="DFO12" s="156"/>
      <c r="DFP12" s="156"/>
      <c r="DFQ12" s="156"/>
      <c r="DFR12" s="156"/>
      <c r="DFS12" s="156"/>
      <c r="DFT12" s="156"/>
      <c r="DFU12" s="156"/>
      <c r="DFV12" s="156"/>
      <c r="DFW12" s="156"/>
      <c r="DFX12" s="156"/>
      <c r="DFY12" s="156"/>
      <c r="DFZ12" s="156"/>
      <c r="DGA12" s="156"/>
      <c r="DGB12" s="156"/>
      <c r="DGC12" s="156"/>
      <c r="DGD12" s="156"/>
      <c r="DGE12" s="156"/>
      <c r="DGF12" s="156"/>
      <c r="DGG12" s="156"/>
      <c r="DGH12" s="156"/>
      <c r="DGI12" s="156"/>
      <c r="DGJ12" s="156"/>
      <c r="DGK12" s="156"/>
      <c r="DGL12" s="156"/>
      <c r="DGM12" s="156"/>
      <c r="DGN12" s="156"/>
      <c r="DGO12" s="156"/>
      <c r="DGP12" s="156"/>
      <c r="DGQ12" s="156"/>
      <c r="DGR12" s="156"/>
      <c r="DGS12" s="156"/>
      <c r="DGT12" s="156"/>
      <c r="DGU12" s="156"/>
      <c r="DGV12" s="156"/>
      <c r="DGW12" s="156"/>
      <c r="DGX12" s="156"/>
      <c r="DGY12" s="156"/>
      <c r="DGZ12" s="156"/>
      <c r="DHA12" s="156"/>
      <c r="DHB12" s="156"/>
      <c r="DHC12" s="156"/>
      <c r="DHD12" s="156"/>
      <c r="DHE12" s="156"/>
      <c r="DHF12" s="156"/>
      <c r="DHG12" s="156"/>
      <c r="DHH12" s="156"/>
      <c r="DHI12" s="156"/>
      <c r="DHJ12" s="156"/>
      <c r="DHK12" s="156"/>
      <c r="DHL12" s="156"/>
      <c r="DHM12" s="156"/>
      <c r="DHN12" s="156"/>
      <c r="DHO12" s="156"/>
      <c r="DHP12" s="156"/>
      <c r="DHQ12" s="156"/>
      <c r="DHR12" s="156"/>
      <c r="DHS12" s="156"/>
      <c r="DHT12" s="156"/>
      <c r="DHU12" s="156"/>
      <c r="DHV12" s="156"/>
      <c r="DHW12" s="156"/>
      <c r="DHX12" s="156"/>
      <c r="DHY12" s="156"/>
      <c r="DHZ12" s="156"/>
      <c r="DIA12" s="156"/>
      <c r="DIB12" s="156"/>
      <c r="DIC12" s="156"/>
      <c r="DID12" s="156"/>
      <c r="DIE12" s="156"/>
      <c r="DIF12" s="156"/>
      <c r="DIG12" s="156"/>
      <c r="DIH12" s="156"/>
      <c r="DII12" s="156"/>
      <c r="DIJ12" s="156"/>
      <c r="DIK12" s="156"/>
      <c r="DIL12" s="156"/>
      <c r="DIM12" s="156"/>
      <c r="DIN12" s="156"/>
      <c r="DIO12" s="156"/>
      <c r="DIP12" s="156"/>
      <c r="DIQ12" s="156"/>
      <c r="DIR12" s="156"/>
      <c r="DIS12" s="156"/>
      <c r="DIT12" s="156"/>
      <c r="DIU12" s="156"/>
      <c r="DIV12" s="156"/>
      <c r="DIW12" s="156"/>
      <c r="DIX12" s="156"/>
      <c r="DIY12" s="156"/>
      <c r="DIZ12" s="156"/>
      <c r="DJA12" s="156"/>
      <c r="DJB12" s="156"/>
      <c r="DJC12" s="156"/>
      <c r="DJD12" s="156"/>
      <c r="DJE12" s="156"/>
      <c r="DJF12" s="156"/>
      <c r="DJG12" s="156"/>
      <c r="DJH12" s="156"/>
      <c r="DJI12" s="156"/>
      <c r="DJJ12" s="156"/>
      <c r="DJK12" s="156"/>
      <c r="DJL12" s="156"/>
      <c r="DJM12" s="156"/>
      <c r="DJN12" s="156"/>
      <c r="DJO12" s="156"/>
      <c r="DJP12" s="156"/>
      <c r="DJQ12" s="156"/>
      <c r="DJR12" s="156"/>
      <c r="DJS12" s="156"/>
      <c r="DJT12" s="156"/>
      <c r="DJU12" s="156"/>
      <c r="DJV12" s="156"/>
      <c r="DJW12" s="156"/>
      <c r="DJX12" s="156"/>
      <c r="DJY12" s="156"/>
      <c r="DJZ12" s="156"/>
      <c r="DKA12" s="156"/>
      <c r="DKB12" s="156"/>
      <c r="DKC12" s="156"/>
      <c r="DKD12" s="156"/>
      <c r="DKE12" s="156"/>
      <c r="DKF12" s="156"/>
      <c r="DKG12" s="156"/>
      <c r="DKH12" s="156"/>
      <c r="DKI12" s="156"/>
      <c r="DKJ12" s="156"/>
      <c r="DKK12" s="156"/>
      <c r="DKL12" s="156"/>
      <c r="DKM12" s="156"/>
      <c r="DKN12" s="156"/>
      <c r="DKO12" s="156"/>
      <c r="DKP12" s="156"/>
      <c r="DKQ12" s="156"/>
      <c r="DKR12" s="156"/>
      <c r="DKS12" s="156"/>
      <c r="DKT12" s="156"/>
      <c r="DKU12" s="156"/>
      <c r="DKV12" s="156"/>
      <c r="DKW12" s="156"/>
      <c r="DKX12" s="156"/>
      <c r="DKY12" s="156"/>
      <c r="DKZ12" s="156"/>
      <c r="DLA12" s="156"/>
      <c r="DLB12" s="156"/>
      <c r="DLC12" s="156"/>
      <c r="DLD12" s="156"/>
      <c r="DLE12" s="156"/>
      <c r="DLF12" s="156"/>
      <c r="DLG12" s="156"/>
      <c r="DLH12" s="156"/>
      <c r="DLI12" s="156"/>
      <c r="DLJ12" s="156"/>
      <c r="DLK12" s="156"/>
      <c r="DLL12" s="156"/>
      <c r="DLM12" s="156"/>
      <c r="DLN12" s="156"/>
      <c r="DLO12" s="156"/>
      <c r="DLP12" s="156"/>
      <c r="DLQ12" s="156"/>
      <c r="DLR12" s="156"/>
      <c r="DLS12" s="156"/>
      <c r="DLT12" s="156"/>
      <c r="DLU12" s="156"/>
      <c r="DLV12" s="156"/>
      <c r="DLW12" s="156"/>
      <c r="DLX12" s="156"/>
      <c r="DLY12" s="156"/>
      <c r="DLZ12" s="156"/>
      <c r="DMA12" s="156"/>
      <c r="DMB12" s="156"/>
      <c r="DMC12" s="156"/>
      <c r="DMD12" s="156"/>
      <c r="DME12" s="156"/>
      <c r="DMF12" s="156"/>
      <c r="DMG12" s="156"/>
      <c r="DMH12" s="156"/>
      <c r="DMI12" s="156"/>
      <c r="DMJ12" s="156"/>
      <c r="DMK12" s="156"/>
      <c r="DML12" s="156"/>
      <c r="DMM12" s="156"/>
      <c r="DMN12" s="156"/>
      <c r="DMO12" s="156"/>
      <c r="DMP12" s="156"/>
      <c r="DMQ12" s="156"/>
      <c r="DMR12" s="156"/>
      <c r="DMS12" s="156"/>
      <c r="DMT12" s="156"/>
      <c r="DMU12" s="156"/>
      <c r="DMV12" s="156"/>
      <c r="DMW12" s="156"/>
      <c r="DMX12" s="156"/>
      <c r="DMY12" s="156"/>
      <c r="DMZ12" s="156"/>
      <c r="DNA12" s="156"/>
      <c r="DNB12" s="156"/>
      <c r="DNC12" s="156"/>
      <c r="DND12" s="156"/>
      <c r="DNE12" s="156"/>
      <c r="DNF12" s="156"/>
      <c r="DNG12" s="156"/>
      <c r="DNH12" s="156"/>
      <c r="DNI12" s="156"/>
      <c r="DNJ12" s="156"/>
      <c r="DNK12" s="156"/>
      <c r="DNL12" s="156"/>
      <c r="DNM12" s="156"/>
      <c r="DNN12" s="156"/>
      <c r="DNO12" s="156"/>
      <c r="DNP12" s="156"/>
      <c r="DNQ12" s="156"/>
      <c r="DNR12" s="156"/>
      <c r="DNS12" s="156"/>
      <c r="DNT12" s="156"/>
      <c r="DNU12" s="156"/>
      <c r="DNV12" s="156"/>
      <c r="DNW12" s="156"/>
      <c r="DNX12" s="156"/>
      <c r="DNY12" s="156"/>
      <c r="DNZ12" s="156"/>
      <c r="DOA12" s="156"/>
      <c r="DOB12" s="156"/>
      <c r="DOC12" s="156"/>
      <c r="DOD12" s="156"/>
      <c r="DOE12" s="156"/>
      <c r="DOF12" s="156"/>
      <c r="DOG12" s="156"/>
      <c r="DOH12" s="156"/>
      <c r="DOI12" s="156"/>
      <c r="DOJ12" s="156"/>
      <c r="DOK12" s="156"/>
      <c r="DOL12" s="156"/>
      <c r="DOM12" s="156"/>
      <c r="DON12" s="156"/>
      <c r="DOO12" s="156"/>
      <c r="DOP12" s="156"/>
      <c r="DOQ12" s="156"/>
      <c r="DOR12" s="156"/>
      <c r="DOS12" s="156"/>
      <c r="DOT12" s="156"/>
      <c r="DOU12" s="156"/>
      <c r="DOV12" s="156"/>
      <c r="DOW12" s="156"/>
      <c r="DOX12" s="156"/>
      <c r="DOY12" s="156"/>
      <c r="DOZ12" s="156"/>
      <c r="DPA12" s="156"/>
      <c r="DPB12" s="156"/>
      <c r="DPC12" s="156"/>
      <c r="DPD12" s="156"/>
      <c r="DPE12" s="156"/>
      <c r="DPF12" s="156"/>
      <c r="DPG12" s="156"/>
      <c r="DPH12" s="156"/>
      <c r="DPI12" s="156"/>
      <c r="DPJ12" s="156"/>
      <c r="DPK12" s="156"/>
      <c r="DPL12" s="156"/>
      <c r="DPM12" s="156"/>
      <c r="DPN12" s="156"/>
      <c r="DPO12" s="156"/>
      <c r="DPP12" s="156"/>
      <c r="DPQ12" s="156"/>
      <c r="DPR12" s="156"/>
      <c r="DPS12" s="156"/>
      <c r="DPT12" s="156"/>
      <c r="DPU12" s="156"/>
      <c r="DPV12" s="156"/>
      <c r="DPW12" s="156"/>
      <c r="DPX12" s="156"/>
      <c r="DPY12" s="156"/>
      <c r="DPZ12" s="156"/>
      <c r="DQA12" s="156"/>
      <c r="DQB12" s="156"/>
      <c r="DQC12" s="156"/>
      <c r="DQD12" s="156"/>
      <c r="DQE12" s="156"/>
      <c r="DQF12" s="156"/>
      <c r="DQG12" s="156"/>
      <c r="DQH12" s="156"/>
      <c r="DQI12" s="156"/>
      <c r="DQJ12" s="156"/>
      <c r="DQK12" s="156"/>
      <c r="DQL12" s="156"/>
      <c r="DQM12" s="156"/>
      <c r="DQN12" s="156"/>
      <c r="DQO12" s="156"/>
      <c r="DQP12" s="156"/>
      <c r="DQQ12" s="156"/>
      <c r="DQR12" s="156"/>
      <c r="DQS12" s="156"/>
      <c r="DQT12" s="156"/>
      <c r="DQU12" s="156"/>
      <c r="DQV12" s="156"/>
      <c r="DQW12" s="156"/>
      <c r="DQX12" s="156"/>
      <c r="DQY12" s="156"/>
      <c r="DQZ12" s="156"/>
      <c r="DRA12" s="156"/>
      <c r="DRB12" s="156"/>
      <c r="DRC12" s="156"/>
      <c r="DRD12" s="156"/>
      <c r="DRE12" s="156"/>
      <c r="DRF12" s="156"/>
      <c r="DRG12" s="156"/>
      <c r="DRH12" s="156"/>
      <c r="DRI12" s="156"/>
      <c r="DRJ12" s="156"/>
      <c r="DRK12" s="156"/>
      <c r="DRL12" s="156"/>
      <c r="DRM12" s="156"/>
      <c r="DRN12" s="156"/>
      <c r="DRO12" s="156"/>
      <c r="DRP12" s="156"/>
      <c r="DRQ12" s="156"/>
      <c r="DRR12" s="156"/>
      <c r="DRS12" s="156"/>
      <c r="DRT12" s="156"/>
      <c r="DRU12" s="156"/>
      <c r="DRV12" s="156"/>
      <c r="DRW12" s="156"/>
      <c r="DRX12" s="156"/>
      <c r="DRY12" s="156"/>
      <c r="DRZ12" s="156"/>
      <c r="DSA12" s="156"/>
      <c r="DSB12" s="156"/>
      <c r="DSC12" s="156"/>
      <c r="DSD12" s="156"/>
      <c r="DSE12" s="156"/>
      <c r="DSF12" s="156"/>
      <c r="DSG12" s="156"/>
      <c r="DSH12" s="156"/>
      <c r="DSI12" s="156"/>
      <c r="DSJ12" s="156"/>
      <c r="DSK12" s="156"/>
      <c r="DSL12" s="156"/>
      <c r="DSM12" s="156"/>
      <c r="DSN12" s="156"/>
      <c r="DSO12" s="156"/>
      <c r="DSP12" s="156"/>
      <c r="DSQ12" s="156"/>
      <c r="DSR12" s="156"/>
      <c r="DSS12" s="156"/>
      <c r="DST12" s="156"/>
      <c r="DSU12" s="156"/>
      <c r="DSV12" s="156"/>
      <c r="DSW12" s="156"/>
      <c r="DSX12" s="156"/>
      <c r="DSY12" s="156"/>
      <c r="DSZ12" s="156"/>
      <c r="DTA12" s="156"/>
      <c r="DTB12" s="156"/>
      <c r="DTC12" s="156"/>
      <c r="DTD12" s="156"/>
      <c r="DTE12" s="156"/>
      <c r="DTF12" s="156"/>
      <c r="DTG12" s="156"/>
      <c r="DTH12" s="156"/>
      <c r="DTI12" s="156"/>
      <c r="DTJ12" s="156"/>
      <c r="DTK12" s="156"/>
      <c r="DTL12" s="156"/>
      <c r="DTM12" s="156"/>
      <c r="DTN12" s="156"/>
      <c r="DTO12" s="156"/>
      <c r="DTP12" s="156"/>
      <c r="DTQ12" s="156"/>
      <c r="DTR12" s="156"/>
      <c r="DTS12" s="156"/>
      <c r="DTT12" s="156"/>
      <c r="DTU12" s="156"/>
      <c r="DTV12" s="156"/>
      <c r="DTW12" s="156"/>
      <c r="DTX12" s="156"/>
      <c r="DTY12" s="156"/>
      <c r="DTZ12" s="156"/>
      <c r="DUA12" s="156"/>
      <c r="DUB12" s="156"/>
      <c r="DUC12" s="156"/>
      <c r="DUD12" s="156"/>
      <c r="DUE12" s="156"/>
      <c r="DUF12" s="156"/>
      <c r="DUG12" s="156"/>
      <c r="DUH12" s="156"/>
      <c r="DUI12" s="156"/>
      <c r="DUJ12" s="156"/>
      <c r="DUK12" s="156"/>
      <c r="DUL12" s="156"/>
      <c r="DUM12" s="156"/>
      <c r="DUN12" s="156"/>
      <c r="DUO12" s="156"/>
      <c r="DUP12" s="156"/>
      <c r="DUQ12" s="156"/>
      <c r="DUR12" s="156"/>
      <c r="DUS12" s="156"/>
      <c r="DUT12" s="156"/>
      <c r="DUU12" s="156"/>
      <c r="DUV12" s="156"/>
      <c r="DUW12" s="156"/>
      <c r="DUX12" s="156"/>
      <c r="DUY12" s="156"/>
      <c r="DUZ12" s="156"/>
      <c r="DVA12" s="156"/>
      <c r="DVB12" s="156"/>
      <c r="DVC12" s="156"/>
      <c r="DVD12" s="156"/>
      <c r="DVE12" s="156"/>
      <c r="DVF12" s="156"/>
      <c r="DVG12" s="156"/>
      <c r="DVH12" s="156"/>
      <c r="DVI12" s="156"/>
      <c r="DVJ12" s="156"/>
      <c r="DVK12" s="156"/>
      <c r="DVL12" s="156"/>
      <c r="DVM12" s="156"/>
      <c r="DVN12" s="156"/>
      <c r="DVO12" s="156"/>
      <c r="DVP12" s="156"/>
      <c r="DVQ12" s="156"/>
      <c r="DVR12" s="156"/>
      <c r="DVS12" s="156"/>
      <c r="DVT12" s="156"/>
      <c r="DVU12" s="156"/>
      <c r="DVV12" s="156"/>
      <c r="DVW12" s="156"/>
      <c r="DVX12" s="156"/>
      <c r="DVY12" s="156"/>
      <c r="DVZ12" s="156"/>
      <c r="DWA12" s="156"/>
      <c r="DWB12" s="156"/>
      <c r="DWC12" s="156"/>
      <c r="DWD12" s="156"/>
      <c r="DWE12" s="156"/>
      <c r="DWF12" s="156"/>
      <c r="DWG12" s="156"/>
      <c r="DWH12" s="156"/>
      <c r="DWI12" s="156"/>
      <c r="DWJ12" s="156"/>
      <c r="DWK12" s="156"/>
      <c r="DWL12" s="156"/>
      <c r="DWM12" s="156"/>
      <c r="DWN12" s="156"/>
      <c r="DWO12" s="156"/>
      <c r="DWP12" s="156"/>
      <c r="DWQ12" s="156"/>
      <c r="DWR12" s="156"/>
      <c r="DWS12" s="156"/>
      <c r="DWT12" s="156"/>
      <c r="DWU12" s="156"/>
      <c r="DWV12" s="156"/>
      <c r="DWW12" s="156"/>
      <c r="DWX12" s="156"/>
      <c r="DWY12" s="156"/>
      <c r="DWZ12" s="156"/>
      <c r="DXA12" s="156"/>
      <c r="DXB12" s="156"/>
      <c r="DXC12" s="156"/>
      <c r="DXD12" s="156"/>
      <c r="DXE12" s="156"/>
      <c r="DXF12" s="156"/>
      <c r="DXG12" s="156"/>
      <c r="DXH12" s="156"/>
      <c r="DXI12" s="156"/>
      <c r="DXJ12" s="156"/>
      <c r="DXK12" s="156"/>
      <c r="DXL12" s="156"/>
      <c r="DXM12" s="156"/>
      <c r="DXN12" s="156"/>
      <c r="DXO12" s="156"/>
      <c r="DXP12" s="156"/>
      <c r="DXQ12" s="156"/>
      <c r="DXR12" s="156"/>
      <c r="DXS12" s="156"/>
      <c r="DXT12" s="156"/>
      <c r="DXU12" s="156"/>
      <c r="DXV12" s="156"/>
      <c r="DXW12" s="156"/>
      <c r="DXX12" s="156"/>
      <c r="DXY12" s="156"/>
      <c r="DXZ12" s="156"/>
      <c r="DYA12" s="156"/>
      <c r="DYB12" s="156"/>
      <c r="DYC12" s="156"/>
      <c r="DYD12" s="156"/>
      <c r="DYE12" s="156"/>
      <c r="DYF12" s="156"/>
      <c r="DYG12" s="156"/>
      <c r="DYH12" s="156"/>
      <c r="DYI12" s="156"/>
      <c r="DYJ12" s="156"/>
      <c r="DYK12" s="156"/>
      <c r="DYL12" s="156"/>
      <c r="DYM12" s="156"/>
      <c r="DYN12" s="156"/>
      <c r="DYO12" s="156"/>
      <c r="DYP12" s="156"/>
      <c r="DYQ12" s="156"/>
      <c r="DYR12" s="156"/>
      <c r="DYS12" s="156"/>
      <c r="DYT12" s="156"/>
      <c r="DYU12" s="156"/>
      <c r="DYV12" s="156"/>
      <c r="DYW12" s="156"/>
      <c r="DYX12" s="156"/>
      <c r="DYY12" s="156"/>
      <c r="DYZ12" s="156"/>
      <c r="DZA12" s="156"/>
      <c r="DZB12" s="156"/>
      <c r="DZC12" s="156"/>
      <c r="DZD12" s="156"/>
      <c r="DZE12" s="156"/>
      <c r="DZF12" s="156"/>
      <c r="DZG12" s="156"/>
      <c r="DZH12" s="156"/>
      <c r="DZI12" s="156"/>
      <c r="DZJ12" s="156"/>
      <c r="DZK12" s="156"/>
      <c r="DZL12" s="156"/>
      <c r="DZM12" s="156"/>
      <c r="DZN12" s="156"/>
      <c r="DZO12" s="156"/>
      <c r="DZP12" s="156"/>
      <c r="DZQ12" s="156"/>
      <c r="DZR12" s="156"/>
      <c r="DZS12" s="156"/>
      <c r="DZT12" s="156"/>
      <c r="DZU12" s="156"/>
      <c r="DZV12" s="156"/>
      <c r="DZW12" s="156"/>
      <c r="DZX12" s="156"/>
      <c r="DZY12" s="156"/>
      <c r="DZZ12" s="156"/>
      <c r="EAA12" s="156"/>
      <c r="EAB12" s="156"/>
      <c r="EAC12" s="156"/>
      <c r="EAD12" s="156"/>
      <c r="EAE12" s="156"/>
      <c r="EAF12" s="156"/>
      <c r="EAG12" s="156"/>
      <c r="EAH12" s="156"/>
      <c r="EAI12" s="156"/>
      <c r="EAJ12" s="156"/>
      <c r="EAK12" s="156"/>
      <c r="EAL12" s="156"/>
      <c r="EAM12" s="156"/>
      <c r="EAN12" s="156"/>
      <c r="EAO12" s="156"/>
      <c r="EAP12" s="156"/>
      <c r="EAQ12" s="156"/>
      <c r="EAR12" s="156"/>
      <c r="EAS12" s="156"/>
      <c r="EAT12" s="156"/>
      <c r="EAU12" s="156"/>
      <c r="EAV12" s="156"/>
      <c r="EAW12" s="156"/>
      <c r="EAX12" s="156"/>
      <c r="EAY12" s="156"/>
      <c r="EAZ12" s="156"/>
      <c r="EBA12" s="156"/>
      <c r="EBB12" s="156"/>
      <c r="EBC12" s="156"/>
      <c r="EBD12" s="156"/>
      <c r="EBE12" s="156"/>
      <c r="EBF12" s="156"/>
      <c r="EBG12" s="156"/>
      <c r="EBH12" s="156"/>
      <c r="EBI12" s="156"/>
      <c r="EBJ12" s="156"/>
      <c r="EBK12" s="156"/>
      <c r="EBL12" s="156"/>
      <c r="EBM12" s="156"/>
      <c r="EBN12" s="156"/>
      <c r="EBO12" s="156"/>
      <c r="EBP12" s="156"/>
      <c r="EBQ12" s="156"/>
      <c r="EBR12" s="156"/>
      <c r="EBS12" s="156"/>
      <c r="EBT12" s="156"/>
      <c r="EBU12" s="156"/>
      <c r="EBV12" s="156"/>
      <c r="EBW12" s="156"/>
      <c r="EBX12" s="156"/>
      <c r="EBY12" s="156"/>
      <c r="EBZ12" s="156"/>
      <c r="ECA12" s="156"/>
      <c r="ECB12" s="156"/>
      <c r="ECC12" s="156"/>
      <c r="ECD12" s="156"/>
      <c r="ECE12" s="156"/>
      <c r="ECF12" s="156"/>
      <c r="ECG12" s="156"/>
      <c r="ECH12" s="156"/>
      <c r="ECI12" s="156"/>
      <c r="ECJ12" s="156"/>
      <c r="ECK12" s="156"/>
      <c r="ECL12" s="156"/>
      <c r="ECM12" s="156"/>
      <c r="ECN12" s="156"/>
      <c r="ECO12" s="156"/>
      <c r="ECP12" s="156"/>
      <c r="ECQ12" s="156"/>
      <c r="ECR12" s="156"/>
      <c r="ECS12" s="156"/>
      <c r="ECT12" s="156"/>
      <c r="ECU12" s="156"/>
      <c r="ECV12" s="156"/>
      <c r="ECW12" s="156"/>
      <c r="ECX12" s="156"/>
      <c r="ECY12" s="156"/>
      <c r="ECZ12" s="156"/>
      <c r="EDA12" s="156"/>
      <c r="EDB12" s="156"/>
      <c r="EDC12" s="156"/>
      <c r="EDD12" s="156"/>
      <c r="EDE12" s="156"/>
      <c r="EDF12" s="156"/>
      <c r="EDG12" s="156"/>
      <c r="EDH12" s="156"/>
      <c r="EDI12" s="156"/>
      <c r="EDJ12" s="156"/>
      <c r="EDK12" s="156"/>
      <c r="EDL12" s="156"/>
      <c r="EDM12" s="156"/>
      <c r="EDN12" s="156"/>
      <c r="EDO12" s="156"/>
      <c r="EDP12" s="156"/>
      <c r="EDQ12" s="156"/>
      <c r="EDR12" s="156"/>
    </row>
    <row r="13" spans="1:3502" s="159" customFormat="1" ht="20.100000000000001" customHeight="1" x14ac:dyDescent="0.2">
      <c r="A13" s="129">
        <v>6</v>
      </c>
      <c r="B13" s="109" t="s">
        <v>35</v>
      </c>
      <c r="C13" s="119" t="s">
        <v>399</v>
      </c>
      <c r="D13" s="111" t="s">
        <v>314</v>
      </c>
      <c r="E13" s="111" t="s">
        <v>34</v>
      </c>
      <c r="F13" s="150">
        <v>30000</v>
      </c>
      <c r="G13" s="150">
        <f>F13*2.87%</f>
        <v>861</v>
      </c>
      <c r="H13" s="150">
        <f>+F13*3.04%</f>
        <v>912</v>
      </c>
      <c r="I13" s="150"/>
      <c r="J13" s="150">
        <f>+G13+H13+I13</f>
        <v>1773</v>
      </c>
      <c r="K13" s="150">
        <f>+F13-J13</f>
        <v>28227</v>
      </c>
      <c r="L13" s="151">
        <f>+IF(K13*12&lt;=416220.01,0,IF(K13*12&lt;=624329.01,(((K13*12-416220.01)*0.15)/12),IF((K13*12&lt;=867123.01),(31216+0.2*(K13*12-624329.01))/12,((79776+0.25*(K13*12-867123.01))/12))))</f>
        <v>0</v>
      </c>
      <c r="M13" s="151">
        <v>25</v>
      </c>
      <c r="N13" s="150">
        <f>+M13+L13+J13</f>
        <v>1798</v>
      </c>
      <c r="O13" s="157">
        <f t="shared" ref="O13" si="9">+F13-N13</f>
        <v>28202</v>
      </c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58"/>
      <c r="CO13" s="158"/>
      <c r="CP13" s="158"/>
      <c r="CQ13" s="158"/>
      <c r="CR13" s="158"/>
      <c r="CS13" s="158"/>
      <c r="CT13" s="158"/>
      <c r="CU13" s="158"/>
      <c r="CV13" s="158"/>
      <c r="CW13" s="158"/>
      <c r="CX13" s="158"/>
      <c r="CY13" s="158"/>
      <c r="CZ13" s="158"/>
      <c r="DA13" s="158"/>
      <c r="DB13" s="158"/>
      <c r="DC13" s="158"/>
      <c r="DD13" s="158"/>
      <c r="DE13" s="158"/>
      <c r="DF13" s="158"/>
      <c r="DG13" s="158"/>
      <c r="DH13" s="158"/>
      <c r="DI13" s="158"/>
      <c r="DJ13" s="158"/>
      <c r="DK13" s="158"/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/>
      <c r="DW13" s="158"/>
      <c r="DX13" s="158"/>
      <c r="DY13" s="158"/>
      <c r="DZ13" s="158"/>
      <c r="EA13" s="158"/>
      <c r="EB13" s="158"/>
      <c r="EC13" s="158"/>
      <c r="ED13" s="158"/>
      <c r="EE13" s="158"/>
      <c r="EF13" s="158"/>
      <c r="EG13" s="158"/>
      <c r="EH13" s="158"/>
      <c r="EI13" s="158"/>
      <c r="EJ13" s="158"/>
      <c r="EK13" s="158"/>
      <c r="EL13" s="158"/>
      <c r="EM13" s="158"/>
      <c r="EN13" s="158"/>
      <c r="EO13" s="158"/>
      <c r="EP13" s="158"/>
      <c r="EQ13" s="158"/>
      <c r="ER13" s="158"/>
      <c r="ES13" s="158"/>
      <c r="ET13" s="158"/>
      <c r="EU13" s="158"/>
      <c r="EV13" s="158"/>
      <c r="EW13" s="158"/>
      <c r="EX13" s="158"/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  <c r="FL13" s="158"/>
      <c r="FM13" s="158"/>
      <c r="FN13" s="158"/>
      <c r="FO13" s="158"/>
      <c r="FP13" s="158"/>
      <c r="FQ13" s="158"/>
      <c r="FR13" s="158"/>
      <c r="FS13" s="158"/>
      <c r="FT13" s="158"/>
      <c r="FU13" s="158"/>
      <c r="FV13" s="158"/>
      <c r="FW13" s="158"/>
      <c r="FX13" s="158"/>
      <c r="FY13" s="158"/>
      <c r="FZ13" s="158"/>
      <c r="GA13" s="158"/>
      <c r="GB13" s="158"/>
      <c r="GC13" s="158"/>
      <c r="GD13" s="158"/>
      <c r="GE13" s="158"/>
      <c r="GF13" s="158"/>
      <c r="GG13" s="158"/>
      <c r="GH13" s="158"/>
      <c r="GI13" s="158"/>
      <c r="GJ13" s="158"/>
      <c r="GK13" s="158"/>
      <c r="GL13" s="158"/>
      <c r="GM13" s="158"/>
      <c r="GN13" s="158"/>
      <c r="GO13" s="158"/>
      <c r="GP13" s="158"/>
      <c r="GQ13" s="158"/>
      <c r="GR13" s="158"/>
      <c r="GS13" s="158"/>
      <c r="GT13" s="158"/>
      <c r="GU13" s="158"/>
      <c r="GV13" s="158"/>
      <c r="GW13" s="158"/>
      <c r="GX13" s="158"/>
      <c r="GY13" s="158"/>
      <c r="GZ13" s="158"/>
      <c r="HA13" s="158"/>
      <c r="HB13" s="158"/>
      <c r="HC13" s="158"/>
      <c r="HD13" s="158"/>
      <c r="HE13" s="158"/>
      <c r="HF13" s="158"/>
      <c r="HG13" s="158"/>
      <c r="HH13" s="158"/>
      <c r="HI13" s="158"/>
      <c r="HJ13" s="158"/>
      <c r="HK13" s="158"/>
      <c r="HL13" s="158"/>
      <c r="HM13" s="158"/>
      <c r="HN13" s="158"/>
      <c r="HO13" s="158"/>
      <c r="HP13" s="158"/>
      <c r="HQ13" s="158"/>
      <c r="HR13" s="158"/>
      <c r="HS13" s="158"/>
      <c r="HT13" s="158"/>
      <c r="HU13" s="158"/>
      <c r="HV13" s="158"/>
      <c r="HW13" s="158"/>
      <c r="HX13" s="158"/>
      <c r="HY13" s="158"/>
      <c r="HZ13" s="158"/>
      <c r="IA13" s="158"/>
      <c r="IB13" s="158"/>
      <c r="IC13" s="158"/>
      <c r="ID13" s="158"/>
      <c r="IE13" s="158"/>
      <c r="IF13" s="158"/>
      <c r="IG13" s="158"/>
      <c r="IH13" s="158"/>
      <c r="II13" s="158"/>
      <c r="IJ13" s="158"/>
      <c r="IK13" s="158"/>
      <c r="IL13" s="158"/>
      <c r="IM13" s="158"/>
      <c r="IN13" s="158"/>
      <c r="IO13" s="158"/>
      <c r="IP13" s="158"/>
      <c r="IQ13" s="158"/>
      <c r="IR13" s="158"/>
      <c r="IS13" s="158"/>
      <c r="IT13" s="158"/>
      <c r="IU13" s="158"/>
      <c r="IV13" s="158"/>
      <c r="IW13" s="158"/>
      <c r="IX13" s="158"/>
      <c r="IY13" s="158"/>
      <c r="IZ13" s="158"/>
      <c r="JA13" s="158"/>
      <c r="JB13" s="158"/>
      <c r="JC13" s="158"/>
      <c r="JD13" s="158"/>
      <c r="JE13" s="158"/>
      <c r="JF13" s="158"/>
      <c r="JG13" s="158"/>
      <c r="JH13" s="158"/>
      <c r="JI13" s="158"/>
      <c r="JJ13" s="158"/>
      <c r="JK13" s="158"/>
      <c r="JL13" s="158"/>
      <c r="JM13" s="158"/>
      <c r="JN13" s="158"/>
      <c r="JO13" s="158"/>
      <c r="JP13" s="158"/>
      <c r="JQ13" s="158"/>
      <c r="JR13" s="158"/>
      <c r="JS13" s="158"/>
      <c r="JT13" s="158"/>
      <c r="JU13" s="158"/>
      <c r="JV13" s="158"/>
      <c r="JW13" s="158"/>
      <c r="JX13" s="158"/>
      <c r="JY13" s="158"/>
      <c r="JZ13" s="158"/>
      <c r="KA13" s="158"/>
      <c r="KB13" s="158"/>
      <c r="KC13" s="158"/>
      <c r="KD13" s="158"/>
      <c r="KE13" s="158"/>
      <c r="KF13" s="158"/>
      <c r="KG13" s="158"/>
      <c r="KH13" s="158"/>
      <c r="KI13" s="158"/>
      <c r="KJ13" s="158"/>
      <c r="KK13" s="158"/>
      <c r="KL13" s="158"/>
      <c r="KM13" s="158"/>
      <c r="KN13" s="158"/>
      <c r="KO13" s="158"/>
      <c r="KP13" s="158"/>
      <c r="KQ13" s="158"/>
      <c r="KR13" s="158"/>
      <c r="KS13" s="158"/>
      <c r="KT13" s="158"/>
      <c r="KU13" s="158"/>
      <c r="KV13" s="158"/>
      <c r="KW13" s="158"/>
      <c r="KX13" s="158"/>
      <c r="KY13" s="158"/>
      <c r="KZ13" s="158"/>
      <c r="LA13" s="158"/>
      <c r="LB13" s="158"/>
      <c r="LC13" s="158"/>
      <c r="LD13" s="158"/>
      <c r="LE13" s="158"/>
      <c r="LF13" s="158"/>
      <c r="LG13" s="158"/>
      <c r="LH13" s="158"/>
      <c r="LI13" s="158"/>
      <c r="LJ13" s="158"/>
      <c r="LK13" s="158"/>
      <c r="LL13" s="158"/>
      <c r="LM13" s="158"/>
      <c r="LN13" s="158"/>
      <c r="LO13" s="158"/>
      <c r="LP13" s="158"/>
      <c r="LQ13" s="158"/>
      <c r="LR13" s="158"/>
      <c r="LS13" s="158"/>
      <c r="LT13" s="158"/>
      <c r="LU13" s="158"/>
      <c r="LV13" s="158"/>
      <c r="LW13" s="158"/>
      <c r="LX13" s="158"/>
      <c r="LY13" s="158"/>
      <c r="LZ13" s="158"/>
      <c r="MA13" s="158"/>
      <c r="MB13" s="158"/>
      <c r="MC13" s="158"/>
      <c r="MD13" s="158"/>
      <c r="ME13" s="158"/>
      <c r="MF13" s="158"/>
      <c r="MG13" s="158"/>
      <c r="MH13" s="158"/>
      <c r="MI13" s="158"/>
      <c r="MJ13" s="158"/>
      <c r="MK13" s="158"/>
      <c r="ML13" s="158"/>
      <c r="MM13" s="158"/>
      <c r="MN13" s="158"/>
      <c r="MO13" s="158"/>
      <c r="MP13" s="158"/>
      <c r="MQ13" s="158"/>
      <c r="MR13" s="158"/>
      <c r="MS13" s="158"/>
      <c r="MT13" s="158"/>
      <c r="MU13" s="158"/>
      <c r="MV13" s="158"/>
      <c r="MW13" s="158"/>
      <c r="MX13" s="158"/>
      <c r="MY13" s="158"/>
      <c r="MZ13" s="158"/>
      <c r="NA13" s="158"/>
      <c r="NB13" s="158"/>
      <c r="NC13" s="158"/>
      <c r="ND13" s="158"/>
      <c r="NE13" s="158"/>
      <c r="NF13" s="158"/>
      <c r="NG13" s="158"/>
      <c r="NH13" s="158"/>
      <c r="NI13" s="158"/>
      <c r="NJ13" s="158"/>
      <c r="NK13" s="158"/>
      <c r="NL13" s="158"/>
      <c r="NM13" s="158"/>
      <c r="NN13" s="158"/>
      <c r="NO13" s="158"/>
      <c r="NP13" s="158"/>
      <c r="NQ13" s="158"/>
      <c r="NR13" s="158"/>
      <c r="NS13" s="158"/>
      <c r="NT13" s="158"/>
      <c r="NU13" s="158"/>
      <c r="NV13" s="158"/>
      <c r="NW13" s="158"/>
      <c r="NX13" s="158"/>
      <c r="NY13" s="158"/>
      <c r="NZ13" s="158"/>
      <c r="OA13" s="158"/>
      <c r="OB13" s="158"/>
      <c r="OC13" s="158"/>
      <c r="OD13" s="158"/>
      <c r="OE13" s="158"/>
      <c r="OF13" s="158"/>
      <c r="OG13" s="158"/>
      <c r="OH13" s="158"/>
      <c r="OI13" s="158"/>
      <c r="OJ13" s="158"/>
      <c r="OK13" s="158"/>
      <c r="OL13" s="158"/>
      <c r="OM13" s="158"/>
      <c r="ON13" s="158"/>
      <c r="OO13" s="158"/>
      <c r="OP13" s="158"/>
      <c r="OQ13" s="158"/>
      <c r="OR13" s="158"/>
      <c r="OS13" s="158"/>
      <c r="OT13" s="158"/>
      <c r="OU13" s="158"/>
      <c r="OV13" s="158"/>
      <c r="OW13" s="158"/>
      <c r="OX13" s="158"/>
      <c r="OY13" s="158"/>
      <c r="OZ13" s="158"/>
      <c r="PA13" s="158"/>
      <c r="PB13" s="158"/>
      <c r="PC13" s="158"/>
      <c r="PD13" s="158"/>
      <c r="PE13" s="158"/>
      <c r="PF13" s="158"/>
      <c r="PG13" s="158"/>
      <c r="PH13" s="158"/>
      <c r="PI13" s="158"/>
      <c r="PJ13" s="158"/>
      <c r="PK13" s="158"/>
      <c r="PL13" s="158"/>
      <c r="PM13" s="158"/>
      <c r="PN13" s="158"/>
      <c r="PO13" s="158"/>
      <c r="PP13" s="158"/>
      <c r="PQ13" s="158"/>
      <c r="PR13" s="158"/>
      <c r="PS13" s="158"/>
      <c r="PT13" s="158"/>
      <c r="PU13" s="158"/>
      <c r="PV13" s="158"/>
      <c r="PW13" s="158"/>
      <c r="PX13" s="158"/>
      <c r="PY13" s="158"/>
      <c r="PZ13" s="158"/>
      <c r="QA13" s="158"/>
      <c r="QB13" s="158"/>
      <c r="QC13" s="158"/>
      <c r="QD13" s="158"/>
      <c r="QE13" s="158"/>
      <c r="QF13" s="158"/>
      <c r="QG13" s="158"/>
      <c r="QH13" s="158"/>
      <c r="QI13" s="158"/>
      <c r="QJ13" s="158"/>
      <c r="QK13" s="158"/>
      <c r="QL13" s="158"/>
      <c r="QM13" s="158"/>
      <c r="QN13" s="158"/>
      <c r="QO13" s="158"/>
      <c r="QP13" s="158"/>
      <c r="QQ13" s="158"/>
      <c r="QR13" s="158"/>
      <c r="QS13" s="158"/>
      <c r="QT13" s="158"/>
      <c r="QU13" s="158"/>
      <c r="QV13" s="158"/>
      <c r="QW13" s="158"/>
      <c r="QX13" s="158"/>
      <c r="QY13" s="158"/>
      <c r="QZ13" s="158"/>
      <c r="RA13" s="158"/>
      <c r="RB13" s="158"/>
      <c r="RC13" s="158"/>
      <c r="RD13" s="158"/>
      <c r="RE13" s="158"/>
      <c r="RF13" s="158"/>
      <c r="RG13" s="158"/>
      <c r="RH13" s="158"/>
      <c r="RI13" s="158"/>
      <c r="RJ13" s="158"/>
      <c r="RK13" s="158"/>
      <c r="RL13" s="158"/>
      <c r="RM13" s="158"/>
      <c r="RN13" s="158"/>
      <c r="RO13" s="158"/>
      <c r="RP13" s="158"/>
      <c r="RQ13" s="158"/>
      <c r="RR13" s="158"/>
      <c r="RS13" s="158"/>
      <c r="RT13" s="158"/>
      <c r="RU13" s="158"/>
      <c r="RV13" s="158"/>
      <c r="RW13" s="158"/>
      <c r="RX13" s="158"/>
      <c r="RY13" s="158"/>
      <c r="RZ13" s="158"/>
      <c r="SA13" s="158"/>
      <c r="SB13" s="158"/>
      <c r="SC13" s="158"/>
      <c r="SD13" s="158"/>
      <c r="SE13" s="158"/>
      <c r="SF13" s="158"/>
      <c r="SG13" s="158"/>
      <c r="SH13" s="158"/>
      <c r="SI13" s="158"/>
      <c r="SJ13" s="158"/>
      <c r="SK13" s="158"/>
      <c r="SL13" s="158"/>
      <c r="SM13" s="158"/>
      <c r="SN13" s="158"/>
      <c r="SO13" s="158"/>
      <c r="SP13" s="158"/>
      <c r="SQ13" s="158"/>
      <c r="SR13" s="158"/>
      <c r="SS13" s="158"/>
      <c r="ST13" s="158"/>
      <c r="SU13" s="158"/>
      <c r="SV13" s="158"/>
      <c r="SW13" s="158"/>
      <c r="SX13" s="158"/>
      <c r="SY13" s="158"/>
      <c r="SZ13" s="158"/>
      <c r="TA13" s="158"/>
      <c r="TB13" s="158"/>
      <c r="TC13" s="158"/>
      <c r="TD13" s="158"/>
      <c r="TE13" s="158"/>
      <c r="TF13" s="158"/>
      <c r="TG13" s="158"/>
      <c r="TH13" s="158"/>
      <c r="TI13" s="158"/>
      <c r="TJ13" s="158"/>
      <c r="TK13" s="158"/>
      <c r="TL13" s="158"/>
      <c r="TM13" s="158"/>
      <c r="TN13" s="158"/>
      <c r="TO13" s="158"/>
      <c r="TP13" s="158"/>
      <c r="TQ13" s="158"/>
      <c r="TR13" s="158"/>
      <c r="TS13" s="158"/>
      <c r="TT13" s="158"/>
      <c r="TU13" s="158"/>
      <c r="TV13" s="158"/>
      <c r="TW13" s="158"/>
      <c r="TX13" s="158"/>
      <c r="TY13" s="158"/>
      <c r="TZ13" s="158"/>
      <c r="UA13" s="158"/>
      <c r="UB13" s="158"/>
      <c r="UC13" s="158"/>
      <c r="UD13" s="158"/>
      <c r="UE13" s="158"/>
      <c r="UF13" s="158"/>
      <c r="UG13" s="158"/>
      <c r="UH13" s="158"/>
      <c r="UI13" s="158"/>
      <c r="UJ13" s="158"/>
      <c r="UK13" s="158"/>
      <c r="UL13" s="158"/>
      <c r="UM13" s="158"/>
      <c r="UN13" s="158"/>
      <c r="UO13" s="158"/>
      <c r="UP13" s="158"/>
      <c r="UQ13" s="158"/>
      <c r="UR13" s="158"/>
      <c r="US13" s="158"/>
      <c r="UT13" s="158"/>
      <c r="UU13" s="158"/>
      <c r="UV13" s="158"/>
      <c r="UW13" s="158"/>
      <c r="UX13" s="158"/>
      <c r="UY13" s="158"/>
      <c r="UZ13" s="158"/>
      <c r="VA13" s="158"/>
      <c r="VB13" s="158"/>
      <c r="VC13" s="158"/>
      <c r="VD13" s="158"/>
      <c r="VE13" s="158"/>
      <c r="VF13" s="158"/>
      <c r="VG13" s="158"/>
      <c r="VH13" s="158"/>
      <c r="VI13" s="158"/>
      <c r="VJ13" s="158"/>
      <c r="VK13" s="158"/>
      <c r="VL13" s="158"/>
      <c r="VM13" s="158"/>
      <c r="VN13" s="158"/>
      <c r="VO13" s="158"/>
      <c r="VP13" s="158"/>
      <c r="VQ13" s="158"/>
      <c r="VR13" s="158"/>
      <c r="VS13" s="158"/>
      <c r="VT13" s="158"/>
      <c r="VU13" s="158"/>
      <c r="VV13" s="158"/>
      <c r="VW13" s="158"/>
      <c r="VX13" s="158"/>
      <c r="VY13" s="158"/>
      <c r="VZ13" s="158"/>
      <c r="WA13" s="158"/>
      <c r="WB13" s="158"/>
      <c r="WC13" s="158"/>
      <c r="WD13" s="158"/>
      <c r="WE13" s="158"/>
      <c r="WF13" s="158"/>
      <c r="WG13" s="158"/>
      <c r="WH13" s="158"/>
      <c r="WI13" s="158"/>
      <c r="WJ13" s="158"/>
      <c r="WK13" s="158"/>
      <c r="WL13" s="158"/>
      <c r="WM13" s="158"/>
      <c r="WN13" s="158"/>
      <c r="WO13" s="158"/>
      <c r="WP13" s="158"/>
      <c r="WQ13" s="158"/>
      <c r="WR13" s="158"/>
      <c r="WS13" s="158"/>
      <c r="WT13" s="158"/>
      <c r="WU13" s="158"/>
      <c r="WV13" s="158"/>
      <c r="WW13" s="158"/>
      <c r="WX13" s="158"/>
      <c r="WY13" s="158"/>
      <c r="WZ13" s="158"/>
      <c r="XA13" s="158"/>
      <c r="XB13" s="158"/>
      <c r="XC13" s="158"/>
      <c r="XD13" s="158"/>
      <c r="XE13" s="158"/>
      <c r="XF13" s="158"/>
      <c r="XG13" s="158"/>
      <c r="XH13" s="158"/>
      <c r="XI13" s="158"/>
      <c r="XJ13" s="158"/>
      <c r="XK13" s="158"/>
      <c r="XL13" s="158"/>
      <c r="XM13" s="158"/>
      <c r="XN13" s="158"/>
      <c r="XO13" s="158"/>
      <c r="XP13" s="158"/>
      <c r="XQ13" s="158"/>
      <c r="XR13" s="158"/>
      <c r="XS13" s="158"/>
      <c r="XT13" s="158"/>
      <c r="XU13" s="158"/>
      <c r="XV13" s="158"/>
      <c r="XW13" s="158"/>
      <c r="XX13" s="158"/>
      <c r="XY13" s="158"/>
      <c r="XZ13" s="158"/>
      <c r="YA13" s="158"/>
      <c r="YB13" s="158"/>
      <c r="YC13" s="158"/>
      <c r="YD13" s="158"/>
      <c r="YE13" s="158"/>
      <c r="YF13" s="158"/>
      <c r="YG13" s="158"/>
      <c r="YH13" s="158"/>
      <c r="YI13" s="158"/>
      <c r="YJ13" s="158"/>
      <c r="YK13" s="158"/>
      <c r="YL13" s="158"/>
      <c r="YM13" s="158"/>
      <c r="YN13" s="158"/>
      <c r="YO13" s="158"/>
      <c r="YP13" s="158"/>
      <c r="YQ13" s="158"/>
      <c r="YR13" s="158"/>
      <c r="YS13" s="158"/>
      <c r="YT13" s="158"/>
      <c r="YU13" s="158"/>
      <c r="YV13" s="158"/>
      <c r="YW13" s="158"/>
      <c r="YX13" s="158"/>
      <c r="YY13" s="158"/>
      <c r="YZ13" s="158"/>
      <c r="ZA13" s="158"/>
      <c r="ZB13" s="158"/>
      <c r="ZC13" s="158"/>
      <c r="ZD13" s="158"/>
      <c r="ZE13" s="158"/>
      <c r="ZF13" s="158"/>
      <c r="ZG13" s="158"/>
      <c r="ZH13" s="158"/>
      <c r="ZI13" s="158"/>
      <c r="ZJ13" s="158"/>
      <c r="ZK13" s="158"/>
      <c r="ZL13" s="158"/>
      <c r="ZM13" s="158"/>
      <c r="ZN13" s="158"/>
      <c r="ZO13" s="158"/>
      <c r="ZP13" s="158"/>
      <c r="ZQ13" s="158"/>
      <c r="ZR13" s="158"/>
      <c r="ZS13" s="158"/>
      <c r="ZT13" s="158"/>
      <c r="ZU13" s="158"/>
      <c r="ZV13" s="158"/>
      <c r="ZW13" s="158"/>
      <c r="ZX13" s="158"/>
      <c r="ZY13" s="158"/>
      <c r="ZZ13" s="158"/>
      <c r="AAA13" s="158"/>
      <c r="AAB13" s="158"/>
      <c r="AAC13" s="158"/>
      <c r="AAD13" s="158"/>
      <c r="AAE13" s="158"/>
      <c r="AAF13" s="158"/>
      <c r="AAG13" s="158"/>
      <c r="AAH13" s="158"/>
      <c r="AAI13" s="158"/>
      <c r="AAJ13" s="158"/>
      <c r="AAK13" s="158"/>
      <c r="AAL13" s="158"/>
      <c r="AAM13" s="158"/>
      <c r="AAN13" s="158"/>
      <c r="AAO13" s="158"/>
      <c r="AAP13" s="158"/>
      <c r="AAQ13" s="158"/>
      <c r="AAR13" s="158"/>
      <c r="AAS13" s="158"/>
      <c r="AAT13" s="158"/>
      <c r="AAU13" s="158"/>
      <c r="AAV13" s="158"/>
      <c r="AAW13" s="158"/>
      <c r="AAX13" s="158"/>
      <c r="AAY13" s="158"/>
      <c r="AAZ13" s="158"/>
      <c r="ABA13" s="158"/>
      <c r="ABB13" s="158"/>
      <c r="ABC13" s="158"/>
      <c r="ABD13" s="158"/>
      <c r="ABE13" s="158"/>
      <c r="ABF13" s="158"/>
      <c r="ABG13" s="158"/>
      <c r="ABH13" s="158"/>
      <c r="ABI13" s="158"/>
      <c r="ABJ13" s="158"/>
      <c r="ABK13" s="158"/>
      <c r="ABL13" s="158"/>
      <c r="ABM13" s="158"/>
      <c r="ABN13" s="158"/>
      <c r="ABO13" s="158"/>
      <c r="ABP13" s="158"/>
      <c r="ABQ13" s="158"/>
      <c r="ABR13" s="158"/>
      <c r="ABS13" s="158"/>
      <c r="ABT13" s="158"/>
      <c r="ABU13" s="158"/>
      <c r="ABV13" s="158"/>
      <c r="ABW13" s="158"/>
      <c r="ABX13" s="158"/>
      <c r="ABY13" s="158"/>
      <c r="ABZ13" s="158"/>
      <c r="ACA13" s="158"/>
      <c r="ACB13" s="158"/>
      <c r="ACC13" s="158"/>
      <c r="ACD13" s="158"/>
      <c r="ACE13" s="158"/>
      <c r="ACF13" s="158"/>
      <c r="ACG13" s="158"/>
      <c r="ACH13" s="158"/>
      <c r="ACI13" s="158"/>
      <c r="ACJ13" s="158"/>
      <c r="ACK13" s="158"/>
      <c r="ACL13" s="158"/>
      <c r="ACM13" s="158"/>
      <c r="ACN13" s="158"/>
      <c r="ACO13" s="158"/>
      <c r="ACP13" s="158"/>
      <c r="ACQ13" s="158"/>
      <c r="ACR13" s="158"/>
      <c r="ACS13" s="158"/>
      <c r="ACT13" s="158"/>
      <c r="ACU13" s="158"/>
      <c r="ACV13" s="158"/>
      <c r="ACW13" s="158"/>
      <c r="ACX13" s="158"/>
      <c r="ACY13" s="158"/>
      <c r="ACZ13" s="158"/>
      <c r="ADA13" s="158"/>
      <c r="ADB13" s="158"/>
      <c r="ADC13" s="158"/>
      <c r="ADD13" s="158"/>
      <c r="ADE13" s="158"/>
      <c r="ADF13" s="158"/>
      <c r="ADG13" s="158"/>
      <c r="ADH13" s="158"/>
      <c r="ADI13" s="158"/>
      <c r="ADJ13" s="158"/>
      <c r="ADK13" s="158"/>
      <c r="ADL13" s="158"/>
      <c r="ADM13" s="158"/>
      <c r="ADN13" s="158"/>
      <c r="ADO13" s="158"/>
      <c r="ADP13" s="158"/>
      <c r="ADQ13" s="158"/>
      <c r="ADR13" s="158"/>
      <c r="ADS13" s="158"/>
      <c r="ADT13" s="158"/>
      <c r="ADU13" s="158"/>
      <c r="ADV13" s="158"/>
      <c r="ADW13" s="158"/>
      <c r="ADX13" s="158"/>
      <c r="ADY13" s="158"/>
      <c r="ADZ13" s="158"/>
      <c r="AEA13" s="158"/>
      <c r="AEB13" s="158"/>
      <c r="AEC13" s="158"/>
      <c r="AED13" s="158"/>
      <c r="AEE13" s="158"/>
      <c r="AEF13" s="158"/>
      <c r="AEG13" s="158"/>
      <c r="AEH13" s="158"/>
      <c r="AEI13" s="158"/>
      <c r="AEJ13" s="158"/>
      <c r="AEK13" s="158"/>
      <c r="AEL13" s="158"/>
      <c r="AEM13" s="158"/>
      <c r="AEN13" s="158"/>
      <c r="AEO13" s="158"/>
      <c r="AEP13" s="158"/>
      <c r="AEQ13" s="158"/>
      <c r="AER13" s="158"/>
      <c r="AES13" s="158"/>
      <c r="AET13" s="158"/>
      <c r="AEU13" s="158"/>
      <c r="AEV13" s="158"/>
      <c r="AEW13" s="158"/>
      <c r="AEX13" s="158"/>
      <c r="AEY13" s="158"/>
      <c r="AEZ13" s="158"/>
      <c r="AFA13" s="158"/>
      <c r="AFB13" s="158"/>
      <c r="AFC13" s="158"/>
      <c r="AFD13" s="158"/>
      <c r="AFE13" s="158"/>
      <c r="AFF13" s="158"/>
      <c r="AFG13" s="158"/>
      <c r="AFH13" s="158"/>
      <c r="AFI13" s="158"/>
      <c r="AFJ13" s="158"/>
      <c r="AFK13" s="158"/>
      <c r="AFL13" s="158"/>
      <c r="AFM13" s="158"/>
      <c r="AFN13" s="158"/>
      <c r="AFO13" s="158"/>
      <c r="AFP13" s="158"/>
      <c r="AFQ13" s="158"/>
      <c r="AFR13" s="158"/>
      <c r="AFS13" s="158"/>
      <c r="AFT13" s="158"/>
      <c r="AFU13" s="158"/>
      <c r="AFV13" s="158"/>
      <c r="AFW13" s="158"/>
      <c r="AFX13" s="158"/>
      <c r="AFY13" s="158"/>
      <c r="AFZ13" s="158"/>
      <c r="AGA13" s="158"/>
      <c r="AGB13" s="158"/>
      <c r="AGC13" s="158"/>
      <c r="AGD13" s="158"/>
      <c r="AGE13" s="158"/>
      <c r="AGF13" s="158"/>
      <c r="AGG13" s="158"/>
      <c r="AGH13" s="158"/>
      <c r="AGI13" s="158"/>
      <c r="AGJ13" s="158"/>
      <c r="AGK13" s="158"/>
      <c r="AGL13" s="158"/>
      <c r="AGM13" s="158"/>
      <c r="AGN13" s="158"/>
      <c r="AGO13" s="158"/>
      <c r="AGP13" s="158"/>
      <c r="AGQ13" s="158"/>
      <c r="AGR13" s="158"/>
      <c r="AGS13" s="158"/>
      <c r="AGT13" s="158"/>
      <c r="AGU13" s="158"/>
      <c r="AGV13" s="158"/>
      <c r="AGW13" s="158"/>
      <c r="AGX13" s="158"/>
      <c r="AGY13" s="158"/>
      <c r="AGZ13" s="158"/>
      <c r="AHA13" s="158"/>
      <c r="AHB13" s="158"/>
      <c r="AHC13" s="158"/>
      <c r="AHD13" s="158"/>
      <c r="AHE13" s="158"/>
      <c r="AHF13" s="158"/>
      <c r="AHG13" s="158"/>
      <c r="AHH13" s="158"/>
      <c r="AHI13" s="158"/>
      <c r="AHJ13" s="158"/>
      <c r="AHK13" s="158"/>
      <c r="AHL13" s="158"/>
      <c r="AHM13" s="158"/>
      <c r="AHN13" s="158"/>
      <c r="AHO13" s="158"/>
      <c r="AHP13" s="158"/>
      <c r="AHQ13" s="158"/>
      <c r="AHR13" s="158"/>
      <c r="AHS13" s="158"/>
      <c r="AHT13" s="158"/>
      <c r="AHU13" s="158"/>
      <c r="AHV13" s="158"/>
      <c r="AHW13" s="158"/>
      <c r="AHX13" s="158"/>
      <c r="AHY13" s="158"/>
      <c r="AHZ13" s="158"/>
      <c r="AIA13" s="158"/>
      <c r="AIB13" s="158"/>
      <c r="AIC13" s="158"/>
      <c r="AID13" s="158"/>
      <c r="AIE13" s="158"/>
      <c r="AIF13" s="158"/>
      <c r="AIG13" s="158"/>
      <c r="AIH13" s="158"/>
      <c r="AII13" s="158"/>
      <c r="AIJ13" s="158"/>
      <c r="AIK13" s="158"/>
      <c r="AIL13" s="158"/>
      <c r="AIM13" s="158"/>
      <c r="AIN13" s="158"/>
      <c r="AIO13" s="158"/>
      <c r="AIP13" s="158"/>
      <c r="AIQ13" s="158"/>
      <c r="AIR13" s="158"/>
      <c r="AIS13" s="158"/>
      <c r="AIT13" s="158"/>
      <c r="AIU13" s="158"/>
      <c r="AIV13" s="158"/>
      <c r="AIW13" s="158"/>
      <c r="AIX13" s="158"/>
      <c r="AIY13" s="158"/>
      <c r="AIZ13" s="158"/>
      <c r="AJA13" s="158"/>
      <c r="AJB13" s="158"/>
      <c r="AJC13" s="158"/>
      <c r="AJD13" s="158"/>
      <c r="AJE13" s="158"/>
      <c r="AJF13" s="158"/>
      <c r="AJG13" s="158"/>
      <c r="AJH13" s="158"/>
      <c r="AJI13" s="158"/>
      <c r="AJJ13" s="158"/>
      <c r="AJK13" s="158"/>
      <c r="AJL13" s="158"/>
      <c r="AJM13" s="158"/>
      <c r="AJN13" s="158"/>
      <c r="AJO13" s="158"/>
      <c r="AJP13" s="158"/>
      <c r="AJQ13" s="158"/>
      <c r="AJR13" s="158"/>
      <c r="AJS13" s="158"/>
      <c r="AJT13" s="158"/>
      <c r="AJU13" s="158"/>
      <c r="AJV13" s="158"/>
      <c r="AJW13" s="158"/>
      <c r="AJX13" s="158"/>
      <c r="AJY13" s="158"/>
      <c r="AJZ13" s="158"/>
      <c r="AKA13" s="158"/>
      <c r="AKB13" s="158"/>
      <c r="AKC13" s="158"/>
      <c r="AKD13" s="158"/>
      <c r="AKE13" s="158"/>
      <c r="AKF13" s="158"/>
      <c r="AKG13" s="158"/>
      <c r="AKH13" s="158"/>
      <c r="AKI13" s="158"/>
      <c r="AKJ13" s="158"/>
      <c r="AKK13" s="158"/>
      <c r="AKL13" s="158"/>
      <c r="AKM13" s="158"/>
      <c r="AKN13" s="158"/>
      <c r="AKO13" s="158"/>
      <c r="AKP13" s="158"/>
      <c r="AKQ13" s="158"/>
      <c r="AKR13" s="158"/>
      <c r="AKS13" s="158"/>
      <c r="AKT13" s="158"/>
      <c r="AKU13" s="158"/>
      <c r="AKV13" s="158"/>
      <c r="AKW13" s="158"/>
      <c r="AKX13" s="158"/>
      <c r="AKY13" s="158"/>
      <c r="AKZ13" s="158"/>
      <c r="ALA13" s="158"/>
      <c r="ALB13" s="158"/>
      <c r="ALC13" s="158"/>
      <c r="ALD13" s="158"/>
      <c r="ALE13" s="158"/>
      <c r="ALF13" s="158"/>
      <c r="ALG13" s="158"/>
      <c r="ALH13" s="158"/>
      <c r="ALI13" s="158"/>
      <c r="ALJ13" s="158"/>
      <c r="ALK13" s="158"/>
      <c r="ALL13" s="158"/>
      <c r="ALM13" s="158"/>
      <c r="ALN13" s="158"/>
      <c r="ALO13" s="158"/>
      <c r="ALP13" s="158"/>
      <c r="ALQ13" s="158"/>
      <c r="ALR13" s="158"/>
      <c r="ALS13" s="158"/>
      <c r="ALT13" s="158"/>
      <c r="ALU13" s="158"/>
      <c r="ALV13" s="158"/>
      <c r="ALW13" s="158"/>
      <c r="ALX13" s="158"/>
      <c r="ALY13" s="158"/>
      <c r="ALZ13" s="158"/>
      <c r="AMA13" s="158"/>
      <c r="AMB13" s="158"/>
      <c r="AMC13" s="158"/>
      <c r="AMD13" s="158"/>
      <c r="AME13" s="158"/>
      <c r="AMF13" s="158"/>
      <c r="AMG13" s="158"/>
      <c r="AMH13" s="158"/>
      <c r="AMI13" s="158"/>
      <c r="AMJ13" s="158"/>
      <c r="AMK13" s="158"/>
      <c r="AML13" s="158"/>
      <c r="AMM13" s="158"/>
      <c r="AMN13" s="158"/>
      <c r="AMO13" s="158"/>
      <c r="AMP13" s="158"/>
      <c r="AMQ13" s="158"/>
      <c r="AMR13" s="158"/>
      <c r="AMS13" s="158"/>
      <c r="AMT13" s="158"/>
      <c r="AMU13" s="158"/>
      <c r="AMV13" s="158"/>
      <c r="AMW13" s="158"/>
      <c r="AMX13" s="158"/>
      <c r="AMY13" s="158"/>
      <c r="AMZ13" s="158"/>
      <c r="ANA13" s="158"/>
      <c r="ANB13" s="158"/>
      <c r="ANC13" s="158"/>
      <c r="AND13" s="158"/>
      <c r="ANE13" s="158"/>
      <c r="ANF13" s="158"/>
      <c r="ANG13" s="158"/>
      <c r="ANH13" s="158"/>
      <c r="ANI13" s="158"/>
      <c r="ANJ13" s="158"/>
      <c r="ANK13" s="158"/>
      <c r="ANL13" s="158"/>
      <c r="ANM13" s="158"/>
      <c r="ANN13" s="158"/>
      <c r="ANO13" s="158"/>
      <c r="ANP13" s="158"/>
      <c r="ANQ13" s="158"/>
      <c r="ANR13" s="158"/>
      <c r="ANS13" s="158"/>
      <c r="ANT13" s="158"/>
      <c r="ANU13" s="158"/>
      <c r="ANV13" s="158"/>
      <c r="ANW13" s="158"/>
      <c r="ANX13" s="158"/>
      <c r="ANY13" s="158"/>
      <c r="ANZ13" s="158"/>
      <c r="AOA13" s="158"/>
      <c r="AOB13" s="158"/>
      <c r="AOC13" s="158"/>
      <c r="AOD13" s="158"/>
      <c r="AOE13" s="158"/>
      <c r="AOF13" s="158"/>
      <c r="AOG13" s="158"/>
      <c r="AOH13" s="158"/>
      <c r="AOI13" s="158"/>
      <c r="AOJ13" s="158"/>
      <c r="AOK13" s="158"/>
      <c r="AOL13" s="158"/>
      <c r="AOM13" s="158"/>
      <c r="AON13" s="158"/>
      <c r="AOO13" s="158"/>
      <c r="AOP13" s="158"/>
      <c r="AOQ13" s="158"/>
      <c r="AOR13" s="158"/>
      <c r="AOS13" s="158"/>
      <c r="AOT13" s="158"/>
      <c r="AOU13" s="158"/>
      <c r="AOV13" s="158"/>
      <c r="AOW13" s="158"/>
      <c r="AOX13" s="158"/>
      <c r="AOY13" s="158"/>
      <c r="AOZ13" s="158"/>
      <c r="APA13" s="158"/>
      <c r="APB13" s="158"/>
      <c r="APC13" s="158"/>
      <c r="APD13" s="158"/>
      <c r="APE13" s="158"/>
      <c r="APF13" s="158"/>
      <c r="APG13" s="158"/>
      <c r="APH13" s="158"/>
      <c r="API13" s="158"/>
      <c r="APJ13" s="158"/>
      <c r="APK13" s="158"/>
      <c r="APL13" s="158"/>
      <c r="APM13" s="158"/>
      <c r="APN13" s="158"/>
      <c r="APO13" s="158"/>
      <c r="APP13" s="158"/>
      <c r="APQ13" s="158"/>
      <c r="APR13" s="158"/>
      <c r="APS13" s="158"/>
      <c r="APT13" s="158"/>
      <c r="APU13" s="158"/>
      <c r="APV13" s="158"/>
      <c r="APW13" s="158"/>
      <c r="APX13" s="158"/>
      <c r="APY13" s="158"/>
      <c r="APZ13" s="158"/>
      <c r="AQA13" s="158"/>
      <c r="AQB13" s="158"/>
      <c r="AQC13" s="158"/>
      <c r="AQD13" s="158"/>
      <c r="AQE13" s="158"/>
      <c r="AQF13" s="158"/>
      <c r="AQG13" s="158"/>
      <c r="AQH13" s="158"/>
      <c r="AQI13" s="158"/>
      <c r="AQJ13" s="158"/>
      <c r="AQK13" s="158"/>
      <c r="AQL13" s="158"/>
      <c r="AQM13" s="158"/>
      <c r="AQN13" s="158"/>
      <c r="AQO13" s="158"/>
      <c r="AQP13" s="158"/>
      <c r="AQQ13" s="158"/>
      <c r="AQR13" s="158"/>
      <c r="AQS13" s="158"/>
      <c r="AQT13" s="158"/>
      <c r="AQU13" s="158"/>
      <c r="AQV13" s="158"/>
      <c r="AQW13" s="158"/>
      <c r="AQX13" s="158"/>
      <c r="AQY13" s="158"/>
      <c r="AQZ13" s="158"/>
      <c r="ARA13" s="158"/>
      <c r="ARB13" s="158"/>
      <c r="ARC13" s="158"/>
      <c r="ARD13" s="158"/>
      <c r="ARE13" s="158"/>
      <c r="ARF13" s="158"/>
      <c r="ARG13" s="158"/>
      <c r="ARH13" s="158"/>
      <c r="ARI13" s="158"/>
      <c r="ARJ13" s="158"/>
      <c r="ARK13" s="158"/>
      <c r="ARL13" s="158"/>
      <c r="ARM13" s="158"/>
      <c r="ARN13" s="158"/>
      <c r="ARO13" s="158"/>
      <c r="ARP13" s="158"/>
      <c r="ARQ13" s="158"/>
      <c r="ARR13" s="158"/>
      <c r="ARS13" s="158"/>
      <c r="ART13" s="158"/>
      <c r="ARU13" s="158"/>
      <c r="ARV13" s="158"/>
      <c r="ARW13" s="158"/>
      <c r="ARX13" s="158"/>
      <c r="ARY13" s="158"/>
      <c r="ARZ13" s="158"/>
      <c r="ASA13" s="158"/>
      <c r="ASB13" s="158"/>
      <c r="ASC13" s="158"/>
      <c r="ASD13" s="158"/>
      <c r="ASE13" s="158"/>
      <c r="ASF13" s="158"/>
      <c r="ASG13" s="158"/>
      <c r="ASH13" s="158"/>
      <c r="ASI13" s="158"/>
      <c r="ASJ13" s="158"/>
      <c r="ASK13" s="158"/>
      <c r="ASL13" s="158"/>
      <c r="ASM13" s="158"/>
      <c r="ASN13" s="158"/>
      <c r="ASO13" s="158"/>
      <c r="ASP13" s="158"/>
      <c r="ASQ13" s="158"/>
      <c r="ASR13" s="158"/>
      <c r="ASS13" s="158"/>
      <c r="AST13" s="158"/>
      <c r="ASU13" s="158"/>
      <c r="ASV13" s="158"/>
      <c r="ASW13" s="158"/>
      <c r="ASX13" s="158"/>
      <c r="ASY13" s="158"/>
      <c r="ASZ13" s="158"/>
      <c r="ATA13" s="158"/>
      <c r="ATB13" s="158"/>
      <c r="ATC13" s="158"/>
      <c r="ATD13" s="158"/>
      <c r="ATE13" s="158"/>
      <c r="ATF13" s="158"/>
      <c r="ATG13" s="158"/>
      <c r="ATH13" s="158"/>
      <c r="ATI13" s="158"/>
      <c r="ATJ13" s="158"/>
      <c r="ATK13" s="158"/>
      <c r="ATL13" s="158"/>
      <c r="ATM13" s="158"/>
      <c r="ATN13" s="158"/>
      <c r="ATO13" s="158"/>
      <c r="ATP13" s="158"/>
      <c r="ATQ13" s="158"/>
      <c r="ATR13" s="158"/>
      <c r="ATS13" s="158"/>
      <c r="ATT13" s="158"/>
      <c r="ATU13" s="158"/>
      <c r="ATV13" s="158"/>
      <c r="ATW13" s="158"/>
      <c r="ATX13" s="158"/>
      <c r="ATY13" s="158"/>
      <c r="ATZ13" s="158"/>
      <c r="AUA13" s="158"/>
      <c r="AUB13" s="158"/>
      <c r="AUC13" s="158"/>
      <c r="AUD13" s="158"/>
      <c r="AUE13" s="158"/>
      <c r="AUF13" s="158"/>
      <c r="AUG13" s="158"/>
      <c r="AUH13" s="158"/>
      <c r="AUI13" s="158"/>
      <c r="AUJ13" s="158"/>
      <c r="AUK13" s="158"/>
      <c r="AUL13" s="158"/>
      <c r="AUM13" s="158"/>
      <c r="AUN13" s="158"/>
      <c r="AUO13" s="158"/>
      <c r="AUP13" s="158"/>
      <c r="AUQ13" s="158"/>
      <c r="AUR13" s="158"/>
      <c r="AUS13" s="158"/>
      <c r="AUT13" s="158"/>
      <c r="AUU13" s="158"/>
      <c r="AUV13" s="158"/>
      <c r="AUW13" s="158"/>
      <c r="AUX13" s="158"/>
      <c r="AUY13" s="158"/>
      <c r="AUZ13" s="158"/>
      <c r="AVA13" s="158"/>
      <c r="AVB13" s="158"/>
      <c r="AVC13" s="158"/>
      <c r="AVD13" s="158"/>
      <c r="AVE13" s="158"/>
      <c r="AVF13" s="158"/>
      <c r="AVG13" s="158"/>
      <c r="AVH13" s="158"/>
      <c r="AVI13" s="158"/>
      <c r="AVJ13" s="158"/>
      <c r="AVK13" s="158"/>
      <c r="AVL13" s="158"/>
      <c r="AVM13" s="158"/>
      <c r="AVN13" s="158"/>
      <c r="AVO13" s="158"/>
      <c r="AVP13" s="158"/>
      <c r="AVQ13" s="158"/>
      <c r="AVR13" s="158"/>
      <c r="AVS13" s="158"/>
      <c r="AVT13" s="158"/>
      <c r="AVU13" s="158"/>
      <c r="AVV13" s="158"/>
      <c r="AVW13" s="158"/>
      <c r="AVX13" s="158"/>
      <c r="AVY13" s="158"/>
      <c r="AVZ13" s="158"/>
      <c r="AWA13" s="158"/>
      <c r="AWB13" s="158"/>
      <c r="AWC13" s="158"/>
      <c r="AWD13" s="158"/>
      <c r="AWE13" s="158"/>
      <c r="AWF13" s="158"/>
      <c r="AWG13" s="158"/>
      <c r="AWH13" s="158"/>
      <c r="AWI13" s="158"/>
      <c r="AWJ13" s="158"/>
      <c r="AWK13" s="158"/>
      <c r="AWL13" s="158"/>
      <c r="AWM13" s="158"/>
      <c r="AWN13" s="158"/>
      <c r="AWO13" s="158"/>
      <c r="AWP13" s="158"/>
      <c r="AWQ13" s="158"/>
      <c r="AWR13" s="158"/>
      <c r="AWS13" s="158"/>
      <c r="AWT13" s="158"/>
      <c r="AWU13" s="158"/>
      <c r="AWV13" s="158"/>
      <c r="AWW13" s="158"/>
      <c r="AWX13" s="158"/>
      <c r="AWY13" s="158"/>
      <c r="AWZ13" s="158"/>
      <c r="AXA13" s="158"/>
      <c r="AXB13" s="158"/>
      <c r="AXC13" s="158"/>
      <c r="AXD13" s="158"/>
      <c r="AXE13" s="158"/>
      <c r="AXF13" s="158"/>
      <c r="AXG13" s="158"/>
      <c r="AXH13" s="158"/>
      <c r="AXI13" s="158"/>
      <c r="AXJ13" s="158"/>
      <c r="AXK13" s="158"/>
      <c r="AXL13" s="158"/>
      <c r="AXM13" s="158"/>
      <c r="AXN13" s="158"/>
      <c r="AXO13" s="158"/>
      <c r="AXP13" s="158"/>
      <c r="AXQ13" s="158"/>
      <c r="AXR13" s="158"/>
      <c r="AXS13" s="158"/>
      <c r="AXT13" s="158"/>
      <c r="AXU13" s="158"/>
      <c r="AXV13" s="158"/>
      <c r="AXW13" s="158"/>
      <c r="AXX13" s="158"/>
      <c r="AXY13" s="158"/>
      <c r="AXZ13" s="158"/>
      <c r="AYA13" s="158"/>
      <c r="AYB13" s="158"/>
      <c r="AYC13" s="158"/>
      <c r="AYD13" s="158"/>
      <c r="AYE13" s="158"/>
      <c r="AYF13" s="158"/>
      <c r="AYG13" s="158"/>
      <c r="AYH13" s="158"/>
      <c r="AYI13" s="158"/>
      <c r="AYJ13" s="158"/>
      <c r="AYK13" s="158"/>
      <c r="AYL13" s="158"/>
      <c r="AYM13" s="158"/>
      <c r="AYN13" s="158"/>
      <c r="AYO13" s="158"/>
      <c r="AYP13" s="158"/>
      <c r="AYQ13" s="158"/>
      <c r="AYR13" s="158"/>
      <c r="AYS13" s="158"/>
      <c r="AYT13" s="158"/>
      <c r="AYU13" s="158"/>
      <c r="AYV13" s="158"/>
      <c r="AYW13" s="158"/>
      <c r="AYX13" s="158"/>
      <c r="AYY13" s="158"/>
      <c r="AYZ13" s="158"/>
      <c r="AZA13" s="158"/>
      <c r="AZB13" s="158"/>
      <c r="AZC13" s="158"/>
      <c r="AZD13" s="158"/>
      <c r="AZE13" s="158"/>
      <c r="AZF13" s="158"/>
      <c r="AZG13" s="158"/>
      <c r="AZH13" s="158"/>
      <c r="AZI13" s="158"/>
      <c r="AZJ13" s="158"/>
      <c r="AZK13" s="158"/>
      <c r="AZL13" s="158"/>
      <c r="AZM13" s="158"/>
      <c r="AZN13" s="158"/>
      <c r="AZO13" s="158"/>
      <c r="AZP13" s="158"/>
      <c r="AZQ13" s="158"/>
      <c r="AZR13" s="158"/>
      <c r="AZS13" s="158"/>
      <c r="AZT13" s="158"/>
      <c r="AZU13" s="158"/>
      <c r="AZV13" s="158"/>
      <c r="AZW13" s="158"/>
      <c r="AZX13" s="158"/>
      <c r="AZY13" s="158"/>
      <c r="AZZ13" s="158"/>
      <c r="BAA13" s="158"/>
      <c r="BAB13" s="158"/>
      <c r="BAC13" s="158"/>
      <c r="BAD13" s="158"/>
      <c r="BAE13" s="158"/>
      <c r="BAF13" s="158"/>
      <c r="BAG13" s="158"/>
      <c r="BAH13" s="158"/>
      <c r="BAI13" s="158"/>
      <c r="BAJ13" s="158"/>
      <c r="BAK13" s="158"/>
      <c r="BAL13" s="158"/>
      <c r="BAM13" s="158"/>
      <c r="BAN13" s="158"/>
      <c r="BAO13" s="158"/>
      <c r="BAP13" s="158"/>
      <c r="BAQ13" s="158"/>
      <c r="BAR13" s="158"/>
      <c r="BAS13" s="158"/>
      <c r="BAT13" s="158"/>
      <c r="BAU13" s="158"/>
      <c r="BAV13" s="158"/>
      <c r="BAW13" s="158"/>
      <c r="BAX13" s="158"/>
      <c r="BAY13" s="158"/>
      <c r="BAZ13" s="158"/>
      <c r="BBA13" s="158"/>
      <c r="BBB13" s="158"/>
      <c r="BBC13" s="158"/>
      <c r="BBD13" s="158"/>
      <c r="BBE13" s="158"/>
      <c r="BBF13" s="158"/>
      <c r="BBG13" s="158"/>
      <c r="BBH13" s="158"/>
      <c r="BBI13" s="158"/>
      <c r="BBJ13" s="158"/>
      <c r="BBK13" s="158"/>
      <c r="BBL13" s="158"/>
      <c r="BBM13" s="158"/>
      <c r="BBN13" s="158"/>
      <c r="BBO13" s="158"/>
      <c r="BBP13" s="158"/>
      <c r="BBQ13" s="158"/>
      <c r="BBR13" s="158"/>
      <c r="BBS13" s="158"/>
      <c r="BBT13" s="158"/>
      <c r="BBU13" s="158"/>
      <c r="BBV13" s="158"/>
      <c r="BBW13" s="158"/>
      <c r="BBX13" s="158"/>
      <c r="BBY13" s="158"/>
      <c r="BBZ13" s="158"/>
      <c r="BCA13" s="158"/>
      <c r="BCB13" s="158"/>
      <c r="BCC13" s="158"/>
      <c r="BCD13" s="158"/>
      <c r="BCE13" s="158"/>
      <c r="BCF13" s="158"/>
      <c r="BCG13" s="158"/>
      <c r="BCH13" s="158"/>
      <c r="BCI13" s="158"/>
      <c r="BCJ13" s="158"/>
      <c r="BCK13" s="158"/>
      <c r="BCL13" s="158"/>
      <c r="BCM13" s="158"/>
      <c r="BCN13" s="158"/>
      <c r="BCO13" s="158"/>
      <c r="BCP13" s="158"/>
      <c r="BCQ13" s="158"/>
      <c r="BCR13" s="158"/>
      <c r="BCS13" s="158"/>
      <c r="BCT13" s="158"/>
      <c r="BCU13" s="158"/>
      <c r="BCV13" s="158"/>
      <c r="BCW13" s="158"/>
      <c r="BCX13" s="158"/>
      <c r="BCY13" s="158"/>
      <c r="BCZ13" s="158"/>
      <c r="BDA13" s="158"/>
      <c r="BDB13" s="158"/>
      <c r="BDC13" s="158"/>
      <c r="BDD13" s="158"/>
      <c r="BDE13" s="158"/>
      <c r="BDF13" s="158"/>
      <c r="BDG13" s="158"/>
      <c r="BDH13" s="158"/>
      <c r="BDI13" s="158"/>
      <c r="BDJ13" s="158"/>
      <c r="BDK13" s="158"/>
      <c r="BDL13" s="158"/>
      <c r="BDM13" s="158"/>
      <c r="BDN13" s="158"/>
      <c r="BDO13" s="158"/>
      <c r="BDP13" s="158"/>
      <c r="BDQ13" s="158"/>
      <c r="BDR13" s="158"/>
      <c r="BDS13" s="158"/>
      <c r="BDT13" s="158"/>
      <c r="BDU13" s="158"/>
      <c r="BDV13" s="158"/>
      <c r="BDW13" s="158"/>
      <c r="BDX13" s="158"/>
      <c r="BDY13" s="158"/>
      <c r="BDZ13" s="158"/>
      <c r="BEA13" s="158"/>
      <c r="BEB13" s="158"/>
      <c r="BEC13" s="158"/>
      <c r="BED13" s="158"/>
      <c r="BEE13" s="158"/>
      <c r="BEF13" s="158"/>
      <c r="BEG13" s="158"/>
      <c r="BEH13" s="158"/>
      <c r="BEI13" s="158"/>
      <c r="BEJ13" s="158"/>
      <c r="BEK13" s="158"/>
      <c r="BEL13" s="158"/>
      <c r="BEM13" s="158"/>
      <c r="BEN13" s="158"/>
      <c r="BEO13" s="158"/>
      <c r="BEP13" s="158"/>
      <c r="BEQ13" s="158"/>
      <c r="BER13" s="158"/>
      <c r="BES13" s="158"/>
      <c r="BET13" s="158"/>
      <c r="BEU13" s="158"/>
      <c r="BEV13" s="158"/>
      <c r="BEW13" s="158"/>
      <c r="BEX13" s="158"/>
      <c r="BEY13" s="158"/>
      <c r="BEZ13" s="158"/>
      <c r="BFA13" s="158"/>
      <c r="BFB13" s="158"/>
      <c r="BFC13" s="158"/>
      <c r="BFD13" s="158"/>
      <c r="BFE13" s="158"/>
      <c r="BFF13" s="158"/>
      <c r="BFG13" s="158"/>
      <c r="BFH13" s="158"/>
      <c r="BFI13" s="158"/>
      <c r="BFJ13" s="158"/>
      <c r="BFK13" s="158"/>
      <c r="BFL13" s="158"/>
      <c r="BFM13" s="158"/>
      <c r="BFN13" s="158"/>
      <c r="BFO13" s="158"/>
      <c r="BFP13" s="158"/>
      <c r="BFQ13" s="158"/>
      <c r="BFR13" s="158"/>
      <c r="BFS13" s="158"/>
      <c r="BFT13" s="158"/>
      <c r="BFU13" s="158"/>
      <c r="BFV13" s="158"/>
      <c r="BFW13" s="158"/>
      <c r="BFX13" s="158"/>
      <c r="BFY13" s="158"/>
      <c r="BFZ13" s="158"/>
      <c r="BGA13" s="158"/>
      <c r="BGB13" s="158"/>
      <c r="BGC13" s="158"/>
      <c r="BGD13" s="158"/>
      <c r="BGE13" s="158"/>
      <c r="BGF13" s="158"/>
      <c r="BGG13" s="158"/>
      <c r="BGH13" s="158"/>
      <c r="BGI13" s="158"/>
      <c r="BGJ13" s="158"/>
      <c r="BGK13" s="158"/>
      <c r="BGL13" s="158"/>
      <c r="BGM13" s="158"/>
      <c r="BGN13" s="158"/>
      <c r="BGO13" s="158"/>
      <c r="BGP13" s="158"/>
      <c r="BGQ13" s="158"/>
      <c r="BGR13" s="158"/>
      <c r="BGS13" s="158"/>
      <c r="BGT13" s="158"/>
      <c r="BGU13" s="158"/>
      <c r="BGV13" s="158"/>
      <c r="BGW13" s="158"/>
      <c r="BGX13" s="158"/>
      <c r="BGY13" s="158"/>
      <c r="BGZ13" s="158"/>
      <c r="BHA13" s="158"/>
      <c r="BHB13" s="158"/>
      <c r="BHC13" s="158"/>
      <c r="BHD13" s="158"/>
      <c r="BHE13" s="158"/>
      <c r="BHF13" s="158"/>
      <c r="BHG13" s="158"/>
      <c r="BHH13" s="158"/>
      <c r="BHI13" s="158"/>
      <c r="BHJ13" s="158"/>
      <c r="BHK13" s="158"/>
      <c r="BHL13" s="158"/>
      <c r="BHM13" s="158"/>
      <c r="BHN13" s="158"/>
      <c r="BHO13" s="158"/>
      <c r="BHP13" s="158"/>
      <c r="BHQ13" s="158"/>
      <c r="BHR13" s="158"/>
      <c r="BHS13" s="158"/>
      <c r="BHT13" s="158"/>
      <c r="BHU13" s="158"/>
      <c r="BHV13" s="158"/>
      <c r="BHW13" s="158"/>
      <c r="BHX13" s="158"/>
      <c r="BHY13" s="158"/>
      <c r="BHZ13" s="158"/>
      <c r="BIA13" s="158"/>
      <c r="BIB13" s="158"/>
      <c r="BIC13" s="158"/>
      <c r="BID13" s="158"/>
      <c r="BIE13" s="158"/>
      <c r="BIF13" s="158"/>
      <c r="BIG13" s="158"/>
      <c r="BIH13" s="158"/>
      <c r="BII13" s="158"/>
      <c r="BIJ13" s="158"/>
      <c r="BIK13" s="158"/>
      <c r="BIL13" s="158"/>
      <c r="BIM13" s="158"/>
      <c r="BIN13" s="158"/>
      <c r="BIO13" s="158"/>
      <c r="BIP13" s="158"/>
      <c r="BIQ13" s="158"/>
      <c r="BIR13" s="158"/>
      <c r="BIS13" s="158"/>
      <c r="BIT13" s="158"/>
      <c r="BIU13" s="158"/>
      <c r="BIV13" s="158"/>
      <c r="BIW13" s="158"/>
      <c r="BIX13" s="158"/>
      <c r="BIY13" s="158"/>
      <c r="BIZ13" s="158"/>
      <c r="BJA13" s="158"/>
      <c r="BJB13" s="158"/>
      <c r="BJC13" s="158"/>
      <c r="BJD13" s="158"/>
      <c r="BJE13" s="158"/>
      <c r="BJF13" s="158"/>
      <c r="BJG13" s="158"/>
      <c r="BJH13" s="158"/>
      <c r="BJI13" s="158"/>
      <c r="BJJ13" s="158"/>
      <c r="BJK13" s="158"/>
      <c r="BJL13" s="158"/>
      <c r="BJM13" s="158"/>
      <c r="BJN13" s="158"/>
      <c r="BJO13" s="158"/>
      <c r="BJP13" s="158"/>
      <c r="BJQ13" s="158"/>
      <c r="BJR13" s="158"/>
      <c r="BJS13" s="158"/>
      <c r="BJT13" s="158"/>
      <c r="BJU13" s="158"/>
      <c r="BJV13" s="158"/>
      <c r="BJW13" s="158"/>
      <c r="BJX13" s="158"/>
      <c r="BJY13" s="158"/>
      <c r="BJZ13" s="158"/>
      <c r="BKA13" s="158"/>
      <c r="BKB13" s="158"/>
      <c r="BKC13" s="158"/>
      <c r="BKD13" s="158"/>
      <c r="BKE13" s="158"/>
      <c r="BKF13" s="158"/>
      <c r="BKG13" s="158"/>
      <c r="BKH13" s="158"/>
      <c r="BKI13" s="158"/>
      <c r="BKJ13" s="158"/>
      <c r="BKK13" s="158"/>
      <c r="BKL13" s="158"/>
      <c r="BKM13" s="158"/>
      <c r="BKN13" s="158"/>
      <c r="BKO13" s="158"/>
      <c r="BKP13" s="158"/>
      <c r="BKQ13" s="158"/>
      <c r="BKR13" s="158"/>
      <c r="BKS13" s="158"/>
      <c r="BKT13" s="158"/>
      <c r="BKU13" s="158"/>
      <c r="BKV13" s="158"/>
      <c r="BKW13" s="158"/>
      <c r="BKX13" s="158"/>
      <c r="BKY13" s="158"/>
      <c r="BKZ13" s="158"/>
      <c r="BLA13" s="158"/>
      <c r="BLB13" s="158"/>
      <c r="BLC13" s="158"/>
      <c r="BLD13" s="158"/>
      <c r="BLE13" s="158"/>
      <c r="BLF13" s="158"/>
      <c r="BLG13" s="158"/>
      <c r="BLH13" s="158"/>
      <c r="BLI13" s="158"/>
      <c r="BLJ13" s="158"/>
      <c r="BLK13" s="158"/>
      <c r="BLL13" s="158"/>
      <c r="BLM13" s="158"/>
      <c r="BLN13" s="158"/>
      <c r="BLO13" s="158"/>
      <c r="BLP13" s="158"/>
      <c r="BLQ13" s="158"/>
      <c r="BLR13" s="158"/>
      <c r="BLS13" s="158"/>
      <c r="BLT13" s="158"/>
      <c r="BLU13" s="158"/>
      <c r="BLV13" s="158"/>
      <c r="BLW13" s="158"/>
      <c r="BLX13" s="158"/>
      <c r="BLY13" s="158"/>
      <c r="BLZ13" s="158"/>
      <c r="BMA13" s="158"/>
      <c r="BMB13" s="158"/>
      <c r="BMC13" s="158"/>
      <c r="BMD13" s="158"/>
      <c r="BME13" s="158"/>
      <c r="BMF13" s="158"/>
      <c r="BMG13" s="158"/>
      <c r="BMH13" s="158"/>
      <c r="BMI13" s="158"/>
      <c r="BMJ13" s="158"/>
      <c r="BMK13" s="158"/>
      <c r="BML13" s="158"/>
      <c r="BMM13" s="158"/>
      <c r="BMN13" s="158"/>
      <c r="BMO13" s="158"/>
      <c r="BMP13" s="158"/>
      <c r="BMQ13" s="158"/>
      <c r="BMR13" s="158"/>
      <c r="BMS13" s="158"/>
      <c r="BMT13" s="158"/>
      <c r="BMU13" s="158"/>
      <c r="BMV13" s="158"/>
      <c r="BMW13" s="158"/>
      <c r="BMX13" s="158"/>
      <c r="BMY13" s="158"/>
      <c r="BMZ13" s="158"/>
      <c r="BNA13" s="158"/>
      <c r="BNB13" s="158"/>
      <c r="BNC13" s="158"/>
      <c r="BND13" s="158"/>
      <c r="BNE13" s="158"/>
      <c r="BNF13" s="158"/>
      <c r="BNG13" s="158"/>
      <c r="BNH13" s="158"/>
      <c r="BNI13" s="158"/>
      <c r="BNJ13" s="158"/>
      <c r="BNK13" s="158"/>
      <c r="BNL13" s="158"/>
      <c r="BNM13" s="158"/>
      <c r="BNN13" s="158"/>
      <c r="BNO13" s="158"/>
      <c r="BNP13" s="158"/>
      <c r="BNQ13" s="158"/>
      <c r="BNR13" s="158"/>
      <c r="BNS13" s="158"/>
      <c r="BNT13" s="158"/>
      <c r="BNU13" s="158"/>
      <c r="BNV13" s="158"/>
      <c r="BNW13" s="158"/>
      <c r="BNX13" s="158"/>
      <c r="BNY13" s="158"/>
      <c r="BNZ13" s="158"/>
      <c r="BOA13" s="158"/>
      <c r="BOB13" s="158"/>
      <c r="BOC13" s="158"/>
      <c r="BOD13" s="158"/>
      <c r="BOE13" s="158"/>
      <c r="BOF13" s="158"/>
      <c r="BOG13" s="158"/>
      <c r="BOH13" s="158"/>
      <c r="BOI13" s="158"/>
      <c r="BOJ13" s="158"/>
      <c r="BOK13" s="158"/>
      <c r="BOL13" s="158"/>
      <c r="BOM13" s="158"/>
      <c r="BON13" s="158"/>
      <c r="BOO13" s="158"/>
      <c r="BOP13" s="158"/>
      <c r="BOQ13" s="158"/>
      <c r="BOR13" s="158"/>
      <c r="BOS13" s="158"/>
      <c r="BOT13" s="158"/>
      <c r="BOU13" s="158"/>
      <c r="BOV13" s="158"/>
      <c r="BOW13" s="158"/>
      <c r="BOX13" s="158"/>
      <c r="BOY13" s="158"/>
      <c r="BOZ13" s="158"/>
      <c r="BPA13" s="158"/>
      <c r="BPB13" s="158"/>
      <c r="BPC13" s="158"/>
      <c r="BPD13" s="158"/>
      <c r="BPE13" s="158"/>
      <c r="BPF13" s="158"/>
      <c r="BPG13" s="158"/>
      <c r="BPH13" s="158"/>
      <c r="BPI13" s="158"/>
      <c r="BPJ13" s="158"/>
      <c r="BPK13" s="158"/>
      <c r="BPL13" s="158"/>
      <c r="BPM13" s="158"/>
      <c r="BPN13" s="158"/>
      <c r="BPO13" s="158"/>
      <c r="BPP13" s="158"/>
      <c r="BPQ13" s="158"/>
      <c r="BPR13" s="158"/>
      <c r="BPS13" s="158"/>
      <c r="BPT13" s="158"/>
      <c r="BPU13" s="158"/>
      <c r="BPV13" s="158"/>
      <c r="BPW13" s="158"/>
      <c r="BPX13" s="158"/>
      <c r="BPY13" s="158"/>
      <c r="BPZ13" s="158"/>
      <c r="BQA13" s="158"/>
      <c r="BQB13" s="158"/>
      <c r="BQC13" s="158"/>
      <c r="BQD13" s="158"/>
      <c r="BQE13" s="158"/>
      <c r="BQF13" s="158"/>
      <c r="BQG13" s="158"/>
      <c r="BQH13" s="158"/>
      <c r="BQI13" s="158"/>
      <c r="BQJ13" s="158"/>
      <c r="BQK13" s="158"/>
      <c r="BQL13" s="158"/>
      <c r="BQM13" s="158"/>
      <c r="BQN13" s="158"/>
      <c r="BQO13" s="158"/>
      <c r="BQP13" s="158"/>
      <c r="BQQ13" s="158"/>
      <c r="BQR13" s="158"/>
      <c r="BQS13" s="158"/>
      <c r="BQT13" s="158"/>
      <c r="BQU13" s="158"/>
      <c r="BQV13" s="158"/>
      <c r="BQW13" s="158"/>
      <c r="BQX13" s="158"/>
      <c r="BQY13" s="158"/>
      <c r="BQZ13" s="158"/>
      <c r="BRA13" s="158"/>
      <c r="BRB13" s="158"/>
      <c r="BRC13" s="158"/>
      <c r="BRD13" s="158"/>
      <c r="BRE13" s="158"/>
      <c r="BRF13" s="158"/>
      <c r="BRG13" s="158"/>
      <c r="BRH13" s="158"/>
      <c r="BRI13" s="158"/>
      <c r="BRJ13" s="158"/>
      <c r="BRK13" s="158"/>
      <c r="BRL13" s="158"/>
      <c r="BRM13" s="158"/>
      <c r="BRN13" s="158"/>
      <c r="BRO13" s="158"/>
      <c r="BRP13" s="158"/>
      <c r="BRQ13" s="158"/>
      <c r="BRR13" s="158"/>
      <c r="BRS13" s="158"/>
      <c r="BRT13" s="158"/>
      <c r="BRU13" s="158"/>
      <c r="BRV13" s="158"/>
      <c r="BRW13" s="158"/>
      <c r="BRX13" s="158"/>
      <c r="BRY13" s="158"/>
      <c r="BRZ13" s="158"/>
      <c r="BSA13" s="158"/>
      <c r="BSB13" s="158"/>
      <c r="BSC13" s="158"/>
      <c r="BSD13" s="158"/>
      <c r="BSE13" s="158"/>
      <c r="BSF13" s="158"/>
      <c r="BSG13" s="158"/>
      <c r="BSH13" s="158"/>
      <c r="BSI13" s="158"/>
      <c r="BSJ13" s="158"/>
      <c r="BSK13" s="158"/>
      <c r="BSL13" s="158"/>
      <c r="BSM13" s="158"/>
      <c r="BSN13" s="158"/>
      <c r="BSO13" s="158"/>
      <c r="BSP13" s="158"/>
      <c r="BSQ13" s="158"/>
      <c r="BSR13" s="158"/>
      <c r="BSS13" s="158"/>
      <c r="BST13" s="158"/>
      <c r="BSU13" s="158"/>
      <c r="BSV13" s="158"/>
      <c r="BSW13" s="158"/>
      <c r="BSX13" s="158"/>
      <c r="BSY13" s="158"/>
      <c r="BSZ13" s="158"/>
      <c r="BTA13" s="158"/>
      <c r="BTB13" s="158"/>
      <c r="BTC13" s="158"/>
      <c r="BTD13" s="158"/>
      <c r="BTE13" s="158"/>
      <c r="BTF13" s="158"/>
      <c r="BTG13" s="158"/>
      <c r="BTH13" s="158"/>
      <c r="BTI13" s="158"/>
      <c r="BTJ13" s="158"/>
      <c r="BTK13" s="158"/>
      <c r="BTL13" s="158"/>
      <c r="BTM13" s="158"/>
      <c r="BTN13" s="158"/>
      <c r="BTO13" s="158"/>
      <c r="BTP13" s="158"/>
      <c r="BTQ13" s="158"/>
      <c r="BTR13" s="158"/>
      <c r="BTS13" s="158"/>
      <c r="BTT13" s="158"/>
      <c r="BTU13" s="158"/>
      <c r="BTV13" s="158"/>
      <c r="BTW13" s="158"/>
      <c r="BTX13" s="158"/>
      <c r="BTY13" s="158"/>
      <c r="BTZ13" s="158"/>
      <c r="BUA13" s="158"/>
      <c r="BUB13" s="158"/>
      <c r="BUC13" s="158"/>
      <c r="BUD13" s="158"/>
      <c r="BUE13" s="158"/>
      <c r="BUF13" s="158"/>
      <c r="BUG13" s="158"/>
      <c r="BUH13" s="158"/>
      <c r="BUI13" s="158"/>
      <c r="BUJ13" s="158"/>
      <c r="BUK13" s="158"/>
      <c r="BUL13" s="158"/>
      <c r="BUM13" s="158"/>
      <c r="BUN13" s="158"/>
      <c r="BUO13" s="158"/>
      <c r="BUP13" s="158"/>
      <c r="BUQ13" s="158"/>
      <c r="BUR13" s="158"/>
      <c r="BUS13" s="158"/>
      <c r="BUT13" s="158"/>
      <c r="BUU13" s="158"/>
      <c r="BUV13" s="158"/>
      <c r="BUW13" s="158"/>
      <c r="BUX13" s="158"/>
      <c r="BUY13" s="158"/>
      <c r="BUZ13" s="158"/>
      <c r="BVA13" s="158"/>
      <c r="BVB13" s="158"/>
      <c r="BVC13" s="158"/>
      <c r="BVD13" s="158"/>
      <c r="BVE13" s="158"/>
      <c r="BVF13" s="158"/>
      <c r="BVG13" s="158"/>
      <c r="BVH13" s="158"/>
      <c r="BVI13" s="158"/>
      <c r="BVJ13" s="158"/>
      <c r="BVK13" s="158"/>
      <c r="BVL13" s="158"/>
      <c r="BVM13" s="158"/>
      <c r="BVN13" s="158"/>
      <c r="BVO13" s="158"/>
      <c r="BVP13" s="158"/>
      <c r="BVQ13" s="158"/>
      <c r="BVR13" s="158"/>
      <c r="BVS13" s="158"/>
      <c r="BVT13" s="158"/>
      <c r="BVU13" s="158"/>
      <c r="BVV13" s="158"/>
      <c r="BVW13" s="158"/>
      <c r="BVX13" s="158"/>
      <c r="BVY13" s="158"/>
      <c r="BVZ13" s="158"/>
      <c r="BWA13" s="158"/>
      <c r="BWB13" s="158"/>
      <c r="BWC13" s="158"/>
      <c r="BWD13" s="158"/>
      <c r="BWE13" s="158"/>
      <c r="BWF13" s="158"/>
      <c r="BWG13" s="158"/>
      <c r="BWH13" s="158"/>
      <c r="BWI13" s="158"/>
      <c r="BWJ13" s="158"/>
      <c r="BWK13" s="158"/>
      <c r="BWL13" s="158"/>
      <c r="BWM13" s="158"/>
      <c r="BWN13" s="158"/>
      <c r="BWO13" s="158"/>
      <c r="BWP13" s="158"/>
      <c r="BWQ13" s="158"/>
      <c r="BWR13" s="158"/>
      <c r="BWS13" s="158"/>
      <c r="BWT13" s="158"/>
      <c r="BWU13" s="158"/>
      <c r="BWV13" s="158"/>
      <c r="BWW13" s="158"/>
      <c r="BWX13" s="158"/>
      <c r="BWY13" s="158"/>
      <c r="BWZ13" s="158"/>
      <c r="BXA13" s="158"/>
      <c r="BXB13" s="158"/>
      <c r="BXC13" s="158"/>
      <c r="BXD13" s="158"/>
      <c r="BXE13" s="158"/>
      <c r="BXF13" s="158"/>
      <c r="BXG13" s="158"/>
      <c r="BXH13" s="158"/>
      <c r="BXI13" s="158"/>
      <c r="BXJ13" s="158"/>
      <c r="BXK13" s="158"/>
      <c r="BXL13" s="158"/>
      <c r="BXM13" s="158"/>
      <c r="BXN13" s="158"/>
      <c r="BXO13" s="158"/>
      <c r="BXP13" s="158"/>
      <c r="BXQ13" s="158"/>
      <c r="BXR13" s="158"/>
      <c r="BXS13" s="158"/>
      <c r="BXT13" s="158"/>
      <c r="BXU13" s="158"/>
      <c r="BXV13" s="158"/>
      <c r="BXW13" s="158"/>
      <c r="BXX13" s="158"/>
      <c r="BXY13" s="158"/>
      <c r="BXZ13" s="158"/>
      <c r="BYA13" s="158"/>
      <c r="BYB13" s="158"/>
      <c r="BYC13" s="158"/>
      <c r="BYD13" s="158"/>
      <c r="BYE13" s="158"/>
      <c r="BYF13" s="158"/>
      <c r="BYG13" s="158"/>
      <c r="BYH13" s="158"/>
      <c r="BYI13" s="158"/>
      <c r="BYJ13" s="158"/>
      <c r="BYK13" s="158"/>
      <c r="BYL13" s="158"/>
      <c r="BYM13" s="158"/>
      <c r="BYN13" s="158"/>
      <c r="BYO13" s="158"/>
      <c r="BYP13" s="158"/>
      <c r="BYQ13" s="158"/>
      <c r="BYR13" s="158"/>
      <c r="BYS13" s="158"/>
      <c r="BYT13" s="158"/>
      <c r="BYU13" s="158"/>
      <c r="BYV13" s="158"/>
      <c r="BYW13" s="158"/>
      <c r="BYX13" s="158"/>
      <c r="BYY13" s="158"/>
      <c r="BYZ13" s="158"/>
      <c r="BZA13" s="158"/>
      <c r="BZB13" s="158"/>
      <c r="BZC13" s="158"/>
      <c r="BZD13" s="158"/>
      <c r="BZE13" s="158"/>
      <c r="BZF13" s="158"/>
      <c r="BZG13" s="158"/>
      <c r="BZH13" s="158"/>
      <c r="BZI13" s="158"/>
      <c r="BZJ13" s="158"/>
      <c r="BZK13" s="158"/>
      <c r="BZL13" s="158"/>
      <c r="BZM13" s="158"/>
      <c r="BZN13" s="158"/>
      <c r="BZO13" s="158"/>
      <c r="BZP13" s="158"/>
      <c r="BZQ13" s="158"/>
      <c r="BZR13" s="158"/>
      <c r="BZS13" s="158"/>
      <c r="BZT13" s="158"/>
      <c r="BZU13" s="158"/>
      <c r="BZV13" s="158"/>
      <c r="BZW13" s="158"/>
      <c r="BZX13" s="158"/>
      <c r="BZY13" s="158"/>
      <c r="BZZ13" s="158"/>
      <c r="CAA13" s="158"/>
      <c r="CAB13" s="158"/>
      <c r="CAC13" s="158"/>
      <c r="CAD13" s="158"/>
      <c r="CAE13" s="158"/>
      <c r="CAF13" s="158"/>
      <c r="CAG13" s="158"/>
      <c r="CAH13" s="158"/>
      <c r="CAI13" s="158"/>
      <c r="CAJ13" s="158"/>
      <c r="CAK13" s="158"/>
      <c r="CAL13" s="158"/>
      <c r="CAM13" s="158"/>
      <c r="CAN13" s="158"/>
      <c r="CAO13" s="158"/>
      <c r="CAP13" s="158"/>
      <c r="CAQ13" s="158"/>
      <c r="CAR13" s="158"/>
      <c r="CAS13" s="158"/>
      <c r="CAT13" s="158"/>
      <c r="CAU13" s="158"/>
      <c r="CAV13" s="158"/>
      <c r="CAW13" s="158"/>
      <c r="CAX13" s="158"/>
      <c r="CAY13" s="158"/>
      <c r="CAZ13" s="158"/>
      <c r="CBA13" s="158"/>
      <c r="CBB13" s="158"/>
      <c r="CBC13" s="158"/>
      <c r="CBD13" s="158"/>
      <c r="CBE13" s="158"/>
      <c r="CBF13" s="158"/>
      <c r="CBG13" s="158"/>
      <c r="CBH13" s="158"/>
      <c r="CBI13" s="158"/>
      <c r="CBJ13" s="158"/>
      <c r="CBK13" s="158"/>
      <c r="CBL13" s="158"/>
      <c r="CBM13" s="158"/>
      <c r="CBN13" s="158"/>
      <c r="CBO13" s="158"/>
      <c r="CBP13" s="158"/>
      <c r="CBQ13" s="158"/>
      <c r="CBR13" s="158"/>
      <c r="CBS13" s="158"/>
      <c r="CBT13" s="158"/>
      <c r="CBU13" s="158"/>
      <c r="CBV13" s="158"/>
      <c r="CBW13" s="158"/>
      <c r="CBX13" s="158"/>
      <c r="CBY13" s="158"/>
      <c r="CBZ13" s="158"/>
      <c r="CCA13" s="158"/>
      <c r="CCB13" s="158"/>
      <c r="CCC13" s="158"/>
      <c r="CCD13" s="158"/>
      <c r="CCE13" s="158"/>
      <c r="CCF13" s="158"/>
      <c r="CCG13" s="158"/>
      <c r="CCH13" s="158"/>
      <c r="CCI13" s="158"/>
      <c r="CCJ13" s="158"/>
      <c r="CCK13" s="158"/>
      <c r="CCL13" s="158"/>
      <c r="CCM13" s="158"/>
      <c r="CCN13" s="158"/>
      <c r="CCO13" s="158"/>
      <c r="CCP13" s="158"/>
      <c r="CCQ13" s="158"/>
      <c r="CCR13" s="158"/>
      <c r="CCS13" s="158"/>
      <c r="CCT13" s="158"/>
      <c r="CCU13" s="158"/>
      <c r="CCV13" s="158"/>
      <c r="CCW13" s="158"/>
      <c r="CCX13" s="158"/>
      <c r="CCY13" s="158"/>
      <c r="CCZ13" s="158"/>
      <c r="CDA13" s="158"/>
      <c r="CDB13" s="158"/>
      <c r="CDC13" s="158"/>
      <c r="CDD13" s="158"/>
      <c r="CDE13" s="158"/>
      <c r="CDF13" s="158"/>
      <c r="CDG13" s="158"/>
      <c r="CDH13" s="158"/>
      <c r="CDI13" s="158"/>
      <c r="CDJ13" s="158"/>
      <c r="CDK13" s="158"/>
      <c r="CDL13" s="158"/>
      <c r="CDM13" s="158"/>
      <c r="CDN13" s="158"/>
      <c r="CDO13" s="158"/>
      <c r="CDP13" s="158"/>
      <c r="CDQ13" s="158"/>
      <c r="CDR13" s="158"/>
      <c r="CDS13" s="158"/>
      <c r="CDT13" s="158"/>
      <c r="CDU13" s="158"/>
      <c r="CDV13" s="158"/>
      <c r="CDW13" s="158"/>
      <c r="CDX13" s="158"/>
      <c r="CDY13" s="158"/>
      <c r="CDZ13" s="158"/>
      <c r="CEA13" s="158"/>
      <c r="CEB13" s="158"/>
      <c r="CEC13" s="158"/>
      <c r="CED13" s="158"/>
      <c r="CEE13" s="158"/>
      <c r="CEF13" s="158"/>
      <c r="CEG13" s="158"/>
      <c r="CEH13" s="158"/>
      <c r="CEI13" s="158"/>
      <c r="CEJ13" s="158"/>
      <c r="CEK13" s="158"/>
      <c r="CEL13" s="158"/>
      <c r="CEM13" s="158"/>
      <c r="CEN13" s="158"/>
      <c r="CEO13" s="158"/>
      <c r="CEP13" s="158"/>
      <c r="CEQ13" s="158"/>
      <c r="CER13" s="158"/>
      <c r="CES13" s="158"/>
      <c r="CET13" s="158"/>
      <c r="CEU13" s="158"/>
      <c r="CEV13" s="158"/>
      <c r="CEW13" s="158"/>
      <c r="CEX13" s="158"/>
      <c r="CEY13" s="158"/>
      <c r="CEZ13" s="158"/>
      <c r="CFA13" s="158"/>
      <c r="CFB13" s="158"/>
      <c r="CFC13" s="158"/>
      <c r="CFD13" s="158"/>
      <c r="CFE13" s="158"/>
      <c r="CFF13" s="158"/>
      <c r="CFG13" s="158"/>
      <c r="CFH13" s="158"/>
      <c r="CFI13" s="158"/>
      <c r="CFJ13" s="158"/>
      <c r="CFK13" s="158"/>
      <c r="CFL13" s="158"/>
      <c r="CFM13" s="158"/>
      <c r="CFN13" s="158"/>
      <c r="CFO13" s="158"/>
      <c r="CFP13" s="158"/>
      <c r="CFQ13" s="158"/>
      <c r="CFR13" s="158"/>
      <c r="CFS13" s="158"/>
      <c r="CFT13" s="158"/>
      <c r="CFU13" s="158"/>
      <c r="CFV13" s="158"/>
      <c r="CFW13" s="158"/>
      <c r="CFX13" s="158"/>
      <c r="CFY13" s="158"/>
      <c r="CFZ13" s="158"/>
      <c r="CGA13" s="158"/>
      <c r="CGB13" s="158"/>
      <c r="CGC13" s="158"/>
      <c r="CGD13" s="158"/>
      <c r="CGE13" s="158"/>
      <c r="CGF13" s="158"/>
      <c r="CGG13" s="158"/>
      <c r="CGH13" s="158"/>
      <c r="CGI13" s="158"/>
      <c r="CGJ13" s="158"/>
      <c r="CGK13" s="158"/>
      <c r="CGL13" s="158"/>
      <c r="CGM13" s="158"/>
      <c r="CGN13" s="158"/>
      <c r="CGO13" s="158"/>
      <c r="CGP13" s="158"/>
      <c r="CGQ13" s="158"/>
      <c r="CGR13" s="158"/>
      <c r="CGS13" s="158"/>
      <c r="CGT13" s="158"/>
      <c r="CGU13" s="158"/>
      <c r="CGV13" s="158"/>
      <c r="CGW13" s="158"/>
      <c r="CGX13" s="158"/>
      <c r="CGY13" s="158"/>
      <c r="CGZ13" s="158"/>
      <c r="CHA13" s="158"/>
      <c r="CHB13" s="158"/>
      <c r="CHC13" s="158"/>
      <c r="CHD13" s="158"/>
      <c r="CHE13" s="158"/>
      <c r="CHF13" s="158"/>
      <c r="CHG13" s="158"/>
      <c r="CHH13" s="158"/>
      <c r="CHI13" s="158"/>
      <c r="CHJ13" s="158"/>
      <c r="CHK13" s="158"/>
      <c r="CHL13" s="158"/>
      <c r="CHM13" s="158"/>
      <c r="CHN13" s="158"/>
      <c r="CHO13" s="158"/>
      <c r="CHP13" s="158"/>
      <c r="CHQ13" s="158"/>
      <c r="CHR13" s="158"/>
      <c r="CHS13" s="158"/>
      <c r="CHT13" s="158"/>
      <c r="CHU13" s="158"/>
      <c r="CHV13" s="158"/>
      <c r="CHW13" s="158"/>
      <c r="CHX13" s="158"/>
      <c r="CHY13" s="158"/>
      <c r="CHZ13" s="158"/>
      <c r="CIA13" s="158"/>
      <c r="CIB13" s="158"/>
      <c r="CIC13" s="158"/>
      <c r="CID13" s="158"/>
      <c r="CIE13" s="158"/>
      <c r="CIF13" s="158"/>
      <c r="CIG13" s="158"/>
      <c r="CIH13" s="158"/>
      <c r="CII13" s="158"/>
      <c r="CIJ13" s="158"/>
      <c r="CIK13" s="158"/>
      <c r="CIL13" s="158"/>
      <c r="CIM13" s="158"/>
      <c r="CIN13" s="158"/>
      <c r="CIO13" s="158"/>
      <c r="CIP13" s="158"/>
      <c r="CIQ13" s="158"/>
      <c r="CIR13" s="158"/>
      <c r="CIS13" s="158"/>
      <c r="CIT13" s="158"/>
      <c r="CIU13" s="158"/>
      <c r="CIV13" s="158"/>
      <c r="CIW13" s="158"/>
      <c r="CIX13" s="158"/>
      <c r="CIY13" s="158"/>
      <c r="CIZ13" s="158"/>
      <c r="CJA13" s="158"/>
      <c r="CJB13" s="158"/>
      <c r="CJC13" s="158"/>
      <c r="CJD13" s="158"/>
      <c r="CJE13" s="158"/>
      <c r="CJF13" s="158"/>
      <c r="CJG13" s="158"/>
      <c r="CJH13" s="158"/>
      <c r="CJI13" s="158"/>
      <c r="CJJ13" s="158"/>
      <c r="CJK13" s="158"/>
      <c r="CJL13" s="158"/>
      <c r="CJM13" s="158"/>
      <c r="CJN13" s="158"/>
      <c r="CJO13" s="158"/>
      <c r="CJP13" s="158"/>
      <c r="CJQ13" s="158"/>
      <c r="CJR13" s="158"/>
      <c r="CJS13" s="158"/>
      <c r="CJT13" s="158"/>
      <c r="CJU13" s="158"/>
      <c r="CJV13" s="158"/>
      <c r="CJW13" s="158"/>
      <c r="CJX13" s="158"/>
      <c r="CJY13" s="158"/>
      <c r="CJZ13" s="158"/>
      <c r="CKA13" s="158"/>
      <c r="CKB13" s="158"/>
      <c r="CKC13" s="158"/>
      <c r="CKD13" s="158"/>
      <c r="CKE13" s="158"/>
      <c r="CKF13" s="158"/>
      <c r="CKG13" s="158"/>
      <c r="CKH13" s="158"/>
      <c r="CKI13" s="158"/>
      <c r="CKJ13" s="158"/>
      <c r="CKK13" s="158"/>
      <c r="CKL13" s="158"/>
      <c r="CKM13" s="158"/>
      <c r="CKN13" s="158"/>
      <c r="CKO13" s="158"/>
      <c r="CKP13" s="158"/>
      <c r="CKQ13" s="158"/>
      <c r="CKR13" s="158"/>
      <c r="CKS13" s="158"/>
      <c r="CKT13" s="158"/>
      <c r="CKU13" s="158"/>
      <c r="CKV13" s="158"/>
      <c r="CKW13" s="158"/>
      <c r="CKX13" s="158"/>
      <c r="CKY13" s="158"/>
      <c r="CKZ13" s="158"/>
      <c r="CLA13" s="158"/>
      <c r="CLB13" s="158"/>
      <c r="CLC13" s="158"/>
      <c r="CLD13" s="158"/>
      <c r="CLE13" s="158"/>
      <c r="CLF13" s="158"/>
      <c r="CLG13" s="158"/>
      <c r="CLH13" s="158"/>
      <c r="CLI13" s="158"/>
      <c r="CLJ13" s="158"/>
      <c r="CLK13" s="158"/>
      <c r="CLL13" s="158"/>
      <c r="CLM13" s="158"/>
      <c r="CLN13" s="158"/>
      <c r="CLO13" s="158"/>
      <c r="CLP13" s="158"/>
      <c r="CLQ13" s="158"/>
      <c r="CLR13" s="158"/>
      <c r="CLS13" s="158"/>
      <c r="CLT13" s="158"/>
      <c r="CLU13" s="158"/>
      <c r="CLV13" s="158"/>
      <c r="CLW13" s="158"/>
      <c r="CLX13" s="158"/>
      <c r="CLY13" s="158"/>
      <c r="CLZ13" s="158"/>
      <c r="CMA13" s="158"/>
      <c r="CMB13" s="158"/>
      <c r="CMC13" s="158"/>
      <c r="CMD13" s="158"/>
      <c r="CME13" s="158"/>
      <c r="CMF13" s="158"/>
      <c r="CMG13" s="158"/>
      <c r="CMH13" s="158"/>
      <c r="CMI13" s="158"/>
      <c r="CMJ13" s="158"/>
      <c r="CMK13" s="158"/>
      <c r="CML13" s="158"/>
      <c r="CMM13" s="158"/>
      <c r="CMN13" s="158"/>
      <c r="CMO13" s="158"/>
      <c r="CMP13" s="158"/>
      <c r="CMQ13" s="158"/>
      <c r="CMR13" s="158"/>
      <c r="CMS13" s="158"/>
      <c r="CMT13" s="158"/>
      <c r="CMU13" s="158"/>
      <c r="CMV13" s="158"/>
      <c r="CMW13" s="158"/>
      <c r="CMX13" s="158"/>
      <c r="CMY13" s="158"/>
      <c r="CMZ13" s="158"/>
      <c r="CNA13" s="158"/>
      <c r="CNB13" s="158"/>
      <c r="CNC13" s="158"/>
      <c r="CND13" s="158"/>
      <c r="CNE13" s="158"/>
      <c r="CNF13" s="158"/>
      <c r="CNG13" s="158"/>
      <c r="CNH13" s="158"/>
      <c r="CNI13" s="158"/>
      <c r="CNJ13" s="158"/>
      <c r="CNK13" s="158"/>
      <c r="CNL13" s="158"/>
      <c r="CNM13" s="158"/>
      <c r="CNN13" s="158"/>
      <c r="CNO13" s="158"/>
      <c r="CNP13" s="158"/>
      <c r="CNQ13" s="158"/>
      <c r="CNR13" s="158"/>
      <c r="CNS13" s="158"/>
      <c r="CNT13" s="158"/>
      <c r="CNU13" s="158"/>
      <c r="CNV13" s="158"/>
      <c r="CNW13" s="158"/>
      <c r="CNX13" s="158"/>
      <c r="CNY13" s="158"/>
      <c r="CNZ13" s="158"/>
      <c r="COA13" s="158"/>
      <c r="COB13" s="158"/>
      <c r="COC13" s="158"/>
      <c r="COD13" s="158"/>
      <c r="COE13" s="158"/>
      <c r="COF13" s="158"/>
      <c r="COG13" s="158"/>
      <c r="COH13" s="158"/>
      <c r="COI13" s="158"/>
      <c r="COJ13" s="158"/>
      <c r="COK13" s="158"/>
      <c r="COL13" s="158"/>
      <c r="COM13" s="158"/>
      <c r="CON13" s="158"/>
      <c r="COO13" s="158"/>
      <c r="COP13" s="158"/>
      <c r="COQ13" s="158"/>
      <c r="COR13" s="158"/>
      <c r="COS13" s="158"/>
      <c r="COT13" s="158"/>
      <c r="COU13" s="158"/>
      <c r="COV13" s="158"/>
      <c r="COW13" s="158"/>
      <c r="COX13" s="158"/>
      <c r="COY13" s="158"/>
      <c r="COZ13" s="158"/>
      <c r="CPA13" s="158"/>
      <c r="CPB13" s="158"/>
      <c r="CPC13" s="158"/>
      <c r="CPD13" s="158"/>
      <c r="CPE13" s="158"/>
      <c r="CPF13" s="158"/>
      <c r="CPG13" s="158"/>
      <c r="CPH13" s="158"/>
      <c r="CPI13" s="158"/>
      <c r="CPJ13" s="158"/>
      <c r="CPK13" s="158"/>
      <c r="CPL13" s="158"/>
      <c r="CPM13" s="158"/>
      <c r="CPN13" s="158"/>
      <c r="CPO13" s="158"/>
      <c r="CPP13" s="158"/>
      <c r="CPQ13" s="158"/>
      <c r="CPR13" s="158"/>
      <c r="CPS13" s="158"/>
      <c r="CPT13" s="158"/>
      <c r="CPU13" s="158"/>
      <c r="CPV13" s="158"/>
      <c r="CPW13" s="158"/>
      <c r="CPX13" s="158"/>
      <c r="CPY13" s="158"/>
      <c r="CPZ13" s="158"/>
      <c r="CQA13" s="158"/>
      <c r="CQB13" s="158"/>
      <c r="CQC13" s="158"/>
      <c r="CQD13" s="158"/>
      <c r="CQE13" s="158"/>
      <c r="CQF13" s="158"/>
      <c r="CQG13" s="158"/>
      <c r="CQH13" s="158"/>
      <c r="CQI13" s="158"/>
      <c r="CQJ13" s="158"/>
      <c r="CQK13" s="158"/>
      <c r="CQL13" s="158"/>
      <c r="CQM13" s="158"/>
      <c r="CQN13" s="158"/>
      <c r="CQO13" s="158"/>
      <c r="CQP13" s="158"/>
      <c r="CQQ13" s="158"/>
      <c r="CQR13" s="158"/>
      <c r="CQS13" s="158"/>
      <c r="CQT13" s="158"/>
      <c r="CQU13" s="158"/>
      <c r="CQV13" s="158"/>
      <c r="CQW13" s="158"/>
      <c r="CQX13" s="158"/>
      <c r="CQY13" s="158"/>
      <c r="CQZ13" s="158"/>
      <c r="CRA13" s="158"/>
      <c r="CRB13" s="158"/>
      <c r="CRC13" s="158"/>
      <c r="CRD13" s="158"/>
      <c r="CRE13" s="158"/>
      <c r="CRF13" s="158"/>
      <c r="CRG13" s="158"/>
      <c r="CRH13" s="158"/>
      <c r="CRI13" s="158"/>
      <c r="CRJ13" s="158"/>
      <c r="CRK13" s="158"/>
      <c r="CRL13" s="158"/>
      <c r="CRM13" s="158"/>
      <c r="CRN13" s="158"/>
      <c r="CRO13" s="158"/>
      <c r="CRP13" s="158"/>
      <c r="CRQ13" s="158"/>
      <c r="CRR13" s="158"/>
      <c r="CRS13" s="158"/>
      <c r="CRT13" s="158"/>
      <c r="CRU13" s="158"/>
      <c r="CRV13" s="158"/>
      <c r="CRW13" s="158"/>
      <c r="CRX13" s="158"/>
      <c r="CRY13" s="158"/>
      <c r="CRZ13" s="158"/>
      <c r="CSA13" s="158"/>
      <c r="CSB13" s="158"/>
      <c r="CSC13" s="158"/>
      <c r="CSD13" s="158"/>
      <c r="CSE13" s="158"/>
      <c r="CSF13" s="158"/>
      <c r="CSG13" s="158"/>
      <c r="CSH13" s="158"/>
      <c r="CSI13" s="158"/>
      <c r="CSJ13" s="158"/>
      <c r="CSK13" s="158"/>
      <c r="CSL13" s="158"/>
      <c r="CSM13" s="158"/>
      <c r="CSN13" s="158"/>
      <c r="CSO13" s="158"/>
      <c r="CSP13" s="158"/>
      <c r="CSQ13" s="158"/>
      <c r="CSR13" s="158"/>
      <c r="CSS13" s="158"/>
      <c r="CST13" s="158"/>
      <c r="CSU13" s="158"/>
      <c r="CSV13" s="158"/>
      <c r="CSW13" s="158"/>
      <c r="CSX13" s="158"/>
      <c r="CSY13" s="158"/>
      <c r="CSZ13" s="158"/>
      <c r="CTA13" s="158"/>
      <c r="CTB13" s="158"/>
      <c r="CTC13" s="158"/>
      <c r="CTD13" s="158"/>
      <c r="CTE13" s="158"/>
      <c r="CTF13" s="158"/>
      <c r="CTG13" s="158"/>
      <c r="CTH13" s="158"/>
      <c r="CTI13" s="158"/>
      <c r="CTJ13" s="158"/>
      <c r="CTK13" s="158"/>
      <c r="CTL13" s="158"/>
      <c r="CTM13" s="158"/>
      <c r="CTN13" s="158"/>
      <c r="CTO13" s="158"/>
      <c r="CTP13" s="158"/>
      <c r="CTQ13" s="158"/>
      <c r="CTR13" s="158"/>
      <c r="CTS13" s="158"/>
      <c r="CTT13" s="158"/>
      <c r="CTU13" s="158"/>
      <c r="CTV13" s="158"/>
      <c r="CTW13" s="158"/>
      <c r="CTX13" s="158"/>
      <c r="CTY13" s="158"/>
      <c r="CTZ13" s="158"/>
      <c r="CUA13" s="158"/>
      <c r="CUB13" s="158"/>
      <c r="CUC13" s="158"/>
      <c r="CUD13" s="158"/>
      <c r="CUE13" s="158"/>
      <c r="CUF13" s="158"/>
      <c r="CUG13" s="158"/>
      <c r="CUH13" s="158"/>
      <c r="CUI13" s="158"/>
      <c r="CUJ13" s="158"/>
      <c r="CUK13" s="158"/>
      <c r="CUL13" s="158"/>
      <c r="CUM13" s="158"/>
      <c r="CUN13" s="158"/>
      <c r="CUO13" s="158"/>
      <c r="CUP13" s="158"/>
      <c r="CUQ13" s="158"/>
      <c r="CUR13" s="158"/>
      <c r="CUS13" s="158"/>
      <c r="CUT13" s="158"/>
      <c r="CUU13" s="158"/>
      <c r="CUV13" s="158"/>
      <c r="CUW13" s="158"/>
      <c r="CUX13" s="158"/>
      <c r="CUY13" s="158"/>
      <c r="CUZ13" s="158"/>
      <c r="CVA13" s="158"/>
      <c r="CVB13" s="158"/>
      <c r="CVC13" s="158"/>
      <c r="CVD13" s="158"/>
      <c r="CVE13" s="158"/>
      <c r="CVF13" s="158"/>
      <c r="CVG13" s="158"/>
      <c r="CVH13" s="158"/>
      <c r="CVI13" s="158"/>
      <c r="CVJ13" s="158"/>
      <c r="CVK13" s="158"/>
      <c r="CVL13" s="158"/>
      <c r="CVM13" s="158"/>
      <c r="CVN13" s="158"/>
      <c r="CVO13" s="158"/>
      <c r="CVP13" s="158"/>
      <c r="CVQ13" s="158"/>
      <c r="CVR13" s="158"/>
      <c r="CVS13" s="158"/>
      <c r="CVT13" s="158"/>
      <c r="CVU13" s="158"/>
      <c r="CVV13" s="158"/>
      <c r="CVW13" s="158"/>
      <c r="CVX13" s="158"/>
      <c r="CVY13" s="158"/>
      <c r="CVZ13" s="158"/>
      <c r="CWA13" s="158"/>
      <c r="CWB13" s="158"/>
      <c r="CWC13" s="158"/>
      <c r="CWD13" s="158"/>
      <c r="CWE13" s="158"/>
      <c r="CWF13" s="158"/>
      <c r="CWG13" s="158"/>
      <c r="CWH13" s="158"/>
      <c r="CWI13" s="158"/>
      <c r="CWJ13" s="158"/>
      <c r="CWK13" s="158"/>
      <c r="CWL13" s="158"/>
      <c r="CWM13" s="158"/>
      <c r="CWN13" s="158"/>
      <c r="CWO13" s="158"/>
      <c r="CWP13" s="158"/>
      <c r="CWQ13" s="158"/>
      <c r="CWR13" s="158"/>
      <c r="CWS13" s="158"/>
      <c r="CWT13" s="158"/>
      <c r="CWU13" s="158"/>
      <c r="CWV13" s="158"/>
      <c r="CWW13" s="158"/>
      <c r="CWX13" s="158"/>
      <c r="CWY13" s="158"/>
      <c r="CWZ13" s="158"/>
      <c r="CXA13" s="158"/>
      <c r="CXB13" s="158"/>
      <c r="CXC13" s="158"/>
      <c r="CXD13" s="158"/>
      <c r="CXE13" s="158"/>
      <c r="CXF13" s="158"/>
      <c r="CXG13" s="158"/>
      <c r="CXH13" s="158"/>
      <c r="CXI13" s="158"/>
      <c r="CXJ13" s="158"/>
      <c r="CXK13" s="158"/>
      <c r="CXL13" s="158"/>
      <c r="CXM13" s="158"/>
      <c r="CXN13" s="158"/>
      <c r="CXO13" s="158"/>
      <c r="CXP13" s="158"/>
      <c r="CXQ13" s="158"/>
      <c r="CXR13" s="158"/>
      <c r="CXS13" s="158"/>
      <c r="CXT13" s="158"/>
      <c r="CXU13" s="158"/>
      <c r="CXV13" s="158"/>
      <c r="CXW13" s="158"/>
      <c r="CXX13" s="158"/>
      <c r="CXY13" s="158"/>
      <c r="CXZ13" s="158"/>
      <c r="CYA13" s="158"/>
      <c r="CYB13" s="158"/>
      <c r="CYC13" s="158"/>
      <c r="CYD13" s="158"/>
      <c r="CYE13" s="158"/>
      <c r="CYF13" s="158"/>
      <c r="CYG13" s="158"/>
      <c r="CYH13" s="158"/>
      <c r="CYI13" s="158"/>
      <c r="CYJ13" s="158"/>
      <c r="CYK13" s="158"/>
      <c r="CYL13" s="158"/>
      <c r="CYM13" s="158"/>
      <c r="CYN13" s="158"/>
      <c r="CYO13" s="158"/>
      <c r="CYP13" s="158"/>
      <c r="CYQ13" s="158"/>
      <c r="CYR13" s="158"/>
      <c r="CYS13" s="158"/>
      <c r="CYT13" s="158"/>
      <c r="CYU13" s="158"/>
      <c r="CYV13" s="158"/>
      <c r="CYW13" s="158"/>
      <c r="CYX13" s="158"/>
      <c r="CYY13" s="158"/>
      <c r="CYZ13" s="158"/>
      <c r="CZA13" s="158"/>
      <c r="CZB13" s="158"/>
      <c r="CZC13" s="158"/>
      <c r="CZD13" s="158"/>
      <c r="CZE13" s="158"/>
      <c r="CZF13" s="158"/>
      <c r="CZG13" s="158"/>
      <c r="CZH13" s="158"/>
      <c r="CZI13" s="158"/>
      <c r="CZJ13" s="158"/>
      <c r="CZK13" s="158"/>
      <c r="CZL13" s="158"/>
      <c r="CZM13" s="158"/>
      <c r="CZN13" s="158"/>
      <c r="CZO13" s="158"/>
      <c r="CZP13" s="158"/>
      <c r="CZQ13" s="158"/>
      <c r="CZR13" s="158"/>
      <c r="CZS13" s="158"/>
      <c r="CZT13" s="158"/>
      <c r="CZU13" s="158"/>
      <c r="CZV13" s="158"/>
      <c r="CZW13" s="158"/>
      <c r="CZX13" s="158"/>
      <c r="CZY13" s="158"/>
      <c r="CZZ13" s="158"/>
      <c r="DAA13" s="158"/>
      <c r="DAB13" s="158"/>
      <c r="DAC13" s="158"/>
      <c r="DAD13" s="158"/>
      <c r="DAE13" s="158"/>
      <c r="DAF13" s="158"/>
      <c r="DAG13" s="158"/>
      <c r="DAH13" s="158"/>
      <c r="DAI13" s="158"/>
      <c r="DAJ13" s="158"/>
      <c r="DAK13" s="158"/>
      <c r="DAL13" s="158"/>
      <c r="DAM13" s="158"/>
      <c r="DAN13" s="158"/>
      <c r="DAO13" s="158"/>
      <c r="DAP13" s="158"/>
      <c r="DAQ13" s="158"/>
      <c r="DAR13" s="158"/>
      <c r="DAS13" s="158"/>
      <c r="DAT13" s="158"/>
      <c r="DAU13" s="158"/>
      <c r="DAV13" s="158"/>
      <c r="DAW13" s="158"/>
      <c r="DAX13" s="158"/>
      <c r="DAY13" s="158"/>
      <c r="DAZ13" s="158"/>
      <c r="DBA13" s="158"/>
      <c r="DBB13" s="158"/>
      <c r="DBC13" s="158"/>
      <c r="DBD13" s="158"/>
      <c r="DBE13" s="158"/>
      <c r="DBF13" s="158"/>
      <c r="DBG13" s="158"/>
      <c r="DBH13" s="158"/>
      <c r="DBI13" s="158"/>
      <c r="DBJ13" s="158"/>
      <c r="DBK13" s="158"/>
      <c r="DBL13" s="158"/>
      <c r="DBM13" s="158"/>
      <c r="DBN13" s="158"/>
      <c r="DBO13" s="158"/>
      <c r="DBP13" s="158"/>
      <c r="DBQ13" s="158"/>
      <c r="DBR13" s="158"/>
      <c r="DBS13" s="158"/>
      <c r="DBT13" s="158"/>
      <c r="DBU13" s="158"/>
      <c r="DBV13" s="158"/>
      <c r="DBW13" s="158"/>
      <c r="DBX13" s="158"/>
      <c r="DBY13" s="158"/>
      <c r="DBZ13" s="158"/>
      <c r="DCA13" s="158"/>
      <c r="DCB13" s="158"/>
      <c r="DCC13" s="158"/>
      <c r="DCD13" s="158"/>
      <c r="DCE13" s="158"/>
      <c r="DCF13" s="158"/>
      <c r="DCG13" s="158"/>
      <c r="DCH13" s="158"/>
      <c r="DCI13" s="158"/>
      <c r="DCJ13" s="158"/>
      <c r="DCK13" s="158"/>
      <c r="DCL13" s="158"/>
      <c r="DCM13" s="158"/>
      <c r="DCN13" s="158"/>
      <c r="DCO13" s="158"/>
      <c r="DCP13" s="158"/>
      <c r="DCQ13" s="158"/>
      <c r="DCR13" s="158"/>
      <c r="DCS13" s="158"/>
      <c r="DCT13" s="158"/>
      <c r="DCU13" s="158"/>
      <c r="DCV13" s="158"/>
      <c r="DCW13" s="158"/>
      <c r="DCX13" s="158"/>
      <c r="DCY13" s="158"/>
      <c r="DCZ13" s="158"/>
      <c r="DDA13" s="158"/>
      <c r="DDB13" s="158"/>
      <c r="DDC13" s="158"/>
      <c r="DDD13" s="158"/>
      <c r="DDE13" s="158"/>
      <c r="DDF13" s="158"/>
      <c r="DDG13" s="158"/>
      <c r="DDH13" s="158"/>
      <c r="DDI13" s="158"/>
      <c r="DDJ13" s="158"/>
      <c r="DDK13" s="158"/>
      <c r="DDL13" s="158"/>
      <c r="DDM13" s="158"/>
      <c r="DDN13" s="158"/>
      <c r="DDO13" s="158"/>
      <c r="DDP13" s="158"/>
      <c r="DDQ13" s="158"/>
      <c r="DDR13" s="158"/>
      <c r="DDS13" s="158"/>
      <c r="DDT13" s="158"/>
      <c r="DDU13" s="158"/>
      <c r="DDV13" s="158"/>
      <c r="DDW13" s="158"/>
      <c r="DDX13" s="158"/>
      <c r="DDY13" s="158"/>
      <c r="DDZ13" s="158"/>
      <c r="DEA13" s="158"/>
      <c r="DEB13" s="158"/>
      <c r="DEC13" s="158"/>
      <c r="DED13" s="158"/>
      <c r="DEE13" s="158"/>
      <c r="DEF13" s="158"/>
      <c r="DEG13" s="158"/>
      <c r="DEH13" s="158"/>
      <c r="DEI13" s="158"/>
      <c r="DEJ13" s="158"/>
      <c r="DEK13" s="158"/>
      <c r="DEL13" s="158"/>
      <c r="DEM13" s="158"/>
      <c r="DEN13" s="158"/>
      <c r="DEO13" s="158"/>
      <c r="DEP13" s="158"/>
      <c r="DEQ13" s="158"/>
      <c r="DER13" s="158"/>
      <c r="DES13" s="158"/>
      <c r="DET13" s="158"/>
      <c r="DEU13" s="158"/>
      <c r="DEV13" s="158"/>
      <c r="DEW13" s="158"/>
      <c r="DEX13" s="158"/>
      <c r="DEY13" s="158"/>
      <c r="DEZ13" s="158"/>
      <c r="DFA13" s="158"/>
      <c r="DFB13" s="158"/>
      <c r="DFC13" s="158"/>
      <c r="DFD13" s="158"/>
      <c r="DFE13" s="158"/>
      <c r="DFF13" s="158"/>
      <c r="DFG13" s="158"/>
      <c r="DFH13" s="158"/>
      <c r="DFI13" s="158"/>
      <c r="DFJ13" s="158"/>
      <c r="DFK13" s="158"/>
      <c r="DFL13" s="158"/>
      <c r="DFM13" s="158"/>
      <c r="DFN13" s="158"/>
      <c r="DFO13" s="158"/>
      <c r="DFP13" s="158"/>
      <c r="DFQ13" s="158"/>
      <c r="DFR13" s="158"/>
      <c r="DFS13" s="158"/>
      <c r="DFT13" s="158"/>
      <c r="DFU13" s="158"/>
      <c r="DFV13" s="158"/>
      <c r="DFW13" s="158"/>
      <c r="DFX13" s="158"/>
      <c r="DFY13" s="158"/>
      <c r="DFZ13" s="158"/>
      <c r="DGA13" s="158"/>
      <c r="DGB13" s="158"/>
      <c r="DGC13" s="158"/>
      <c r="DGD13" s="158"/>
      <c r="DGE13" s="158"/>
      <c r="DGF13" s="158"/>
      <c r="DGG13" s="158"/>
      <c r="DGH13" s="158"/>
      <c r="DGI13" s="158"/>
      <c r="DGJ13" s="158"/>
      <c r="DGK13" s="158"/>
      <c r="DGL13" s="158"/>
      <c r="DGM13" s="158"/>
      <c r="DGN13" s="158"/>
      <c r="DGO13" s="158"/>
      <c r="DGP13" s="158"/>
      <c r="DGQ13" s="158"/>
      <c r="DGR13" s="158"/>
      <c r="DGS13" s="158"/>
      <c r="DGT13" s="158"/>
      <c r="DGU13" s="158"/>
      <c r="DGV13" s="158"/>
      <c r="DGW13" s="158"/>
      <c r="DGX13" s="158"/>
      <c r="DGY13" s="158"/>
      <c r="DGZ13" s="158"/>
      <c r="DHA13" s="158"/>
      <c r="DHB13" s="158"/>
      <c r="DHC13" s="158"/>
      <c r="DHD13" s="158"/>
      <c r="DHE13" s="158"/>
      <c r="DHF13" s="158"/>
      <c r="DHG13" s="158"/>
      <c r="DHH13" s="158"/>
      <c r="DHI13" s="158"/>
      <c r="DHJ13" s="158"/>
      <c r="DHK13" s="158"/>
      <c r="DHL13" s="158"/>
      <c r="DHM13" s="158"/>
      <c r="DHN13" s="158"/>
      <c r="DHO13" s="158"/>
      <c r="DHP13" s="158"/>
      <c r="DHQ13" s="158"/>
      <c r="DHR13" s="158"/>
      <c r="DHS13" s="158"/>
      <c r="DHT13" s="158"/>
      <c r="DHU13" s="158"/>
      <c r="DHV13" s="158"/>
      <c r="DHW13" s="158"/>
      <c r="DHX13" s="158"/>
      <c r="DHY13" s="158"/>
      <c r="DHZ13" s="158"/>
      <c r="DIA13" s="158"/>
      <c r="DIB13" s="158"/>
      <c r="DIC13" s="158"/>
      <c r="DID13" s="158"/>
      <c r="DIE13" s="158"/>
      <c r="DIF13" s="158"/>
      <c r="DIG13" s="158"/>
      <c r="DIH13" s="158"/>
      <c r="DII13" s="158"/>
      <c r="DIJ13" s="158"/>
      <c r="DIK13" s="158"/>
      <c r="DIL13" s="158"/>
      <c r="DIM13" s="158"/>
      <c r="DIN13" s="158"/>
      <c r="DIO13" s="158"/>
      <c r="DIP13" s="158"/>
      <c r="DIQ13" s="158"/>
      <c r="DIR13" s="158"/>
      <c r="DIS13" s="158"/>
      <c r="DIT13" s="158"/>
      <c r="DIU13" s="158"/>
      <c r="DIV13" s="158"/>
      <c r="DIW13" s="158"/>
      <c r="DIX13" s="158"/>
      <c r="DIY13" s="158"/>
      <c r="DIZ13" s="158"/>
      <c r="DJA13" s="158"/>
      <c r="DJB13" s="158"/>
      <c r="DJC13" s="158"/>
      <c r="DJD13" s="158"/>
      <c r="DJE13" s="158"/>
      <c r="DJF13" s="158"/>
      <c r="DJG13" s="158"/>
      <c r="DJH13" s="158"/>
      <c r="DJI13" s="158"/>
      <c r="DJJ13" s="158"/>
      <c r="DJK13" s="158"/>
      <c r="DJL13" s="158"/>
      <c r="DJM13" s="158"/>
      <c r="DJN13" s="158"/>
      <c r="DJO13" s="158"/>
      <c r="DJP13" s="158"/>
      <c r="DJQ13" s="158"/>
      <c r="DJR13" s="158"/>
      <c r="DJS13" s="158"/>
      <c r="DJT13" s="158"/>
      <c r="DJU13" s="158"/>
      <c r="DJV13" s="158"/>
      <c r="DJW13" s="158"/>
      <c r="DJX13" s="158"/>
      <c r="DJY13" s="158"/>
      <c r="DJZ13" s="158"/>
      <c r="DKA13" s="158"/>
      <c r="DKB13" s="158"/>
      <c r="DKC13" s="158"/>
      <c r="DKD13" s="158"/>
      <c r="DKE13" s="158"/>
      <c r="DKF13" s="158"/>
      <c r="DKG13" s="158"/>
      <c r="DKH13" s="158"/>
      <c r="DKI13" s="158"/>
      <c r="DKJ13" s="158"/>
      <c r="DKK13" s="158"/>
      <c r="DKL13" s="158"/>
      <c r="DKM13" s="158"/>
      <c r="DKN13" s="158"/>
      <c r="DKO13" s="158"/>
      <c r="DKP13" s="158"/>
      <c r="DKQ13" s="158"/>
      <c r="DKR13" s="158"/>
      <c r="DKS13" s="158"/>
      <c r="DKT13" s="158"/>
      <c r="DKU13" s="158"/>
      <c r="DKV13" s="158"/>
      <c r="DKW13" s="158"/>
      <c r="DKX13" s="158"/>
      <c r="DKY13" s="158"/>
      <c r="DKZ13" s="158"/>
      <c r="DLA13" s="158"/>
      <c r="DLB13" s="158"/>
      <c r="DLC13" s="158"/>
      <c r="DLD13" s="158"/>
      <c r="DLE13" s="158"/>
      <c r="DLF13" s="158"/>
      <c r="DLG13" s="158"/>
      <c r="DLH13" s="158"/>
      <c r="DLI13" s="158"/>
      <c r="DLJ13" s="158"/>
      <c r="DLK13" s="158"/>
      <c r="DLL13" s="158"/>
      <c r="DLM13" s="158"/>
      <c r="DLN13" s="158"/>
      <c r="DLO13" s="158"/>
      <c r="DLP13" s="158"/>
      <c r="DLQ13" s="158"/>
      <c r="DLR13" s="158"/>
      <c r="DLS13" s="158"/>
      <c r="DLT13" s="158"/>
      <c r="DLU13" s="158"/>
      <c r="DLV13" s="158"/>
      <c r="DLW13" s="158"/>
      <c r="DLX13" s="158"/>
      <c r="DLY13" s="158"/>
      <c r="DLZ13" s="158"/>
      <c r="DMA13" s="158"/>
      <c r="DMB13" s="158"/>
      <c r="DMC13" s="158"/>
      <c r="DMD13" s="158"/>
      <c r="DME13" s="158"/>
      <c r="DMF13" s="158"/>
      <c r="DMG13" s="158"/>
      <c r="DMH13" s="158"/>
      <c r="DMI13" s="158"/>
      <c r="DMJ13" s="158"/>
      <c r="DMK13" s="158"/>
      <c r="DML13" s="158"/>
      <c r="DMM13" s="158"/>
      <c r="DMN13" s="158"/>
      <c r="DMO13" s="158"/>
      <c r="DMP13" s="158"/>
      <c r="DMQ13" s="158"/>
      <c r="DMR13" s="158"/>
      <c r="DMS13" s="158"/>
      <c r="DMT13" s="158"/>
      <c r="DMU13" s="158"/>
      <c r="DMV13" s="158"/>
      <c r="DMW13" s="158"/>
      <c r="DMX13" s="158"/>
      <c r="DMY13" s="158"/>
      <c r="DMZ13" s="158"/>
      <c r="DNA13" s="158"/>
      <c r="DNB13" s="158"/>
      <c r="DNC13" s="158"/>
      <c r="DND13" s="158"/>
      <c r="DNE13" s="158"/>
      <c r="DNF13" s="158"/>
      <c r="DNG13" s="158"/>
      <c r="DNH13" s="158"/>
      <c r="DNI13" s="158"/>
      <c r="DNJ13" s="158"/>
      <c r="DNK13" s="158"/>
      <c r="DNL13" s="158"/>
      <c r="DNM13" s="158"/>
      <c r="DNN13" s="158"/>
      <c r="DNO13" s="158"/>
      <c r="DNP13" s="158"/>
      <c r="DNQ13" s="158"/>
      <c r="DNR13" s="158"/>
      <c r="DNS13" s="158"/>
      <c r="DNT13" s="158"/>
      <c r="DNU13" s="158"/>
      <c r="DNV13" s="158"/>
      <c r="DNW13" s="158"/>
      <c r="DNX13" s="158"/>
      <c r="DNY13" s="158"/>
      <c r="DNZ13" s="158"/>
      <c r="DOA13" s="158"/>
      <c r="DOB13" s="158"/>
      <c r="DOC13" s="158"/>
      <c r="DOD13" s="158"/>
      <c r="DOE13" s="158"/>
      <c r="DOF13" s="158"/>
      <c r="DOG13" s="158"/>
      <c r="DOH13" s="158"/>
      <c r="DOI13" s="158"/>
      <c r="DOJ13" s="158"/>
      <c r="DOK13" s="158"/>
      <c r="DOL13" s="158"/>
      <c r="DOM13" s="158"/>
      <c r="DON13" s="158"/>
      <c r="DOO13" s="158"/>
      <c r="DOP13" s="158"/>
      <c r="DOQ13" s="158"/>
      <c r="DOR13" s="158"/>
      <c r="DOS13" s="158"/>
      <c r="DOT13" s="158"/>
      <c r="DOU13" s="158"/>
      <c r="DOV13" s="158"/>
      <c r="DOW13" s="158"/>
      <c r="DOX13" s="158"/>
      <c r="DOY13" s="158"/>
      <c r="DOZ13" s="158"/>
      <c r="DPA13" s="158"/>
      <c r="DPB13" s="158"/>
      <c r="DPC13" s="158"/>
      <c r="DPD13" s="158"/>
      <c r="DPE13" s="158"/>
      <c r="DPF13" s="158"/>
      <c r="DPG13" s="158"/>
      <c r="DPH13" s="158"/>
      <c r="DPI13" s="158"/>
      <c r="DPJ13" s="158"/>
      <c r="DPK13" s="158"/>
      <c r="DPL13" s="158"/>
      <c r="DPM13" s="158"/>
      <c r="DPN13" s="158"/>
      <c r="DPO13" s="158"/>
      <c r="DPP13" s="158"/>
      <c r="DPQ13" s="158"/>
      <c r="DPR13" s="158"/>
      <c r="DPS13" s="158"/>
      <c r="DPT13" s="158"/>
      <c r="DPU13" s="158"/>
      <c r="DPV13" s="158"/>
      <c r="DPW13" s="158"/>
      <c r="DPX13" s="158"/>
      <c r="DPY13" s="158"/>
      <c r="DPZ13" s="158"/>
      <c r="DQA13" s="158"/>
      <c r="DQB13" s="158"/>
      <c r="DQC13" s="158"/>
      <c r="DQD13" s="158"/>
      <c r="DQE13" s="158"/>
      <c r="DQF13" s="158"/>
      <c r="DQG13" s="158"/>
      <c r="DQH13" s="158"/>
      <c r="DQI13" s="158"/>
      <c r="DQJ13" s="158"/>
      <c r="DQK13" s="158"/>
      <c r="DQL13" s="158"/>
      <c r="DQM13" s="158"/>
      <c r="DQN13" s="158"/>
      <c r="DQO13" s="158"/>
      <c r="DQP13" s="158"/>
      <c r="DQQ13" s="158"/>
      <c r="DQR13" s="158"/>
      <c r="DQS13" s="158"/>
      <c r="DQT13" s="158"/>
      <c r="DQU13" s="158"/>
      <c r="DQV13" s="158"/>
      <c r="DQW13" s="158"/>
      <c r="DQX13" s="158"/>
      <c r="DQY13" s="158"/>
      <c r="DQZ13" s="158"/>
      <c r="DRA13" s="158"/>
      <c r="DRB13" s="158"/>
      <c r="DRC13" s="158"/>
      <c r="DRD13" s="158"/>
      <c r="DRE13" s="158"/>
      <c r="DRF13" s="158"/>
      <c r="DRG13" s="158"/>
      <c r="DRH13" s="158"/>
      <c r="DRI13" s="158"/>
      <c r="DRJ13" s="158"/>
      <c r="DRK13" s="158"/>
      <c r="DRL13" s="158"/>
      <c r="DRM13" s="158"/>
      <c r="DRN13" s="158"/>
      <c r="DRO13" s="158"/>
      <c r="DRP13" s="158"/>
      <c r="DRQ13" s="158"/>
      <c r="DRR13" s="158"/>
      <c r="DRS13" s="158"/>
      <c r="DRT13" s="158"/>
      <c r="DRU13" s="158"/>
      <c r="DRV13" s="158"/>
      <c r="DRW13" s="158"/>
      <c r="DRX13" s="158"/>
      <c r="DRY13" s="158"/>
      <c r="DRZ13" s="158"/>
      <c r="DSA13" s="158"/>
      <c r="DSB13" s="158"/>
      <c r="DSC13" s="158"/>
      <c r="DSD13" s="158"/>
      <c r="DSE13" s="158"/>
      <c r="DSF13" s="158"/>
      <c r="DSG13" s="158"/>
      <c r="DSH13" s="158"/>
      <c r="DSI13" s="158"/>
      <c r="DSJ13" s="158"/>
      <c r="DSK13" s="158"/>
      <c r="DSL13" s="158"/>
      <c r="DSM13" s="158"/>
      <c r="DSN13" s="158"/>
      <c r="DSO13" s="158"/>
      <c r="DSP13" s="158"/>
      <c r="DSQ13" s="158"/>
      <c r="DSR13" s="158"/>
      <c r="DSS13" s="158"/>
      <c r="DST13" s="158"/>
      <c r="DSU13" s="158"/>
      <c r="DSV13" s="158"/>
      <c r="DSW13" s="158"/>
      <c r="DSX13" s="158"/>
      <c r="DSY13" s="158"/>
      <c r="DSZ13" s="158"/>
      <c r="DTA13" s="158"/>
      <c r="DTB13" s="158"/>
      <c r="DTC13" s="158"/>
      <c r="DTD13" s="158"/>
      <c r="DTE13" s="158"/>
      <c r="DTF13" s="158"/>
      <c r="DTG13" s="158"/>
      <c r="DTH13" s="158"/>
      <c r="DTI13" s="158"/>
      <c r="DTJ13" s="158"/>
      <c r="DTK13" s="158"/>
      <c r="DTL13" s="158"/>
      <c r="DTM13" s="158"/>
      <c r="DTN13" s="158"/>
      <c r="DTO13" s="158"/>
      <c r="DTP13" s="158"/>
      <c r="DTQ13" s="158"/>
      <c r="DTR13" s="158"/>
      <c r="DTS13" s="158"/>
      <c r="DTT13" s="158"/>
      <c r="DTU13" s="158"/>
      <c r="DTV13" s="158"/>
      <c r="DTW13" s="158"/>
      <c r="DTX13" s="158"/>
      <c r="DTY13" s="158"/>
      <c r="DTZ13" s="158"/>
      <c r="DUA13" s="158"/>
      <c r="DUB13" s="158"/>
      <c r="DUC13" s="158"/>
      <c r="DUD13" s="158"/>
      <c r="DUE13" s="158"/>
      <c r="DUF13" s="158"/>
      <c r="DUG13" s="158"/>
      <c r="DUH13" s="158"/>
      <c r="DUI13" s="158"/>
      <c r="DUJ13" s="158"/>
      <c r="DUK13" s="158"/>
      <c r="DUL13" s="158"/>
      <c r="DUM13" s="158"/>
      <c r="DUN13" s="158"/>
      <c r="DUO13" s="158"/>
      <c r="DUP13" s="158"/>
      <c r="DUQ13" s="158"/>
      <c r="DUR13" s="158"/>
      <c r="DUS13" s="158"/>
      <c r="DUT13" s="158"/>
      <c r="DUU13" s="158"/>
      <c r="DUV13" s="158"/>
      <c r="DUW13" s="158"/>
      <c r="DUX13" s="158"/>
      <c r="DUY13" s="158"/>
      <c r="DUZ13" s="158"/>
      <c r="DVA13" s="158"/>
      <c r="DVB13" s="158"/>
      <c r="DVC13" s="158"/>
      <c r="DVD13" s="158"/>
      <c r="DVE13" s="158"/>
      <c r="DVF13" s="158"/>
      <c r="DVG13" s="158"/>
      <c r="DVH13" s="158"/>
      <c r="DVI13" s="158"/>
      <c r="DVJ13" s="158"/>
      <c r="DVK13" s="158"/>
      <c r="DVL13" s="158"/>
      <c r="DVM13" s="158"/>
      <c r="DVN13" s="158"/>
      <c r="DVO13" s="158"/>
      <c r="DVP13" s="158"/>
      <c r="DVQ13" s="158"/>
      <c r="DVR13" s="158"/>
      <c r="DVS13" s="158"/>
      <c r="DVT13" s="158"/>
      <c r="DVU13" s="158"/>
      <c r="DVV13" s="158"/>
      <c r="DVW13" s="158"/>
      <c r="DVX13" s="158"/>
      <c r="DVY13" s="158"/>
      <c r="DVZ13" s="158"/>
      <c r="DWA13" s="158"/>
      <c r="DWB13" s="158"/>
      <c r="DWC13" s="158"/>
      <c r="DWD13" s="158"/>
      <c r="DWE13" s="158"/>
      <c r="DWF13" s="158"/>
      <c r="DWG13" s="158"/>
      <c r="DWH13" s="158"/>
      <c r="DWI13" s="158"/>
      <c r="DWJ13" s="158"/>
      <c r="DWK13" s="158"/>
      <c r="DWL13" s="158"/>
      <c r="DWM13" s="158"/>
      <c r="DWN13" s="158"/>
      <c r="DWO13" s="158"/>
      <c r="DWP13" s="158"/>
      <c r="DWQ13" s="158"/>
      <c r="DWR13" s="158"/>
      <c r="DWS13" s="158"/>
      <c r="DWT13" s="158"/>
      <c r="DWU13" s="158"/>
      <c r="DWV13" s="158"/>
      <c r="DWW13" s="158"/>
      <c r="DWX13" s="158"/>
      <c r="DWY13" s="158"/>
      <c r="DWZ13" s="158"/>
      <c r="DXA13" s="158"/>
      <c r="DXB13" s="158"/>
      <c r="DXC13" s="158"/>
      <c r="DXD13" s="158"/>
      <c r="DXE13" s="158"/>
      <c r="DXF13" s="158"/>
      <c r="DXG13" s="158"/>
      <c r="DXH13" s="158"/>
      <c r="DXI13" s="158"/>
      <c r="DXJ13" s="158"/>
      <c r="DXK13" s="158"/>
      <c r="DXL13" s="158"/>
      <c r="DXM13" s="158"/>
      <c r="DXN13" s="158"/>
      <c r="DXO13" s="158"/>
      <c r="DXP13" s="158"/>
      <c r="DXQ13" s="158"/>
      <c r="DXR13" s="158"/>
      <c r="DXS13" s="158"/>
      <c r="DXT13" s="158"/>
      <c r="DXU13" s="158"/>
      <c r="DXV13" s="158"/>
      <c r="DXW13" s="158"/>
      <c r="DXX13" s="158"/>
      <c r="DXY13" s="158"/>
      <c r="DXZ13" s="158"/>
      <c r="DYA13" s="158"/>
      <c r="DYB13" s="158"/>
      <c r="DYC13" s="158"/>
      <c r="DYD13" s="158"/>
      <c r="DYE13" s="158"/>
      <c r="DYF13" s="158"/>
      <c r="DYG13" s="158"/>
      <c r="DYH13" s="158"/>
      <c r="DYI13" s="158"/>
      <c r="DYJ13" s="158"/>
      <c r="DYK13" s="158"/>
      <c r="DYL13" s="158"/>
      <c r="DYM13" s="158"/>
      <c r="DYN13" s="158"/>
      <c r="DYO13" s="158"/>
      <c r="DYP13" s="158"/>
      <c r="DYQ13" s="158"/>
      <c r="DYR13" s="158"/>
      <c r="DYS13" s="158"/>
      <c r="DYT13" s="158"/>
      <c r="DYU13" s="158"/>
      <c r="DYV13" s="158"/>
      <c r="DYW13" s="158"/>
      <c r="DYX13" s="158"/>
      <c r="DYY13" s="158"/>
      <c r="DYZ13" s="158"/>
      <c r="DZA13" s="158"/>
      <c r="DZB13" s="158"/>
      <c r="DZC13" s="158"/>
      <c r="DZD13" s="158"/>
      <c r="DZE13" s="158"/>
      <c r="DZF13" s="158"/>
      <c r="DZG13" s="158"/>
      <c r="DZH13" s="158"/>
      <c r="DZI13" s="158"/>
      <c r="DZJ13" s="158"/>
      <c r="DZK13" s="158"/>
      <c r="DZL13" s="158"/>
      <c r="DZM13" s="158"/>
      <c r="DZN13" s="158"/>
      <c r="DZO13" s="158"/>
      <c r="DZP13" s="158"/>
      <c r="DZQ13" s="158"/>
      <c r="DZR13" s="158"/>
      <c r="DZS13" s="158"/>
      <c r="DZT13" s="158"/>
      <c r="DZU13" s="158"/>
      <c r="DZV13" s="158"/>
      <c r="DZW13" s="158"/>
      <c r="DZX13" s="158"/>
      <c r="DZY13" s="158"/>
      <c r="DZZ13" s="158"/>
      <c r="EAA13" s="158"/>
      <c r="EAB13" s="158"/>
      <c r="EAC13" s="158"/>
      <c r="EAD13" s="158"/>
      <c r="EAE13" s="158"/>
      <c r="EAF13" s="158"/>
      <c r="EAG13" s="158"/>
      <c r="EAH13" s="158"/>
      <c r="EAI13" s="158"/>
      <c r="EAJ13" s="158"/>
      <c r="EAK13" s="158"/>
      <c r="EAL13" s="158"/>
      <c r="EAM13" s="158"/>
      <c r="EAN13" s="158"/>
      <c r="EAO13" s="158"/>
      <c r="EAP13" s="158"/>
      <c r="EAQ13" s="158"/>
      <c r="EAR13" s="158"/>
      <c r="EAS13" s="158"/>
      <c r="EAT13" s="158"/>
      <c r="EAU13" s="158"/>
      <c r="EAV13" s="158"/>
      <c r="EAW13" s="158"/>
      <c r="EAX13" s="158"/>
      <c r="EAY13" s="158"/>
      <c r="EAZ13" s="158"/>
      <c r="EBA13" s="158"/>
      <c r="EBB13" s="158"/>
      <c r="EBC13" s="158"/>
      <c r="EBD13" s="158"/>
      <c r="EBE13" s="158"/>
      <c r="EBF13" s="158"/>
      <c r="EBG13" s="158"/>
      <c r="EBH13" s="158"/>
      <c r="EBI13" s="158"/>
      <c r="EBJ13" s="158"/>
      <c r="EBK13" s="158"/>
      <c r="EBL13" s="158"/>
      <c r="EBM13" s="158"/>
      <c r="EBN13" s="158"/>
      <c r="EBO13" s="158"/>
      <c r="EBP13" s="158"/>
      <c r="EBQ13" s="158"/>
      <c r="EBR13" s="158"/>
      <c r="EBS13" s="158"/>
      <c r="EBT13" s="158"/>
      <c r="EBU13" s="158"/>
      <c r="EBV13" s="158"/>
      <c r="EBW13" s="158"/>
      <c r="EBX13" s="158"/>
      <c r="EBY13" s="158"/>
      <c r="EBZ13" s="158"/>
      <c r="ECA13" s="158"/>
      <c r="ECB13" s="158"/>
      <c r="ECC13" s="158"/>
      <c r="ECD13" s="158"/>
      <c r="ECE13" s="158"/>
      <c r="ECF13" s="158"/>
      <c r="ECG13" s="158"/>
      <c r="ECH13" s="158"/>
      <c r="ECI13" s="158"/>
      <c r="ECJ13" s="158"/>
      <c r="ECK13" s="158"/>
      <c r="ECL13" s="158"/>
      <c r="ECM13" s="158"/>
      <c r="ECN13" s="158"/>
      <c r="ECO13" s="158"/>
      <c r="ECP13" s="158"/>
      <c r="ECQ13" s="158"/>
      <c r="ECR13" s="158"/>
      <c r="ECS13" s="158"/>
      <c r="ECT13" s="158"/>
      <c r="ECU13" s="158"/>
      <c r="ECV13" s="158"/>
      <c r="ECW13" s="158"/>
      <c r="ECX13" s="158"/>
      <c r="ECY13" s="158"/>
      <c r="ECZ13" s="158"/>
      <c r="EDA13" s="158"/>
      <c r="EDB13" s="158"/>
      <c r="EDC13" s="158"/>
      <c r="EDD13" s="158"/>
      <c r="EDE13" s="158"/>
      <c r="EDF13" s="158"/>
      <c r="EDG13" s="158"/>
      <c r="EDH13" s="158"/>
      <c r="EDI13" s="158"/>
      <c r="EDJ13" s="158"/>
      <c r="EDK13" s="158"/>
      <c r="EDL13" s="158"/>
      <c r="EDM13" s="158"/>
      <c r="EDN13" s="158"/>
      <c r="EDO13" s="158"/>
      <c r="EDP13" s="158"/>
      <c r="EDQ13" s="158"/>
      <c r="EDR13" s="158"/>
    </row>
    <row r="14" spans="1:3502" ht="18.75" customHeight="1" x14ac:dyDescent="0.2">
      <c r="A14" s="129">
        <v>7</v>
      </c>
      <c r="B14" s="112" t="s">
        <v>4</v>
      </c>
      <c r="C14" s="119" t="s">
        <v>399</v>
      </c>
      <c r="D14" s="112" t="s">
        <v>293</v>
      </c>
      <c r="E14" s="114" t="s">
        <v>426</v>
      </c>
      <c r="F14" s="160">
        <v>105000</v>
      </c>
      <c r="G14" s="160">
        <v>3013.5</v>
      </c>
      <c r="H14" s="160">
        <v>3192</v>
      </c>
      <c r="I14" s="160">
        <v>3430.92</v>
      </c>
      <c r="J14" s="160">
        <v>9636.42</v>
      </c>
      <c r="K14" s="160">
        <f t="shared" si="6"/>
        <v>95363.58</v>
      </c>
      <c r="L14" s="160">
        <f t="shared" si="7"/>
        <v>12423.832291666666</v>
      </c>
      <c r="M14" s="160">
        <v>25</v>
      </c>
      <c r="N14" s="160">
        <f>+M14+L14+J14</f>
        <v>22085.252291666664</v>
      </c>
      <c r="O14" s="161">
        <f t="shared" si="2"/>
        <v>82914.747708333336</v>
      </c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  <c r="BS14" s="156"/>
      <c r="BT14" s="156"/>
      <c r="BU14" s="156"/>
      <c r="BV14" s="156"/>
      <c r="BW14" s="156"/>
      <c r="BX14" s="156"/>
      <c r="BY14" s="156"/>
      <c r="BZ14" s="156"/>
      <c r="CA14" s="156"/>
      <c r="CB14" s="156"/>
      <c r="CC14" s="156"/>
      <c r="CD14" s="156"/>
      <c r="CE14" s="156"/>
      <c r="CF14" s="156"/>
      <c r="CG14" s="156"/>
      <c r="CH14" s="156"/>
      <c r="CI14" s="156"/>
      <c r="CJ14" s="156"/>
      <c r="CK14" s="156"/>
      <c r="CL14" s="156"/>
      <c r="CM14" s="156"/>
      <c r="CN14" s="156"/>
      <c r="CO14" s="156"/>
      <c r="CP14" s="156"/>
      <c r="CQ14" s="156"/>
      <c r="CR14" s="156"/>
      <c r="CS14" s="156"/>
      <c r="CT14" s="156"/>
      <c r="CU14" s="156"/>
      <c r="CV14" s="156"/>
      <c r="CW14" s="156"/>
      <c r="CX14" s="156"/>
      <c r="CY14" s="156"/>
      <c r="CZ14" s="156"/>
      <c r="DA14" s="156"/>
      <c r="DB14" s="156"/>
      <c r="DC14" s="156"/>
      <c r="DD14" s="156"/>
      <c r="DE14" s="156"/>
      <c r="DF14" s="156"/>
      <c r="DG14" s="156"/>
      <c r="DH14" s="156"/>
      <c r="DI14" s="156"/>
      <c r="DJ14" s="156"/>
      <c r="DK14" s="156"/>
      <c r="DL14" s="156"/>
      <c r="DM14" s="156"/>
      <c r="DN14" s="156"/>
      <c r="DO14" s="156"/>
      <c r="DP14" s="156"/>
      <c r="DQ14" s="156"/>
      <c r="DR14" s="156"/>
      <c r="DS14" s="156"/>
      <c r="DT14" s="156"/>
      <c r="DU14" s="156"/>
      <c r="DV14" s="156"/>
      <c r="DW14" s="156"/>
      <c r="DX14" s="156"/>
      <c r="DY14" s="156"/>
      <c r="DZ14" s="156"/>
      <c r="EA14" s="156"/>
      <c r="EB14" s="156"/>
      <c r="EC14" s="156"/>
      <c r="ED14" s="156"/>
      <c r="EE14" s="156"/>
      <c r="EF14" s="156"/>
      <c r="EG14" s="156"/>
      <c r="EH14" s="156"/>
      <c r="EI14" s="156"/>
      <c r="EJ14" s="156"/>
      <c r="EK14" s="156"/>
      <c r="EL14" s="156"/>
      <c r="EM14" s="156"/>
      <c r="EN14" s="156"/>
      <c r="EO14" s="156"/>
      <c r="EP14" s="156"/>
      <c r="EQ14" s="156"/>
      <c r="ER14" s="156"/>
      <c r="ES14" s="156"/>
      <c r="ET14" s="156"/>
      <c r="EU14" s="156"/>
      <c r="EV14" s="156"/>
      <c r="EW14" s="156"/>
      <c r="EX14" s="156"/>
      <c r="EY14" s="156"/>
      <c r="EZ14" s="156"/>
      <c r="FA14" s="156"/>
      <c r="FB14" s="156"/>
      <c r="FC14" s="156"/>
      <c r="FD14" s="156"/>
      <c r="FE14" s="156"/>
      <c r="FF14" s="156"/>
      <c r="FG14" s="156"/>
      <c r="FH14" s="156"/>
      <c r="FI14" s="156"/>
      <c r="FJ14" s="156"/>
      <c r="FK14" s="156"/>
      <c r="FL14" s="156"/>
      <c r="FM14" s="156"/>
      <c r="FN14" s="156"/>
      <c r="FO14" s="156"/>
      <c r="FP14" s="156"/>
      <c r="FQ14" s="156"/>
      <c r="FR14" s="156"/>
      <c r="FS14" s="156"/>
      <c r="FT14" s="156"/>
      <c r="FU14" s="156"/>
      <c r="FV14" s="156"/>
      <c r="FW14" s="156"/>
      <c r="FX14" s="156"/>
      <c r="FY14" s="156"/>
      <c r="FZ14" s="156"/>
      <c r="GA14" s="156"/>
      <c r="GB14" s="156"/>
      <c r="GC14" s="156"/>
      <c r="GD14" s="156"/>
      <c r="GE14" s="156"/>
      <c r="GF14" s="156"/>
      <c r="GG14" s="156"/>
      <c r="GH14" s="156"/>
      <c r="GI14" s="156"/>
      <c r="GJ14" s="156"/>
      <c r="GK14" s="156"/>
      <c r="GL14" s="156"/>
      <c r="GM14" s="156"/>
      <c r="GN14" s="156"/>
      <c r="GO14" s="156"/>
      <c r="GP14" s="156"/>
      <c r="GQ14" s="156"/>
      <c r="GR14" s="156"/>
      <c r="GS14" s="156"/>
      <c r="GT14" s="156"/>
      <c r="GU14" s="156"/>
      <c r="GV14" s="156"/>
      <c r="GW14" s="156"/>
      <c r="GX14" s="156"/>
      <c r="GY14" s="156"/>
      <c r="GZ14" s="156"/>
      <c r="HA14" s="156"/>
      <c r="HB14" s="156"/>
      <c r="HC14" s="156"/>
      <c r="HD14" s="156"/>
      <c r="HE14" s="156"/>
      <c r="HF14" s="156"/>
      <c r="HG14" s="156"/>
      <c r="HH14" s="156"/>
      <c r="HI14" s="156"/>
      <c r="HJ14" s="156"/>
      <c r="HK14" s="156"/>
      <c r="HL14" s="156"/>
      <c r="HM14" s="156"/>
      <c r="HN14" s="156"/>
      <c r="HO14" s="156"/>
      <c r="HP14" s="156"/>
      <c r="HQ14" s="156"/>
      <c r="HR14" s="156"/>
      <c r="HS14" s="156"/>
      <c r="HT14" s="156"/>
      <c r="HU14" s="156"/>
      <c r="HV14" s="156"/>
      <c r="HW14" s="156"/>
      <c r="HX14" s="156"/>
      <c r="HY14" s="156"/>
      <c r="HZ14" s="156"/>
      <c r="IA14" s="156"/>
      <c r="IB14" s="156"/>
      <c r="IC14" s="156"/>
      <c r="ID14" s="156"/>
      <c r="IE14" s="156"/>
      <c r="IF14" s="156"/>
      <c r="IG14" s="156"/>
      <c r="IH14" s="156"/>
      <c r="II14" s="156"/>
      <c r="IJ14" s="156"/>
      <c r="IK14" s="156"/>
      <c r="IL14" s="156"/>
      <c r="IM14" s="156"/>
      <c r="IN14" s="156"/>
      <c r="IO14" s="156"/>
      <c r="IP14" s="156"/>
      <c r="IQ14" s="156"/>
      <c r="IR14" s="156"/>
      <c r="IS14" s="156"/>
      <c r="IT14" s="156"/>
      <c r="IU14" s="156"/>
      <c r="IV14" s="156"/>
      <c r="IW14" s="156"/>
      <c r="IX14" s="156"/>
      <c r="IY14" s="156"/>
      <c r="IZ14" s="156"/>
      <c r="JA14" s="156"/>
      <c r="JB14" s="156"/>
      <c r="JC14" s="156"/>
      <c r="JD14" s="156"/>
      <c r="JE14" s="156"/>
      <c r="JF14" s="156"/>
      <c r="JG14" s="156"/>
      <c r="JH14" s="156"/>
      <c r="JI14" s="156"/>
      <c r="JJ14" s="156"/>
      <c r="JK14" s="156"/>
      <c r="JL14" s="156"/>
      <c r="JM14" s="156"/>
      <c r="JN14" s="156"/>
      <c r="JO14" s="156"/>
      <c r="JP14" s="156"/>
      <c r="JQ14" s="156"/>
      <c r="JR14" s="156"/>
      <c r="JS14" s="156"/>
      <c r="JT14" s="156"/>
      <c r="JU14" s="156"/>
      <c r="JV14" s="156"/>
      <c r="JW14" s="156"/>
      <c r="JX14" s="156"/>
      <c r="JY14" s="156"/>
      <c r="JZ14" s="156"/>
      <c r="KA14" s="156"/>
      <c r="KB14" s="156"/>
      <c r="KC14" s="156"/>
      <c r="KD14" s="156"/>
      <c r="KE14" s="156"/>
      <c r="KF14" s="156"/>
      <c r="KG14" s="156"/>
      <c r="KH14" s="156"/>
      <c r="KI14" s="156"/>
      <c r="KJ14" s="156"/>
      <c r="KK14" s="156"/>
      <c r="KL14" s="156"/>
      <c r="KM14" s="156"/>
      <c r="KN14" s="156"/>
      <c r="KO14" s="156"/>
      <c r="KP14" s="156"/>
      <c r="KQ14" s="156"/>
      <c r="KR14" s="156"/>
      <c r="KS14" s="156"/>
      <c r="KT14" s="156"/>
      <c r="KU14" s="156"/>
      <c r="KV14" s="156"/>
      <c r="KW14" s="156"/>
      <c r="KX14" s="156"/>
      <c r="KY14" s="156"/>
      <c r="KZ14" s="156"/>
      <c r="LA14" s="156"/>
      <c r="LB14" s="156"/>
      <c r="LC14" s="156"/>
      <c r="LD14" s="156"/>
      <c r="LE14" s="156"/>
      <c r="LF14" s="156"/>
      <c r="LG14" s="156"/>
      <c r="LH14" s="156"/>
      <c r="LI14" s="156"/>
      <c r="LJ14" s="156"/>
      <c r="LK14" s="156"/>
      <c r="LL14" s="156"/>
      <c r="LM14" s="156"/>
      <c r="LN14" s="156"/>
      <c r="LO14" s="156"/>
      <c r="LP14" s="156"/>
      <c r="LQ14" s="156"/>
      <c r="LR14" s="156"/>
      <c r="LS14" s="156"/>
      <c r="LT14" s="156"/>
      <c r="LU14" s="156"/>
      <c r="LV14" s="156"/>
      <c r="LW14" s="156"/>
      <c r="LX14" s="156"/>
      <c r="LY14" s="156"/>
      <c r="LZ14" s="156"/>
      <c r="MA14" s="156"/>
      <c r="MB14" s="156"/>
      <c r="MC14" s="156"/>
      <c r="MD14" s="156"/>
      <c r="ME14" s="156"/>
      <c r="MF14" s="156"/>
      <c r="MG14" s="156"/>
      <c r="MH14" s="156"/>
      <c r="MI14" s="156"/>
      <c r="MJ14" s="156"/>
      <c r="MK14" s="156"/>
      <c r="ML14" s="156"/>
      <c r="MM14" s="156"/>
      <c r="MN14" s="156"/>
      <c r="MO14" s="156"/>
      <c r="MP14" s="156"/>
      <c r="MQ14" s="156"/>
      <c r="MR14" s="156"/>
      <c r="MS14" s="156"/>
      <c r="MT14" s="156"/>
      <c r="MU14" s="156"/>
      <c r="MV14" s="156"/>
      <c r="MW14" s="156"/>
      <c r="MX14" s="156"/>
      <c r="MY14" s="156"/>
      <c r="MZ14" s="156"/>
      <c r="NA14" s="156"/>
      <c r="NB14" s="156"/>
      <c r="NC14" s="156"/>
      <c r="ND14" s="156"/>
      <c r="NE14" s="156"/>
      <c r="NF14" s="156"/>
      <c r="NG14" s="156"/>
      <c r="NH14" s="156"/>
      <c r="NI14" s="156"/>
      <c r="NJ14" s="156"/>
      <c r="NK14" s="156"/>
      <c r="NL14" s="156"/>
      <c r="NM14" s="156"/>
      <c r="NN14" s="156"/>
      <c r="NO14" s="156"/>
      <c r="NP14" s="156"/>
      <c r="NQ14" s="156"/>
      <c r="NR14" s="156"/>
      <c r="NS14" s="156"/>
      <c r="NT14" s="156"/>
      <c r="NU14" s="156"/>
      <c r="NV14" s="156"/>
      <c r="NW14" s="156"/>
      <c r="NX14" s="156"/>
      <c r="NY14" s="156"/>
      <c r="NZ14" s="156"/>
      <c r="OA14" s="156"/>
      <c r="OB14" s="156"/>
      <c r="OC14" s="156"/>
      <c r="OD14" s="156"/>
      <c r="OE14" s="156"/>
      <c r="OF14" s="156"/>
      <c r="OG14" s="156"/>
      <c r="OH14" s="156"/>
      <c r="OI14" s="156"/>
      <c r="OJ14" s="156"/>
      <c r="OK14" s="156"/>
      <c r="OL14" s="156"/>
      <c r="OM14" s="156"/>
      <c r="ON14" s="156"/>
      <c r="OO14" s="156"/>
      <c r="OP14" s="156"/>
      <c r="OQ14" s="156"/>
      <c r="OR14" s="156"/>
      <c r="OS14" s="156"/>
      <c r="OT14" s="156"/>
      <c r="OU14" s="156"/>
      <c r="OV14" s="156"/>
      <c r="OW14" s="156"/>
      <c r="OX14" s="156"/>
      <c r="OY14" s="156"/>
      <c r="OZ14" s="156"/>
      <c r="PA14" s="156"/>
      <c r="PB14" s="156"/>
      <c r="PC14" s="156"/>
      <c r="PD14" s="156"/>
      <c r="PE14" s="156"/>
      <c r="PF14" s="156"/>
      <c r="PG14" s="156"/>
      <c r="PH14" s="156"/>
      <c r="PI14" s="156"/>
      <c r="PJ14" s="156"/>
      <c r="PK14" s="156"/>
      <c r="PL14" s="156"/>
      <c r="PM14" s="156"/>
      <c r="PN14" s="156"/>
      <c r="PO14" s="156"/>
      <c r="PP14" s="156"/>
      <c r="PQ14" s="156"/>
      <c r="PR14" s="156"/>
      <c r="PS14" s="156"/>
      <c r="PT14" s="156"/>
      <c r="PU14" s="156"/>
      <c r="PV14" s="156"/>
      <c r="PW14" s="156"/>
      <c r="PX14" s="156"/>
      <c r="PY14" s="156"/>
      <c r="PZ14" s="156"/>
      <c r="QA14" s="156"/>
      <c r="QB14" s="156"/>
      <c r="QC14" s="156"/>
      <c r="QD14" s="156"/>
      <c r="QE14" s="156"/>
      <c r="QF14" s="156"/>
      <c r="QG14" s="156"/>
      <c r="QH14" s="156"/>
      <c r="QI14" s="156"/>
      <c r="QJ14" s="156"/>
      <c r="QK14" s="156"/>
      <c r="QL14" s="156"/>
      <c r="QM14" s="156"/>
      <c r="QN14" s="156"/>
      <c r="QO14" s="156"/>
      <c r="QP14" s="156"/>
      <c r="QQ14" s="156"/>
      <c r="QR14" s="156"/>
      <c r="QS14" s="156"/>
      <c r="QT14" s="156"/>
      <c r="QU14" s="156"/>
      <c r="QV14" s="156"/>
      <c r="QW14" s="156"/>
      <c r="QX14" s="156"/>
      <c r="QY14" s="156"/>
      <c r="QZ14" s="156"/>
      <c r="RA14" s="156"/>
      <c r="RB14" s="156"/>
      <c r="RC14" s="156"/>
      <c r="RD14" s="156"/>
      <c r="RE14" s="156"/>
      <c r="RF14" s="156"/>
      <c r="RG14" s="156"/>
      <c r="RH14" s="156"/>
      <c r="RI14" s="156"/>
      <c r="RJ14" s="156"/>
      <c r="RK14" s="156"/>
      <c r="RL14" s="156"/>
      <c r="RM14" s="156"/>
      <c r="RN14" s="156"/>
      <c r="RO14" s="156"/>
      <c r="RP14" s="156"/>
      <c r="RQ14" s="156"/>
      <c r="RR14" s="156"/>
      <c r="RS14" s="156"/>
      <c r="RT14" s="156"/>
      <c r="RU14" s="156"/>
      <c r="RV14" s="156"/>
      <c r="RW14" s="156"/>
      <c r="RX14" s="156"/>
      <c r="RY14" s="156"/>
      <c r="RZ14" s="156"/>
      <c r="SA14" s="156"/>
      <c r="SB14" s="156"/>
      <c r="SC14" s="156"/>
      <c r="SD14" s="156"/>
      <c r="SE14" s="156"/>
      <c r="SF14" s="156"/>
      <c r="SG14" s="156"/>
      <c r="SH14" s="156"/>
      <c r="SI14" s="156"/>
      <c r="SJ14" s="156"/>
      <c r="SK14" s="156"/>
      <c r="SL14" s="156"/>
      <c r="SM14" s="156"/>
      <c r="SN14" s="156"/>
      <c r="SO14" s="156"/>
      <c r="SP14" s="156"/>
      <c r="SQ14" s="156"/>
      <c r="SR14" s="156"/>
      <c r="SS14" s="156"/>
      <c r="ST14" s="156"/>
      <c r="SU14" s="156"/>
      <c r="SV14" s="156"/>
      <c r="SW14" s="156"/>
      <c r="SX14" s="156"/>
      <c r="SY14" s="156"/>
      <c r="SZ14" s="156"/>
      <c r="TA14" s="156"/>
      <c r="TB14" s="156"/>
      <c r="TC14" s="156"/>
      <c r="TD14" s="156"/>
      <c r="TE14" s="156"/>
      <c r="TF14" s="156"/>
      <c r="TG14" s="156"/>
      <c r="TH14" s="156"/>
      <c r="TI14" s="156"/>
      <c r="TJ14" s="156"/>
      <c r="TK14" s="156"/>
      <c r="TL14" s="156"/>
      <c r="TM14" s="156"/>
      <c r="TN14" s="156"/>
      <c r="TO14" s="156"/>
      <c r="TP14" s="156"/>
      <c r="TQ14" s="156"/>
      <c r="TR14" s="156"/>
      <c r="TS14" s="156"/>
      <c r="TT14" s="156"/>
      <c r="TU14" s="156"/>
      <c r="TV14" s="156"/>
      <c r="TW14" s="156"/>
      <c r="TX14" s="156"/>
      <c r="TY14" s="156"/>
      <c r="TZ14" s="156"/>
      <c r="UA14" s="156"/>
      <c r="UB14" s="156"/>
      <c r="UC14" s="156"/>
      <c r="UD14" s="156"/>
      <c r="UE14" s="156"/>
      <c r="UF14" s="156"/>
      <c r="UG14" s="156"/>
      <c r="UH14" s="156"/>
      <c r="UI14" s="156"/>
      <c r="UJ14" s="156"/>
      <c r="UK14" s="156"/>
      <c r="UL14" s="156"/>
      <c r="UM14" s="156"/>
      <c r="UN14" s="156"/>
      <c r="UO14" s="156"/>
      <c r="UP14" s="156"/>
      <c r="UQ14" s="156"/>
      <c r="UR14" s="156"/>
      <c r="US14" s="156"/>
      <c r="UT14" s="156"/>
      <c r="UU14" s="156"/>
      <c r="UV14" s="156"/>
      <c r="UW14" s="156"/>
      <c r="UX14" s="156"/>
      <c r="UY14" s="156"/>
      <c r="UZ14" s="156"/>
      <c r="VA14" s="156"/>
      <c r="VB14" s="156"/>
      <c r="VC14" s="156"/>
      <c r="VD14" s="156"/>
      <c r="VE14" s="156"/>
      <c r="VF14" s="156"/>
      <c r="VG14" s="156"/>
      <c r="VH14" s="156"/>
      <c r="VI14" s="156"/>
      <c r="VJ14" s="156"/>
      <c r="VK14" s="156"/>
      <c r="VL14" s="156"/>
      <c r="VM14" s="156"/>
      <c r="VN14" s="156"/>
      <c r="VO14" s="156"/>
      <c r="VP14" s="156"/>
      <c r="VQ14" s="156"/>
      <c r="VR14" s="156"/>
      <c r="VS14" s="156"/>
      <c r="VT14" s="156"/>
      <c r="VU14" s="156"/>
      <c r="VV14" s="156"/>
      <c r="VW14" s="156"/>
      <c r="VX14" s="156"/>
      <c r="VY14" s="156"/>
      <c r="VZ14" s="156"/>
      <c r="WA14" s="156"/>
      <c r="WB14" s="156"/>
      <c r="WC14" s="156"/>
      <c r="WD14" s="156"/>
      <c r="WE14" s="156"/>
      <c r="WF14" s="156"/>
      <c r="WG14" s="156"/>
      <c r="WH14" s="156"/>
      <c r="WI14" s="156"/>
      <c r="WJ14" s="156"/>
      <c r="WK14" s="156"/>
      <c r="WL14" s="156"/>
      <c r="WM14" s="156"/>
      <c r="WN14" s="156"/>
      <c r="WO14" s="156"/>
      <c r="WP14" s="156"/>
      <c r="WQ14" s="156"/>
      <c r="WR14" s="156"/>
      <c r="WS14" s="156"/>
      <c r="WT14" s="156"/>
      <c r="WU14" s="156"/>
      <c r="WV14" s="156"/>
      <c r="WW14" s="156"/>
      <c r="WX14" s="156"/>
      <c r="WY14" s="156"/>
      <c r="WZ14" s="156"/>
      <c r="XA14" s="156"/>
      <c r="XB14" s="156"/>
      <c r="XC14" s="156"/>
      <c r="XD14" s="156"/>
      <c r="XE14" s="156"/>
      <c r="XF14" s="156"/>
      <c r="XG14" s="156"/>
      <c r="XH14" s="156"/>
      <c r="XI14" s="156"/>
      <c r="XJ14" s="156"/>
      <c r="XK14" s="156"/>
      <c r="XL14" s="156"/>
      <c r="XM14" s="156"/>
      <c r="XN14" s="156"/>
      <c r="XO14" s="156"/>
      <c r="XP14" s="156"/>
      <c r="XQ14" s="156"/>
      <c r="XR14" s="156"/>
      <c r="XS14" s="156"/>
      <c r="XT14" s="156"/>
      <c r="XU14" s="156"/>
      <c r="XV14" s="156"/>
      <c r="XW14" s="156"/>
      <c r="XX14" s="156"/>
      <c r="XY14" s="156"/>
      <c r="XZ14" s="156"/>
      <c r="YA14" s="156"/>
      <c r="YB14" s="156"/>
      <c r="YC14" s="156"/>
      <c r="YD14" s="156"/>
      <c r="YE14" s="156"/>
      <c r="YF14" s="156"/>
      <c r="YG14" s="156"/>
      <c r="YH14" s="156"/>
      <c r="YI14" s="156"/>
      <c r="YJ14" s="156"/>
      <c r="YK14" s="156"/>
      <c r="YL14" s="156"/>
      <c r="YM14" s="156"/>
      <c r="YN14" s="156"/>
      <c r="YO14" s="156"/>
      <c r="YP14" s="156"/>
      <c r="YQ14" s="156"/>
      <c r="YR14" s="156"/>
      <c r="YS14" s="156"/>
      <c r="YT14" s="156"/>
      <c r="YU14" s="156"/>
      <c r="YV14" s="156"/>
      <c r="YW14" s="156"/>
      <c r="YX14" s="156"/>
      <c r="YY14" s="156"/>
      <c r="YZ14" s="156"/>
      <c r="ZA14" s="156"/>
      <c r="ZB14" s="156"/>
      <c r="ZC14" s="156"/>
      <c r="ZD14" s="156"/>
      <c r="ZE14" s="156"/>
      <c r="ZF14" s="156"/>
      <c r="ZG14" s="156"/>
      <c r="ZH14" s="156"/>
      <c r="ZI14" s="156"/>
      <c r="ZJ14" s="156"/>
      <c r="ZK14" s="156"/>
      <c r="ZL14" s="156"/>
      <c r="ZM14" s="156"/>
      <c r="ZN14" s="156"/>
      <c r="ZO14" s="156"/>
      <c r="ZP14" s="156"/>
      <c r="ZQ14" s="156"/>
      <c r="ZR14" s="156"/>
      <c r="ZS14" s="156"/>
      <c r="ZT14" s="156"/>
      <c r="ZU14" s="156"/>
      <c r="ZV14" s="156"/>
      <c r="ZW14" s="156"/>
      <c r="ZX14" s="156"/>
      <c r="ZY14" s="156"/>
      <c r="ZZ14" s="156"/>
      <c r="AAA14" s="156"/>
      <c r="AAB14" s="156"/>
      <c r="AAC14" s="156"/>
      <c r="AAD14" s="156"/>
      <c r="AAE14" s="156"/>
      <c r="AAF14" s="156"/>
      <c r="AAG14" s="156"/>
      <c r="AAH14" s="156"/>
      <c r="AAI14" s="156"/>
      <c r="AAJ14" s="156"/>
      <c r="AAK14" s="156"/>
      <c r="AAL14" s="156"/>
      <c r="AAM14" s="156"/>
      <c r="AAN14" s="156"/>
      <c r="AAO14" s="156"/>
      <c r="AAP14" s="156"/>
      <c r="AAQ14" s="156"/>
      <c r="AAR14" s="156"/>
      <c r="AAS14" s="156"/>
      <c r="AAT14" s="156"/>
      <c r="AAU14" s="156"/>
      <c r="AAV14" s="156"/>
      <c r="AAW14" s="156"/>
      <c r="AAX14" s="156"/>
      <c r="AAY14" s="156"/>
      <c r="AAZ14" s="156"/>
      <c r="ABA14" s="156"/>
      <c r="ABB14" s="156"/>
      <c r="ABC14" s="156"/>
      <c r="ABD14" s="156"/>
      <c r="ABE14" s="156"/>
      <c r="ABF14" s="156"/>
      <c r="ABG14" s="156"/>
      <c r="ABH14" s="156"/>
      <c r="ABI14" s="156"/>
      <c r="ABJ14" s="156"/>
      <c r="ABK14" s="156"/>
      <c r="ABL14" s="156"/>
      <c r="ABM14" s="156"/>
      <c r="ABN14" s="156"/>
      <c r="ABO14" s="156"/>
      <c r="ABP14" s="156"/>
      <c r="ABQ14" s="156"/>
      <c r="ABR14" s="156"/>
      <c r="ABS14" s="156"/>
      <c r="ABT14" s="156"/>
      <c r="ABU14" s="156"/>
      <c r="ABV14" s="156"/>
      <c r="ABW14" s="156"/>
      <c r="ABX14" s="156"/>
      <c r="ABY14" s="156"/>
      <c r="ABZ14" s="156"/>
      <c r="ACA14" s="156"/>
      <c r="ACB14" s="156"/>
      <c r="ACC14" s="156"/>
      <c r="ACD14" s="156"/>
      <c r="ACE14" s="156"/>
      <c r="ACF14" s="156"/>
      <c r="ACG14" s="156"/>
      <c r="ACH14" s="156"/>
      <c r="ACI14" s="156"/>
      <c r="ACJ14" s="156"/>
      <c r="ACK14" s="156"/>
      <c r="ACL14" s="156"/>
      <c r="ACM14" s="156"/>
      <c r="ACN14" s="156"/>
      <c r="ACO14" s="156"/>
      <c r="ACP14" s="156"/>
      <c r="ACQ14" s="156"/>
      <c r="ACR14" s="156"/>
      <c r="ACS14" s="156"/>
      <c r="ACT14" s="156"/>
      <c r="ACU14" s="156"/>
      <c r="ACV14" s="156"/>
      <c r="ACW14" s="156"/>
      <c r="ACX14" s="156"/>
      <c r="ACY14" s="156"/>
      <c r="ACZ14" s="156"/>
      <c r="ADA14" s="156"/>
      <c r="ADB14" s="156"/>
      <c r="ADC14" s="156"/>
      <c r="ADD14" s="156"/>
      <c r="ADE14" s="156"/>
      <c r="ADF14" s="156"/>
      <c r="ADG14" s="156"/>
      <c r="ADH14" s="156"/>
      <c r="ADI14" s="156"/>
      <c r="ADJ14" s="156"/>
      <c r="ADK14" s="156"/>
      <c r="ADL14" s="156"/>
      <c r="ADM14" s="156"/>
      <c r="ADN14" s="156"/>
      <c r="ADO14" s="156"/>
      <c r="ADP14" s="156"/>
      <c r="ADQ14" s="156"/>
      <c r="ADR14" s="156"/>
      <c r="ADS14" s="156"/>
      <c r="ADT14" s="156"/>
      <c r="ADU14" s="156"/>
      <c r="ADV14" s="156"/>
      <c r="ADW14" s="156"/>
      <c r="ADX14" s="156"/>
      <c r="ADY14" s="156"/>
      <c r="ADZ14" s="156"/>
      <c r="AEA14" s="156"/>
      <c r="AEB14" s="156"/>
      <c r="AEC14" s="156"/>
      <c r="AED14" s="156"/>
      <c r="AEE14" s="156"/>
      <c r="AEF14" s="156"/>
      <c r="AEG14" s="156"/>
      <c r="AEH14" s="156"/>
      <c r="AEI14" s="156"/>
      <c r="AEJ14" s="156"/>
      <c r="AEK14" s="156"/>
      <c r="AEL14" s="156"/>
      <c r="AEM14" s="156"/>
      <c r="AEN14" s="156"/>
      <c r="AEO14" s="156"/>
      <c r="AEP14" s="156"/>
      <c r="AEQ14" s="156"/>
      <c r="AER14" s="156"/>
      <c r="AES14" s="156"/>
      <c r="AET14" s="156"/>
      <c r="AEU14" s="156"/>
      <c r="AEV14" s="156"/>
      <c r="AEW14" s="156"/>
      <c r="AEX14" s="156"/>
      <c r="AEY14" s="156"/>
      <c r="AEZ14" s="156"/>
      <c r="AFA14" s="156"/>
      <c r="AFB14" s="156"/>
      <c r="AFC14" s="156"/>
      <c r="AFD14" s="156"/>
      <c r="AFE14" s="156"/>
      <c r="AFF14" s="156"/>
      <c r="AFG14" s="156"/>
      <c r="AFH14" s="156"/>
      <c r="AFI14" s="156"/>
      <c r="AFJ14" s="156"/>
      <c r="AFK14" s="156"/>
      <c r="AFL14" s="156"/>
      <c r="AFM14" s="156"/>
      <c r="AFN14" s="156"/>
      <c r="AFO14" s="156"/>
      <c r="AFP14" s="156"/>
      <c r="AFQ14" s="156"/>
      <c r="AFR14" s="156"/>
      <c r="AFS14" s="156"/>
      <c r="AFT14" s="156"/>
      <c r="AFU14" s="156"/>
      <c r="AFV14" s="156"/>
      <c r="AFW14" s="156"/>
      <c r="AFX14" s="156"/>
      <c r="AFY14" s="156"/>
      <c r="AFZ14" s="156"/>
      <c r="AGA14" s="156"/>
      <c r="AGB14" s="156"/>
      <c r="AGC14" s="156"/>
      <c r="AGD14" s="156"/>
      <c r="AGE14" s="156"/>
      <c r="AGF14" s="156"/>
      <c r="AGG14" s="156"/>
      <c r="AGH14" s="156"/>
      <c r="AGI14" s="156"/>
      <c r="AGJ14" s="156"/>
      <c r="AGK14" s="156"/>
      <c r="AGL14" s="156"/>
      <c r="AGM14" s="156"/>
      <c r="AGN14" s="156"/>
      <c r="AGO14" s="156"/>
      <c r="AGP14" s="156"/>
      <c r="AGQ14" s="156"/>
      <c r="AGR14" s="156"/>
      <c r="AGS14" s="156"/>
      <c r="AGT14" s="156"/>
      <c r="AGU14" s="156"/>
      <c r="AGV14" s="156"/>
      <c r="AGW14" s="156"/>
      <c r="AGX14" s="156"/>
      <c r="AGY14" s="156"/>
      <c r="AGZ14" s="156"/>
      <c r="AHA14" s="156"/>
      <c r="AHB14" s="156"/>
      <c r="AHC14" s="156"/>
      <c r="AHD14" s="156"/>
      <c r="AHE14" s="156"/>
      <c r="AHF14" s="156"/>
      <c r="AHG14" s="156"/>
      <c r="AHH14" s="156"/>
      <c r="AHI14" s="156"/>
      <c r="AHJ14" s="156"/>
      <c r="AHK14" s="156"/>
      <c r="AHL14" s="156"/>
      <c r="AHM14" s="156"/>
      <c r="AHN14" s="156"/>
      <c r="AHO14" s="156"/>
      <c r="AHP14" s="156"/>
      <c r="AHQ14" s="156"/>
      <c r="AHR14" s="156"/>
      <c r="AHS14" s="156"/>
      <c r="AHT14" s="156"/>
      <c r="AHU14" s="156"/>
      <c r="AHV14" s="156"/>
      <c r="AHW14" s="156"/>
      <c r="AHX14" s="156"/>
      <c r="AHY14" s="156"/>
      <c r="AHZ14" s="156"/>
      <c r="AIA14" s="156"/>
      <c r="AIB14" s="156"/>
      <c r="AIC14" s="156"/>
      <c r="AID14" s="156"/>
      <c r="AIE14" s="156"/>
      <c r="AIF14" s="156"/>
      <c r="AIG14" s="156"/>
      <c r="AIH14" s="156"/>
      <c r="AII14" s="156"/>
      <c r="AIJ14" s="156"/>
      <c r="AIK14" s="156"/>
      <c r="AIL14" s="156"/>
      <c r="AIM14" s="156"/>
      <c r="AIN14" s="156"/>
      <c r="AIO14" s="156"/>
      <c r="AIP14" s="156"/>
      <c r="AIQ14" s="156"/>
      <c r="AIR14" s="156"/>
      <c r="AIS14" s="156"/>
      <c r="AIT14" s="156"/>
      <c r="AIU14" s="156"/>
      <c r="AIV14" s="156"/>
      <c r="AIW14" s="156"/>
      <c r="AIX14" s="156"/>
      <c r="AIY14" s="156"/>
      <c r="AIZ14" s="156"/>
      <c r="AJA14" s="156"/>
      <c r="AJB14" s="156"/>
      <c r="AJC14" s="156"/>
      <c r="AJD14" s="156"/>
      <c r="AJE14" s="156"/>
      <c r="AJF14" s="156"/>
      <c r="AJG14" s="156"/>
      <c r="AJH14" s="156"/>
      <c r="AJI14" s="156"/>
      <c r="AJJ14" s="156"/>
      <c r="AJK14" s="156"/>
      <c r="AJL14" s="156"/>
      <c r="AJM14" s="156"/>
      <c r="AJN14" s="156"/>
      <c r="AJO14" s="156"/>
      <c r="AJP14" s="156"/>
      <c r="AJQ14" s="156"/>
      <c r="AJR14" s="156"/>
      <c r="AJS14" s="156"/>
      <c r="AJT14" s="156"/>
      <c r="AJU14" s="156"/>
      <c r="AJV14" s="156"/>
      <c r="AJW14" s="156"/>
      <c r="AJX14" s="156"/>
      <c r="AJY14" s="156"/>
      <c r="AJZ14" s="156"/>
      <c r="AKA14" s="156"/>
      <c r="AKB14" s="156"/>
      <c r="AKC14" s="156"/>
      <c r="AKD14" s="156"/>
      <c r="AKE14" s="156"/>
      <c r="AKF14" s="156"/>
      <c r="AKG14" s="156"/>
      <c r="AKH14" s="156"/>
      <c r="AKI14" s="156"/>
      <c r="AKJ14" s="156"/>
      <c r="AKK14" s="156"/>
      <c r="AKL14" s="156"/>
      <c r="AKM14" s="156"/>
      <c r="AKN14" s="156"/>
      <c r="AKO14" s="156"/>
      <c r="AKP14" s="156"/>
      <c r="AKQ14" s="156"/>
      <c r="AKR14" s="156"/>
      <c r="AKS14" s="156"/>
      <c r="AKT14" s="156"/>
      <c r="AKU14" s="156"/>
      <c r="AKV14" s="156"/>
      <c r="AKW14" s="156"/>
      <c r="AKX14" s="156"/>
      <c r="AKY14" s="156"/>
      <c r="AKZ14" s="156"/>
      <c r="ALA14" s="156"/>
      <c r="ALB14" s="156"/>
      <c r="ALC14" s="156"/>
      <c r="ALD14" s="156"/>
      <c r="ALE14" s="156"/>
      <c r="ALF14" s="156"/>
      <c r="ALG14" s="156"/>
      <c r="ALH14" s="156"/>
      <c r="ALI14" s="156"/>
      <c r="ALJ14" s="156"/>
      <c r="ALK14" s="156"/>
      <c r="ALL14" s="156"/>
      <c r="ALM14" s="156"/>
      <c r="ALN14" s="156"/>
      <c r="ALO14" s="156"/>
      <c r="ALP14" s="156"/>
      <c r="ALQ14" s="156"/>
      <c r="ALR14" s="156"/>
      <c r="ALS14" s="156"/>
      <c r="ALT14" s="156"/>
      <c r="ALU14" s="156"/>
      <c r="ALV14" s="156"/>
      <c r="ALW14" s="156"/>
      <c r="ALX14" s="156"/>
      <c r="ALY14" s="156"/>
      <c r="ALZ14" s="156"/>
      <c r="AMA14" s="156"/>
      <c r="AMB14" s="156"/>
      <c r="AMC14" s="156"/>
      <c r="AMD14" s="156"/>
      <c r="AME14" s="156"/>
      <c r="AMF14" s="156"/>
      <c r="AMG14" s="156"/>
      <c r="AMH14" s="156"/>
      <c r="AMI14" s="156"/>
      <c r="AMJ14" s="156"/>
      <c r="AMK14" s="156"/>
      <c r="AML14" s="156"/>
      <c r="AMM14" s="156"/>
      <c r="AMN14" s="156"/>
      <c r="AMO14" s="156"/>
      <c r="AMP14" s="156"/>
      <c r="AMQ14" s="156"/>
      <c r="AMR14" s="156"/>
      <c r="AMS14" s="156"/>
      <c r="AMT14" s="156"/>
      <c r="AMU14" s="156"/>
      <c r="AMV14" s="156"/>
      <c r="AMW14" s="156"/>
      <c r="AMX14" s="156"/>
      <c r="AMY14" s="156"/>
      <c r="AMZ14" s="156"/>
      <c r="ANA14" s="156"/>
      <c r="ANB14" s="156"/>
      <c r="ANC14" s="156"/>
      <c r="AND14" s="156"/>
      <c r="ANE14" s="156"/>
      <c r="ANF14" s="156"/>
      <c r="ANG14" s="156"/>
      <c r="ANH14" s="156"/>
      <c r="ANI14" s="156"/>
      <c r="ANJ14" s="156"/>
      <c r="ANK14" s="156"/>
      <c r="ANL14" s="156"/>
      <c r="ANM14" s="156"/>
      <c r="ANN14" s="156"/>
      <c r="ANO14" s="156"/>
      <c r="ANP14" s="156"/>
      <c r="ANQ14" s="156"/>
      <c r="ANR14" s="156"/>
      <c r="ANS14" s="156"/>
      <c r="ANT14" s="156"/>
      <c r="ANU14" s="156"/>
      <c r="ANV14" s="156"/>
      <c r="ANW14" s="156"/>
      <c r="ANX14" s="156"/>
      <c r="ANY14" s="156"/>
      <c r="ANZ14" s="156"/>
      <c r="AOA14" s="156"/>
      <c r="AOB14" s="156"/>
      <c r="AOC14" s="156"/>
      <c r="AOD14" s="156"/>
      <c r="AOE14" s="156"/>
      <c r="AOF14" s="156"/>
      <c r="AOG14" s="156"/>
      <c r="AOH14" s="156"/>
      <c r="AOI14" s="156"/>
      <c r="AOJ14" s="156"/>
      <c r="AOK14" s="156"/>
      <c r="AOL14" s="156"/>
      <c r="AOM14" s="156"/>
      <c r="AON14" s="156"/>
      <c r="AOO14" s="156"/>
      <c r="AOP14" s="156"/>
      <c r="AOQ14" s="156"/>
      <c r="AOR14" s="156"/>
      <c r="AOS14" s="156"/>
      <c r="AOT14" s="156"/>
      <c r="AOU14" s="156"/>
      <c r="AOV14" s="156"/>
      <c r="AOW14" s="156"/>
      <c r="AOX14" s="156"/>
      <c r="AOY14" s="156"/>
      <c r="AOZ14" s="156"/>
      <c r="APA14" s="156"/>
      <c r="APB14" s="156"/>
      <c r="APC14" s="156"/>
      <c r="APD14" s="156"/>
      <c r="APE14" s="156"/>
      <c r="APF14" s="156"/>
      <c r="APG14" s="156"/>
      <c r="APH14" s="156"/>
      <c r="API14" s="156"/>
      <c r="APJ14" s="156"/>
      <c r="APK14" s="156"/>
      <c r="APL14" s="156"/>
      <c r="APM14" s="156"/>
      <c r="APN14" s="156"/>
      <c r="APO14" s="156"/>
      <c r="APP14" s="156"/>
      <c r="APQ14" s="156"/>
      <c r="APR14" s="156"/>
      <c r="APS14" s="156"/>
      <c r="APT14" s="156"/>
      <c r="APU14" s="156"/>
      <c r="APV14" s="156"/>
      <c r="APW14" s="156"/>
      <c r="APX14" s="156"/>
      <c r="APY14" s="156"/>
      <c r="APZ14" s="156"/>
      <c r="AQA14" s="156"/>
      <c r="AQB14" s="156"/>
      <c r="AQC14" s="156"/>
      <c r="AQD14" s="156"/>
      <c r="AQE14" s="156"/>
      <c r="AQF14" s="156"/>
      <c r="AQG14" s="156"/>
      <c r="AQH14" s="156"/>
      <c r="AQI14" s="156"/>
      <c r="AQJ14" s="156"/>
      <c r="AQK14" s="156"/>
      <c r="AQL14" s="156"/>
      <c r="AQM14" s="156"/>
      <c r="AQN14" s="156"/>
      <c r="AQO14" s="156"/>
      <c r="AQP14" s="156"/>
      <c r="AQQ14" s="156"/>
      <c r="AQR14" s="156"/>
      <c r="AQS14" s="156"/>
      <c r="AQT14" s="156"/>
      <c r="AQU14" s="156"/>
      <c r="AQV14" s="156"/>
      <c r="AQW14" s="156"/>
      <c r="AQX14" s="156"/>
      <c r="AQY14" s="156"/>
      <c r="AQZ14" s="156"/>
      <c r="ARA14" s="156"/>
      <c r="ARB14" s="156"/>
      <c r="ARC14" s="156"/>
      <c r="ARD14" s="156"/>
      <c r="ARE14" s="156"/>
      <c r="ARF14" s="156"/>
      <c r="ARG14" s="156"/>
      <c r="ARH14" s="156"/>
      <c r="ARI14" s="156"/>
      <c r="ARJ14" s="156"/>
      <c r="ARK14" s="156"/>
      <c r="ARL14" s="156"/>
      <c r="ARM14" s="156"/>
      <c r="ARN14" s="156"/>
      <c r="ARO14" s="156"/>
      <c r="ARP14" s="156"/>
      <c r="ARQ14" s="156"/>
      <c r="ARR14" s="156"/>
      <c r="ARS14" s="156"/>
      <c r="ART14" s="156"/>
      <c r="ARU14" s="156"/>
      <c r="ARV14" s="156"/>
      <c r="ARW14" s="156"/>
      <c r="ARX14" s="156"/>
      <c r="ARY14" s="156"/>
      <c r="ARZ14" s="156"/>
      <c r="ASA14" s="156"/>
      <c r="ASB14" s="156"/>
      <c r="ASC14" s="156"/>
      <c r="ASD14" s="156"/>
      <c r="ASE14" s="156"/>
      <c r="ASF14" s="156"/>
      <c r="ASG14" s="156"/>
      <c r="ASH14" s="156"/>
      <c r="ASI14" s="156"/>
      <c r="ASJ14" s="156"/>
      <c r="ASK14" s="156"/>
      <c r="ASL14" s="156"/>
      <c r="ASM14" s="156"/>
      <c r="ASN14" s="156"/>
      <c r="ASO14" s="156"/>
      <c r="ASP14" s="156"/>
      <c r="ASQ14" s="156"/>
      <c r="ASR14" s="156"/>
      <c r="ASS14" s="156"/>
      <c r="AST14" s="156"/>
      <c r="ASU14" s="156"/>
      <c r="ASV14" s="156"/>
      <c r="ASW14" s="156"/>
      <c r="ASX14" s="156"/>
      <c r="ASY14" s="156"/>
      <c r="ASZ14" s="156"/>
      <c r="ATA14" s="156"/>
      <c r="ATB14" s="156"/>
      <c r="ATC14" s="156"/>
      <c r="ATD14" s="156"/>
      <c r="ATE14" s="156"/>
      <c r="ATF14" s="156"/>
      <c r="ATG14" s="156"/>
      <c r="ATH14" s="156"/>
      <c r="ATI14" s="156"/>
      <c r="ATJ14" s="156"/>
      <c r="ATK14" s="156"/>
      <c r="ATL14" s="156"/>
      <c r="ATM14" s="156"/>
      <c r="ATN14" s="156"/>
      <c r="ATO14" s="156"/>
      <c r="ATP14" s="156"/>
      <c r="ATQ14" s="156"/>
      <c r="ATR14" s="156"/>
      <c r="ATS14" s="156"/>
      <c r="ATT14" s="156"/>
      <c r="ATU14" s="156"/>
      <c r="ATV14" s="156"/>
      <c r="ATW14" s="156"/>
      <c r="ATX14" s="156"/>
      <c r="ATY14" s="156"/>
      <c r="ATZ14" s="156"/>
      <c r="AUA14" s="156"/>
      <c r="AUB14" s="156"/>
      <c r="AUC14" s="156"/>
      <c r="AUD14" s="156"/>
      <c r="AUE14" s="156"/>
      <c r="AUF14" s="156"/>
      <c r="AUG14" s="156"/>
      <c r="AUH14" s="156"/>
      <c r="AUI14" s="156"/>
      <c r="AUJ14" s="156"/>
      <c r="AUK14" s="156"/>
      <c r="AUL14" s="156"/>
      <c r="AUM14" s="156"/>
      <c r="AUN14" s="156"/>
      <c r="AUO14" s="156"/>
      <c r="AUP14" s="156"/>
      <c r="AUQ14" s="156"/>
      <c r="AUR14" s="156"/>
      <c r="AUS14" s="156"/>
      <c r="AUT14" s="156"/>
      <c r="AUU14" s="156"/>
      <c r="AUV14" s="156"/>
      <c r="AUW14" s="156"/>
      <c r="AUX14" s="156"/>
      <c r="AUY14" s="156"/>
      <c r="AUZ14" s="156"/>
      <c r="AVA14" s="156"/>
      <c r="AVB14" s="156"/>
      <c r="AVC14" s="156"/>
      <c r="AVD14" s="156"/>
      <c r="AVE14" s="156"/>
      <c r="AVF14" s="156"/>
      <c r="AVG14" s="156"/>
      <c r="AVH14" s="156"/>
      <c r="AVI14" s="156"/>
      <c r="AVJ14" s="156"/>
      <c r="AVK14" s="156"/>
      <c r="AVL14" s="156"/>
      <c r="AVM14" s="156"/>
      <c r="AVN14" s="156"/>
      <c r="AVO14" s="156"/>
      <c r="AVP14" s="156"/>
      <c r="AVQ14" s="156"/>
      <c r="AVR14" s="156"/>
      <c r="AVS14" s="156"/>
      <c r="AVT14" s="156"/>
      <c r="AVU14" s="156"/>
      <c r="AVV14" s="156"/>
      <c r="AVW14" s="156"/>
      <c r="AVX14" s="156"/>
      <c r="AVY14" s="156"/>
      <c r="AVZ14" s="156"/>
      <c r="AWA14" s="156"/>
      <c r="AWB14" s="156"/>
      <c r="AWC14" s="156"/>
      <c r="AWD14" s="156"/>
      <c r="AWE14" s="156"/>
      <c r="AWF14" s="156"/>
      <c r="AWG14" s="156"/>
      <c r="AWH14" s="156"/>
      <c r="AWI14" s="156"/>
      <c r="AWJ14" s="156"/>
      <c r="AWK14" s="156"/>
      <c r="AWL14" s="156"/>
      <c r="AWM14" s="156"/>
      <c r="AWN14" s="156"/>
      <c r="AWO14" s="156"/>
      <c r="AWP14" s="156"/>
      <c r="AWQ14" s="156"/>
      <c r="AWR14" s="156"/>
      <c r="AWS14" s="156"/>
      <c r="AWT14" s="156"/>
      <c r="AWU14" s="156"/>
      <c r="AWV14" s="156"/>
      <c r="AWW14" s="156"/>
      <c r="AWX14" s="156"/>
      <c r="AWY14" s="156"/>
      <c r="AWZ14" s="156"/>
      <c r="AXA14" s="156"/>
      <c r="AXB14" s="156"/>
      <c r="AXC14" s="156"/>
      <c r="AXD14" s="156"/>
      <c r="AXE14" s="156"/>
      <c r="AXF14" s="156"/>
      <c r="AXG14" s="156"/>
      <c r="AXH14" s="156"/>
      <c r="AXI14" s="156"/>
      <c r="AXJ14" s="156"/>
      <c r="AXK14" s="156"/>
      <c r="AXL14" s="156"/>
      <c r="AXM14" s="156"/>
      <c r="AXN14" s="156"/>
      <c r="AXO14" s="156"/>
      <c r="AXP14" s="156"/>
      <c r="AXQ14" s="156"/>
      <c r="AXR14" s="156"/>
      <c r="AXS14" s="156"/>
      <c r="AXT14" s="156"/>
      <c r="AXU14" s="156"/>
      <c r="AXV14" s="156"/>
      <c r="AXW14" s="156"/>
      <c r="AXX14" s="156"/>
      <c r="AXY14" s="156"/>
      <c r="AXZ14" s="156"/>
      <c r="AYA14" s="156"/>
      <c r="AYB14" s="156"/>
      <c r="AYC14" s="156"/>
      <c r="AYD14" s="156"/>
      <c r="AYE14" s="156"/>
      <c r="AYF14" s="156"/>
      <c r="AYG14" s="156"/>
      <c r="AYH14" s="156"/>
      <c r="AYI14" s="156"/>
      <c r="AYJ14" s="156"/>
      <c r="AYK14" s="156"/>
      <c r="AYL14" s="156"/>
      <c r="AYM14" s="156"/>
      <c r="AYN14" s="156"/>
      <c r="AYO14" s="156"/>
      <c r="AYP14" s="156"/>
      <c r="AYQ14" s="156"/>
      <c r="AYR14" s="156"/>
      <c r="AYS14" s="156"/>
      <c r="AYT14" s="156"/>
      <c r="AYU14" s="156"/>
      <c r="AYV14" s="156"/>
      <c r="AYW14" s="156"/>
      <c r="AYX14" s="156"/>
      <c r="AYY14" s="156"/>
      <c r="AYZ14" s="156"/>
      <c r="AZA14" s="156"/>
      <c r="AZB14" s="156"/>
      <c r="AZC14" s="156"/>
      <c r="AZD14" s="156"/>
      <c r="AZE14" s="156"/>
      <c r="AZF14" s="156"/>
      <c r="AZG14" s="156"/>
      <c r="AZH14" s="156"/>
      <c r="AZI14" s="156"/>
      <c r="AZJ14" s="156"/>
      <c r="AZK14" s="156"/>
      <c r="AZL14" s="156"/>
      <c r="AZM14" s="156"/>
      <c r="AZN14" s="156"/>
      <c r="AZO14" s="156"/>
      <c r="AZP14" s="156"/>
      <c r="AZQ14" s="156"/>
      <c r="AZR14" s="156"/>
      <c r="AZS14" s="156"/>
      <c r="AZT14" s="156"/>
      <c r="AZU14" s="156"/>
      <c r="AZV14" s="156"/>
      <c r="AZW14" s="156"/>
      <c r="AZX14" s="156"/>
      <c r="AZY14" s="156"/>
      <c r="AZZ14" s="156"/>
      <c r="BAA14" s="156"/>
      <c r="BAB14" s="156"/>
      <c r="BAC14" s="156"/>
      <c r="BAD14" s="156"/>
      <c r="BAE14" s="156"/>
      <c r="BAF14" s="156"/>
      <c r="BAG14" s="156"/>
      <c r="BAH14" s="156"/>
      <c r="BAI14" s="156"/>
      <c r="BAJ14" s="156"/>
      <c r="BAK14" s="156"/>
      <c r="BAL14" s="156"/>
      <c r="BAM14" s="156"/>
      <c r="BAN14" s="156"/>
      <c r="BAO14" s="156"/>
      <c r="BAP14" s="156"/>
      <c r="BAQ14" s="156"/>
      <c r="BAR14" s="156"/>
      <c r="BAS14" s="156"/>
      <c r="BAT14" s="156"/>
      <c r="BAU14" s="156"/>
      <c r="BAV14" s="156"/>
      <c r="BAW14" s="156"/>
      <c r="BAX14" s="156"/>
      <c r="BAY14" s="156"/>
      <c r="BAZ14" s="156"/>
      <c r="BBA14" s="156"/>
      <c r="BBB14" s="156"/>
      <c r="BBC14" s="156"/>
      <c r="BBD14" s="156"/>
      <c r="BBE14" s="156"/>
      <c r="BBF14" s="156"/>
      <c r="BBG14" s="156"/>
      <c r="BBH14" s="156"/>
      <c r="BBI14" s="156"/>
      <c r="BBJ14" s="156"/>
      <c r="BBK14" s="156"/>
      <c r="BBL14" s="156"/>
      <c r="BBM14" s="156"/>
      <c r="BBN14" s="156"/>
      <c r="BBO14" s="156"/>
      <c r="BBP14" s="156"/>
      <c r="BBQ14" s="156"/>
      <c r="BBR14" s="156"/>
      <c r="BBS14" s="156"/>
      <c r="BBT14" s="156"/>
      <c r="BBU14" s="156"/>
      <c r="BBV14" s="156"/>
      <c r="BBW14" s="156"/>
      <c r="BBX14" s="156"/>
      <c r="BBY14" s="156"/>
      <c r="BBZ14" s="156"/>
      <c r="BCA14" s="156"/>
      <c r="BCB14" s="156"/>
      <c r="BCC14" s="156"/>
      <c r="BCD14" s="156"/>
      <c r="BCE14" s="156"/>
      <c r="BCF14" s="156"/>
      <c r="BCG14" s="156"/>
      <c r="BCH14" s="156"/>
      <c r="BCI14" s="156"/>
      <c r="BCJ14" s="156"/>
      <c r="BCK14" s="156"/>
      <c r="BCL14" s="156"/>
      <c r="BCM14" s="156"/>
      <c r="BCN14" s="156"/>
      <c r="BCO14" s="156"/>
      <c r="BCP14" s="156"/>
      <c r="BCQ14" s="156"/>
      <c r="BCR14" s="156"/>
      <c r="BCS14" s="156"/>
      <c r="BCT14" s="156"/>
      <c r="BCU14" s="156"/>
      <c r="BCV14" s="156"/>
      <c r="BCW14" s="156"/>
      <c r="BCX14" s="156"/>
      <c r="BCY14" s="156"/>
      <c r="BCZ14" s="156"/>
      <c r="BDA14" s="156"/>
      <c r="BDB14" s="156"/>
      <c r="BDC14" s="156"/>
      <c r="BDD14" s="156"/>
      <c r="BDE14" s="156"/>
      <c r="BDF14" s="156"/>
      <c r="BDG14" s="156"/>
      <c r="BDH14" s="156"/>
      <c r="BDI14" s="156"/>
      <c r="BDJ14" s="156"/>
      <c r="BDK14" s="156"/>
      <c r="BDL14" s="156"/>
      <c r="BDM14" s="156"/>
      <c r="BDN14" s="156"/>
      <c r="BDO14" s="156"/>
      <c r="BDP14" s="156"/>
      <c r="BDQ14" s="156"/>
      <c r="BDR14" s="156"/>
      <c r="BDS14" s="156"/>
      <c r="BDT14" s="156"/>
      <c r="BDU14" s="156"/>
      <c r="BDV14" s="156"/>
      <c r="BDW14" s="156"/>
      <c r="BDX14" s="156"/>
      <c r="BDY14" s="156"/>
      <c r="BDZ14" s="156"/>
      <c r="BEA14" s="156"/>
      <c r="BEB14" s="156"/>
      <c r="BEC14" s="156"/>
      <c r="BED14" s="156"/>
      <c r="BEE14" s="156"/>
      <c r="BEF14" s="156"/>
      <c r="BEG14" s="156"/>
      <c r="BEH14" s="156"/>
      <c r="BEI14" s="156"/>
      <c r="BEJ14" s="156"/>
      <c r="BEK14" s="156"/>
      <c r="BEL14" s="156"/>
      <c r="BEM14" s="156"/>
      <c r="BEN14" s="156"/>
      <c r="BEO14" s="156"/>
      <c r="BEP14" s="156"/>
      <c r="BEQ14" s="156"/>
      <c r="BER14" s="156"/>
      <c r="BES14" s="156"/>
      <c r="BET14" s="156"/>
      <c r="BEU14" s="156"/>
      <c r="BEV14" s="156"/>
      <c r="BEW14" s="156"/>
      <c r="BEX14" s="156"/>
      <c r="BEY14" s="156"/>
      <c r="BEZ14" s="156"/>
      <c r="BFA14" s="156"/>
      <c r="BFB14" s="156"/>
      <c r="BFC14" s="156"/>
      <c r="BFD14" s="156"/>
      <c r="BFE14" s="156"/>
      <c r="BFF14" s="156"/>
      <c r="BFG14" s="156"/>
      <c r="BFH14" s="156"/>
      <c r="BFI14" s="156"/>
      <c r="BFJ14" s="156"/>
      <c r="BFK14" s="156"/>
      <c r="BFL14" s="156"/>
      <c r="BFM14" s="156"/>
      <c r="BFN14" s="156"/>
      <c r="BFO14" s="156"/>
      <c r="BFP14" s="156"/>
      <c r="BFQ14" s="156"/>
      <c r="BFR14" s="156"/>
      <c r="BFS14" s="156"/>
      <c r="BFT14" s="156"/>
      <c r="BFU14" s="156"/>
      <c r="BFV14" s="156"/>
      <c r="BFW14" s="156"/>
      <c r="BFX14" s="156"/>
      <c r="BFY14" s="156"/>
      <c r="BFZ14" s="156"/>
      <c r="BGA14" s="156"/>
      <c r="BGB14" s="156"/>
      <c r="BGC14" s="156"/>
      <c r="BGD14" s="156"/>
      <c r="BGE14" s="156"/>
      <c r="BGF14" s="156"/>
      <c r="BGG14" s="156"/>
      <c r="BGH14" s="156"/>
      <c r="BGI14" s="156"/>
      <c r="BGJ14" s="156"/>
      <c r="BGK14" s="156"/>
      <c r="BGL14" s="156"/>
      <c r="BGM14" s="156"/>
      <c r="BGN14" s="156"/>
      <c r="BGO14" s="156"/>
      <c r="BGP14" s="156"/>
      <c r="BGQ14" s="156"/>
      <c r="BGR14" s="156"/>
      <c r="BGS14" s="156"/>
      <c r="BGT14" s="156"/>
      <c r="BGU14" s="156"/>
      <c r="BGV14" s="156"/>
      <c r="BGW14" s="156"/>
      <c r="BGX14" s="156"/>
      <c r="BGY14" s="156"/>
      <c r="BGZ14" s="156"/>
      <c r="BHA14" s="156"/>
      <c r="BHB14" s="156"/>
      <c r="BHC14" s="156"/>
      <c r="BHD14" s="156"/>
      <c r="BHE14" s="156"/>
      <c r="BHF14" s="156"/>
      <c r="BHG14" s="156"/>
      <c r="BHH14" s="156"/>
      <c r="BHI14" s="156"/>
      <c r="BHJ14" s="156"/>
      <c r="BHK14" s="156"/>
      <c r="BHL14" s="156"/>
      <c r="BHM14" s="156"/>
      <c r="BHN14" s="156"/>
      <c r="BHO14" s="156"/>
      <c r="BHP14" s="156"/>
      <c r="BHQ14" s="156"/>
      <c r="BHR14" s="156"/>
      <c r="BHS14" s="156"/>
      <c r="BHT14" s="156"/>
      <c r="BHU14" s="156"/>
      <c r="BHV14" s="156"/>
      <c r="BHW14" s="156"/>
      <c r="BHX14" s="156"/>
      <c r="BHY14" s="156"/>
      <c r="BHZ14" s="156"/>
      <c r="BIA14" s="156"/>
      <c r="BIB14" s="156"/>
      <c r="BIC14" s="156"/>
      <c r="BID14" s="156"/>
      <c r="BIE14" s="156"/>
      <c r="BIF14" s="156"/>
      <c r="BIG14" s="156"/>
      <c r="BIH14" s="156"/>
      <c r="BII14" s="156"/>
      <c r="BIJ14" s="156"/>
      <c r="BIK14" s="156"/>
      <c r="BIL14" s="156"/>
      <c r="BIM14" s="156"/>
      <c r="BIN14" s="156"/>
      <c r="BIO14" s="156"/>
      <c r="BIP14" s="156"/>
      <c r="BIQ14" s="156"/>
      <c r="BIR14" s="156"/>
      <c r="BIS14" s="156"/>
      <c r="BIT14" s="156"/>
      <c r="BIU14" s="156"/>
      <c r="BIV14" s="156"/>
      <c r="BIW14" s="156"/>
      <c r="BIX14" s="156"/>
      <c r="BIY14" s="156"/>
      <c r="BIZ14" s="156"/>
      <c r="BJA14" s="156"/>
      <c r="BJB14" s="156"/>
      <c r="BJC14" s="156"/>
      <c r="BJD14" s="156"/>
      <c r="BJE14" s="156"/>
      <c r="BJF14" s="156"/>
      <c r="BJG14" s="156"/>
      <c r="BJH14" s="156"/>
      <c r="BJI14" s="156"/>
      <c r="BJJ14" s="156"/>
      <c r="BJK14" s="156"/>
      <c r="BJL14" s="156"/>
      <c r="BJM14" s="156"/>
      <c r="BJN14" s="156"/>
      <c r="BJO14" s="156"/>
      <c r="BJP14" s="156"/>
      <c r="BJQ14" s="156"/>
      <c r="BJR14" s="156"/>
      <c r="BJS14" s="156"/>
      <c r="BJT14" s="156"/>
      <c r="BJU14" s="156"/>
      <c r="BJV14" s="156"/>
      <c r="BJW14" s="156"/>
      <c r="BJX14" s="156"/>
      <c r="BJY14" s="156"/>
      <c r="BJZ14" s="156"/>
      <c r="BKA14" s="156"/>
      <c r="BKB14" s="156"/>
      <c r="BKC14" s="156"/>
      <c r="BKD14" s="156"/>
      <c r="BKE14" s="156"/>
      <c r="BKF14" s="156"/>
      <c r="BKG14" s="156"/>
      <c r="BKH14" s="156"/>
      <c r="BKI14" s="156"/>
      <c r="BKJ14" s="156"/>
      <c r="BKK14" s="156"/>
      <c r="BKL14" s="156"/>
      <c r="BKM14" s="156"/>
      <c r="BKN14" s="156"/>
      <c r="BKO14" s="156"/>
      <c r="BKP14" s="156"/>
      <c r="BKQ14" s="156"/>
      <c r="BKR14" s="156"/>
      <c r="BKS14" s="156"/>
      <c r="BKT14" s="156"/>
      <c r="BKU14" s="156"/>
      <c r="BKV14" s="156"/>
      <c r="BKW14" s="156"/>
      <c r="BKX14" s="156"/>
      <c r="BKY14" s="156"/>
      <c r="BKZ14" s="156"/>
      <c r="BLA14" s="156"/>
      <c r="BLB14" s="156"/>
      <c r="BLC14" s="156"/>
      <c r="BLD14" s="156"/>
      <c r="BLE14" s="156"/>
      <c r="BLF14" s="156"/>
      <c r="BLG14" s="156"/>
      <c r="BLH14" s="156"/>
      <c r="BLI14" s="156"/>
      <c r="BLJ14" s="156"/>
      <c r="BLK14" s="156"/>
      <c r="BLL14" s="156"/>
      <c r="BLM14" s="156"/>
      <c r="BLN14" s="156"/>
      <c r="BLO14" s="156"/>
      <c r="BLP14" s="156"/>
      <c r="BLQ14" s="156"/>
      <c r="BLR14" s="156"/>
      <c r="BLS14" s="156"/>
      <c r="BLT14" s="156"/>
      <c r="BLU14" s="156"/>
      <c r="BLV14" s="156"/>
      <c r="BLW14" s="156"/>
      <c r="BLX14" s="156"/>
      <c r="BLY14" s="156"/>
      <c r="BLZ14" s="156"/>
      <c r="BMA14" s="156"/>
      <c r="BMB14" s="156"/>
      <c r="BMC14" s="156"/>
      <c r="BMD14" s="156"/>
      <c r="BME14" s="156"/>
      <c r="BMF14" s="156"/>
      <c r="BMG14" s="156"/>
      <c r="BMH14" s="156"/>
      <c r="BMI14" s="156"/>
      <c r="BMJ14" s="156"/>
      <c r="BMK14" s="156"/>
      <c r="BML14" s="156"/>
      <c r="BMM14" s="156"/>
      <c r="BMN14" s="156"/>
      <c r="BMO14" s="156"/>
      <c r="BMP14" s="156"/>
      <c r="BMQ14" s="156"/>
      <c r="BMR14" s="156"/>
      <c r="BMS14" s="156"/>
      <c r="BMT14" s="156"/>
      <c r="BMU14" s="156"/>
      <c r="BMV14" s="156"/>
      <c r="BMW14" s="156"/>
      <c r="BMX14" s="156"/>
      <c r="BMY14" s="156"/>
      <c r="BMZ14" s="156"/>
      <c r="BNA14" s="156"/>
      <c r="BNB14" s="156"/>
      <c r="BNC14" s="156"/>
      <c r="BND14" s="156"/>
      <c r="BNE14" s="156"/>
      <c r="BNF14" s="156"/>
      <c r="BNG14" s="156"/>
      <c r="BNH14" s="156"/>
      <c r="BNI14" s="156"/>
      <c r="BNJ14" s="156"/>
      <c r="BNK14" s="156"/>
      <c r="BNL14" s="156"/>
      <c r="BNM14" s="156"/>
      <c r="BNN14" s="156"/>
      <c r="BNO14" s="156"/>
      <c r="BNP14" s="156"/>
      <c r="BNQ14" s="156"/>
      <c r="BNR14" s="156"/>
      <c r="BNS14" s="156"/>
      <c r="BNT14" s="156"/>
      <c r="BNU14" s="156"/>
      <c r="BNV14" s="156"/>
      <c r="BNW14" s="156"/>
      <c r="BNX14" s="156"/>
      <c r="BNY14" s="156"/>
      <c r="BNZ14" s="156"/>
      <c r="BOA14" s="156"/>
      <c r="BOB14" s="156"/>
      <c r="BOC14" s="156"/>
      <c r="BOD14" s="156"/>
      <c r="BOE14" s="156"/>
      <c r="BOF14" s="156"/>
      <c r="BOG14" s="156"/>
      <c r="BOH14" s="156"/>
      <c r="BOI14" s="156"/>
      <c r="BOJ14" s="156"/>
      <c r="BOK14" s="156"/>
      <c r="BOL14" s="156"/>
      <c r="BOM14" s="156"/>
      <c r="BON14" s="156"/>
      <c r="BOO14" s="156"/>
      <c r="BOP14" s="156"/>
      <c r="BOQ14" s="156"/>
      <c r="BOR14" s="156"/>
      <c r="BOS14" s="156"/>
      <c r="BOT14" s="156"/>
      <c r="BOU14" s="156"/>
      <c r="BOV14" s="156"/>
      <c r="BOW14" s="156"/>
      <c r="BOX14" s="156"/>
      <c r="BOY14" s="156"/>
      <c r="BOZ14" s="156"/>
      <c r="BPA14" s="156"/>
      <c r="BPB14" s="156"/>
      <c r="BPC14" s="156"/>
      <c r="BPD14" s="156"/>
      <c r="BPE14" s="156"/>
      <c r="BPF14" s="156"/>
      <c r="BPG14" s="156"/>
      <c r="BPH14" s="156"/>
      <c r="BPI14" s="156"/>
      <c r="BPJ14" s="156"/>
      <c r="BPK14" s="156"/>
      <c r="BPL14" s="156"/>
      <c r="BPM14" s="156"/>
      <c r="BPN14" s="156"/>
      <c r="BPO14" s="156"/>
      <c r="BPP14" s="156"/>
      <c r="BPQ14" s="156"/>
      <c r="BPR14" s="156"/>
      <c r="BPS14" s="156"/>
      <c r="BPT14" s="156"/>
      <c r="BPU14" s="156"/>
      <c r="BPV14" s="156"/>
      <c r="BPW14" s="156"/>
      <c r="BPX14" s="156"/>
      <c r="BPY14" s="156"/>
      <c r="BPZ14" s="156"/>
      <c r="BQA14" s="156"/>
      <c r="BQB14" s="156"/>
      <c r="BQC14" s="156"/>
      <c r="BQD14" s="156"/>
      <c r="BQE14" s="156"/>
      <c r="BQF14" s="156"/>
      <c r="BQG14" s="156"/>
      <c r="BQH14" s="156"/>
      <c r="BQI14" s="156"/>
      <c r="BQJ14" s="156"/>
      <c r="BQK14" s="156"/>
      <c r="BQL14" s="156"/>
      <c r="BQM14" s="156"/>
      <c r="BQN14" s="156"/>
      <c r="BQO14" s="156"/>
      <c r="BQP14" s="156"/>
      <c r="BQQ14" s="156"/>
      <c r="BQR14" s="156"/>
      <c r="BQS14" s="156"/>
      <c r="BQT14" s="156"/>
      <c r="BQU14" s="156"/>
      <c r="BQV14" s="156"/>
      <c r="BQW14" s="156"/>
      <c r="BQX14" s="156"/>
      <c r="BQY14" s="156"/>
      <c r="BQZ14" s="156"/>
      <c r="BRA14" s="156"/>
      <c r="BRB14" s="156"/>
      <c r="BRC14" s="156"/>
      <c r="BRD14" s="156"/>
      <c r="BRE14" s="156"/>
      <c r="BRF14" s="156"/>
      <c r="BRG14" s="156"/>
      <c r="BRH14" s="156"/>
      <c r="BRI14" s="156"/>
      <c r="BRJ14" s="156"/>
      <c r="BRK14" s="156"/>
      <c r="BRL14" s="156"/>
      <c r="BRM14" s="156"/>
      <c r="BRN14" s="156"/>
      <c r="BRO14" s="156"/>
      <c r="BRP14" s="156"/>
      <c r="BRQ14" s="156"/>
      <c r="BRR14" s="156"/>
      <c r="BRS14" s="156"/>
      <c r="BRT14" s="156"/>
      <c r="BRU14" s="156"/>
      <c r="BRV14" s="156"/>
      <c r="BRW14" s="156"/>
      <c r="BRX14" s="156"/>
      <c r="BRY14" s="156"/>
      <c r="BRZ14" s="156"/>
      <c r="BSA14" s="156"/>
      <c r="BSB14" s="156"/>
      <c r="BSC14" s="156"/>
      <c r="BSD14" s="156"/>
      <c r="BSE14" s="156"/>
      <c r="BSF14" s="156"/>
      <c r="BSG14" s="156"/>
      <c r="BSH14" s="156"/>
      <c r="BSI14" s="156"/>
      <c r="BSJ14" s="156"/>
      <c r="BSK14" s="156"/>
      <c r="BSL14" s="156"/>
      <c r="BSM14" s="156"/>
      <c r="BSN14" s="156"/>
      <c r="BSO14" s="156"/>
      <c r="BSP14" s="156"/>
      <c r="BSQ14" s="156"/>
      <c r="BSR14" s="156"/>
      <c r="BSS14" s="156"/>
      <c r="BST14" s="156"/>
      <c r="BSU14" s="156"/>
      <c r="BSV14" s="156"/>
      <c r="BSW14" s="156"/>
      <c r="BSX14" s="156"/>
      <c r="BSY14" s="156"/>
      <c r="BSZ14" s="156"/>
      <c r="BTA14" s="156"/>
      <c r="BTB14" s="156"/>
      <c r="BTC14" s="156"/>
      <c r="BTD14" s="156"/>
      <c r="BTE14" s="156"/>
      <c r="BTF14" s="156"/>
      <c r="BTG14" s="156"/>
      <c r="BTH14" s="156"/>
      <c r="BTI14" s="156"/>
      <c r="BTJ14" s="156"/>
      <c r="BTK14" s="156"/>
      <c r="BTL14" s="156"/>
      <c r="BTM14" s="156"/>
      <c r="BTN14" s="156"/>
      <c r="BTO14" s="156"/>
      <c r="BTP14" s="156"/>
      <c r="BTQ14" s="156"/>
      <c r="BTR14" s="156"/>
      <c r="BTS14" s="156"/>
      <c r="BTT14" s="156"/>
      <c r="BTU14" s="156"/>
      <c r="BTV14" s="156"/>
      <c r="BTW14" s="156"/>
      <c r="BTX14" s="156"/>
      <c r="BTY14" s="156"/>
      <c r="BTZ14" s="156"/>
      <c r="BUA14" s="156"/>
      <c r="BUB14" s="156"/>
      <c r="BUC14" s="156"/>
      <c r="BUD14" s="156"/>
      <c r="BUE14" s="156"/>
      <c r="BUF14" s="156"/>
      <c r="BUG14" s="156"/>
      <c r="BUH14" s="156"/>
      <c r="BUI14" s="156"/>
      <c r="BUJ14" s="156"/>
      <c r="BUK14" s="156"/>
      <c r="BUL14" s="156"/>
      <c r="BUM14" s="156"/>
      <c r="BUN14" s="156"/>
      <c r="BUO14" s="156"/>
      <c r="BUP14" s="156"/>
      <c r="BUQ14" s="156"/>
      <c r="BUR14" s="156"/>
      <c r="BUS14" s="156"/>
      <c r="BUT14" s="156"/>
      <c r="BUU14" s="156"/>
      <c r="BUV14" s="156"/>
      <c r="BUW14" s="156"/>
      <c r="BUX14" s="156"/>
      <c r="BUY14" s="156"/>
      <c r="BUZ14" s="156"/>
      <c r="BVA14" s="156"/>
      <c r="BVB14" s="156"/>
      <c r="BVC14" s="156"/>
      <c r="BVD14" s="156"/>
      <c r="BVE14" s="156"/>
      <c r="BVF14" s="156"/>
      <c r="BVG14" s="156"/>
      <c r="BVH14" s="156"/>
      <c r="BVI14" s="156"/>
      <c r="BVJ14" s="156"/>
      <c r="BVK14" s="156"/>
      <c r="BVL14" s="156"/>
      <c r="BVM14" s="156"/>
      <c r="BVN14" s="156"/>
      <c r="BVO14" s="156"/>
      <c r="BVP14" s="156"/>
      <c r="BVQ14" s="156"/>
      <c r="BVR14" s="156"/>
      <c r="BVS14" s="156"/>
      <c r="BVT14" s="156"/>
      <c r="BVU14" s="156"/>
      <c r="BVV14" s="156"/>
      <c r="BVW14" s="156"/>
      <c r="BVX14" s="156"/>
      <c r="BVY14" s="156"/>
      <c r="BVZ14" s="156"/>
      <c r="BWA14" s="156"/>
      <c r="BWB14" s="156"/>
      <c r="BWC14" s="156"/>
      <c r="BWD14" s="156"/>
      <c r="BWE14" s="156"/>
      <c r="BWF14" s="156"/>
      <c r="BWG14" s="156"/>
      <c r="BWH14" s="156"/>
      <c r="BWI14" s="156"/>
      <c r="BWJ14" s="156"/>
      <c r="BWK14" s="156"/>
      <c r="BWL14" s="156"/>
      <c r="BWM14" s="156"/>
      <c r="BWN14" s="156"/>
      <c r="BWO14" s="156"/>
      <c r="BWP14" s="156"/>
      <c r="BWQ14" s="156"/>
      <c r="BWR14" s="156"/>
      <c r="BWS14" s="156"/>
      <c r="BWT14" s="156"/>
      <c r="BWU14" s="156"/>
      <c r="BWV14" s="156"/>
      <c r="BWW14" s="156"/>
      <c r="BWX14" s="156"/>
      <c r="BWY14" s="156"/>
      <c r="BWZ14" s="156"/>
      <c r="BXA14" s="156"/>
      <c r="BXB14" s="156"/>
      <c r="BXC14" s="156"/>
      <c r="BXD14" s="156"/>
      <c r="BXE14" s="156"/>
      <c r="BXF14" s="156"/>
      <c r="BXG14" s="156"/>
      <c r="BXH14" s="156"/>
      <c r="BXI14" s="156"/>
      <c r="BXJ14" s="156"/>
      <c r="BXK14" s="156"/>
      <c r="BXL14" s="156"/>
      <c r="BXM14" s="156"/>
      <c r="BXN14" s="156"/>
      <c r="BXO14" s="156"/>
      <c r="BXP14" s="156"/>
      <c r="BXQ14" s="156"/>
      <c r="BXR14" s="156"/>
      <c r="BXS14" s="156"/>
      <c r="BXT14" s="156"/>
      <c r="BXU14" s="156"/>
      <c r="BXV14" s="156"/>
      <c r="BXW14" s="156"/>
      <c r="BXX14" s="156"/>
      <c r="BXY14" s="156"/>
      <c r="BXZ14" s="156"/>
      <c r="BYA14" s="156"/>
      <c r="BYB14" s="156"/>
      <c r="BYC14" s="156"/>
      <c r="BYD14" s="156"/>
      <c r="BYE14" s="156"/>
      <c r="BYF14" s="156"/>
      <c r="BYG14" s="156"/>
      <c r="BYH14" s="156"/>
      <c r="BYI14" s="156"/>
      <c r="BYJ14" s="156"/>
      <c r="BYK14" s="156"/>
      <c r="BYL14" s="156"/>
      <c r="BYM14" s="156"/>
      <c r="BYN14" s="156"/>
      <c r="BYO14" s="156"/>
      <c r="BYP14" s="156"/>
      <c r="BYQ14" s="156"/>
      <c r="BYR14" s="156"/>
      <c r="BYS14" s="156"/>
      <c r="BYT14" s="156"/>
      <c r="BYU14" s="156"/>
      <c r="BYV14" s="156"/>
      <c r="BYW14" s="156"/>
      <c r="BYX14" s="156"/>
      <c r="BYY14" s="156"/>
      <c r="BYZ14" s="156"/>
      <c r="BZA14" s="156"/>
      <c r="BZB14" s="156"/>
      <c r="BZC14" s="156"/>
      <c r="BZD14" s="156"/>
      <c r="BZE14" s="156"/>
      <c r="BZF14" s="156"/>
      <c r="BZG14" s="156"/>
      <c r="BZH14" s="156"/>
      <c r="BZI14" s="156"/>
      <c r="BZJ14" s="156"/>
      <c r="BZK14" s="156"/>
      <c r="BZL14" s="156"/>
      <c r="BZM14" s="156"/>
      <c r="BZN14" s="156"/>
      <c r="BZO14" s="156"/>
      <c r="BZP14" s="156"/>
      <c r="BZQ14" s="156"/>
      <c r="BZR14" s="156"/>
      <c r="BZS14" s="156"/>
      <c r="BZT14" s="156"/>
      <c r="BZU14" s="156"/>
      <c r="BZV14" s="156"/>
      <c r="BZW14" s="156"/>
      <c r="BZX14" s="156"/>
      <c r="BZY14" s="156"/>
      <c r="BZZ14" s="156"/>
      <c r="CAA14" s="156"/>
      <c r="CAB14" s="156"/>
      <c r="CAC14" s="156"/>
      <c r="CAD14" s="156"/>
      <c r="CAE14" s="156"/>
      <c r="CAF14" s="156"/>
      <c r="CAG14" s="156"/>
      <c r="CAH14" s="156"/>
      <c r="CAI14" s="156"/>
      <c r="CAJ14" s="156"/>
      <c r="CAK14" s="156"/>
      <c r="CAL14" s="156"/>
      <c r="CAM14" s="156"/>
      <c r="CAN14" s="156"/>
      <c r="CAO14" s="156"/>
      <c r="CAP14" s="156"/>
      <c r="CAQ14" s="156"/>
      <c r="CAR14" s="156"/>
      <c r="CAS14" s="156"/>
      <c r="CAT14" s="156"/>
      <c r="CAU14" s="156"/>
      <c r="CAV14" s="156"/>
      <c r="CAW14" s="156"/>
      <c r="CAX14" s="156"/>
      <c r="CAY14" s="156"/>
      <c r="CAZ14" s="156"/>
      <c r="CBA14" s="156"/>
      <c r="CBB14" s="156"/>
      <c r="CBC14" s="156"/>
      <c r="CBD14" s="156"/>
      <c r="CBE14" s="156"/>
      <c r="CBF14" s="156"/>
      <c r="CBG14" s="156"/>
      <c r="CBH14" s="156"/>
      <c r="CBI14" s="156"/>
      <c r="CBJ14" s="156"/>
      <c r="CBK14" s="156"/>
      <c r="CBL14" s="156"/>
      <c r="CBM14" s="156"/>
      <c r="CBN14" s="156"/>
      <c r="CBO14" s="156"/>
      <c r="CBP14" s="156"/>
      <c r="CBQ14" s="156"/>
      <c r="CBR14" s="156"/>
      <c r="CBS14" s="156"/>
      <c r="CBT14" s="156"/>
      <c r="CBU14" s="156"/>
      <c r="CBV14" s="156"/>
      <c r="CBW14" s="156"/>
      <c r="CBX14" s="156"/>
      <c r="CBY14" s="156"/>
      <c r="CBZ14" s="156"/>
      <c r="CCA14" s="156"/>
      <c r="CCB14" s="156"/>
      <c r="CCC14" s="156"/>
      <c r="CCD14" s="156"/>
      <c r="CCE14" s="156"/>
      <c r="CCF14" s="156"/>
      <c r="CCG14" s="156"/>
      <c r="CCH14" s="156"/>
      <c r="CCI14" s="156"/>
      <c r="CCJ14" s="156"/>
      <c r="CCK14" s="156"/>
      <c r="CCL14" s="156"/>
      <c r="CCM14" s="156"/>
      <c r="CCN14" s="156"/>
      <c r="CCO14" s="156"/>
      <c r="CCP14" s="156"/>
      <c r="CCQ14" s="156"/>
      <c r="CCR14" s="156"/>
      <c r="CCS14" s="156"/>
      <c r="CCT14" s="156"/>
      <c r="CCU14" s="156"/>
      <c r="CCV14" s="156"/>
      <c r="CCW14" s="156"/>
      <c r="CCX14" s="156"/>
      <c r="CCY14" s="156"/>
      <c r="CCZ14" s="156"/>
      <c r="CDA14" s="156"/>
      <c r="CDB14" s="156"/>
      <c r="CDC14" s="156"/>
      <c r="CDD14" s="156"/>
      <c r="CDE14" s="156"/>
      <c r="CDF14" s="156"/>
      <c r="CDG14" s="156"/>
      <c r="CDH14" s="156"/>
      <c r="CDI14" s="156"/>
      <c r="CDJ14" s="156"/>
      <c r="CDK14" s="156"/>
      <c r="CDL14" s="156"/>
      <c r="CDM14" s="156"/>
      <c r="CDN14" s="156"/>
      <c r="CDO14" s="156"/>
      <c r="CDP14" s="156"/>
      <c r="CDQ14" s="156"/>
      <c r="CDR14" s="156"/>
      <c r="CDS14" s="156"/>
      <c r="CDT14" s="156"/>
      <c r="CDU14" s="156"/>
      <c r="CDV14" s="156"/>
      <c r="CDW14" s="156"/>
      <c r="CDX14" s="156"/>
      <c r="CDY14" s="156"/>
      <c r="CDZ14" s="156"/>
      <c r="CEA14" s="156"/>
      <c r="CEB14" s="156"/>
      <c r="CEC14" s="156"/>
      <c r="CED14" s="156"/>
      <c r="CEE14" s="156"/>
      <c r="CEF14" s="156"/>
      <c r="CEG14" s="156"/>
      <c r="CEH14" s="156"/>
      <c r="CEI14" s="156"/>
      <c r="CEJ14" s="156"/>
      <c r="CEK14" s="156"/>
      <c r="CEL14" s="156"/>
      <c r="CEM14" s="156"/>
      <c r="CEN14" s="156"/>
      <c r="CEO14" s="156"/>
      <c r="CEP14" s="156"/>
      <c r="CEQ14" s="156"/>
      <c r="CER14" s="156"/>
      <c r="CES14" s="156"/>
      <c r="CET14" s="156"/>
      <c r="CEU14" s="156"/>
      <c r="CEV14" s="156"/>
      <c r="CEW14" s="156"/>
      <c r="CEX14" s="156"/>
      <c r="CEY14" s="156"/>
      <c r="CEZ14" s="156"/>
      <c r="CFA14" s="156"/>
      <c r="CFB14" s="156"/>
      <c r="CFC14" s="156"/>
      <c r="CFD14" s="156"/>
      <c r="CFE14" s="156"/>
      <c r="CFF14" s="156"/>
      <c r="CFG14" s="156"/>
      <c r="CFH14" s="156"/>
      <c r="CFI14" s="156"/>
      <c r="CFJ14" s="156"/>
      <c r="CFK14" s="156"/>
      <c r="CFL14" s="156"/>
      <c r="CFM14" s="156"/>
      <c r="CFN14" s="156"/>
      <c r="CFO14" s="156"/>
      <c r="CFP14" s="156"/>
      <c r="CFQ14" s="156"/>
      <c r="CFR14" s="156"/>
      <c r="CFS14" s="156"/>
      <c r="CFT14" s="156"/>
      <c r="CFU14" s="156"/>
      <c r="CFV14" s="156"/>
      <c r="CFW14" s="156"/>
      <c r="CFX14" s="156"/>
      <c r="CFY14" s="156"/>
      <c r="CFZ14" s="156"/>
      <c r="CGA14" s="156"/>
      <c r="CGB14" s="156"/>
      <c r="CGC14" s="156"/>
      <c r="CGD14" s="156"/>
      <c r="CGE14" s="156"/>
      <c r="CGF14" s="156"/>
      <c r="CGG14" s="156"/>
      <c r="CGH14" s="156"/>
      <c r="CGI14" s="156"/>
      <c r="CGJ14" s="156"/>
      <c r="CGK14" s="156"/>
      <c r="CGL14" s="156"/>
      <c r="CGM14" s="156"/>
      <c r="CGN14" s="156"/>
      <c r="CGO14" s="156"/>
      <c r="CGP14" s="156"/>
      <c r="CGQ14" s="156"/>
      <c r="CGR14" s="156"/>
      <c r="CGS14" s="156"/>
      <c r="CGT14" s="156"/>
      <c r="CGU14" s="156"/>
      <c r="CGV14" s="156"/>
      <c r="CGW14" s="156"/>
      <c r="CGX14" s="156"/>
      <c r="CGY14" s="156"/>
      <c r="CGZ14" s="156"/>
      <c r="CHA14" s="156"/>
      <c r="CHB14" s="156"/>
      <c r="CHC14" s="156"/>
      <c r="CHD14" s="156"/>
      <c r="CHE14" s="156"/>
      <c r="CHF14" s="156"/>
      <c r="CHG14" s="156"/>
      <c r="CHH14" s="156"/>
      <c r="CHI14" s="156"/>
      <c r="CHJ14" s="156"/>
      <c r="CHK14" s="156"/>
      <c r="CHL14" s="156"/>
      <c r="CHM14" s="156"/>
      <c r="CHN14" s="156"/>
      <c r="CHO14" s="156"/>
      <c r="CHP14" s="156"/>
      <c r="CHQ14" s="156"/>
      <c r="CHR14" s="156"/>
      <c r="CHS14" s="156"/>
      <c r="CHT14" s="156"/>
      <c r="CHU14" s="156"/>
      <c r="CHV14" s="156"/>
      <c r="CHW14" s="156"/>
      <c r="CHX14" s="156"/>
      <c r="CHY14" s="156"/>
      <c r="CHZ14" s="156"/>
      <c r="CIA14" s="156"/>
      <c r="CIB14" s="156"/>
      <c r="CIC14" s="156"/>
      <c r="CID14" s="156"/>
      <c r="CIE14" s="156"/>
      <c r="CIF14" s="156"/>
      <c r="CIG14" s="156"/>
      <c r="CIH14" s="156"/>
      <c r="CII14" s="156"/>
      <c r="CIJ14" s="156"/>
      <c r="CIK14" s="156"/>
      <c r="CIL14" s="156"/>
      <c r="CIM14" s="156"/>
      <c r="CIN14" s="156"/>
      <c r="CIO14" s="156"/>
      <c r="CIP14" s="156"/>
      <c r="CIQ14" s="156"/>
      <c r="CIR14" s="156"/>
      <c r="CIS14" s="156"/>
      <c r="CIT14" s="156"/>
      <c r="CIU14" s="156"/>
      <c r="CIV14" s="156"/>
      <c r="CIW14" s="156"/>
      <c r="CIX14" s="156"/>
      <c r="CIY14" s="156"/>
      <c r="CIZ14" s="156"/>
      <c r="CJA14" s="156"/>
      <c r="CJB14" s="156"/>
      <c r="CJC14" s="156"/>
      <c r="CJD14" s="156"/>
      <c r="CJE14" s="156"/>
      <c r="CJF14" s="156"/>
      <c r="CJG14" s="156"/>
      <c r="CJH14" s="156"/>
      <c r="CJI14" s="156"/>
      <c r="CJJ14" s="156"/>
      <c r="CJK14" s="156"/>
      <c r="CJL14" s="156"/>
      <c r="CJM14" s="156"/>
      <c r="CJN14" s="156"/>
      <c r="CJO14" s="156"/>
      <c r="CJP14" s="156"/>
      <c r="CJQ14" s="156"/>
      <c r="CJR14" s="156"/>
      <c r="CJS14" s="156"/>
      <c r="CJT14" s="156"/>
      <c r="CJU14" s="156"/>
      <c r="CJV14" s="156"/>
      <c r="CJW14" s="156"/>
      <c r="CJX14" s="156"/>
      <c r="CJY14" s="156"/>
      <c r="CJZ14" s="156"/>
      <c r="CKA14" s="156"/>
      <c r="CKB14" s="156"/>
      <c r="CKC14" s="156"/>
      <c r="CKD14" s="156"/>
      <c r="CKE14" s="156"/>
      <c r="CKF14" s="156"/>
      <c r="CKG14" s="156"/>
      <c r="CKH14" s="156"/>
      <c r="CKI14" s="156"/>
      <c r="CKJ14" s="156"/>
      <c r="CKK14" s="156"/>
      <c r="CKL14" s="156"/>
      <c r="CKM14" s="156"/>
      <c r="CKN14" s="156"/>
      <c r="CKO14" s="156"/>
      <c r="CKP14" s="156"/>
      <c r="CKQ14" s="156"/>
      <c r="CKR14" s="156"/>
      <c r="CKS14" s="156"/>
      <c r="CKT14" s="156"/>
      <c r="CKU14" s="156"/>
      <c r="CKV14" s="156"/>
      <c r="CKW14" s="156"/>
      <c r="CKX14" s="156"/>
      <c r="CKY14" s="156"/>
      <c r="CKZ14" s="156"/>
      <c r="CLA14" s="156"/>
      <c r="CLB14" s="156"/>
      <c r="CLC14" s="156"/>
      <c r="CLD14" s="156"/>
      <c r="CLE14" s="156"/>
      <c r="CLF14" s="156"/>
      <c r="CLG14" s="156"/>
      <c r="CLH14" s="156"/>
      <c r="CLI14" s="156"/>
      <c r="CLJ14" s="156"/>
      <c r="CLK14" s="156"/>
      <c r="CLL14" s="156"/>
      <c r="CLM14" s="156"/>
      <c r="CLN14" s="156"/>
      <c r="CLO14" s="156"/>
      <c r="CLP14" s="156"/>
      <c r="CLQ14" s="156"/>
      <c r="CLR14" s="156"/>
      <c r="CLS14" s="156"/>
      <c r="CLT14" s="156"/>
      <c r="CLU14" s="156"/>
      <c r="CLV14" s="156"/>
      <c r="CLW14" s="156"/>
      <c r="CLX14" s="156"/>
      <c r="CLY14" s="156"/>
      <c r="CLZ14" s="156"/>
      <c r="CMA14" s="156"/>
      <c r="CMB14" s="156"/>
      <c r="CMC14" s="156"/>
      <c r="CMD14" s="156"/>
      <c r="CME14" s="156"/>
      <c r="CMF14" s="156"/>
      <c r="CMG14" s="156"/>
      <c r="CMH14" s="156"/>
      <c r="CMI14" s="156"/>
      <c r="CMJ14" s="156"/>
      <c r="CMK14" s="156"/>
      <c r="CML14" s="156"/>
      <c r="CMM14" s="156"/>
      <c r="CMN14" s="156"/>
      <c r="CMO14" s="156"/>
      <c r="CMP14" s="156"/>
      <c r="CMQ14" s="156"/>
      <c r="CMR14" s="156"/>
      <c r="CMS14" s="156"/>
      <c r="CMT14" s="156"/>
      <c r="CMU14" s="156"/>
      <c r="CMV14" s="156"/>
      <c r="CMW14" s="156"/>
      <c r="CMX14" s="156"/>
      <c r="CMY14" s="156"/>
      <c r="CMZ14" s="156"/>
      <c r="CNA14" s="156"/>
      <c r="CNB14" s="156"/>
      <c r="CNC14" s="156"/>
      <c r="CND14" s="156"/>
      <c r="CNE14" s="156"/>
      <c r="CNF14" s="156"/>
      <c r="CNG14" s="156"/>
      <c r="CNH14" s="156"/>
      <c r="CNI14" s="156"/>
      <c r="CNJ14" s="156"/>
      <c r="CNK14" s="156"/>
      <c r="CNL14" s="156"/>
      <c r="CNM14" s="156"/>
      <c r="CNN14" s="156"/>
      <c r="CNO14" s="156"/>
      <c r="CNP14" s="156"/>
      <c r="CNQ14" s="156"/>
      <c r="CNR14" s="156"/>
      <c r="CNS14" s="156"/>
      <c r="CNT14" s="156"/>
      <c r="CNU14" s="156"/>
      <c r="CNV14" s="156"/>
      <c r="CNW14" s="156"/>
      <c r="CNX14" s="156"/>
      <c r="CNY14" s="156"/>
      <c r="CNZ14" s="156"/>
      <c r="COA14" s="156"/>
      <c r="COB14" s="156"/>
      <c r="COC14" s="156"/>
      <c r="COD14" s="156"/>
      <c r="COE14" s="156"/>
      <c r="COF14" s="156"/>
      <c r="COG14" s="156"/>
      <c r="COH14" s="156"/>
      <c r="COI14" s="156"/>
      <c r="COJ14" s="156"/>
      <c r="COK14" s="156"/>
      <c r="COL14" s="156"/>
      <c r="COM14" s="156"/>
      <c r="CON14" s="156"/>
      <c r="COO14" s="156"/>
      <c r="COP14" s="156"/>
      <c r="COQ14" s="156"/>
      <c r="COR14" s="156"/>
      <c r="COS14" s="156"/>
      <c r="COT14" s="156"/>
      <c r="COU14" s="156"/>
      <c r="COV14" s="156"/>
      <c r="COW14" s="156"/>
      <c r="COX14" s="156"/>
      <c r="COY14" s="156"/>
      <c r="COZ14" s="156"/>
      <c r="CPA14" s="156"/>
      <c r="CPB14" s="156"/>
      <c r="CPC14" s="156"/>
      <c r="CPD14" s="156"/>
      <c r="CPE14" s="156"/>
      <c r="CPF14" s="156"/>
      <c r="CPG14" s="156"/>
      <c r="CPH14" s="156"/>
      <c r="CPI14" s="156"/>
      <c r="CPJ14" s="156"/>
      <c r="CPK14" s="156"/>
      <c r="CPL14" s="156"/>
      <c r="CPM14" s="156"/>
      <c r="CPN14" s="156"/>
      <c r="CPO14" s="156"/>
      <c r="CPP14" s="156"/>
      <c r="CPQ14" s="156"/>
      <c r="CPR14" s="156"/>
      <c r="CPS14" s="156"/>
      <c r="CPT14" s="156"/>
      <c r="CPU14" s="156"/>
      <c r="CPV14" s="156"/>
      <c r="CPW14" s="156"/>
      <c r="CPX14" s="156"/>
      <c r="CPY14" s="156"/>
      <c r="CPZ14" s="156"/>
      <c r="CQA14" s="156"/>
      <c r="CQB14" s="156"/>
      <c r="CQC14" s="156"/>
      <c r="CQD14" s="156"/>
      <c r="CQE14" s="156"/>
      <c r="CQF14" s="156"/>
      <c r="CQG14" s="156"/>
      <c r="CQH14" s="156"/>
      <c r="CQI14" s="156"/>
      <c r="CQJ14" s="156"/>
      <c r="CQK14" s="156"/>
      <c r="CQL14" s="156"/>
      <c r="CQM14" s="156"/>
      <c r="CQN14" s="156"/>
      <c r="CQO14" s="156"/>
      <c r="CQP14" s="156"/>
      <c r="CQQ14" s="156"/>
      <c r="CQR14" s="156"/>
      <c r="CQS14" s="156"/>
      <c r="CQT14" s="156"/>
      <c r="CQU14" s="156"/>
      <c r="CQV14" s="156"/>
      <c r="CQW14" s="156"/>
      <c r="CQX14" s="156"/>
      <c r="CQY14" s="156"/>
      <c r="CQZ14" s="156"/>
      <c r="CRA14" s="156"/>
      <c r="CRB14" s="156"/>
      <c r="CRC14" s="156"/>
      <c r="CRD14" s="156"/>
      <c r="CRE14" s="156"/>
      <c r="CRF14" s="156"/>
      <c r="CRG14" s="156"/>
      <c r="CRH14" s="156"/>
      <c r="CRI14" s="156"/>
      <c r="CRJ14" s="156"/>
      <c r="CRK14" s="156"/>
      <c r="CRL14" s="156"/>
      <c r="CRM14" s="156"/>
      <c r="CRN14" s="156"/>
      <c r="CRO14" s="156"/>
      <c r="CRP14" s="156"/>
      <c r="CRQ14" s="156"/>
      <c r="CRR14" s="156"/>
      <c r="CRS14" s="156"/>
      <c r="CRT14" s="156"/>
      <c r="CRU14" s="156"/>
      <c r="CRV14" s="156"/>
      <c r="CRW14" s="156"/>
      <c r="CRX14" s="156"/>
      <c r="CRY14" s="156"/>
      <c r="CRZ14" s="156"/>
      <c r="CSA14" s="156"/>
      <c r="CSB14" s="156"/>
      <c r="CSC14" s="156"/>
      <c r="CSD14" s="156"/>
      <c r="CSE14" s="156"/>
      <c r="CSF14" s="156"/>
      <c r="CSG14" s="156"/>
      <c r="CSH14" s="156"/>
      <c r="CSI14" s="156"/>
      <c r="CSJ14" s="156"/>
      <c r="CSK14" s="156"/>
      <c r="CSL14" s="156"/>
      <c r="CSM14" s="156"/>
      <c r="CSN14" s="156"/>
      <c r="CSO14" s="156"/>
      <c r="CSP14" s="156"/>
      <c r="CSQ14" s="156"/>
      <c r="CSR14" s="156"/>
      <c r="CSS14" s="156"/>
      <c r="CST14" s="156"/>
      <c r="CSU14" s="156"/>
      <c r="CSV14" s="156"/>
      <c r="CSW14" s="156"/>
      <c r="CSX14" s="156"/>
      <c r="CSY14" s="156"/>
      <c r="CSZ14" s="156"/>
      <c r="CTA14" s="156"/>
      <c r="CTB14" s="156"/>
      <c r="CTC14" s="156"/>
      <c r="CTD14" s="156"/>
      <c r="CTE14" s="156"/>
      <c r="CTF14" s="156"/>
      <c r="CTG14" s="156"/>
      <c r="CTH14" s="156"/>
      <c r="CTI14" s="156"/>
      <c r="CTJ14" s="156"/>
      <c r="CTK14" s="156"/>
      <c r="CTL14" s="156"/>
      <c r="CTM14" s="156"/>
      <c r="CTN14" s="156"/>
      <c r="CTO14" s="156"/>
      <c r="CTP14" s="156"/>
      <c r="CTQ14" s="156"/>
      <c r="CTR14" s="156"/>
      <c r="CTS14" s="156"/>
      <c r="CTT14" s="156"/>
      <c r="CTU14" s="156"/>
      <c r="CTV14" s="156"/>
      <c r="CTW14" s="156"/>
      <c r="CTX14" s="156"/>
      <c r="CTY14" s="156"/>
      <c r="CTZ14" s="156"/>
      <c r="CUA14" s="156"/>
      <c r="CUB14" s="156"/>
      <c r="CUC14" s="156"/>
      <c r="CUD14" s="156"/>
      <c r="CUE14" s="156"/>
      <c r="CUF14" s="156"/>
      <c r="CUG14" s="156"/>
      <c r="CUH14" s="156"/>
      <c r="CUI14" s="156"/>
      <c r="CUJ14" s="156"/>
      <c r="CUK14" s="156"/>
      <c r="CUL14" s="156"/>
      <c r="CUM14" s="156"/>
      <c r="CUN14" s="156"/>
      <c r="CUO14" s="156"/>
      <c r="CUP14" s="156"/>
      <c r="CUQ14" s="156"/>
      <c r="CUR14" s="156"/>
      <c r="CUS14" s="156"/>
      <c r="CUT14" s="156"/>
      <c r="CUU14" s="156"/>
      <c r="CUV14" s="156"/>
      <c r="CUW14" s="156"/>
      <c r="CUX14" s="156"/>
      <c r="CUY14" s="156"/>
      <c r="CUZ14" s="156"/>
      <c r="CVA14" s="156"/>
      <c r="CVB14" s="156"/>
      <c r="CVC14" s="156"/>
      <c r="CVD14" s="156"/>
      <c r="CVE14" s="156"/>
      <c r="CVF14" s="156"/>
      <c r="CVG14" s="156"/>
      <c r="CVH14" s="156"/>
      <c r="CVI14" s="156"/>
      <c r="CVJ14" s="156"/>
      <c r="CVK14" s="156"/>
      <c r="CVL14" s="156"/>
      <c r="CVM14" s="156"/>
      <c r="CVN14" s="156"/>
      <c r="CVO14" s="156"/>
      <c r="CVP14" s="156"/>
      <c r="CVQ14" s="156"/>
      <c r="CVR14" s="156"/>
      <c r="CVS14" s="156"/>
      <c r="CVT14" s="156"/>
      <c r="CVU14" s="156"/>
      <c r="CVV14" s="156"/>
      <c r="CVW14" s="156"/>
      <c r="CVX14" s="156"/>
      <c r="CVY14" s="156"/>
      <c r="CVZ14" s="156"/>
      <c r="CWA14" s="156"/>
      <c r="CWB14" s="156"/>
      <c r="CWC14" s="156"/>
      <c r="CWD14" s="156"/>
      <c r="CWE14" s="156"/>
      <c r="CWF14" s="156"/>
      <c r="CWG14" s="156"/>
      <c r="CWH14" s="156"/>
      <c r="CWI14" s="156"/>
      <c r="CWJ14" s="156"/>
      <c r="CWK14" s="156"/>
      <c r="CWL14" s="156"/>
      <c r="CWM14" s="156"/>
      <c r="CWN14" s="156"/>
      <c r="CWO14" s="156"/>
      <c r="CWP14" s="156"/>
      <c r="CWQ14" s="156"/>
      <c r="CWR14" s="156"/>
      <c r="CWS14" s="156"/>
      <c r="CWT14" s="156"/>
      <c r="CWU14" s="156"/>
      <c r="CWV14" s="156"/>
      <c r="CWW14" s="156"/>
      <c r="CWX14" s="156"/>
      <c r="CWY14" s="156"/>
      <c r="CWZ14" s="156"/>
      <c r="CXA14" s="156"/>
      <c r="CXB14" s="156"/>
      <c r="CXC14" s="156"/>
      <c r="CXD14" s="156"/>
      <c r="CXE14" s="156"/>
      <c r="CXF14" s="156"/>
      <c r="CXG14" s="156"/>
      <c r="CXH14" s="156"/>
      <c r="CXI14" s="156"/>
      <c r="CXJ14" s="156"/>
      <c r="CXK14" s="156"/>
      <c r="CXL14" s="156"/>
      <c r="CXM14" s="156"/>
      <c r="CXN14" s="156"/>
      <c r="CXO14" s="156"/>
      <c r="CXP14" s="156"/>
      <c r="CXQ14" s="156"/>
      <c r="CXR14" s="156"/>
      <c r="CXS14" s="156"/>
      <c r="CXT14" s="156"/>
      <c r="CXU14" s="156"/>
      <c r="CXV14" s="156"/>
      <c r="CXW14" s="156"/>
      <c r="CXX14" s="156"/>
      <c r="CXY14" s="156"/>
      <c r="CXZ14" s="156"/>
      <c r="CYA14" s="156"/>
      <c r="CYB14" s="156"/>
      <c r="CYC14" s="156"/>
      <c r="CYD14" s="156"/>
      <c r="CYE14" s="156"/>
      <c r="CYF14" s="156"/>
      <c r="CYG14" s="156"/>
      <c r="CYH14" s="156"/>
      <c r="CYI14" s="156"/>
      <c r="CYJ14" s="156"/>
      <c r="CYK14" s="156"/>
      <c r="CYL14" s="156"/>
      <c r="CYM14" s="156"/>
      <c r="CYN14" s="156"/>
      <c r="CYO14" s="156"/>
      <c r="CYP14" s="156"/>
      <c r="CYQ14" s="156"/>
      <c r="CYR14" s="156"/>
      <c r="CYS14" s="156"/>
      <c r="CYT14" s="156"/>
      <c r="CYU14" s="156"/>
      <c r="CYV14" s="156"/>
      <c r="CYW14" s="156"/>
      <c r="CYX14" s="156"/>
      <c r="CYY14" s="156"/>
      <c r="CYZ14" s="156"/>
      <c r="CZA14" s="156"/>
      <c r="CZB14" s="156"/>
      <c r="CZC14" s="156"/>
      <c r="CZD14" s="156"/>
      <c r="CZE14" s="156"/>
      <c r="CZF14" s="156"/>
      <c r="CZG14" s="156"/>
      <c r="CZH14" s="156"/>
      <c r="CZI14" s="156"/>
      <c r="CZJ14" s="156"/>
      <c r="CZK14" s="156"/>
      <c r="CZL14" s="156"/>
      <c r="CZM14" s="156"/>
      <c r="CZN14" s="156"/>
      <c r="CZO14" s="156"/>
      <c r="CZP14" s="156"/>
      <c r="CZQ14" s="156"/>
      <c r="CZR14" s="156"/>
      <c r="CZS14" s="156"/>
      <c r="CZT14" s="156"/>
      <c r="CZU14" s="156"/>
      <c r="CZV14" s="156"/>
      <c r="CZW14" s="156"/>
      <c r="CZX14" s="156"/>
      <c r="CZY14" s="156"/>
      <c r="CZZ14" s="156"/>
      <c r="DAA14" s="156"/>
      <c r="DAB14" s="156"/>
      <c r="DAC14" s="156"/>
      <c r="DAD14" s="156"/>
      <c r="DAE14" s="156"/>
      <c r="DAF14" s="156"/>
      <c r="DAG14" s="156"/>
      <c r="DAH14" s="156"/>
      <c r="DAI14" s="156"/>
      <c r="DAJ14" s="156"/>
      <c r="DAK14" s="156"/>
      <c r="DAL14" s="156"/>
      <c r="DAM14" s="156"/>
      <c r="DAN14" s="156"/>
      <c r="DAO14" s="156"/>
      <c r="DAP14" s="156"/>
      <c r="DAQ14" s="156"/>
      <c r="DAR14" s="156"/>
      <c r="DAS14" s="156"/>
      <c r="DAT14" s="156"/>
      <c r="DAU14" s="156"/>
      <c r="DAV14" s="156"/>
      <c r="DAW14" s="156"/>
      <c r="DAX14" s="156"/>
      <c r="DAY14" s="156"/>
      <c r="DAZ14" s="156"/>
      <c r="DBA14" s="156"/>
      <c r="DBB14" s="156"/>
      <c r="DBC14" s="156"/>
      <c r="DBD14" s="156"/>
      <c r="DBE14" s="156"/>
      <c r="DBF14" s="156"/>
      <c r="DBG14" s="156"/>
      <c r="DBH14" s="156"/>
      <c r="DBI14" s="156"/>
      <c r="DBJ14" s="156"/>
      <c r="DBK14" s="156"/>
      <c r="DBL14" s="156"/>
      <c r="DBM14" s="156"/>
      <c r="DBN14" s="156"/>
      <c r="DBO14" s="156"/>
      <c r="DBP14" s="156"/>
      <c r="DBQ14" s="156"/>
      <c r="DBR14" s="156"/>
      <c r="DBS14" s="156"/>
      <c r="DBT14" s="156"/>
      <c r="DBU14" s="156"/>
      <c r="DBV14" s="156"/>
      <c r="DBW14" s="156"/>
      <c r="DBX14" s="156"/>
      <c r="DBY14" s="156"/>
      <c r="DBZ14" s="156"/>
      <c r="DCA14" s="156"/>
      <c r="DCB14" s="156"/>
      <c r="DCC14" s="156"/>
      <c r="DCD14" s="156"/>
      <c r="DCE14" s="156"/>
      <c r="DCF14" s="156"/>
      <c r="DCG14" s="156"/>
      <c r="DCH14" s="156"/>
      <c r="DCI14" s="156"/>
      <c r="DCJ14" s="156"/>
      <c r="DCK14" s="156"/>
      <c r="DCL14" s="156"/>
      <c r="DCM14" s="156"/>
      <c r="DCN14" s="156"/>
      <c r="DCO14" s="156"/>
      <c r="DCP14" s="156"/>
      <c r="DCQ14" s="156"/>
      <c r="DCR14" s="156"/>
      <c r="DCS14" s="156"/>
      <c r="DCT14" s="156"/>
      <c r="DCU14" s="156"/>
      <c r="DCV14" s="156"/>
      <c r="DCW14" s="156"/>
      <c r="DCX14" s="156"/>
      <c r="DCY14" s="156"/>
      <c r="DCZ14" s="156"/>
      <c r="DDA14" s="156"/>
      <c r="DDB14" s="156"/>
      <c r="DDC14" s="156"/>
      <c r="DDD14" s="156"/>
      <c r="DDE14" s="156"/>
      <c r="DDF14" s="156"/>
      <c r="DDG14" s="156"/>
      <c r="DDH14" s="156"/>
      <c r="DDI14" s="156"/>
      <c r="DDJ14" s="156"/>
      <c r="DDK14" s="156"/>
      <c r="DDL14" s="156"/>
      <c r="DDM14" s="156"/>
      <c r="DDN14" s="156"/>
      <c r="DDO14" s="156"/>
      <c r="DDP14" s="156"/>
      <c r="DDQ14" s="156"/>
      <c r="DDR14" s="156"/>
      <c r="DDS14" s="156"/>
      <c r="DDT14" s="156"/>
      <c r="DDU14" s="156"/>
      <c r="DDV14" s="156"/>
      <c r="DDW14" s="156"/>
      <c r="DDX14" s="156"/>
      <c r="DDY14" s="156"/>
      <c r="DDZ14" s="156"/>
      <c r="DEA14" s="156"/>
      <c r="DEB14" s="156"/>
      <c r="DEC14" s="156"/>
      <c r="DED14" s="156"/>
      <c r="DEE14" s="156"/>
      <c r="DEF14" s="156"/>
      <c r="DEG14" s="156"/>
      <c r="DEH14" s="156"/>
      <c r="DEI14" s="156"/>
      <c r="DEJ14" s="156"/>
      <c r="DEK14" s="156"/>
      <c r="DEL14" s="156"/>
      <c r="DEM14" s="156"/>
      <c r="DEN14" s="156"/>
      <c r="DEO14" s="156"/>
      <c r="DEP14" s="156"/>
      <c r="DEQ14" s="156"/>
      <c r="DER14" s="156"/>
      <c r="DES14" s="156"/>
      <c r="DET14" s="156"/>
      <c r="DEU14" s="156"/>
      <c r="DEV14" s="156"/>
      <c r="DEW14" s="156"/>
      <c r="DEX14" s="156"/>
      <c r="DEY14" s="156"/>
      <c r="DEZ14" s="156"/>
      <c r="DFA14" s="156"/>
      <c r="DFB14" s="156"/>
      <c r="DFC14" s="156"/>
      <c r="DFD14" s="156"/>
      <c r="DFE14" s="156"/>
      <c r="DFF14" s="156"/>
      <c r="DFG14" s="156"/>
      <c r="DFH14" s="156"/>
      <c r="DFI14" s="156"/>
      <c r="DFJ14" s="156"/>
      <c r="DFK14" s="156"/>
      <c r="DFL14" s="156"/>
      <c r="DFM14" s="156"/>
      <c r="DFN14" s="156"/>
      <c r="DFO14" s="156"/>
      <c r="DFP14" s="156"/>
      <c r="DFQ14" s="156"/>
      <c r="DFR14" s="156"/>
      <c r="DFS14" s="156"/>
      <c r="DFT14" s="156"/>
      <c r="DFU14" s="156"/>
      <c r="DFV14" s="156"/>
      <c r="DFW14" s="156"/>
      <c r="DFX14" s="156"/>
      <c r="DFY14" s="156"/>
      <c r="DFZ14" s="156"/>
      <c r="DGA14" s="156"/>
      <c r="DGB14" s="156"/>
      <c r="DGC14" s="156"/>
      <c r="DGD14" s="156"/>
      <c r="DGE14" s="156"/>
      <c r="DGF14" s="156"/>
      <c r="DGG14" s="156"/>
      <c r="DGH14" s="156"/>
      <c r="DGI14" s="156"/>
      <c r="DGJ14" s="156"/>
      <c r="DGK14" s="156"/>
      <c r="DGL14" s="156"/>
      <c r="DGM14" s="156"/>
      <c r="DGN14" s="156"/>
      <c r="DGO14" s="156"/>
      <c r="DGP14" s="156"/>
      <c r="DGQ14" s="156"/>
      <c r="DGR14" s="156"/>
      <c r="DGS14" s="156"/>
      <c r="DGT14" s="156"/>
      <c r="DGU14" s="156"/>
      <c r="DGV14" s="156"/>
      <c r="DGW14" s="156"/>
      <c r="DGX14" s="156"/>
      <c r="DGY14" s="156"/>
      <c r="DGZ14" s="156"/>
      <c r="DHA14" s="156"/>
      <c r="DHB14" s="156"/>
      <c r="DHC14" s="156"/>
      <c r="DHD14" s="156"/>
      <c r="DHE14" s="156"/>
      <c r="DHF14" s="156"/>
      <c r="DHG14" s="156"/>
      <c r="DHH14" s="156"/>
      <c r="DHI14" s="156"/>
      <c r="DHJ14" s="156"/>
      <c r="DHK14" s="156"/>
      <c r="DHL14" s="156"/>
      <c r="DHM14" s="156"/>
      <c r="DHN14" s="156"/>
      <c r="DHO14" s="156"/>
      <c r="DHP14" s="156"/>
      <c r="DHQ14" s="156"/>
      <c r="DHR14" s="156"/>
      <c r="DHS14" s="156"/>
      <c r="DHT14" s="156"/>
      <c r="DHU14" s="156"/>
      <c r="DHV14" s="156"/>
      <c r="DHW14" s="156"/>
      <c r="DHX14" s="156"/>
      <c r="DHY14" s="156"/>
      <c r="DHZ14" s="156"/>
      <c r="DIA14" s="156"/>
      <c r="DIB14" s="156"/>
      <c r="DIC14" s="156"/>
      <c r="DID14" s="156"/>
      <c r="DIE14" s="156"/>
      <c r="DIF14" s="156"/>
      <c r="DIG14" s="156"/>
      <c r="DIH14" s="156"/>
      <c r="DII14" s="156"/>
      <c r="DIJ14" s="156"/>
      <c r="DIK14" s="156"/>
      <c r="DIL14" s="156"/>
      <c r="DIM14" s="156"/>
      <c r="DIN14" s="156"/>
      <c r="DIO14" s="156"/>
      <c r="DIP14" s="156"/>
      <c r="DIQ14" s="156"/>
      <c r="DIR14" s="156"/>
      <c r="DIS14" s="156"/>
      <c r="DIT14" s="156"/>
      <c r="DIU14" s="156"/>
      <c r="DIV14" s="156"/>
      <c r="DIW14" s="156"/>
      <c r="DIX14" s="156"/>
      <c r="DIY14" s="156"/>
      <c r="DIZ14" s="156"/>
      <c r="DJA14" s="156"/>
      <c r="DJB14" s="156"/>
      <c r="DJC14" s="156"/>
      <c r="DJD14" s="156"/>
      <c r="DJE14" s="156"/>
      <c r="DJF14" s="156"/>
      <c r="DJG14" s="156"/>
      <c r="DJH14" s="156"/>
      <c r="DJI14" s="156"/>
      <c r="DJJ14" s="156"/>
      <c r="DJK14" s="156"/>
      <c r="DJL14" s="156"/>
      <c r="DJM14" s="156"/>
      <c r="DJN14" s="156"/>
      <c r="DJO14" s="156"/>
      <c r="DJP14" s="156"/>
      <c r="DJQ14" s="156"/>
      <c r="DJR14" s="156"/>
      <c r="DJS14" s="156"/>
      <c r="DJT14" s="156"/>
      <c r="DJU14" s="156"/>
      <c r="DJV14" s="156"/>
      <c r="DJW14" s="156"/>
      <c r="DJX14" s="156"/>
      <c r="DJY14" s="156"/>
      <c r="DJZ14" s="156"/>
      <c r="DKA14" s="156"/>
      <c r="DKB14" s="156"/>
      <c r="DKC14" s="156"/>
      <c r="DKD14" s="156"/>
      <c r="DKE14" s="156"/>
      <c r="DKF14" s="156"/>
      <c r="DKG14" s="156"/>
      <c r="DKH14" s="156"/>
      <c r="DKI14" s="156"/>
      <c r="DKJ14" s="156"/>
      <c r="DKK14" s="156"/>
      <c r="DKL14" s="156"/>
      <c r="DKM14" s="156"/>
      <c r="DKN14" s="156"/>
      <c r="DKO14" s="156"/>
      <c r="DKP14" s="156"/>
      <c r="DKQ14" s="156"/>
      <c r="DKR14" s="156"/>
      <c r="DKS14" s="156"/>
      <c r="DKT14" s="156"/>
      <c r="DKU14" s="156"/>
      <c r="DKV14" s="156"/>
      <c r="DKW14" s="156"/>
      <c r="DKX14" s="156"/>
      <c r="DKY14" s="156"/>
      <c r="DKZ14" s="156"/>
      <c r="DLA14" s="156"/>
      <c r="DLB14" s="156"/>
      <c r="DLC14" s="156"/>
      <c r="DLD14" s="156"/>
      <c r="DLE14" s="156"/>
      <c r="DLF14" s="156"/>
      <c r="DLG14" s="156"/>
      <c r="DLH14" s="156"/>
      <c r="DLI14" s="156"/>
      <c r="DLJ14" s="156"/>
      <c r="DLK14" s="156"/>
      <c r="DLL14" s="156"/>
      <c r="DLM14" s="156"/>
      <c r="DLN14" s="156"/>
      <c r="DLO14" s="156"/>
      <c r="DLP14" s="156"/>
      <c r="DLQ14" s="156"/>
      <c r="DLR14" s="156"/>
      <c r="DLS14" s="156"/>
      <c r="DLT14" s="156"/>
      <c r="DLU14" s="156"/>
      <c r="DLV14" s="156"/>
      <c r="DLW14" s="156"/>
      <c r="DLX14" s="156"/>
      <c r="DLY14" s="156"/>
      <c r="DLZ14" s="156"/>
      <c r="DMA14" s="156"/>
      <c r="DMB14" s="156"/>
      <c r="DMC14" s="156"/>
      <c r="DMD14" s="156"/>
      <c r="DME14" s="156"/>
      <c r="DMF14" s="156"/>
      <c r="DMG14" s="156"/>
      <c r="DMH14" s="156"/>
      <c r="DMI14" s="156"/>
      <c r="DMJ14" s="156"/>
      <c r="DMK14" s="156"/>
      <c r="DML14" s="156"/>
      <c r="DMM14" s="156"/>
      <c r="DMN14" s="156"/>
      <c r="DMO14" s="156"/>
      <c r="DMP14" s="156"/>
      <c r="DMQ14" s="156"/>
      <c r="DMR14" s="156"/>
      <c r="DMS14" s="156"/>
      <c r="DMT14" s="156"/>
      <c r="DMU14" s="156"/>
      <c r="DMV14" s="156"/>
      <c r="DMW14" s="156"/>
      <c r="DMX14" s="156"/>
      <c r="DMY14" s="156"/>
      <c r="DMZ14" s="156"/>
      <c r="DNA14" s="156"/>
      <c r="DNB14" s="156"/>
      <c r="DNC14" s="156"/>
      <c r="DND14" s="156"/>
      <c r="DNE14" s="156"/>
      <c r="DNF14" s="156"/>
      <c r="DNG14" s="156"/>
      <c r="DNH14" s="156"/>
      <c r="DNI14" s="156"/>
      <c r="DNJ14" s="156"/>
      <c r="DNK14" s="156"/>
      <c r="DNL14" s="156"/>
      <c r="DNM14" s="156"/>
      <c r="DNN14" s="156"/>
      <c r="DNO14" s="156"/>
      <c r="DNP14" s="156"/>
      <c r="DNQ14" s="156"/>
      <c r="DNR14" s="156"/>
      <c r="DNS14" s="156"/>
      <c r="DNT14" s="156"/>
      <c r="DNU14" s="156"/>
      <c r="DNV14" s="156"/>
      <c r="DNW14" s="156"/>
      <c r="DNX14" s="156"/>
      <c r="DNY14" s="156"/>
      <c r="DNZ14" s="156"/>
      <c r="DOA14" s="156"/>
      <c r="DOB14" s="156"/>
      <c r="DOC14" s="156"/>
      <c r="DOD14" s="156"/>
      <c r="DOE14" s="156"/>
      <c r="DOF14" s="156"/>
      <c r="DOG14" s="156"/>
      <c r="DOH14" s="156"/>
      <c r="DOI14" s="156"/>
      <c r="DOJ14" s="156"/>
      <c r="DOK14" s="156"/>
      <c r="DOL14" s="156"/>
      <c r="DOM14" s="156"/>
      <c r="DON14" s="156"/>
      <c r="DOO14" s="156"/>
      <c r="DOP14" s="156"/>
      <c r="DOQ14" s="156"/>
      <c r="DOR14" s="156"/>
      <c r="DOS14" s="156"/>
      <c r="DOT14" s="156"/>
      <c r="DOU14" s="156"/>
      <c r="DOV14" s="156"/>
      <c r="DOW14" s="156"/>
      <c r="DOX14" s="156"/>
      <c r="DOY14" s="156"/>
      <c r="DOZ14" s="156"/>
      <c r="DPA14" s="156"/>
      <c r="DPB14" s="156"/>
      <c r="DPC14" s="156"/>
      <c r="DPD14" s="156"/>
      <c r="DPE14" s="156"/>
      <c r="DPF14" s="156"/>
      <c r="DPG14" s="156"/>
      <c r="DPH14" s="156"/>
      <c r="DPI14" s="156"/>
      <c r="DPJ14" s="156"/>
      <c r="DPK14" s="156"/>
      <c r="DPL14" s="156"/>
      <c r="DPM14" s="156"/>
      <c r="DPN14" s="156"/>
      <c r="DPO14" s="156"/>
      <c r="DPP14" s="156"/>
      <c r="DPQ14" s="156"/>
      <c r="DPR14" s="156"/>
      <c r="DPS14" s="156"/>
      <c r="DPT14" s="156"/>
      <c r="DPU14" s="156"/>
      <c r="DPV14" s="156"/>
      <c r="DPW14" s="156"/>
      <c r="DPX14" s="156"/>
      <c r="DPY14" s="156"/>
      <c r="DPZ14" s="156"/>
      <c r="DQA14" s="156"/>
      <c r="DQB14" s="156"/>
      <c r="DQC14" s="156"/>
      <c r="DQD14" s="156"/>
      <c r="DQE14" s="156"/>
      <c r="DQF14" s="156"/>
      <c r="DQG14" s="156"/>
      <c r="DQH14" s="156"/>
      <c r="DQI14" s="156"/>
      <c r="DQJ14" s="156"/>
      <c r="DQK14" s="156"/>
      <c r="DQL14" s="156"/>
      <c r="DQM14" s="156"/>
      <c r="DQN14" s="156"/>
      <c r="DQO14" s="156"/>
      <c r="DQP14" s="156"/>
      <c r="DQQ14" s="156"/>
      <c r="DQR14" s="156"/>
      <c r="DQS14" s="156"/>
      <c r="DQT14" s="156"/>
      <c r="DQU14" s="156"/>
      <c r="DQV14" s="156"/>
      <c r="DQW14" s="156"/>
      <c r="DQX14" s="156"/>
      <c r="DQY14" s="156"/>
      <c r="DQZ14" s="156"/>
      <c r="DRA14" s="156"/>
      <c r="DRB14" s="156"/>
      <c r="DRC14" s="156"/>
      <c r="DRD14" s="156"/>
      <c r="DRE14" s="156"/>
      <c r="DRF14" s="156"/>
      <c r="DRG14" s="156"/>
      <c r="DRH14" s="156"/>
      <c r="DRI14" s="156"/>
      <c r="DRJ14" s="156"/>
      <c r="DRK14" s="156"/>
      <c r="DRL14" s="156"/>
      <c r="DRM14" s="156"/>
      <c r="DRN14" s="156"/>
      <c r="DRO14" s="156"/>
      <c r="DRP14" s="156"/>
      <c r="DRQ14" s="156"/>
      <c r="DRR14" s="156"/>
      <c r="DRS14" s="156"/>
      <c r="DRT14" s="156"/>
      <c r="DRU14" s="156"/>
      <c r="DRV14" s="156"/>
      <c r="DRW14" s="156"/>
      <c r="DRX14" s="156"/>
      <c r="DRY14" s="156"/>
      <c r="DRZ14" s="156"/>
      <c r="DSA14" s="156"/>
      <c r="DSB14" s="156"/>
      <c r="DSC14" s="156"/>
      <c r="DSD14" s="156"/>
      <c r="DSE14" s="156"/>
      <c r="DSF14" s="156"/>
      <c r="DSG14" s="156"/>
      <c r="DSH14" s="156"/>
      <c r="DSI14" s="156"/>
      <c r="DSJ14" s="156"/>
      <c r="DSK14" s="156"/>
      <c r="DSL14" s="156"/>
      <c r="DSM14" s="156"/>
      <c r="DSN14" s="156"/>
      <c r="DSO14" s="156"/>
      <c r="DSP14" s="156"/>
      <c r="DSQ14" s="156"/>
      <c r="DSR14" s="156"/>
      <c r="DSS14" s="156"/>
      <c r="DST14" s="156"/>
      <c r="DSU14" s="156"/>
      <c r="DSV14" s="156"/>
      <c r="DSW14" s="156"/>
      <c r="DSX14" s="156"/>
      <c r="DSY14" s="156"/>
      <c r="DSZ14" s="156"/>
      <c r="DTA14" s="156"/>
      <c r="DTB14" s="156"/>
      <c r="DTC14" s="156"/>
      <c r="DTD14" s="156"/>
      <c r="DTE14" s="156"/>
      <c r="DTF14" s="156"/>
      <c r="DTG14" s="156"/>
      <c r="DTH14" s="156"/>
      <c r="DTI14" s="156"/>
      <c r="DTJ14" s="156"/>
      <c r="DTK14" s="156"/>
      <c r="DTL14" s="156"/>
      <c r="DTM14" s="156"/>
      <c r="DTN14" s="156"/>
      <c r="DTO14" s="156"/>
      <c r="DTP14" s="156"/>
      <c r="DTQ14" s="156"/>
      <c r="DTR14" s="156"/>
      <c r="DTS14" s="156"/>
      <c r="DTT14" s="156"/>
      <c r="DTU14" s="156"/>
      <c r="DTV14" s="156"/>
      <c r="DTW14" s="156"/>
      <c r="DTX14" s="156"/>
      <c r="DTY14" s="156"/>
      <c r="DTZ14" s="156"/>
      <c r="DUA14" s="156"/>
      <c r="DUB14" s="156"/>
      <c r="DUC14" s="156"/>
      <c r="DUD14" s="156"/>
      <c r="DUE14" s="156"/>
      <c r="DUF14" s="156"/>
      <c r="DUG14" s="156"/>
      <c r="DUH14" s="156"/>
      <c r="DUI14" s="156"/>
      <c r="DUJ14" s="156"/>
      <c r="DUK14" s="156"/>
      <c r="DUL14" s="156"/>
      <c r="DUM14" s="156"/>
      <c r="DUN14" s="156"/>
      <c r="DUO14" s="156"/>
      <c r="DUP14" s="156"/>
      <c r="DUQ14" s="156"/>
      <c r="DUR14" s="156"/>
      <c r="DUS14" s="156"/>
      <c r="DUT14" s="156"/>
      <c r="DUU14" s="156"/>
      <c r="DUV14" s="156"/>
      <c r="DUW14" s="156"/>
      <c r="DUX14" s="156"/>
      <c r="DUY14" s="156"/>
      <c r="DUZ14" s="156"/>
      <c r="DVA14" s="156"/>
      <c r="DVB14" s="156"/>
      <c r="DVC14" s="156"/>
      <c r="DVD14" s="156"/>
      <c r="DVE14" s="156"/>
      <c r="DVF14" s="156"/>
      <c r="DVG14" s="156"/>
      <c r="DVH14" s="156"/>
      <c r="DVI14" s="156"/>
      <c r="DVJ14" s="156"/>
      <c r="DVK14" s="156"/>
      <c r="DVL14" s="156"/>
      <c r="DVM14" s="156"/>
      <c r="DVN14" s="156"/>
      <c r="DVO14" s="156"/>
      <c r="DVP14" s="156"/>
      <c r="DVQ14" s="156"/>
      <c r="DVR14" s="156"/>
      <c r="DVS14" s="156"/>
      <c r="DVT14" s="156"/>
      <c r="DVU14" s="156"/>
      <c r="DVV14" s="156"/>
      <c r="DVW14" s="156"/>
      <c r="DVX14" s="156"/>
      <c r="DVY14" s="156"/>
      <c r="DVZ14" s="156"/>
      <c r="DWA14" s="156"/>
      <c r="DWB14" s="156"/>
      <c r="DWC14" s="156"/>
      <c r="DWD14" s="156"/>
      <c r="DWE14" s="156"/>
      <c r="DWF14" s="156"/>
      <c r="DWG14" s="156"/>
      <c r="DWH14" s="156"/>
      <c r="DWI14" s="156"/>
      <c r="DWJ14" s="156"/>
      <c r="DWK14" s="156"/>
      <c r="DWL14" s="156"/>
      <c r="DWM14" s="156"/>
      <c r="DWN14" s="156"/>
      <c r="DWO14" s="156"/>
      <c r="DWP14" s="156"/>
      <c r="DWQ14" s="156"/>
      <c r="DWR14" s="156"/>
      <c r="DWS14" s="156"/>
      <c r="DWT14" s="156"/>
      <c r="DWU14" s="156"/>
      <c r="DWV14" s="156"/>
      <c r="DWW14" s="156"/>
      <c r="DWX14" s="156"/>
      <c r="DWY14" s="156"/>
      <c r="DWZ14" s="156"/>
      <c r="DXA14" s="156"/>
      <c r="DXB14" s="156"/>
      <c r="DXC14" s="156"/>
      <c r="DXD14" s="156"/>
      <c r="DXE14" s="156"/>
      <c r="DXF14" s="156"/>
      <c r="DXG14" s="156"/>
      <c r="DXH14" s="156"/>
      <c r="DXI14" s="156"/>
      <c r="DXJ14" s="156"/>
      <c r="DXK14" s="156"/>
      <c r="DXL14" s="156"/>
      <c r="DXM14" s="156"/>
      <c r="DXN14" s="156"/>
      <c r="DXO14" s="156"/>
      <c r="DXP14" s="156"/>
      <c r="DXQ14" s="156"/>
      <c r="DXR14" s="156"/>
      <c r="DXS14" s="156"/>
      <c r="DXT14" s="156"/>
      <c r="DXU14" s="156"/>
      <c r="DXV14" s="156"/>
      <c r="DXW14" s="156"/>
      <c r="DXX14" s="156"/>
      <c r="DXY14" s="156"/>
      <c r="DXZ14" s="156"/>
      <c r="DYA14" s="156"/>
      <c r="DYB14" s="156"/>
      <c r="DYC14" s="156"/>
      <c r="DYD14" s="156"/>
      <c r="DYE14" s="156"/>
      <c r="DYF14" s="156"/>
      <c r="DYG14" s="156"/>
      <c r="DYH14" s="156"/>
      <c r="DYI14" s="156"/>
      <c r="DYJ14" s="156"/>
      <c r="DYK14" s="156"/>
      <c r="DYL14" s="156"/>
      <c r="DYM14" s="156"/>
      <c r="DYN14" s="156"/>
      <c r="DYO14" s="156"/>
      <c r="DYP14" s="156"/>
      <c r="DYQ14" s="156"/>
      <c r="DYR14" s="156"/>
      <c r="DYS14" s="156"/>
      <c r="DYT14" s="156"/>
      <c r="DYU14" s="156"/>
      <c r="DYV14" s="156"/>
      <c r="DYW14" s="156"/>
      <c r="DYX14" s="156"/>
      <c r="DYY14" s="156"/>
      <c r="DYZ14" s="156"/>
      <c r="DZA14" s="156"/>
      <c r="DZB14" s="156"/>
      <c r="DZC14" s="156"/>
      <c r="DZD14" s="156"/>
      <c r="DZE14" s="156"/>
      <c r="DZF14" s="156"/>
      <c r="DZG14" s="156"/>
      <c r="DZH14" s="156"/>
      <c r="DZI14" s="156"/>
      <c r="DZJ14" s="156"/>
      <c r="DZK14" s="156"/>
      <c r="DZL14" s="156"/>
      <c r="DZM14" s="156"/>
      <c r="DZN14" s="156"/>
      <c r="DZO14" s="156"/>
      <c r="DZP14" s="156"/>
      <c r="DZQ14" s="156"/>
      <c r="DZR14" s="156"/>
      <c r="DZS14" s="156"/>
      <c r="DZT14" s="156"/>
      <c r="DZU14" s="156"/>
      <c r="DZV14" s="156"/>
      <c r="DZW14" s="156"/>
      <c r="DZX14" s="156"/>
      <c r="DZY14" s="156"/>
      <c r="DZZ14" s="156"/>
      <c r="EAA14" s="156"/>
      <c r="EAB14" s="156"/>
      <c r="EAC14" s="156"/>
      <c r="EAD14" s="156"/>
      <c r="EAE14" s="156"/>
      <c r="EAF14" s="156"/>
      <c r="EAG14" s="156"/>
      <c r="EAH14" s="156"/>
      <c r="EAI14" s="156"/>
      <c r="EAJ14" s="156"/>
      <c r="EAK14" s="156"/>
      <c r="EAL14" s="156"/>
      <c r="EAM14" s="156"/>
      <c r="EAN14" s="156"/>
      <c r="EAO14" s="156"/>
      <c r="EAP14" s="156"/>
      <c r="EAQ14" s="156"/>
      <c r="EAR14" s="156"/>
      <c r="EAS14" s="156"/>
      <c r="EAT14" s="156"/>
      <c r="EAU14" s="156"/>
      <c r="EAV14" s="156"/>
      <c r="EAW14" s="156"/>
      <c r="EAX14" s="156"/>
      <c r="EAY14" s="156"/>
      <c r="EAZ14" s="156"/>
      <c r="EBA14" s="156"/>
      <c r="EBB14" s="156"/>
      <c r="EBC14" s="156"/>
      <c r="EBD14" s="156"/>
      <c r="EBE14" s="156"/>
      <c r="EBF14" s="156"/>
      <c r="EBG14" s="156"/>
      <c r="EBH14" s="156"/>
      <c r="EBI14" s="156"/>
      <c r="EBJ14" s="156"/>
      <c r="EBK14" s="156"/>
      <c r="EBL14" s="156"/>
      <c r="EBM14" s="156"/>
      <c r="EBN14" s="156"/>
      <c r="EBO14" s="156"/>
      <c r="EBP14" s="156"/>
      <c r="EBQ14" s="156"/>
      <c r="EBR14" s="156"/>
      <c r="EBS14" s="156"/>
      <c r="EBT14" s="156"/>
      <c r="EBU14" s="156"/>
      <c r="EBV14" s="156"/>
      <c r="EBW14" s="156"/>
      <c r="EBX14" s="156"/>
      <c r="EBY14" s="156"/>
      <c r="EBZ14" s="156"/>
      <c r="ECA14" s="156"/>
      <c r="ECB14" s="156"/>
      <c r="ECC14" s="156"/>
      <c r="ECD14" s="156"/>
      <c r="ECE14" s="156"/>
      <c r="ECF14" s="156"/>
      <c r="ECG14" s="156"/>
      <c r="ECH14" s="156"/>
      <c r="ECI14" s="156"/>
      <c r="ECJ14" s="156"/>
      <c r="ECK14" s="156"/>
      <c r="ECL14" s="156"/>
      <c r="ECM14" s="156"/>
      <c r="ECN14" s="156"/>
      <c r="ECO14" s="156"/>
      <c r="ECP14" s="156"/>
      <c r="ECQ14" s="156"/>
      <c r="ECR14" s="156"/>
      <c r="ECS14" s="156"/>
      <c r="ECT14" s="156"/>
      <c r="ECU14" s="156"/>
      <c r="ECV14" s="156"/>
      <c r="ECW14" s="156"/>
      <c r="ECX14" s="156"/>
      <c r="ECY14" s="156"/>
      <c r="ECZ14" s="156"/>
      <c r="EDA14" s="156"/>
      <c r="EDB14" s="156"/>
      <c r="EDC14" s="156"/>
      <c r="EDD14" s="156"/>
      <c r="EDE14" s="156"/>
      <c r="EDF14" s="156"/>
      <c r="EDG14" s="156"/>
      <c r="EDH14" s="156"/>
      <c r="EDI14" s="156"/>
      <c r="EDJ14" s="156"/>
      <c r="EDK14" s="156"/>
      <c r="EDL14" s="156"/>
      <c r="EDM14" s="156"/>
      <c r="EDN14" s="156"/>
      <c r="EDO14" s="156"/>
      <c r="EDP14" s="156"/>
      <c r="EDQ14" s="156"/>
      <c r="EDR14" s="156"/>
    </row>
    <row r="15" spans="1:3502" ht="20.100000000000001" customHeight="1" x14ac:dyDescent="0.2">
      <c r="A15" s="139">
        <v>8</v>
      </c>
      <c r="B15" s="118" t="s">
        <v>246</v>
      </c>
      <c r="C15" s="119" t="s">
        <v>400</v>
      </c>
      <c r="D15" s="118" t="s">
        <v>158</v>
      </c>
      <c r="E15" s="120" t="s">
        <v>63</v>
      </c>
      <c r="F15" s="163">
        <v>60000</v>
      </c>
      <c r="G15" s="150">
        <f>F15*2.87%</f>
        <v>1722</v>
      </c>
      <c r="H15" s="150">
        <f>+F15*3.04%</f>
        <v>1824</v>
      </c>
      <c r="I15" s="164"/>
      <c r="J15" s="150">
        <f t="shared" ref="J15" si="10">+G15+H15+I15</f>
        <v>3546</v>
      </c>
      <c r="K15" s="163">
        <f>+F15-J15</f>
        <v>56454</v>
      </c>
      <c r="L15" s="163">
        <f>+IF(K15*12&lt;=416220.01,0,IF(K15*12&lt;=624329.01,(((K15*12-416220.01)*0.15)/12),IF((K15*12&lt;=867123.01),(31216+0.2*(K15*12-624329.01))/12,((79776+0.25*(K15*12-867123.01))/12))))</f>
        <v>3486.6498333333329</v>
      </c>
      <c r="M15" s="163">
        <v>125</v>
      </c>
      <c r="N15" s="163">
        <f>+M15+L15+J15</f>
        <v>7157.6498333333329</v>
      </c>
      <c r="O15" s="165">
        <f>+F15-N15</f>
        <v>52842.350166666671</v>
      </c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  <c r="BS15" s="156"/>
      <c r="BT15" s="156"/>
      <c r="BU15" s="156"/>
      <c r="BV15" s="156"/>
      <c r="BW15" s="156"/>
      <c r="BX15" s="156"/>
      <c r="BY15" s="156"/>
      <c r="BZ15" s="156"/>
      <c r="CA15" s="156"/>
      <c r="CB15" s="156"/>
      <c r="CC15" s="156"/>
      <c r="CD15" s="156"/>
      <c r="CE15" s="156"/>
      <c r="CF15" s="156"/>
      <c r="CG15" s="156"/>
      <c r="CH15" s="156"/>
      <c r="CI15" s="156"/>
      <c r="CJ15" s="156"/>
      <c r="CK15" s="156"/>
      <c r="CL15" s="156"/>
      <c r="CM15" s="156"/>
      <c r="CN15" s="156"/>
      <c r="CO15" s="156"/>
      <c r="CP15" s="156"/>
      <c r="CQ15" s="156"/>
      <c r="CR15" s="156"/>
      <c r="CS15" s="156"/>
      <c r="CT15" s="156"/>
      <c r="CU15" s="156"/>
      <c r="CV15" s="156"/>
      <c r="CW15" s="156"/>
      <c r="CX15" s="156"/>
      <c r="CY15" s="156"/>
      <c r="CZ15" s="156"/>
      <c r="DA15" s="156"/>
      <c r="DB15" s="156"/>
      <c r="DC15" s="156"/>
      <c r="DD15" s="156"/>
      <c r="DE15" s="156"/>
      <c r="DF15" s="156"/>
      <c r="DG15" s="156"/>
      <c r="DH15" s="156"/>
      <c r="DI15" s="156"/>
      <c r="DJ15" s="156"/>
      <c r="DK15" s="156"/>
      <c r="DL15" s="156"/>
      <c r="DM15" s="156"/>
      <c r="DN15" s="156"/>
      <c r="DO15" s="156"/>
      <c r="DP15" s="156"/>
      <c r="DQ15" s="156"/>
      <c r="DR15" s="156"/>
      <c r="DS15" s="156"/>
      <c r="DT15" s="156"/>
      <c r="DU15" s="156"/>
      <c r="DV15" s="156"/>
      <c r="DW15" s="156"/>
      <c r="DX15" s="156"/>
      <c r="DY15" s="156"/>
      <c r="DZ15" s="156"/>
      <c r="EA15" s="156"/>
      <c r="EB15" s="156"/>
      <c r="EC15" s="156"/>
      <c r="ED15" s="156"/>
      <c r="EE15" s="156"/>
      <c r="EF15" s="156"/>
      <c r="EG15" s="156"/>
      <c r="EH15" s="156"/>
      <c r="EI15" s="156"/>
      <c r="EJ15" s="156"/>
      <c r="EK15" s="156"/>
      <c r="EL15" s="156"/>
      <c r="EM15" s="156"/>
      <c r="EN15" s="156"/>
      <c r="EO15" s="156"/>
      <c r="EP15" s="156"/>
      <c r="EQ15" s="156"/>
      <c r="ER15" s="156"/>
      <c r="ES15" s="156"/>
      <c r="ET15" s="156"/>
      <c r="EU15" s="156"/>
      <c r="EV15" s="156"/>
      <c r="EW15" s="156"/>
      <c r="EX15" s="156"/>
      <c r="EY15" s="156"/>
      <c r="EZ15" s="156"/>
      <c r="FA15" s="156"/>
      <c r="FB15" s="156"/>
      <c r="FC15" s="156"/>
      <c r="FD15" s="156"/>
      <c r="FE15" s="156"/>
      <c r="FF15" s="156"/>
      <c r="FG15" s="156"/>
      <c r="FH15" s="156"/>
      <c r="FI15" s="156"/>
      <c r="FJ15" s="156"/>
      <c r="FK15" s="156"/>
      <c r="FL15" s="156"/>
      <c r="FM15" s="156"/>
      <c r="FN15" s="156"/>
      <c r="FO15" s="156"/>
      <c r="FP15" s="156"/>
      <c r="FQ15" s="156"/>
      <c r="FR15" s="156"/>
      <c r="FS15" s="156"/>
      <c r="FT15" s="156"/>
      <c r="FU15" s="156"/>
      <c r="FV15" s="156"/>
      <c r="FW15" s="156"/>
      <c r="FX15" s="156"/>
      <c r="FY15" s="156"/>
      <c r="FZ15" s="156"/>
      <c r="GA15" s="156"/>
      <c r="GB15" s="156"/>
      <c r="GC15" s="156"/>
      <c r="GD15" s="156"/>
      <c r="GE15" s="156"/>
      <c r="GF15" s="156"/>
      <c r="GG15" s="156"/>
      <c r="GH15" s="156"/>
      <c r="GI15" s="156"/>
      <c r="GJ15" s="156"/>
      <c r="GK15" s="156"/>
      <c r="GL15" s="156"/>
      <c r="GM15" s="156"/>
      <c r="GN15" s="156"/>
      <c r="GO15" s="156"/>
      <c r="GP15" s="156"/>
      <c r="GQ15" s="156"/>
      <c r="GR15" s="156"/>
      <c r="GS15" s="156"/>
      <c r="GT15" s="156"/>
      <c r="GU15" s="156"/>
      <c r="GV15" s="156"/>
      <c r="GW15" s="156"/>
      <c r="GX15" s="156"/>
      <c r="GY15" s="156"/>
      <c r="GZ15" s="156"/>
      <c r="HA15" s="156"/>
      <c r="HB15" s="156"/>
      <c r="HC15" s="156"/>
      <c r="HD15" s="156"/>
      <c r="HE15" s="156"/>
      <c r="HF15" s="156"/>
      <c r="HG15" s="156"/>
      <c r="HH15" s="156"/>
      <c r="HI15" s="156"/>
      <c r="HJ15" s="156"/>
      <c r="HK15" s="156"/>
      <c r="HL15" s="156"/>
      <c r="HM15" s="156"/>
      <c r="HN15" s="156"/>
      <c r="HO15" s="156"/>
      <c r="HP15" s="156"/>
      <c r="HQ15" s="156"/>
      <c r="HR15" s="156"/>
      <c r="HS15" s="156"/>
      <c r="HT15" s="156"/>
      <c r="HU15" s="156"/>
      <c r="HV15" s="156"/>
      <c r="HW15" s="156"/>
      <c r="HX15" s="156"/>
      <c r="HY15" s="156"/>
      <c r="HZ15" s="156"/>
      <c r="IA15" s="156"/>
      <c r="IB15" s="156"/>
      <c r="IC15" s="156"/>
      <c r="ID15" s="156"/>
      <c r="IE15" s="156"/>
      <c r="IF15" s="156"/>
      <c r="IG15" s="156"/>
      <c r="IH15" s="156"/>
      <c r="II15" s="156"/>
      <c r="IJ15" s="156"/>
      <c r="IK15" s="156"/>
      <c r="IL15" s="156"/>
      <c r="IM15" s="156"/>
      <c r="IN15" s="156"/>
      <c r="IO15" s="156"/>
      <c r="IP15" s="156"/>
      <c r="IQ15" s="156"/>
      <c r="IR15" s="156"/>
      <c r="IS15" s="156"/>
      <c r="IT15" s="156"/>
      <c r="IU15" s="156"/>
      <c r="IV15" s="156"/>
      <c r="IW15" s="156"/>
      <c r="IX15" s="156"/>
      <c r="IY15" s="156"/>
      <c r="IZ15" s="156"/>
      <c r="JA15" s="156"/>
      <c r="JB15" s="156"/>
      <c r="JC15" s="156"/>
      <c r="JD15" s="156"/>
      <c r="JE15" s="156"/>
      <c r="JF15" s="156"/>
      <c r="JG15" s="156"/>
      <c r="JH15" s="156"/>
      <c r="JI15" s="156"/>
      <c r="JJ15" s="156"/>
      <c r="JK15" s="156"/>
      <c r="JL15" s="156"/>
      <c r="JM15" s="156"/>
      <c r="JN15" s="156"/>
      <c r="JO15" s="156"/>
      <c r="JP15" s="156"/>
      <c r="JQ15" s="156"/>
      <c r="JR15" s="156"/>
      <c r="JS15" s="156"/>
      <c r="JT15" s="156"/>
      <c r="JU15" s="156"/>
      <c r="JV15" s="156"/>
      <c r="JW15" s="156"/>
      <c r="JX15" s="156"/>
      <c r="JY15" s="156"/>
      <c r="JZ15" s="156"/>
      <c r="KA15" s="156"/>
      <c r="KB15" s="156"/>
      <c r="KC15" s="156"/>
      <c r="KD15" s="156"/>
      <c r="KE15" s="156"/>
      <c r="KF15" s="156"/>
      <c r="KG15" s="156"/>
      <c r="KH15" s="156"/>
      <c r="KI15" s="156"/>
      <c r="KJ15" s="156"/>
      <c r="KK15" s="156"/>
      <c r="KL15" s="156"/>
      <c r="KM15" s="156"/>
      <c r="KN15" s="156"/>
      <c r="KO15" s="156"/>
      <c r="KP15" s="156"/>
      <c r="KQ15" s="156"/>
      <c r="KR15" s="156"/>
      <c r="KS15" s="156"/>
      <c r="KT15" s="156"/>
      <c r="KU15" s="156"/>
      <c r="KV15" s="156"/>
      <c r="KW15" s="156"/>
      <c r="KX15" s="156"/>
      <c r="KY15" s="156"/>
      <c r="KZ15" s="156"/>
      <c r="LA15" s="156"/>
      <c r="LB15" s="156"/>
      <c r="LC15" s="156"/>
      <c r="LD15" s="156"/>
      <c r="LE15" s="156"/>
      <c r="LF15" s="156"/>
      <c r="LG15" s="156"/>
      <c r="LH15" s="156"/>
      <c r="LI15" s="156"/>
      <c r="LJ15" s="156"/>
      <c r="LK15" s="156"/>
      <c r="LL15" s="156"/>
      <c r="LM15" s="156"/>
      <c r="LN15" s="156"/>
      <c r="LO15" s="156"/>
      <c r="LP15" s="156"/>
      <c r="LQ15" s="156"/>
      <c r="LR15" s="156"/>
      <c r="LS15" s="156"/>
      <c r="LT15" s="156"/>
      <c r="LU15" s="156"/>
      <c r="LV15" s="156"/>
      <c r="LW15" s="156"/>
      <c r="LX15" s="156"/>
      <c r="LY15" s="156"/>
      <c r="LZ15" s="156"/>
      <c r="MA15" s="156"/>
      <c r="MB15" s="156"/>
      <c r="MC15" s="156"/>
      <c r="MD15" s="156"/>
      <c r="ME15" s="156"/>
      <c r="MF15" s="156"/>
      <c r="MG15" s="156"/>
      <c r="MH15" s="156"/>
      <c r="MI15" s="156"/>
      <c r="MJ15" s="156"/>
      <c r="MK15" s="156"/>
      <c r="ML15" s="156"/>
      <c r="MM15" s="156"/>
      <c r="MN15" s="156"/>
      <c r="MO15" s="156"/>
      <c r="MP15" s="156"/>
      <c r="MQ15" s="156"/>
      <c r="MR15" s="156"/>
      <c r="MS15" s="156"/>
      <c r="MT15" s="156"/>
      <c r="MU15" s="156"/>
      <c r="MV15" s="156"/>
      <c r="MW15" s="156"/>
      <c r="MX15" s="156"/>
      <c r="MY15" s="156"/>
      <c r="MZ15" s="156"/>
      <c r="NA15" s="156"/>
      <c r="NB15" s="156"/>
      <c r="NC15" s="156"/>
      <c r="ND15" s="156"/>
      <c r="NE15" s="156"/>
      <c r="NF15" s="156"/>
      <c r="NG15" s="156"/>
      <c r="NH15" s="156"/>
      <c r="NI15" s="156"/>
      <c r="NJ15" s="156"/>
      <c r="NK15" s="156"/>
      <c r="NL15" s="156"/>
      <c r="NM15" s="156"/>
      <c r="NN15" s="156"/>
      <c r="NO15" s="156"/>
      <c r="NP15" s="156"/>
      <c r="NQ15" s="156"/>
      <c r="NR15" s="156"/>
      <c r="NS15" s="156"/>
      <c r="NT15" s="156"/>
      <c r="NU15" s="156"/>
      <c r="NV15" s="156"/>
      <c r="NW15" s="156"/>
      <c r="NX15" s="156"/>
      <c r="NY15" s="156"/>
      <c r="NZ15" s="156"/>
      <c r="OA15" s="156"/>
      <c r="OB15" s="156"/>
      <c r="OC15" s="156"/>
      <c r="OD15" s="156"/>
      <c r="OE15" s="156"/>
      <c r="OF15" s="156"/>
      <c r="OG15" s="156"/>
      <c r="OH15" s="156"/>
      <c r="OI15" s="156"/>
      <c r="OJ15" s="156"/>
      <c r="OK15" s="156"/>
      <c r="OL15" s="156"/>
      <c r="OM15" s="156"/>
      <c r="ON15" s="156"/>
      <c r="OO15" s="156"/>
      <c r="OP15" s="156"/>
      <c r="OQ15" s="156"/>
      <c r="OR15" s="156"/>
      <c r="OS15" s="156"/>
      <c r="OT15" s="156"/>
      <c r="OU15" s="156"/>
      <c r="OV15" s="156"/>
      <c r="OW15" s="156"/>
      <c r="OX15" s="156"/>
      <c r="OY15" s="156"/>
      <c r="OZ15" s="156"/>
      <c r="PA15" s="156"/>
      <c r="PB15" s="156"/>
      <c r="PC15" s="156"/>
      <c r="PD15" s="156"/>
      <c r="PE15" s="156"/>
      <c r="PF15" s="156"/>
      <c r="PG15" s="156"/>
      <c r="PH15" s="156"/>
      <c r="PI15" s="156"/>
      <c r="PJ15" s="156"/>
      <c r="PK15" s="156"/>
      <c r="PL15" s="156"/>
      <c r="PM15" s="156"/>
      <c r="PN15" s="156"/>
      <c r="PO15" s="156"/>
      <c r="PP15" s="156"/>
      <c r="PQ15" s="156"/>
      <c r="PR15" s="156"/>
      <c r="PS15" s="156"/>
      <c r="PT15" s="156"/>
      <c r="PU15" s="156"/>
      <c r="PV15" s="156"/>
      <c r="PW15" s="156"/>
      <c r="PX15" s="156"/>
      <c r="PY15" s="156"/>
      <c r="PZ15" s="156"/>
      <c r="QA15" s="156"/>
      <c r="QB15" s="156"/>
      <c r="QC15" s="156"/>
      <c r="QD15" s="156"/>
      <c r="QE15" s="156"/>
      <c r="QF15" s="156"/>
      <c r="QG15" s="156"/>
      <c r="QH15" s="156"/>
      <c r="QI15" s="156"/>
      <c r="QJ15" s="156"/>
      <c r="QK15" s="156"/>
      <c r="QL15" s="156"/>
      <c r="QM15" s="156"/>
      <c r="QN15" s="156"/>
      <c r="QO15" s="156"/>
      <c r="QP15" s="156"/>
      <c r="QQ15" s="156"/>
      <c r="QR15" s="156"/>
      <c r="QS15" s="156"/>
      <c r="QT15" s="156"/>
      <c r="QU15" s="156"/>
      <c r="QV15" s="156"/>
      <c r="QW15" s="156"/>
      <c r="QX15" s="156"/>
      <c r="QY15" s="156"/>
      <c r="QZ15" s="156"/>
      <c r="RA15" s="156"/>
      <c r="RB15" s="156"/>
      <c r="RC15" s="156"/>
      <c r="RD15" s="156"/>
      <c r="RE15" s="156"/>
      <c r="RF15" s="156"/>
      <c r="RG15" s="156"/>
      <c r="RH15" s="156"/>
      <c r="RI15" s="156"/>
      <c r="RJ15" s="156"/>
      <c r="RK15" s="156"/>
      <c r="RL15" s="156"/>
      <c r="RM15" s="156"/>
      <c r="RN15" s="156"/>
      <c r="RO15" s="156"/>
      <c r="RP15" s="156"/>
      <c r="RQ15" s="156"/>
      <c r="RR15" s="156"/>
      <c r="RS15" s="156"/>
      <c r="RT15" s="156"/>
      <c r="RU15" s="156"/>
      <c r="RV15" s="156"/>
      <c r="RW15" s="156"/>
      <c r="RX15" s="156"/>
      <c r="RY15" s="156"/>
      <c r="RZ15" s="156"/>
      <c r="SA15" s="156"/>
      <c r="SB15" s="156"/>
      <c r="SC15" s="156"/>
      <c r="SD15" s="156"/>
      <c r="SE15" s="156"/>
      <c r="SF15" s="156"/>
      <c r="SG15" s="156"/>
      <c r="SH15" s="156"/>
      <c r="SI15" s="156"/>
      <c r="SJ15" s="156"/>
      <c r="SK15" s="156"/>
      <c r="SL15" s="156"/>
      <c r="SM15" s="156"/>
      <c r="SN15" s="156"/>
      <c r="SO15" s="156"/>
      <c r="SP15" s="156"/>
      <c r="SQ15" s="156"/>
      <c r="SR15" s="156"/>
      <c r="SS15" s="156"/>
      <c r="ST15" s="156"/>
      <c r="SU15" s="156"/>
      <c r="SV15" s="156"/>
      <c r="SW15" s="156"/>
      <c r="SX15" s="156"/>
      <c r="SY15" s="156"/>
      <c r="SZ15" s="156"/>
      <c r="TA15" s="156"/>
      <c r="TB15" s="156"/>
      <c r="TC15" s="156"/>
      <c r="TD15" s="156"/>
      <c r="TE15" s="156"/>
      <c r="TF15" s="156"/>
      <c r="TG15" s="156"/>
      <c r="TH15" s="156"/>
      <c r="TI15" s="156"/>
      <c r="TJ15" s="156"/>
      <c r="TK15" s="156"/>
      <c r="TL15" s="156"/>
      <c r="TM15" s="156"/>
      <c r="TN15" s="156"/>
      <c r="TO15" s="156"/>
      <c r="TP15" s="156"/>
      <c r="TQ15" s="156"/>
      <c r="TR15" s="156"/>
      <c r="TS15" s="156"/>
      <c r="TT15" s="156"/>
      <c r="TU15" s="156"/>
      <c r="TV15" s="156"/>
      <c r="TW15" s="156"/>
      <c r="TX15" s="156"/>
      <c r="TY15" s="156"/>
      <c r="TZ15" s="156"/>
      <c r="UA15" s="156"/>
      <c r="UB15" s="156"/>
      <c r="UC15" s="156"/>
      <c r="UD15" s="156"/>
      <c r="UE15" s="156"/>
      <c r="UF15" s="156"/>
      <c r="UG15" s="156"/>
      <c r="UH15" s="156"/>
      <c r="UI15" s="156"/>
      <c r="UJ15" s="156"/>
      <c r="UK15" s="156"/>
      <c r="UL15" s="156"/>
      <c r="UM15" s="156"/>
      <c r="UN15" s="156"/>
      <c r="UO15" s="156"/>
      <c r="UP15" s="156"/>
      <c r="UQ15" s="156"/>
      <c r="UR15" s="156"/>
      <c r="US15" s="156"/>
      <c r="UT15" s="156"/>
      <c r="UU15" s="156"/>
      <c r="UV15" s="156"/>
      <c r="UW15" s="156"/>
      <c r="UX15" s="156"/>
      <c r="UY15" s="156"/>
      <c r="UZ15" s="156"/>
      <c r="VA15" s="156"/>
      <c r="VB15" s="156"/>
      <c r="VC15" s="156"/>
      <c r="VD15" s="156"/>
      <c r="VE15" s="156"/>
      <c r="VF15" s="156"/>
      <c r="VG15" s="156"/>
      <c r="VH15" s="156"/>
      <c r="VI15" s="156"/>
      <c r="VJ15" s="156"/>
      <c r="VK15" s="156"/>
      <c r="VL15" s="156"/>
      <c r="VM15" s="156"/>
      <c r="VN15" s="156"/>
      <c r="VO15" s="156"/>
      <c r="VP15" s="156"/>
      <c r="VQ15" s="156"/>
      <c r="VR15" s="156"/>
      <c r="VS15" s="156"/>
      <c r="VT15" s="156"/>
      <c r="VU15" s="156"/>
      <c r="VV15" s="156"/>
      <c r="VW15" s="156"/>
      <c r="VX15" s="156"/>
      <c r="VY15" s="156"/>
      <c r="VZ15" s="156"/>
      <c r="WA15" s="156"/>
      <c r="WB15" s="156"/>
      <c r="WC15" s="156"/>
      <c r="WD15" s="156"/>
      <c r="WE15" s="156"/>
      <c r="WF15" s="156"/>
      <c r="WG15" s="156"/>
      <c r="WH15" s="156"/>
      <c r="WI15" s="156"/>
      <c r="WJ15" s="156"/>
      <c r="WK15" s="156"/>
      <c r="WL15" s="156"/>
      <c r="WM15" s="156"/>
      <c r="WN15" s="156"/>
      <c r="WO15" s="156"/>
      <c r="WP15" s="156"/>
      <c r="WQ15" s="156"/>
      <c r="WR15" s="156"/>
      <c r="WS15" s="156"/>
      <c r="WT15" s="156"/>
      <c r="WU15" s="156"/>
      <c r="WV15" s="156"/>
      <c r="WW15" s="156"/>
      <c r="WX15" s="156"/>
      <c r="WY15" s="156"/>
      <c r="WZ15" s="156"/>
      <c r="XA15" s="156"/>
      <c r="XB15" s="156"/>
      <c r="XC15" s="156"/>
      <c r="XD15" s="156"/>
      <c r="XE15" s="156"/>
      <c r="XF15" s="156"/>
      <c r="XG15" s="156"/>
      <c r="XH15" s="156"/>
      <c r="XI15" s="156"/>
      <c r="XJ15" s="156"/>
      <c r="XK15" s="156"/>
      <c r="XL15" s="156"/>
      <c r="XM15" s="156"/>
      <c r="XN15" s="156"/>
      <c r="XO15" s="156"/>
      <c r="XP15" s="156"/>
      <c r="XQ15" s="156"/>
      <c r="XR15" s="156"/>
      <c r="XS15" s="156"/>
      <c r="XT15" s="156"/>
      <c r="XU15" s="156"/>
      <c r="XV15" s="156"/>
      <c r="XW15" s="156"/>
      <c r="XX15" s="156"/>
      <c r="XY15" s="156"/>
      <c r="XZ15" s="156"/>
      <c r="YA15" s="156"/>
      <c r="YB15" s="156"/>
      <c r="YC15" s="156"/>
      <c r="YD15" s="156"/>
      <c r="YE15" s="156"/>
      <c r="YF15" s="156"/>
      <c r="YG15" s="156"/>
      <c r="YH15" s="156"/>
      <c r="YI15" s="156"/>
      <c r="YJ15" s="156"/>
      <c r="YK15" s="156"/>
      <c r="YL15" s="156"/>
      <c r="YM15" s="156"/>
      <c r="YN15" s="156"/>
      <c r="YO15" s="156"/>
      <c r="YP15" s="156"/>
      <c r="YQ15" s="156"/>
      <c r="YR15" s="156"/>
      <c r="YS15" s="156"/>
      <c r="YT15" s="156"/>
      <c r="YU15" s="156"/>
      <c r="YV15" s="156"/>
      <c r="YW15" s="156"/>
      <c r="YX15" s="156"/>
      <c r="YY15" s="156"/>
      <c r="YZ15" s="156"/>
      <c r="ZA15" s="156"/>
      <c r="ZB15" s="156"/>
      <c r="ZC15" s="156"/>
      <c r="ZD15" s="156"/>
      <c r="ZE15" s="156"/>
      <c r="ZF15" s="156"/>
      <c r="ZG15" s="156"/>
      <c r="ZH15" s="156"/>
      <c r="ZI15" s="156"/>
      <c r="ZJ15" s="156"/>
      <c r="ZK15" s="156"/>
      <c r="ZL15" s="156"/>
      <c r="ZM15" s="156"/>
      <c r="ZN15" s="156"/>
      <c r="ZO15" s="156"/>
      <c r="ZP15" s="156"/>
      <c r="ZQ15" s="156"/>
      <c r="ZR15" s="156"/>
      <c r="ZS15" s="156"/>
      <c r="ZT15" s="156"/>
      <c r="ZU15" s="156"/>
      <c r="ZV15" s="156"/>
      <c r="ZW15" s="156"/>
      <c r="ZX15" s="156"/>
      <c r="ZY15" s="156"/>
      <c r="ZZ15" s="156"/>
      <c r="AAA15" s="156"/>
      <c r="AAB15" s="156"/>
      <c r="AAC15" s="156"/>
      <c r="AAD15" s="156"/>
      <c r="AAE15" s="156"/>
      <c r="AAF15" s="156"/>
      <c r="AAG15" s="156"/>
      <c r="AAH15" s="156"/>
      <c r="AAI15" s="156"/>
      <c r="AAJ15" s="156"/>
      <c r="AAK15" s="156"/>
      <c r="AAL15" s="156"/>
      <c r="AAM15" s="156"/>
      <c r="AAN15" s="156"/>
      <c r="AAO15" s="156"/>
      <c r="AAP15" s="156"/>
      <c r="AAQ15" s="156"/>
      <c r="AAR15" s="156"/>
      <c r="AAS15" s="156"/>
      <c r="AAT15" s="156"/>
      <c r="AAU15" s="156"/>
      <c r="AAV15" s="156"/>
      <c r="AAW15" s="156"/>
      <c r="AAX15" s="156"/>
      <c r="AAY15" s="156"/>
      <c r="AAZ15" s="156"/>
      <c r="ABA15" s="156"/>
      <c r="ABB15" s="156"/>
      <c r="ABC15" s="156"/>
      <c r="ABD15" s="156"/>
      <c r="ABE15" s="156"/>
      <c r="ABF15" s="156"/>
      <c r="ABG15" s="156"/>
      <c r="ABH15" s="156"/>
      <c r="ABI15" s="156"/>
      <c r="ABJ15" s="156"/>
      <c r="ABK15" s="156"/>
      <c r="ABL15" s="156"/>
      <c r="ABM15" s="156"/>
      <c r="ABN15" s="156"/>
      <c r="ABO15" s="156"/>
      <c r="ABP15" s="156"/>
      <c r="ABQ15" s="156"/>
      <c r="ABR15" s="156"/>
      <c r="ABS15" s="156"/>
      <c r="ABT15" s="156"/>
      <c r="ABU15" s="156"/>
      <c r="ABV15" s="156"/>
      <c r="ABW15" s="156"/>
      <c r="ABX15" s="156"/>
      <c r="ABY15" s="156"/>
      <c r="ABZ15" s="156"/>
      <c r="ACA15" s="156"/>
      <c r="ACB15" s="156"/>
      <c r="ACC15" s="156"/>
      <c r="ACD15" s="156"/>
      <c r="ACE15" s="156"/>
      <c r="ACF15" s="156"/>
      <c r="ACG15" s="156"/>
      <c r="ACH15" s="156"/>
      <c r="ACI15" s="156"/>
      <c r="ACJ15" s="156"/>
      <c r="ACK15" s="156"/>
      <c r="ACL15" s="156"/>
      <c r="ACM15" s="156"/>
      <c r="ACN15" s="156"/>
      <c r="ACO15" s="156"/>
      <c r="ACP15" s="156"/>
      <c r="ACQ15" s="156"/>
      <c r="ACR15" s="156"/>
      <c r="ACS15" s="156"/>
      <c r="ACT15" s="156"/>
      <c r="ACU15" s="156"/>
      <c r="ACV15" s="156"/>
      <c r="ACW15" s="156"/>
      <c r="ACX15" s="156"/>
      <c r="ACY15" s="156"/>
      <c r="ACZ15" s="156"/>
      <c r="ADA15" s="156"/>
      <c r="ADB15" s="156"/>
      <c r="ADC15" s="156"/>
      <c r="ADD15" s="156"/>
      <c r="ADE15" s="156"/>
      <c r="ADF15" s="156"/>
      <c r="ADG15" s="156"/>
      <c r="ADH15" s="156"/>
      <c r="ADI15" s="156"/>
      <c r="ADJ15" s="156"/>
      <c r="ADK15" s="156"/>
      <c r="ADL15" s="156"/>
      <c r="ADM15" s="156"/>
      <c r="ADN15" s="156"/>
      <c r="ADO15" s="156"/>
      <c r="ADP15" s="156"/>
      <c r="ADQ15" s="156"/>
      <c r="ADR15" s="156"/>
      <c r="ADS15" s="156"/>
      <c r="ADT15" s="156"/>
      <c r="ADU15" s="156"/>
      <c r="ADV15" s="156"/>
      <c r="ADW15" s="156"/>
      <c r="ADX15" s="156"/>
      <c r="ADY15" s="156"/>
      <c r="ADZ15" s="156"/>
      <c r="AEA15" s="156"/>
      <c r="AEB15" s="156"/>
      <c r="AEC15" s="156"/>
      <c r="AED15" s="156"/>
      <c r="AEE15" s="156"/>
      <c r="AEF15" s="156"/>
      <c r="AEG15" s="156"/>
      <c r="AEH15" s="156"/>
      <c r="AEI15" s="156"/>
      <c r="AEJ15" s="156"/>
      <c r="AEK15" s="156"/>
      <c r="AEL15" s="156"/>
      <c r="AEM15" s="156"/>
      <c r="AEN15" s="156"/>
      <c r="AEO15" s="156"/>
      <c r="AEP15" s="156"/>
      <c r="AEQ15" s="156"/>
      <c r="AER15" s="156"/>
      <c r="AES15" s="156"/>
      <c r="AET15" s="156"/>
      <c r="AEU15" s="156"/>
      <c r="AEV15" s="156"/>
      <c r="AEW15" s="156"/>
      <c r="AEX15" s="156"/>
      <c r="AEY15" s="156"/>
      <c r="AEZ15" s="156"/>
      <c r="AFA15" s="156"/>
      <c r="AFB15" s="156"/>
      <c r="AFC15" s="156"/>
      <c r="AFD15" s="156"/>
      <c r="AFE15" s="156"/>
      <c r="AFF15" s="156"/>
      <c r="AFG15" s="156"/>
      <c r="AFH15" s="156"/>
      <c r="AFI15" s="156"/>
      <c r="AFJ15" s="156"/>
      <c r="AFK15" s="156"/>
      <c r="AFL15" s="156"/>
      <c r="AFM15" s="156"/>
      <c r="AFN15" s="156"/>
      <c r="AFO15" s="156"/>
      <c r="AFP15" s="156"/>
      <c r="AFQ15" s="156"/>
      <c r="AFR15" s="156"/>
      <c r="AFS15" s="156"/>
      <c r="AFT15" s="156"/>
      <c r="AFU15" s="156"/>
      <c r="AFV15" s="156"/>
      <c r="AFW15" s="156"/>
      <c r="AFX15" s="156"/>
      <c r="AFY15" s="156"/>
      <c r="AFZ15" s="156"/>
      <c r="AGA15" s="156"/>
      <c r="AGB15" s="156"/>
      <c r="AGC15" s="156"/>
      <c r="AGD15" s="156"/>
      <c r="AGE15" s="156"/>
      <c r="AGF15" s="156"/>
      <c r="AGG15" s="156"/>
      <c r="AGH15" s="156"/>
      <c r="AGI15" s="156"/>
      <c r="AGJ15" s="156"/>
      <c r="AGK15" s="156"/>
      <c r="AGL15" s="156"/>
      <c r="AGM15" s="156"/>
      <c r="AGN15" s="156"/>
      <c r="AGO15" s="156"/>
      <c r="AGP15" s="156"/>
      <c r="AGQ15" s="156"/>
      <c r="AGR15" s="156"/>
      <c r="AGS15" s="156"/>
      <c r="AGT15" s="156"/>
      <c r="AGU15" s="156"/>
      <c r="AGV15" s="156"/>
      <c r="AGW15" s="156"/>
      <c r="AGX15" s="156"/>
      <c r="AGY15" s="156"/>
      <c r="AGZ15" s="156"/>
      <c r="AHA15" s="156"/>
      <c r="AHB15" s="156"/>
      <c r="AHC15" s="156"/>
      <c r="AHD15" s="156"/>
      <c r="AHE15" s="156"/>
      <c r="AHF15" s="156"/>
      <c r="AHG15" s="156"/>
      <c r="AHH15" s="156"/>
      <c r="AHI15" s="156"/>
      <c r="AHJ15" s="156"/>
      <c r="AHK15" s="156"/>
      <c r="AHL15" s="156"/>
      <c r="AHM15" s="156"/>
      <c r="AHN15" s="156"/>
      <c r="AHO15" s="156"/>
      <c r="AHP15" s="156"/>
      <c r="AHQ15" s="156"/>
      <c r="AHR15" s="156"/>
      <c r="AHS15" s="156"/>
      <c r="AHT15" s="156"/>
      <c r="AHU15" s="156"/>
      <c r="AHV15" s="156"/>
      <c r="AHW15" s="156"/>
      <c r="AHX15" s="156"/>
      <c r="AHY15" s="156"/>
      <c r="AHZ15" s="156"/>
      <c r="AIA15" s="156"/>
      <c r="AIB15" s="156"/>
      <c r="AIC15" s="156"/>
      <c r="AID15" s="156"/>
      <c r="AIE15" s="156"/>
      <c r="AIF15" s="156"/>
      <c r="AIG15" s="156"/>
      <c r="AIH15" s="156"/>
      <c r="AII15" s="156"/>
      <c r="AIJ15" s="156"/>
      <c r="AIK15" s="156"/>
      <c r="AIL15" s="156"/>
      <c r="AIM15" s="156"/>
      <c r="AIN15" s="156"/>
      <c r="AIO15" s="156"/>
      <c r="AIP15" s="156"/>
      <c r="AIQ15" s="156"/>
      <c r="AIR15" s="156"/>
      <c r="AIS15" s="156"/>
      <c r="AIT15" s="156"/>
      <c r="AIU15" s="156"/>
      <c r="AIV15" s="156"/>
      <c r="AIW15" s="156"/>
      <c r="AIX15" s="156"/>
      <c r="AIY15" s="156"/>
      <c r="AIZ15" s="156"/>
      <c r="AJA15" s="156"/>
      <c r="AJB15" s="156"/>
      <c r="AJC15" s="156"/>
      <c r="AJD15" s="156"/>
      <c r="AJE15" s="156"/>
      <c r="AJF15" s="156"/>
      <c r="AJG15" s="156"/>
      <c r="AJH15" s="156"/>
      <c r="AJI15" s="156"/>
      <c r="AJJ15" s="156"/>
      <c r="AJK15" s="156"/>
      <c r="AJL15" s="156"/>
      <c r="AJM15" s="156"/>
      <c r="AJN15" s="156"/>
      <c r="AJO15" s="156"/>
      <c r="AJP15" s="156"/>
      <c r="AJQ15" s="156"/>
      <c r="AJR15" s="156"/>
      <c r="AJS15" s="156"/>
      <c r="AJT15" s="156"/>
      <c r="AJU15" s="156"/>
      <c r="AJV15" s="156"/>
      <c r="AJW15" s="156"/>
      <c r="AJX15" s="156"/>
      <c r="AJY15" s="156"/>
      <c r="AJZ15" s="156"/>
      <c r="AKA15" s="156"/>
      <c r="AKB15" s="156"/>
      <c r="AKC15" s="156"/>
      <c r="AKD15" s="156"/>
      <c r="AKE15" s="156"/>
      <c r="AKF15" s="156"/>
      <c r="AKG15" s="156"/>
      <c r="AKH15" s="156"/>
      <c r="AKI15" s="156"/>
      <c r="AKJ15" s="156"/>
      <c r="AKK15" s="156"/>
      <c r="AKL15" s="156"/>
      <c r="AKM15" s="156"/>
      <c r="AKN15" s="156"/>
      <c r="AKO15" s="156"/>
      <c r="AKP15" s="156"/>
      <c r="AKQ15" s="156"/>
      <c r="AKR15" s="156"/>
      <c r="AKS15" s="156"/>
      <c r="AKT15" s="156"/>
      <c r="AKU15" s="156"/>
      <c r="AKV15" s="156"/>
      <c r="AKW15" s="156"/>
      <c r="AKX15" s="156"/>
      <c r="AKY15" s="156"/>
      <c r="AKZ15" s="156"/>
      <c r="ALA15" s="156"/>
      <c r="ALB15" s="156"/>
      <c r="ALC15" s="156"/>
      <c r="ALD15" s="156"/>
      <c r="ALE15" s="156"/>
      <c r="ALF15" s="156"/>
      <c r="ALG15" s="156"/>
      <c r="ALH15" s="156"/>
      <c r="ALI15" s="156"/>
      <c r="ALJ15" s="156"/>
      <c r="ALK15" s="156"/>
      <c r="ALL15" s="156"/>
      <c r="ALM15" s="156"/>
      <c r="ALN15" s="156"/>
      <c r="ALO15" s="156"/>
      <c r="ALP15" s="156"/>
      <c r="ALQ15" s="156"/>
      <c r="ALR15" s="156"/>
      <c r="ALS15" s="156"/>
      <c r="ALT15" s="156"/>
      <c r="ALU15" s="156"/>
      <c r="ALV15" s="156"/>
      <c r="ALW15" s="156"/>
      <c r="ALX15" s="156"/>
      <c r="ALY15" s="156"/>
      <c r="ALZ15" s="156"/>
      <c r="AMA15" s="156"/>
      <c r="AMB15" s="156"/>
      <c r="AMC15" s="156"/>
      <c r="AMD15" s="156"/>
      <c r="AME15" s="156"/>
      <c r="AMF15" s="156"/>
      <c r="AMG15" s="156"/>
      <c r="AMH15" s="156"/>
      <c r="AMI15" s="156"/>
      <c r="AMJ15" s="156"/>
      <c r="AMK15" s="156"/>
      <c r="AML15" s="156"/>
      <c r="AMM15" s="156"/>
      <c r="AMN15" s="156"/>
      <c r="AMO15" s="156"/>
      <c r="AMP15" s="156"/>
      <c r="AMQ15" s="156"/>
      <c r="AMR15" s="156"/>
      <c r="AMS15" s="156"/>
      <c r="AMT15" s="156"/>
      <c r="AMU15" s="156"/>
      <c r="AMV15" s="156"/>
      <c r="AMW15" s="156"/>
      <c r="AMX15" s="156"/>
      <c r="AMY15" s="156"/>
      <c r="AMZ15" s="156"/>
      <c r="ANA15" s="156"/>
      <c r="ANB15" s="156"/>
      <c r="ANC15" s="156"/>
      <c r="AND15" s="156"/>
      <c r="ANE15" s="156"/>
      <c r="ANF15" s="156"/>
      <c r="ANG15" s="156"/>
      <c r="ANH15" s="156"/>
      <c r="ANI15" s="156"/>
      <c r="ANJ15" s="156"/>
      <c r="ANK15" s="156"/>
      <c r="ANL15" s="156"/>
      <c r="ANM15" s="156"/>
      <c r="ANN15" s="156"/>
      <c r="ANO15" s="156"/>
      <c r="ANP15" s="156"/>
      <c r="ANQ15" s="156"/>
      <c r="ANR15" s="156"/>
      <c r="ANS15" s="156"/>
      <c r="ANT15" s="156"/>
      <c r="ANU15" s="156"/>
      <c r="ANV15" s="156"/>
      <c r="ANW15" s="156"/>
      <c r="ANX15" s="156"/>
      <c r="ANY15" s="156"/>
      <c r="ANZ15" s="156"/>
      <c r="AOA15" s="156"/>
      <c r="AOB15" s="156"/>
      <c r="AOC15" s="156"/>
      <c r="AOD15" s="156"/>
      <c r="AOE15" s="156"/>
      <c r="AOF15" s="156"/>
      <c r="AOG15" s="156"/>
      <c r="AOH15" s="156"/>
      <c r="AOI15" s="156"/>
      <c r="AOJ15" s="156"/>
      <c r="AOK15" s="156"/>
      <c r="AOL15" s="156"/>
      <c r="AOM15" s="156"/>
      <c r="AON15" s="156"/>
      <c r="AOO15" s="156"/>
      <c r="AOP15" s="156"/>
      <c r="AOQ15" s="156"/>
      <c r="AOR15" s="156"/>
      <c r="AOS15" s="156"/>
      <c r="AOT15" s="156"/>
      <c r="AOU15" s="156"/>
      <c r="AOV15" s="156"/>
      <c r="AOW15" s="156"/>
      <c r="AOX15" s="156"/>
      <c r="AOY15" s="156"/>
      <c r="AOZ15" s="156"/>
      <c r="APA15" s="156"/>
      <c r="APB15" s="156"/>
      <c r="APC15" s="156"/>
      <c r="APD15" s="156"/>
      <c r="APE15" s="156"/>
      <c r="APF15" s="156"/>
      <c r="APG15" s="156"/>
      <c r="APH15" s="156"/>
      <c r="API15" s="156"/>
      <c r="APJ15" s="156"/>
      <c r="APK15" s="156"/>
      <c r="APL15" s="156"/>
      <c r="APM15" s="156"/>
      <c r="APN15" s="156"/>
      <c r="APO15" s="156"/>
      <c r="APP15" s="156"/>
      <c r="APQ15" s="156"/>
      <c r="APR15" s="156"/>
      <c r="APS15" s="156"/>
      <c r="APT15" s="156"/>
      <c r="APU15" s="156"/>
      <c r="APV15" s="156"/>
      <c r="APW15" s="156"/>
      <c r="APX15" s="156"/>
      <c r="APY15" s="156"/>
      <c r="APZ15" s="156"/>
      <c r="AQA15" s="156"/>
      <c r="AQB15" s="156"/>
      <c r="AQC15" s="156"/>
      <c r="AQD15" s="156"/>
      <c r="AQE15" s="156"/>
      <c r="AQF15" s="156"/>
      <c r="AQG15" s="156"/>
      <c r="AQH15" s="156"/>
      <c r="AQI15" s="156"/>
      <c r="AQJ15" s="156"/>
      <c r="AQK15" s="156"/>
      <c r="AQL15" s="156"/>
      <c r="AQM15" s="156"/>
      <c r="AQN15" s="156"/>
      <c r="AQO15" s="156"/>
      <c r="AQP15" s="156"/>
      <c r="AQQ15" s="156"/>
      <c r="AQR15" s="156"/>
      <c r="AQS15" s="156"/>
      <c r="AQT15" s="156"/>
      <c r="AQU15" s="156"/>
      <c r="AQV15" s="156"/>
      <c r="AQW15" s="156"/>
      <c r="AQX15" s="156"/>
      <c r="AQY15" s="156"/>
      <c r="AQZ15" s="156"/>
      <c r="ARA15" s="156"/>
      <c r="ARB15" s="156"/>
      <c r="ARC15" s="156"/>
      <c r="ARD15" s="156"/>
      <c r="ARE15" s="156"/>
      <c r="ARF15" s="156"/>
      <c r="ARG15" s="156"/>
      <c r="ARH15" s="156"/>
      <c r="ARI15" s="156"/>
      <c r="ARJ15" s="156"/>
      <c r="ARK15" s="156"/>
      <c r="ARL15" s="156"/>
      <c r="ARM15" s="156"/>
      <c r="ARN15" s="156"/>
      <c r="ARO15" s="156"/>
      <c r="ARP15" s="156"/>
      <c r="ARQ15" s="156"/>
      <c r="ARR15" s="156"/>
      <c r="ARS15" s="156"/>
      <c r="ART15" s="156"/>
      <c r="ARU15" s="156"/>
      <c r="ARV15" s="156"/>
      <c r="ARW15" s="156"/>
      <c r="ARX15" s="156"/>
      <c r="ARY15" s="156"/>
      <c r="ARZ15" s="156"/>
      <c r="ASA15" s="156"/>
      <c r="ASB15" s="156"/>
      <c r="ASC15" s="156"/>
      <c r="ASD15" s="156"/>
      <c r="ASE15" s="156"/>
      <c r="ASF15" s="156"/>
      <c r="ASG15" s="156"/>
      <c r="ASH15" s="156"/>
      <c r="ASI15" s="156"/>
      <c r="ASJ15" s="156"/>
      <c r="ASK15" s="156"/>
      <c r="ASL15" s="156"/>
      <c r="ASM15" s="156"/>
      <c r="ASN15" s="156"/>
      <c r="ASO15" s="156"/>
      <c r="ASP15" s="156"/>
      <c r="ASQ15" s="156"/>
      <c r="ASR15" s="156"/>
      <c r="ASS15" s="156"/>
      <c r="AST15" s="156"/>
      <c r="ASU15" s="156"/>
      <c r="ASV15" s="156"/>
      <c r="ASW15" s="156"/>
      <c r="ASX15" s="156"/>
      <c r="ASY15" s="156"/>
      <c r="ASZ15" s="156"/>
      <c r="ATA15" s="156"/>
      <c r="ATB15" s="156"/>
      <c r="ATC15" s="156"/>
      <c r="ATD15" s="156"/>
      <c r="ATE15" s="156"/>
      <c r="ATF15" s="156"/>
      <c r="ATG15" s="156"/>
      <c r="ATH15" s="156"/>
      <c r="ATI15" s="156"/>
      <c r="ATJ15" s="156"/>
      <c r="ATK15" s="156"/>
      <c r="ATL15" s="156"/>
      <c r="ATM15" s="156"/>
      <c r="ATN15" s="156"/>
      <c r="ATO15" s="156"/>
      <c r="ATP15" s="156"/>
      <c r="ATQ15" s="156"/>
      <c r="ATR15" s="156"/>
      <c r="ATS15" s="156"/>
      <c r="ATT15" s="156"/>
      <c r="ATU15" s="156"/>
      <c r="ATV15" s="156"/>
      <c r="ATW15" s="156"/>
      <c r="ATX15" s="156"/>
      <c r="ATY15" s="156"/>
      <c r="ATZ15" s="156"/>
      <c r="AUA15" s="156"/>
      <c r="AUB15" s="156"/>
      <c r="AUC15" s="156"/>
      <c r="AUD15" s="156"/>
      <c r="AUE15" s="156"/>
      <c r="AUF15" s="156"/>
      <c r="AUG15" s="156"/>
      <c r="AUH15" s="156"/>
      <c r="AUI15" s="156"/>
      <c r="AUJ15" s="156"/>
      <c r="AUK15" s="156"/>
      <c r="AUL15" s="156"/>
      <c r="AUM15" s="156"/>
      <c r="AUN15" s="156"/>
      <c r="AUO15" s="156"/>
      <c r="AUP15" s="156"/>
      <c r="AUQ15" s="156"/>
      <c r="AUR15" s="156"/>
      <c r="AUS15" s="156"/>
      <c r="AUT15" s="156"/>
      <c r="AUU15" s="156"/>
      <c r="AUV15" s="156"/>
      <c r="AUW15" s="156"/>
      <c r="AUX15" s="156"/>
      <c r="AUY15" s="156"/>
      <c r="AUZ15" s="156"/>
      <c r="AVA15" s="156"/>
      <c r="AVB15" s="156"/>
      <c r="AVC15" s="156"/>
      <c r="AVD15" s="156"/>
      <c r="AVE15" s="156"/>
      <c r="AVF15" s="156"/>
      <c r="AVG15" s="156"/>
      <c r="AVH15" s="156"/>
      <c r="AVI15" s="156"/>
      <c r="AVJ15" s="156"/>
      <c r="AVK15" s="156"/>
      <c r="AVL15" s="156"/>
      <c r="AVM15" s="156"/>
      <c r="AVN15" s="156"/>
      <c r="AVO15" s="156"/>
      <c r="AVP15" s="156"/>
      <c r="AVQ15" s="156"/>
      <c r="AVR15" s="156"/>
      <c r="AVS15" s="156"/>
      <c r="AVT15" s="156"/>
      <c r="AVU15" s="156"/>
      <c r="AVV15" s="156"/>
      <c r="AVW15" s="156"/>
      <c r="AVX15" s="156"/>
      <c r="AVY15" s="156"/>
      <c r="AVZ15" s="156"/>
      <c r="AWA15" s="156"/>
      <c r="AWB15" s="156"/>
      <c r="AWC15" s="156"/>
      <c r="AWD15" s="156"/>
      <c r="AWE15" s="156"/>
      <c r="AWF15" s="156"/>
      <c r="AWG15" s="156"/>
      <c r="AWH15" s="156"/>
      <c r="AWI15" s="156"/>
      <c r="AWJ15" s="156"/>
      <c r="AWK15" s="156"/>
      <c r="AWL15" s="156"/>
      <c r="AWM15" s="156"/>
      <c r="AWN15" s="156"/>
      <c r="AWO15" s="156"/>
      <c r="AWP15" s="156"/>
      <c r="AWQ15" s="156"/>
      <c r="AWR15" s="156"/>
      <c r="AWS15" s="156"/>
      <c r="AWT15" s="156"/>
      <c r="AWU15" s="156"/>
      <c r="AWV15" s="156"/>
      <c r="AWW15" s="156"/>
      <c r="AWX15" s="156"/>
      <c r="AWY15" s="156"/>
      <c r="AWZ15" s="156"/>
      <c r="AXA15" s="156"/>
      <c r="AXB15" s="156"/>
      <c r="AXC15" s="156"/>
      <c r="AXD15" s="156"/>
      <c r="AXE15" s="156"/>
      <c r="AXF15" s="156"/>
      <c r="AXG15" s="156"/>
      <c r="AXH15" s="156"/>
      <c r="AXI15" s="156"/>
      <c r="AXJ15" s="156"/>
      <c r="AXK15" s="156"/>
      <c r="AXL15" s="156"/>
      <c r="AXM15" s="156"/>
      <c r="AXN15" s="156"/>
      <c r="AXO15" s="156"/>
      <c r="AXP15" s="156"/>
      <c r="AXQ15" s="156"/>
      <c r="AXR15" s="156"/>
      <c r="AXS15" s="156"/>
      <c r="AXT15" s="156"/>
      <c r="AXU15" s="156"/>
      <c r="AXV15" s="156"/>
      <c r="AXW15" s="156"/>
      <c r="AXX15" s="156"/>
      <c r="AXY15" s="156"/>
      <c r="AXZ15" s="156"/>
      <c r="AYA15" s="156"/>
      <c r="AYB15" s="156"/>
      <c r="AYC15" s="156"/>
      <c r="AYD15" s="156"/>
      <c r="AYE15" s="156"/>
      <c r="AYF15" s="156"/>
      <c r="AYG15" s="156"/>
      <c r="AYH15" s="156"/>
      <c r="AYI15" s="156"/>
      <c r="AYJ15" s="156"/>
      <c r="AYK15" s="156"/>
      <c r="AYL15" s="156"/>
      <c r="AYM15" s="156"/>
      <c r="AYN15" s="156"/>
      <c r="AYO15" s="156"/>
      <c r="AYP15" s="156"/>
      <c r="AYQ15" s="156"/>
      <c r="AYR15" s="156"/>
      <c r="AYS15" s="156"/>
      <c r="AYT15" s="156"/>
      <c r="AYU15" s="156"/>
      <c r="AYV15" s="156"/>
      <c r="AYW15" s="156"/>
      <c r="AYX15" s="156"/>
      <c r="AYY15" s="156"/>
      <c r="AYZ15" s="156"/>
      <c r="AZA15" s="156"/>
      <c r="AZB15" s="156"/>
      <c r="AZC15" s="156"/>
      <c r="AZD15" s="156"/>
      <c r="AZE15" s="156"/>
      <c r="AZF15" s="156"/>
      <c r="AZG15" s="156"/>
      <c r="AZH15" s="156"/>
      <c r="AZI15" s="156"/>
      <c r="AZJ15" s="156"/>
      <c r="AZK15" s="156"/>
      <c r="AZL15" s="156"/>
      <c r="AZM15" s="156"/>
      <c r="AZN15" s="156"/>
      <c r="AZO15" s="156"/>
      <c r="AZP15" s="156"/>
      <c r="AZQ15" s="156"/>
      <c r="AZR15" s="156"/>
      <c r="AZS15" s="156"/>
      <c r="AZT15" s="156"/>
      <c r="AZU15" s="156"/>
      <c r="AZV15" s="156"/>
      <c r="AZW15" s="156"/>
      <c r="AZX15" s="156"/>
      <c r="AZY15" s="156"/>
      <c r="AZZ15" s="156"/>
      <c r="BAA15" s="156"/>
      <c r="BAB15" s="156"/>
      <c r="BAC15" s="156"/>
      <c r="BAD15" s="156"/>
      <c r="BAE15" s="156"/>
      <c r="BAF15" s="156"/>
      <c r="BAG15" s="156"/>
      <c r="BAH15" s="156"/>
      <c r="BAI15" s="156"/>
      <c r="BAJ15" s="156"/>
      <c r="BAK15" s="156"/>
      <c r="BAL15" s="156"/>
      <c r="BAM15" s="156"/>
      <c r="BAN15" s="156"/>
      <c r="BAO15" s="156"/>
      <c r="BAP15" s="156"/>
      <c r="BAQ15" s="156"/>
      <c r="BAR15" s="156"/>
      <c r="BAS15" s="156"/>
      <c r="BAT15" s="156"/>
      <c r="BAU15" s="156"/>
      <c r="BAV15" s="156"/>
      <c r="BAW15" s="156"/>
      <c r="BAX15" s="156"/>
      <c r="BAY15" s="156"/>
      <c r="BAZ15" s="156"/>
      <c r="BBA15" s="156"/>
      <c r="BBB15" s="156"/>
      <c r="BBC15" s="156"/>
      <c r="BBD15" s="156"/>
      <c r="BBE15" s="156"/>
      <c r="BBF15" s="156"/>
      <c r="BBG15" s="156"/>
      <c r="BBH15" s="156"/>
      <c r="BBI15" s="156"/>
      <c r="BBJ15" s="156"/>
      <c r="BBK15" s="156"/>
      <c r="BBL15" s="156"/>
      <c r="BBM15" s="156"/>
      <c r="BBN15" s="156"/>
      <c r="BBO15" s="156"/>
      <c r="BBP15" s="156"/>
      <c r="BBQ15" s="156"/>
      <c r="BBR15" s="156"/>
      <c r="BBS15" s="156"/>
      <c r="BBT15" s="156"/>
      <c r="BBU15" s="156"/>
      <c r="BBV15" s="156"/>
      <c r="BBW15" s="156"/>
      <c r="BBX15" s="156"/>
      <c r="BBY15" s="156"/>
      <c r="BBZ15" s="156"/>
      <c r="BCA15" s="156"/>
      <c r="BCB15" s="156"/>
      <c r="BCC15" s="156"/>
      <c r="BCD15" s="156"/>
      <c r="BCE15" s="156"/>
      <c r="BCF15" s="156"/>
      <c r="BCG15" s="156"/>
      <c r="BCH15" s="156"/>
      <c r="BCI15" s="156"/>
      <c r="BCJ15" s="156"/>
      <c r="BCK15" s="156"/>
      <c r="BCL15" s="156"/>
      <c r="BCM15" s="156"/>
      <c r="BCN15" s="156"/>
      <c r="BCO15" s="156"/>
      <c r="BCP15" s="156"/>
      <c r="BCQ15" s="156"/>
      <c r="BCR15" s="156"/>
      <c r="BCS15" s="156"/>
      <c r="BCT15" s="156"/>
      <c r="BCU15" s="156"/>
      <c r="BCV15" s="156"/>
      <c r="BCW15" s="156"/>
      <c r="BCX15" s="156"/>
      <c r="BCY15" s="156"/>
      <c r="BCZ15" s="156"/>
      <c r="BDA15" s="156"/>
      <c r="BDB15" s="156"/>
      <c r="BDC15" s="156"/>
      <c r="BDD15" s="156"/>
      <c r="BDE15" s="156"/>
      <c r="BDF15" s="156"/>
      <c r="BDG15" s="156"/>
      <c r="BDH15" s="156"/>
      <c r="BDI15" s="156"/>
      <c r="BDJ15" s="156"/>
      <c r="BDK15" s="156"/>
      <c r="BDL15" s="156"/>
      <c r="BDM15" s="156"/>
      <c r="BDN15" s="156"/>
      <c r="BDO15" s="156"/>
      <c r="BDP15" s="156"/>
      <c r="BDQ15" s="156"/>
      <c r="BDR15" s="156"/>
      <c r="BDS15" s="156"/>
      <c r="BDT15" s="156"/>
      <c r="BDU15" s="156"/>
      <c r="BDV15" s="156"/>
      <c r="BDW15" s="156"/>
      <c r="BDX15" s="156"/>
      <c r="BDY15" s="156"/>
      <c r="BDZ15" s="156"/>
      <c r="BEA15" s="156"/>
      <c r="BEB15" s="156"/>
      <c r="BEC15" s="156"/>
      <c r="BED15" s="156"/>
      <c r="BEE15" s="156"/>
      <c r="BEF15" s="156"/>
      <c r="BEG15" s="156"/>
      <c r="BEH15" s="156"/>
      <c r="BEI15" s="156"/>
      <c r="BEJ15" s="156"/>
      <c r="BEK15" s="156"/>
      <c r="BEL15" s="156"/>
      <c r="BEM15" s="156"/>
      <c r="BEN15" s="156"/>
      <c r="BEO15" s="156"/>
      <c r="BEP15" s="156"/>
      <c r="BEQ15" s="156"/>
      <c r="BER15" s="156"/>
      <c r="BES15" s="156"/>
      <c r="BET15" s="156"/>
      <c r="BEU15" s="156"/>
      <c r="BEV15" s="156"/>
      <c r="BEW15" s="156"/>
      <c r="BEX15" s="156"/>
      <c r="BEY15" s="156"/>
      <c r="BEZ15" s="156"/>
      <c r="BFA15" s="156"/>
      <c r="BFB15" s="156"/>
      <c r="BFC15" s="156"/>
      <c r="BFD15" s="156"/>
      <c r="BFE15" s="156"/>
      <c r="BFF15" s="156"/>
      <c r="BFG15" s="156"/>
      <c r="BFH15" s="156"/>
      <c r="BFI15" s="156"/>
      <c r="BFJ15" s="156"/>
      <c r="BFK15" s="156"/>
      <c r="BFL15" s="156"/>
      <c r="BFM15" s="156"/>
      <c r="BFN15" s="156"/>
      <c r="BFO15" s="156"/>
      <c r="BFP15" s="156"/>
      <c r="BFQ15" s="156"/>
      <c r="BFR15" s="156"/>
      <c r="BFS15" s="156"/>
      <c r="BFT15" s="156"/>
      <c r="BFU15" s="156"/>
      <c r="BFV15" s="156"/>
      <c r="BFW15" s="156"/>
      <c r="BFX15" s="156"/>
      <c r="BFY15" s="156"/>
      <c r="BFZ15" s="156"/>
      <c r="BGA15" s="156"/>
      <c r="BGB15" s="156"/>
      <c r="BGC15" s="156"/>
      <c r="BGD15" s="156"/>
      <c r="BGE15" s="156"/>
      <c r="BGF15" s="156"/>
      <c r="BGG15" s="156"/>
      <c r="BGH15" s="156"/>
      <c r="BGI15" s="156"/>
      <c r="BGJ15" s="156"/>
      <c r="BGK15" s="156"/>
      <c r="BGL15" s="156"/>
      <c r="BGM15" s="156"/>
      <c r="BGN15" s="156"/>
      <c r="BGO15" s="156"/>
      <c r="BGP15" s="156"/>
      <c r="BGQ15" s="156"/>
      <c r="BGR15" s="156"/>
      <c r="BGS15" s="156"/>
      <c r="BGT15" s="156"/>
      <c r="BGU15" s="156"/>
      <c r="BGV15" s="156"/>
      <c r="BGW15" s="156"/>
      <c r="BGX15" s="156"/>
      <c r="BGY15" s="156"/>
      <c r="BGZ15" s="156"/>
      <c r="BHA15" s="156"/>
      <c r="BHB15" s="156"/>
      <c r="BHC15" s="156"/>
      <c r="BHD15" s="156"/>
      <c r="BHE15" s="156"/>
      <c r="BHF15" s="156"/>
      <c r="BHG15" s="156"/>
      <c r="BHH15" s="156"/>
      <c r="BHI15" s="156"/>
      <c r="BHJ15" s="156"/>
      <c r="BHK15" s="156"/>
      <c r="BHL15" s="156"/>
      <c r="BHM15" s="156"/>
      <c r="BHN15" s="156"/>
      <c r="BHO15" s="156"/>
      <c r="BHP15" s="156"/>
      <c r="BHQ15" s="156"/>
      <c r="BHR15" s="156"/>
      <c r="BHS15" s="156"/>
      <c r="BHT15" s="156"/>
      <c r="BHU15" s="156"/>
      <c r="BHV15" s="156"/>
      <c r="BHW15" s="156"/>
      <c r="BHX15" s="156"/>
      <c r="BHY15" s="156"/>
      <c r="BHZ15" s="156"/>
      <c r="BIA15" s="156"/>
      <c r="BIB15" s="156"/>
      <c r="BIC15" s="156"/>
      <c r="BID15" s="156"/>
      <c r="BIE15" s="156"/>
      <c r="BIF15" s="156"/>
      <c r="BIG15" s="156"/>
      <c r="BIH15" s="156"/>
      <c r="BII15" s="156"/>
      <c r="BIJ15" s="156"/>
      <c r="BIK15" s="156"/>
      <c r="BIL15" s="156"/>
      <c r="BIM15" s="156"/>
      <c r="BIN15" s="156"/>
      <c r="BIO15" s="156"/>
      <c r="BIP15" s="156"/>
      <c r="BIQ15" s="156"/>
      <c r="BIR15" s="156"/>
      <c r="BIS15" s="156"/>
      <c r="BIT15" s="156"/>
      <c r="BIU15" s="156"/>
      <c r="BIV15" s="156"/>
      <c r="BIW15" s="156"/>
      <c r="BIX15" s="156"/>
      <c r="BIY15" s="156"/>
      <c r="BIZ15" s="156"/>
      <c r="BJA15" s="156"/>
      <c r="BJB15" s="156"/>
      <c r="BJC15" s="156"/>
      <c r="BJD15" s="156"/>
      <c r="BJE15" s="156"/>
      <c r="BJF15" s="156"/>
      <c r="BJG15" s="156"/>
      <c r="BJH15" s="156"/>
      <c r="BJI15" s="156"/>
      <c r="BJJ15" s="156"/>
      <c r="BJK15" s="156"/>
      <c r="BJL15" s="156"/>
      <c r="BJM15" s="156"/>
      <c r="BJN15" s="156"/>
      <c r="BJO15" s="156"/>
      <c r="BJP15" s="156"/>
      <c r="BJQ15" s="156"/>
      <c r="BJR15" s="156"/>
      <c r="BJS15" s="156"/>
      <c r="BJT15" s="156"/>
      <c r="BJU15" s="156"/>
      <c r="BJV15" s="156"/>
      <c r="BJW15" s="156"/>
      <c r="BJX15" s="156"/>
      <c r="BJY15" s="156"/>
      <c r="BJZ15" s="156"/>
      <c r="BKA15" s="156"/>
      <c r="BKB15" s="156"/>
      <c r="BKC15" s="156"/>
      <c r="BKD15" s="156"/>
      <c r="BKE15" s="156"/>
      <c r="BKF15" s="156"/>
      <c r="BKG15" s="156"/>
      <c r="BKH15" s="156"/>
      <c r="BKI15" s="156"/>
      <c r="BKJ15" s="156"/>
      <c r="BKK15" s="156"/>
      <c r="BKL15" s="156"/>
      <c r="BKM15" s="156"/>
      <c r="BKN15" s="156"/>
      <c r="BKO15" s="156"/>
      <c r="BKP15" s="156"/>
      <c r="BKQ15" s="156"/>
      <c r="BKR15" s="156"/>
      <c r="BKS15" s="156"/>
      <c r="BKT15" s="156"/>
      <c r="BKU15" s="156"/>
      <c r="BKV15" s="156"/>
      <c r="BKW15" s="156"/>
      <c r="BKX15" s="156"/>
      <c r="BKY15" s="156"/>
      <c r="BKZ15" s="156"/>
      <c r="BLA15" s="156"/>
      <c r="BLB15" s="156"/>
      <c r="BLC15" s="156"/>
      <c r="BLD15" s="156"/>
      <c r="BLE15" s="156"/>
      <c r="BLF15" s="156"/>
      <c r="BLG15" s="156"/>
      <c r="BLH15" s="156"/>
      <c r="BLI15" s="156"/>
      <c r="BLJ15" s="156"/>
      <c r="BLK15" s="156"/>
      <c r="BLL15" s="156"/>
      <c r="BLM15" s="156"/>
      <c r="BLN15" s="156"/>
      <c r="BLO15" s="156"/>
      <c r="BLP15" s="156"/>
      <c r="BLQ15" s="156"/>
      <c r="BLR15" s="156"/>
      <c r="BLS15" s="156"/>
      <c r="BLT15" s="156"/>
      <c r="BLU15" s="156"/>
      <c r="BLV15" s="156"/>
      <c r="BLW15" s="156"/>
      <c r="BLX15" s="156"/>
      <c r="BLY15" s="156"/>
      <c r="BLZ15" s="156"/>
      <c r="BMA15" s="156"/>
      <c r="BMB15" s="156"/>
      <c r="BMC15" s="156"/>
      <c r="BMD15" s="156"/>
      <c r="BME15" s="156"/>
      <c r="BMF15" s="156"/>
      <c r="BMG15" s="156"/>
      <c r="BMH15" s="156"/>
      <c r="BMI15" s="156"/>
      <c r="BMJ15" s="156"/>
      <c r="BMK15" s="156"/>
      <c r="BML15" s="156"/>
      <c r="BMM15" s="156"/>
      <c r="BMN15" s="156"/>
      <c r="BMO15" s="156"/>
      <c r="BMP15" s="156"/>
      <c r="BMQ15" s="156"/>
      <c r="BMR15" s="156"/>
      <c r="BMS15" s="156"/>
      <c r="BMT15" s="156"/>
      <c r="BMU15" s="156"/>
      <c r="BMV15" s="156"/>
      <c r="BMW15" s="156"/>
      <c r="BMX15" s="156"/>
      <c r="BMY15" s="156"/>
      <c r="BMZ15" s="156"/>
      <c r="BNA15" s="156"/>
      <c r="BNB15" s="156"/>
      <c r="BNC15" s="156"/>
      <c r="BND15" s="156"/>
      <c r="BNE15" s="156"/>
      <c r="BNF15" s="156"/>
      <c r="BNG15" s="156"/>
      <c r="BNH15" s="156"/>
      <c r="BNI15" s="156"/>
      <c r="BNJ15" s="156"/>
      <c r="BNK15" s="156"/>
      <c r="BNL15" s="156"/>
      <c r="BNM15" s="156"/>
      <c r="BNN15" s="156"/>
      <c r="BNO15" s="156"/>
      <c r="BNP15" s="156"/>
      <c r="BNQ15" s="156"/>
      <c r="BNR15" s="156"/>
      <c r="BNS15" s="156"/>
      <c r="BNT15" s="156"/>
      <c r="BNU15" s="156"/>
      <c r="BNV15" s="156"/>
      <c r="BNW15" s="156"/>
      <c r="BNX15" s="156"/>
      <c r="BNY15" s="156"/>
      <c r="BNZ15" s="156"/>
      <c r="BOA15" s="156"/>
      <c r="BOB15" s="156"/>
      <c r="BOC15" s="156"/>
      <c r="BOD15" s="156"/>
      <c r="BOE15" s="156"/>
      <c r="BOF15" s="156"/>
      <c r="BOG15" s="156"/>
      <c r="BOH15" s="156"/>
      <c r="BOI15" s="156"/>
      <c r="BOJ15" s="156"/>
      <c r="BOK15" s="156"/>
      <c r="BOL15" s="156"/>
      <c r="BOM15" s="156"/>
      <c r="BON15" s="156"/>
      <c r="BOO15" s="156"/>
      <c r="BOP15" s="156"/>
      <c r="BOQ15" s="156"/>
      <c r="BOR15" s="156"/>
      <c r="BOS15" s="156"/>
      <c r="BOT15" s="156"/>
      <c r="BOU15" s="156"/>
      <c r="BOV15" s="156"/>
      <c r="BOW15" s="156"/>
      <c r="BOX15" s="156"/>
      <c r="BOY15" s="156"/>
      <c r="BOZ15" s="156"/>
      <c r="BPA15" s="156"/>
      <c r="BPB15" s="156"/>
      <c r="BPC15" s="156"/>
      <c r="BPD15" s="156"/>
      <c r="BPE15" s="156"/>
      <c r="BPF15" s="156"/>
      <c r="BPG15" s="156"/>
      <c r="BPH15" s="156"/>
      <c r="BPI15" s="156"/>
      <c r="BPJ15" s="156"/>
      <c r="BPK15" s="156"/>
      <c r="BPL15" s="156"/>
      <c r="BPM15" s="156"/>
      <c r="BPN15" s="156"/>
      <c r="BPO15" s="156"/>
      <c r="BPP15" s="156"/>
      <c r="BPQ15" s="156"/>
      <c r="BPR15" s="156"/>
      <c r="BPS15" s="156"/>
      <c r="BPT15" s="156"/>
      <c r="BPU15" s="156"/>
      <c r="BPV15" s="156"/>
      <c r="BPW15" s="156"/>
      <c r="BPX15" s="156"/>
      <c r="BPY15" s="156"/>
      <c r="BPZ15" s="156"/>
      <c r="BQA15" s="156"/>
      <c r="BQB15" s="156"/>
      <c r="BQC15" s="156"/>
      <c r="BQD15" s="156"/>
      <c r="BQE15" s="156"/>
      <c r="BQF15" s="156"/>
      <c r="BQG15" s="156"/>
      <c r="BQH15" s="156"/>
      <c r="BQI15" s="156"/>
      <c r="BQJ15" s="156"/>
      <c r="BQK15" s="156"/>
      <c r="BQL15" s="156"/>
      <c r="BQM15" s="156"/>
      <c r="BQN15" s="156"/>
      <c r="BQO15" s="156"/>
      <c r="BQP15" s="156"/>
      <c r="BQQ15" s="156"/>
      <c r="BQR15" s="156"/>
      <c r="BQS15" s="156"/>
      <c r="BQT15" s="156"/>
      <c r="BQU15" s="156"/>
      <c r="BQV15" s="156"/>
      <c r="BQW15" s="156"/>
      <c r="BQX15" s="156"/>
      <c r="BQY15" s="156"/>
      <c r="BQZ15" s="156"/>
      <c r="BRA15" s="156"/>
      <c r="BRB15" s="156"/>
      <c r="BRC15" s="156"/>
      <c r="BRD15" s="156"/>
      <c r="BRE15" s="156"/>
      <c r="BRF15" s="156"/>
      <c r="BRG15" s="156"/>
      <c r="BRH15" s="156"/>
      <c r="BRI15" s="156"/>
      <c r="BRJ15" s="156"/>
      <c r="BRK15" s="156"/>
      <c r="BRL15" s="156"/>
      <c r="BRM15" s="156"/>
      <c r="BRN15" s="156"/>
      <c r="BRO15" s="156"/>
      <c r="BRP15" s="156"/>
      <c r="BRQ15" s="156"/>
      <c r="BRR15" s="156"/>
      <c r="BRS15" s="156"/>
      <c r="BRT15" s="156"/>
      <c r="BRU15" s="156"/>
      <c r="BRV15" s="156"/>
      <c r="BRW15" s="156"/>
      <c r="BRX15" s="156"/>
      <c r="BRY15" s="156"/>
      <c r="BRZ15" s="156"/>
      <c r="BSA15" s="156"/>
      <c r="BSB15" s="156"/>
      <c r="BSC15" s="156"/>
      <c r="BSD15" s="156"/>
      <c r="BSE15" s="156"/>
      <c r="BSF15" s="156"/>
      <c r="BSG15" s="156"/>
      <c r="BSH15" s="156"/>
      <c r="BSI15" s="156"/>
      <c r="BSJ15" s="156"/>
      <c r="BSK15" s="156"/>
      <c r="BSL15" s="156"/>
      <c r="BSM15" s="156"/>
      <c r="BSN15" s="156"/>
      <c r="BSO15" s="156"/>
      <c r="BSP15" s="156"/>
      <c r="BSQ15" s="156"/>
      <c r="BSR15" s="156"/>
      <c r="BSS15" s="156"/>
      <c r="BST15" s="156"/>
      <c r="BSU15" s="156"/>
      <c r="BSV15" s="156"/>
      <c r="BSW15" s="156"/>
      <c r="BSX15" s="156"/>
      <c r="BSY15" s="156"/>
      <c r="BSZ15" s="156"/>
      <c r="BTA15" s="156"/>
      <c r="BTB15" s="156"/>
      <c r="BTC15" s="156"/>
      <c r="BTD15" s="156"/>
      <c r="BTE15" s="156"/>
      <c r="BTF15" s="156"/>
      <c r="BTG15" s="156"/>
      <c r="BTH15" s="156"/>
      <c r="BTI15" s="156"/>
      <c r="BTJ15" s="156"/>
      <c r="BTK15" s="156"/>
      <c r="BTL15" s="156"/>
      <c r="BTM15" s="156"/>
      <c r="BTN15" s="156"/>
      <c r="BTO15" s="156"/>
      <c r="BTP15" s="156"/>
      <c r="BTQ15" s="156"/>
      <c r="BTR15" s="156"/>
      <c r="BTS15" s="156"/>
      <c r="BTT15" s="156"/>
      <c r="BTU15" s="156"/>
      <c r="BTV15" s="156"/>
      <c r="BTW15" s="156"/>
      <c r="BTX15" s="156"/>
      <c r="BTY15" s="156"/>
      <c r="BTZ15" s="156"/>
      <c r="BUA15" s="156"/>
      <c r="BUB15" s="156"/>
      <c r="BUC15" s="156"/>
      <c r="BUD15" s="156"/>
      <c r="BUE15" s="156"/>
      <c r="BUF15" s="156"/>
      <c r="BUG15" s="156"/>
      <c r="BUH15" s="156"/>
      <c r="BUI15" s="156"/>
      <c r="BUJ15" s="156"/>
      <c r="BUK15" s="156"/>
      <c r="BUL15" s="156"/>
      <c r="BUM15" s="156"/>
      <c r="BUN15" s="156"/>
      <c r="BUO15" s="156"/>
      <c r="BUP15" s="156"/>
      <c r="BUQ15" s="156"/>
      <c r="BUR15" s="156"/>
      <c r="BUS15" s="156"/>
      <c r="BUT15" s="156"/>
      <c r="BUU15" s="156"/>
      <c r="BUV15" s="156"/>
      <c r="BUW15" s="156"/>
      <c r="BUX15" s="156"/>
      <c r="BUY15" s="156"/>
      <c r="BUZ15" s="156"/>
      <c r="BVA15" s="156"/>
      <c r="BVB15" s="156"/>
      <c r="BVC15" s="156"/>
      <c r="BVD15" s="156"/>
      <c r="BVE15" s="156"/>
      <c r="BVF15" s="156"/>
      <c r="BVG15" s="156"/>
      <c r="BVH15" s="156"/>
      <c r="BVI15" s="156"/>
      <c r="BVJ15" s="156"/>
      <c r="BVK15" s="156"/>
      <c r="BVL15" s="156"/>
      <c r="BVM15" s="156"/>
      <c r="BVN15" s="156"/>
      <c r="BVO15" s="156"/>
      <c r="BVP15" s="156"/>
      <c r="BVQ15" s="156"/>
      <c r="BVR15" s="156"/>
      <c r="BVS15" s="156"/>
      <c r="BVT15" s="156"/>
      <c r="BVU15" s="156"/>
      <c r="BVV15" s="156"/>
      <c r="BVW15" s="156"/>
      <c r="BVX15" s="156"/>
      <c r="BVY15" s="156"/>
      <c r="BVZ15" s="156"/>
      <c r="BWA15" s="156"/>
      <c r="BWB15" s="156"/>
      <c r="BWC15" s="156"/>
      <c r="BWD15" s="156"/>
      <c r="BWE15" s="156"/>
      <c r="BWF15" s="156"/>
      <c r="BWG15" s="156"/>
      <c r="BWH15" s="156"/>
      <c r="BWI15" s="156"/>
      <c r="BWJ15" s="156"/>
      <c r="BWK15" s="156"/>
      <c r="BWL15" s="156"/>
      <c r="BWM15" s="156"/>
      <c r="BWN15" s="156"/>
      <c r="BWO15" s="156"/>
      <c r="BWP15" s="156"/>
      <c r="BWQ15" s="156"/>
      <c r="BWR15" s="156"/>
      <c r="BWS15" s="156"/>
      <c r="BWT15" s="156"/>
      <c r="BWU15" s="156"/>
      <c r="BWV15" s="156"/>
      <c r="BWW15" s="156"/>
      <c r="BWX15" s="156"/>
      <c r="BWY15" s="156"/>
      <c r="BWZ15" s="156"/>
      <c r="BXA15" s="156"/>
      <c r="BXB15" s="156"/>
      <c r="BXC15" s="156"/>
      <c r="BXD15" s="156"/>
      <c r="BXE15" s="156"/>
      <c r="BXF15" s="156"/>
      <c r="BXG15" s="156"/>
      <c r="BXH15" s="156"/>
      <c r="BXI15" s="156"/>
      <c r="BXJ15" s="156"/>
      <c r="BXK15" s="156"/>
      <c r="BXL15" s="156"/>
      <c r="BXM15" s="156"/>
      <c r="BXN15" s="156"/>
      <c r="BXO15" s="156"/>
      <c r="BXP15" s="156"/>
      <c r="BXQ15" s="156"/>
      <c r="BXR15" s="156"/>
      <c r="BXS15" s="156"/>
      <c r="BXT15" s="156"/>
      <c r="BXU15" s="156"/>
      <c r="BXV15" s="156"/>
      <c r="BXW15" s="156"/>
      <c r="BXX15" s="156"/>
      <c r="BXY15" s="156"/>
      <c r="BXZ15" s="156"/>
      <c r="BYA15" s="156"/>
      <c r="BYB15" s="156"/>
      <c r="BYC15" s="156"/>
      <c r="BYD15" s="156"/>
      <c r="BYE15" s="156"/>
      <c r="BYF15" s="156"/>
      <c r="BYG15" s="156"/>
      <c r="BYH15" s="156"/>
      <c r="BYI15" s="156"/>
      <c r="BYJ15" s="156"/>
      <c r="BYK15" s="156"/>
      <c r="BYL15" s="156"/>
      <c r="BYM15" s="156"/>
      <c r="BYN15" s="156"/>
      <c r="BYO15" s="156"/>
      <c r="BYP15" s="156"/>
      <c r="BYQ15" s="156"/>
      <c r="BYR15" s="156"/>
      <c r="BYS15" s="156"/>
      <c r="BYT15" s="156"/>
      <c r="BYU15" s="156"/>
      <c r="BYV15" s="156"/>
      <c r="BYW15" s="156"/>
      <c r="BYX15" s="156"/>
      <c r="BYY15" s="156"/>
      <c r="BYZ15" s="156"/>
      <c r="BZA15" s="156"/>
      <c r="BZB15" s="156"/>
      <c r="BZC15" s="156"/>
      <c r="BZD15" s="156"/>
      <c r="BZE15" s="156"/>
      <c r="BZF15" s="156"/>
      <c r="BZG15" s="156"/>
      <c r="BZH15" s="156"/>
      <c r="BZI15" s="156"/>
      <c r="BZJ15" s="156"/>
      <c r="BZK15" s="156"/>
      <c r="BZL15" s="156"/>
      <c r="BZM15" s="156"/>
      <c r="BZN15" s="156"/>
      <c r="BZO15" s="156"/>
      <c r="BZP15" s="156"/>
      <c r="BZQ15" s="156"/>
      <c r="BZR15" s="156"/>
      <c r="BZS15" s="156"/>
      <c r="BZT15" s="156"/>
      <c r="BZU15" s="156"/>
      <c r="BZV15" s="156"/>
      <c r="BZW15" s="156"/>
      <c r="BZX15" s="156"/>
      <c r="BZY15" s="156"/>
      <c r="BZZ15" s="156"/>
      <c r="CAA15" s="156"/>
      <c r="CAB15" s="156"/>
      <c r="CAC15" s="156"/>
      <c r="CAD15" s="156"/>
      <c r="CAE15" s="156"/>
      <c r="CAF15" s="156"/>
      <c r="CAG15" s="156"/>
      <c r="CAH15" s="156"/>
      <c r="CAI15" s="156"/>
      <c r="CAJ15" s="156"/>
      <c r="CAK15" s="156"/>
      <c r="CAL15" s="156"/>
      <c r="CAM15" s="156"/>
      <c r="CAN15" s="156"/>
      <c r="CAO15" s="156"/>
      <c r="CAP15" s="156"/>
      <c r="CAQ15" s="156"/>
      <c r="CAR15" s="156"/>
      <c r="CAS15" s="156"/>
      <c r="CAT15" s="156"/>
      <c r="CAU15" s="156"/>
      <c r="CAV15" s="156"/>
      <c r="CAW15" s="156"/>
      <c r="CAX15" s="156"/>
      <c r="CAY15" s="156"/>
      <c r="CAZ15" s="156"/>
      <c r="CBA15" s="156"/>
      <c r="CBB15" s="156"/>
      <c r="CBC15" s="156"/>
      <c r="CBD15" s="156"/>
      <c r="CBE15" s="156"/>
      <c r="CBF15" s="156"/>
      <c r="CBG15" s="156"/>
      <c r="CBH15" s="156"/>
      <c r="CBI15" s="156"/>
      <c r="CBJ15" s="156"/>
      <c r="CBK15" s="156"/>
      <c r="CBL15" s="156"/>
      <c r="CBM15" s="156"/>
      <c r="CBN15" s="156"/>
      <c r="CBO15" s="156"/>
      <c r="CBP15" s="156"/>
      <c r="CBQ15" s="156"/>
      <c r="CBR15" s="156"/>
      <c r="CBS15" s="156"/>
      <c r="CBT15" s="156"/>
      <c r="CBU15" s="156"/>
      <c r="CBV15" s="156"/>
      <c r="CBW15" s="156"/>
      <c r="CBX15" s="156"/>
      <c r="CBY15" s="156"/>
      <c r="CBZ15" s="156"/>
      <c r="CCA15" s="156"/>
      <c r="CCB15" s="156"/>
      <c r="CCC15" s="156"/>
      <c r="CCD15" s="156"/>
      <c r="CCE15" s="156"/>
      <c r="CCF15" s="156"/>
      <c r="CCG15" s="156"/>
      <c r="CCH15" s="156"/>
      <c r="CCI15" s="156"/>
      <c r="CCJ15" s="156"/>
      <c r="CCK15" s="156"/>
      <c r="CCL15" s="156"/>
      <c r="CCM15" s="156"/>
      <c r="CCN15" s="156"/>
      <c r="CCO15" s="156"/>
      <c r="CCP15" s="156"/>
      <c r="CCQ15" s="156"/>
      <c r="CCR15" s="156"/>
      <c r="CCS15" s="156"/>
      <c r="CCT15" s="156"/>
      <c r="CCU15" s="156"/>
      <c r="CCV15" s="156"/>
      <c r="CCW15" s="156"/>
      <c r="CCX15" s="156"/>
      <c r="CCY15" s="156"/>
      <c r="CCZ15" s="156"/>
      <c r="CDA15" s="156"/>
      <c r="CDB15" s="156"/>
      <c r="CDC15" s="156"/>
      <c r="CDD15" s="156"/>
      <c r="CDE15" s="156"/>
      <c r="CDF15" s="156"/>
      <c r="CDG15" s="156"/>
      <c r="CDH15" s="156"/>
      <c r="CDI15" s="156"/>
      <c r="CDJ15" s="156"/>
      <c r="CDK15" s="156"/>
      <c r="CDL15" s="156"/>
      <c r="CDM15" s="156"/>
      <c r="CDN15" s="156"/>
      <c r="CDO15" s="156"/>
      <c r="CDP15" s="156"/>
      <c r="CDQ15" s="156"/>
      <c r="CDR15" s="156"/>
      <c r="CDS15" s="156"/>
      <c r="CDT15" s="156"/>
      <c r="CDU15" s="156"/>
      <c r="CDV15" s="156"/>
      <c r="CDW15" s="156"/>
      <c r="CDX15" s="156"/>
      <c r="CDY15" s="156"/>
      <c r="CDZ15" s="156"/>
      <c r="CEA15" s="156"/>
      <c r="CEB15" s="156"/>
      <c r="CEC15" s="156"/>
      <c r="CED15" s="156"/>
      <c r="CEE15" s="156"/>
      <c r="CEF15" s="156"/>
      <c r="CEG15" s="156"/>
      <c r="CEH15" s="156"/>
      <c r="CEI15" s="156"/>
      <c r="CEJ15" s="156"/>
      <c r="CEK15" s="156"/>
      <c r="CEL15" s="156"/>
      <c r="CEM15" s="156"/>
      <c r="CEN15" s="156"/>
      <c r="CEO15" s="156"/>
      <c r="CEP15" s="156"/>
      <c r="CEQ15" s="156"/>
      <c r="CER15" s="156"/>
      <c r="CES15" s="156"/>
      <c r="CET15" s="156"/>
      <c r="CEU15" s="156"/>
      <c r="CEV15" s="156"/>
      <c r="CEW15" s="156"/>
      <c r="CEX15" s="156"/>
      <c r="CEY15" s="156"/>
      <c r="CEZ15" s="156"/>
      <c r="CFA15" s="156"/>
      <c r="CFB15" s="156"/>
      <c r="CFC15" s="156"/>
      <c r="CFD15" s="156"/>
      <c r="CFE15" s="156"/>
      <c r="CFF15" s="156"/>
      <c r="CFG15" s="156"/>
      <c r="CFH15" s="156"/>
      <c r="CFI15" s="156"/>
      <c r="CFJ15" s="156"/>
      <c r="CFK15" s="156"/>
      <c r="CFL15" s="156"/>
      <c r="CFM15" s="156"/>
      <c r="CFN15" s="156"/>
      <c r="CFO15" s="156"/>
      <c r="CFP15" s="156"/>
      <c r="CFQ15" s="156"/>
      <c r="CFR15" s="156"/>
      <c r="CFS15" s="156"/>
      <c r="CFT15" s="156"/>
      <c r="CFU15" s="156"/>
      <c r="CFV15" s="156"/>
      <c r="CFW15" s="156"/>
      <c r="CFX15" s="156"/>
      <c r="CFY15" s="156"/>
      <c r="CFZ15" s="156"/>
      <c r="CGA15" s="156"/>
      <c r="CGB15" s="156"/>
      <c r="CGC15" s="156"/>
      <c r="CGD15" s="156"/>
      <c r="CGE15" s="156"/>
      <c r="CGF15" s="156"/>
      <c r="CGG15" s="156"/>
      <c r="CGH15" s="156"/>
      <c r="CGI15" s="156"/>
      <c r="CGJ15" s="156"/>
      <c r="CGK15" s="156"/>
      <c r="CGL15" s="156"/>
      <c r="CGM15" s="156"/>
      <c r="CGN15" s="156"/>
      <c r="CGO15" s="156"/>
      <c r="CGP15" s="156"/>
      <c r="CGQ15" s="156"/>
      <c r="CGR15" s="156"/>
      <c r="CGS15" s="156"/>
      <c r="CGT15" s="156"/>
      <c r="CGU15" s="156"/>
      <c r="CGV15" s="156"/>
      <c r="CGW15" s="156"/>
      <c r="CGX15" s="156"/>
      <c r="CGY15" s="156"/>
      <c r="CGZ15" s="156"/>
      <c r="CHA15" s="156"/>
      <c r="CHB15" s="156"/>
      <c r="CHC15" s="156"/>
      <c r="CHD15" s="156"/>
      <c r="CHE15" s="156"/>
      <c r="CHF15" s="156"/>
      <c r="CHG15" s="156"/>
      <c r="CHH15" s="156"/>
      <c r="CHI15" s="156"/>
      <c r="CHJ15" s="156"/>
      <c r="CHK15" s="156"/>
      <c r="CHL15" s="156"/>
      <c r="CHM15" s="156"/>
      <c r="CHN15" s="156"/>
      <c r="CHO15" s="156"/>
      <c r="CHP15" s="156"/>
      <c r="CHQ15" s="156"/>
      <c r="CHR15" s="156"/>
      <c r="CHS15" s="156"/>
      <c r="CHT15" s="156"/>
      <c r="CHU15" s="156"/>
      <c r="CHV15" s="156"/>
      <c r="CHW15" s="156"/>
      <c r="CHX15" s="156"/>
      <c r="CHY15" s="156"/>
      <c r="CHZ15" s="156"/>
      <c r="CIA15" s="156"/>
      <c r="CIB15" s="156"/>
      <c r="CIC15" s="156"/>
      <c r="CID15" s="156"/>
      <c r="CIE15" s="156"/>
      <c r="CIF15" s="156"/>
      <c r="CIG15" s="156"/>
      <c r="CIH15" s="156"/>
      <c r="CII15" s="156"/>
      <c r="CIJ15" s="156"/>
      <c r="CIK15" s="156"/>
      <c r="CIL15" s="156"/>
      <c r="CIM15" s="156"/>
      <c r="CIN15" s="156"/>
      <c r="CIO15" s="156"/>
      <c r="CIP15" s="156"/>
      <c r="CIQ15" s="156"/>
      <c r="CIR15" s="156"/>
      <c r="CIS15" s="156"/>
      <c r="CIT15" s="156"/>
      <c r="CIU15" s="156"/>
      <c r="CIV15" s="156"/>
      <c r="CIW15" s="156"/>
      <c r="CIX15" s="156"/>
      <c r="CIY15" s="156"/>
      <c r="CIZ15" s="156"/>
      <c r="CJA15" s="156"/>
      <c r="CJB15" s="156"/>
      <c r="CJC15" s="156"/>
      <c r="CJD15" s="156"/>
      <c r="CJE15" s="156"/>
      <c r="CJF15" s="156"/>
      <c r="CJG15" s="156"/>
      <c r="CJH15" s="156"/>
      <c r="CJI15" s="156"/>
      <c r="CJJ15" s="156"/>
      <c r="CJK15" s="156"/>
      <c r="CJL15" s="156"/>
      <c r="CJM15" s="156"/>
      <c r="CJN15" s="156"/>
      <c r="CJO15" s="156"/>
      <c r="CJP15" s="156"/>
      <c r="CJQ15" s="156"/>
      <c r="CJR15" s="156"/>
      <c r="CJS15" s="156"/>
      <c r="CJT15" s="156"/>
      <c r="CJU15" s="156"/>
      <c r="CJV15" s="156"/>
      <c r="CJW15" s="156"/>
      <c r="CJX15" s="156"/>
      <c r="CJY15" s="156"/>
      <c r="CJZ15" s="156"/>
      <c r="CKA15" s="156"/>
      <c r="CKB15" s="156"/>
      <c r="CKC15" s="156"/>
      <c r="CKD15" s="156"/>
      <c r="CKE15" s="156"/>
      <c r="CKF15" s="156"/>
      <c r="CKG15" s="156"/>
      <c r="CKH15" s="156"/>
      <c r="CKI15" s="156"/>
      <c r="CKJ15" s="156"/>
      <c r="CKK15" s="156"/>
      <c r="CKL15" s="156"/>
      <c r="CKM15" s="156"/>
      <c r="CKN15" s="156"/>
      <c r="CKO15" s="156"/>
      <c r="CKP15" s="156"/>
      <c r="CKQ15" s="156"/>
      <c r="CKR15" s="156"/>
      <c r="CKS15" s="156"/>
      <c r="CKT15" s="156"/>
      <c r="CKU15" s="156"/>
      <c r="CKV15" s="156"/>
      <c r="CKW15" s="156"/>
      <c r="CKX15" s="156"/>
      <c r="CKY15" s="156"/>
      <c r="CKZ15" s="156"/>
      <c r="CLA15" s="156"/>
      <c r="CLB15" s="156"/>
      <c r="CLC15" s="156"/>
      <c r="CLD15" s="156"/>
      <c r="CLE15" s="156"/>
      <c r="CLF15" s="156"/>
      <c r="CLG15" s="156"/>
      <c r="CLH15" s="156"/>
      <c r="CLI15" s="156"/>
      <c r="CLJ15" s="156"/>
      <c r="CLK15" s="156"/>
      <c r="CLL15" s="156"/>
      <c r="CLM15" s="156"/>
      <c r="CLN15" s="156"/>
      <c r="CLO15" s="156"/>
      <c r="CLP15" s="156"/>
      <c r="CLQ15" s="156"/>
      <c r="CLR15" s="156"/>
      <c r="CLS15" s="156"/>
      <c r="CLT15" s="156"/>
      <c r="CLU15" s="156"/>
      <c r="CLV15" s="156"/>
      <c r="CLW15" s="156"/>
      <c r="CLX15" s="156"/>
      <c r="CLY15" s="156"/>
      <c r="CLZ15" s="156"/>
      <c r="CMA15" s="156"/>
      <c r="CMB15" s="156"/>
      <c r="CMC15" s="156"/>
      <c r="CMD15" s="156"/>
      <c r="CME15" s="156"/>
      <c r="CMF15" s="156"/>
      <c r="CMG15" s="156"/>
      <c r="CMH15" s="156"/>
      <c r="CMI15" s="156"/>
      <c r="CMJ15" s="156"/>
      <c r="CMK15" s="156"/>
      <c r="CML15" s="156"/>
      <c r="CMM15" s="156"/>
      <c r="CMN15" s="156"/>
      <c r="CMO15" s="156"/>
      <c r="CMP15" s="156"/>
      <c r="CMQ15" s="156"/>
      <c r="CMR15" s="156"/>
      <c r="CMS15" s="156"/>
      <c r="CMT15" s="156"/>
      <c r="CMU15" s="156"/>
      <c r="CMV15" s="156"/>
      <c r="CMW15" s="156"/>
      <c r="CMX15" s="156"/>
      <c r="CMY15" s="156"/>
      <c r="CMZ15" s="156"/>
      <c r="CNA15" s="156"/>
      <c r="CNB15" s="156"/>
      <c r="CNC15" s="156"/>
      <c r="CND15" s="156"/>
      <c r="CNE15" s="156"/>
      <c r="CNF15" s="156"/>
      <c r="CNG15" s="156"/>
      <c r="CNH15" s="156"/>
      <c r="CNI15" s="156"/>
      <c r="CNJ15" s="156"/>
      <c r="CNK15" s="156"/>
      <c r="CNL15" s="156"/>
      <c r="CNM15" s="156"/>
      <c r="CNN15" s="156"/>
      <c r="CNO15" s="156"/>
      <c r="CNP15" s="156"/>
      <c r="CNQ15" s="156"/>
      <c r="CNR15" s="156"/>
      <c r="CNS15" s="156"/>
      <c r="CNT15" s="156"/>
      <c r="CNU15" s="156"/>
      <c r="CNV15" s="156"/>
      <c r="CNW15" s="156"/>
      <c r="CNX15" s="156"/>
      <c r="CNY15" s="156"/>
      <c r="CNZ15" s="156"/>
      <c r="COA15" s="156"/>
      <c r="COB15" s="156"/>
      <c r="COC15" s="156"/>
      <c r="COD15" s="156"/>
      <c r="COE15" s="156"/>
      <c r="COF15" s="156"/>
      <c r="COG15" s="156"/>
      <c r="COH15" s="156"/>
      <c r="COI15" s="156"/>
      <c r="COJ15" s="156"/>
      <c r="COK15" s="156"/>
      <c r="COL15" s="156"/>
      <c r="COM15" s="156"/>
      <c r="CON15" s="156"/>
      <c r="COO15" s="156"/>
      <c r="COP15" s="156"/>
      <c r="COQ15" s="156"/>
      <c r="COR15" s="156"/>
      <c r="COS15" s="156"/>
      <c r="COT15" s="156"/>
      <c r="COU15" s="156"/>
      <c r="COV15" s="156"/>
      <c r="COW15" s="156"/>
      <c r="COX15" s="156"/>
      <c r="COY15" s="156"/>
      <c r="COZ15" s="156"/>
      <c r="CPA15" s="156"/>
      <c r="CPB15" s="156"/>
      <c r="CPC15" s="156"/>
      <c r="CPD15" s="156"/>
      <c r="CPE15" s="156"/>
      <c r="CPF15" s="156"/>
      <c r="CPG15" s="156"/>
      <c r="CPH15" s="156"/>
      <c r="CPI15" s="156"/>
      <c r="CPJ15" s="156"/>
      <c r="CPK15" s="156"/>
      <c r="CPL15" s="156"/>
      <c r="CPM15" s="156"/>
      <c r="CPN15" s="156"/>
      <c r="CPO15" s="156"/>
      <c r="CPP15" s="156"/>
      <c r="CPQ15" s="156"/>
      <c r="CPR15" s="156"/>
      <c r="CPS15" s="156"/>
      <c r="CPT15" s="156"/>
      <c r="CPU15" s="156"/>
      <c r="CPV15" s="156"/>
      <c r="CPW15" s="156"/>
      <c r="CPX15" s="156"/>
      <c r="CPY15" s="156"/>
      <c r="CPZ15" s="156"/>
      <c r="CQA15" s="156"/>
      <c r="CQB15" s="156"/>
      <c r="CQC15" s="156"/>
      <c r="CQD15" s="156"/>
      <c r="CQE15" s="156"/>
      <c r="CQF15" s="156"/>
      <c r="CQG15" s="156"/>
      <c r="CQH15" s="156"/>
      <c r="CQI15" s="156"/>
      <c r="CQJ15" s="156"/>
      <c r="CQK15" s="156"/>
      <c r="CQL15" s="156"/>
      <c r="CQM15" s="156"/>
      <c r="CQN15" s="156"/>
      <c r="CQO15" s="156"/>
      <c r="CQP15" s="156"/>
      <c r="CQQ15" s="156"/>
      <c r="CQR15" s="156"/>
      <c r="CQS15" s="156"/>
      <c r="CQT15" s="156"/>
      <c r="CQU15" s="156"/>
      <c r="CQV15" s="156"/>
      <c r="CQW15" s="156"/>
      <c r="CQX15" s="156"/>
      <c r="CQY15" s="156"/>
      <c r="CQZ15" s="156"/>
      <c r="CRA15" s="156"/>
      <c r="CRB15" s="156"/>
      <c r="CRC15" s="156"/>
      <c r="CRD15" s="156"/>
      <c r="CRE15" s="156"/>
      <c r="CRF15" s="156"/>
      <c r="CRG15" s="156"/>
      <c r="CRH15" s="156"/>
      <c r="CRI15" s="156"/>
      <c r="CRJ15" s="156"/>
      <c r="CRK15" s="156"/>
      <c r="CRL15" s="156"/>
      <c r="CRM15" s="156"/>
      <c r="CRN15" s="156"/>
      <c r="CRO15" s="156"/>
      <c r="CRP15" s="156"/>
      <c r="CRQ15" s="156"/>
      <c r="CRR15" s="156"/>
      <c r="CRS15" s="156"/>
      <c r="CRT15" s="156"/>
      <c r="CRU15" s="156"/>
      <c r="CRV15" s="156"/>
      <c r="CRW15" s="156"/>
      <c r="CRX15" s="156"/>
      <c r="CRY15" s="156"/>
      <c r="CRZ15" s="156"/>
      <c r="CSA15" s="156"/>
      <c r="CSB15" s="156"/>
      <c r="CSC15" s="156"/>
      <c r="CSD15" s="156"/>
      <c r="CSE15" s="156"/>
      <c r="CSF15" s="156"/>
      <c r="CSG15" s="156"/>
      <c r="CSH15" s="156"/>
      <c r="CSI15" s="156"/>
      <c r="CSJ15" s="156"/>
      <c r="CSK15" s="156"/>
      <c r="CSL15" s="156"/>
      <c r="CSM15" s="156"/>
      <c r="CSN15" s="156"/>
      <c r="CSO15" s="156"/>
      <c r="CSP15" s="156"/>
      <c r="CSQ15" s="156"/>
      <c r="CSR15" s="156"/>
      <c r="CSS15" s="156"/>
      <c r="CST15" s="156"/>
      <c r="CSU15" s="156"/>
      <c r="CSV15" s="156"/>
      <c r="CSW15" s="156"/>
      <c r="CSX15" s="156"/>
      <c r="CSY15" s="156"/>
      <c r="CSZ15" s="156"/>
      <c r="CTA15" s="156"/>
      <c r="CTB15" s="156"/>
      <c r="CTC15" s="156"/>
      <c r="CTD15" s="156"/>
      <c r="CTE15" s="156"/>
      <c r="CTF15" s="156"/>
      <c r="CTG15" s="156"/>
      <c r="CTH15" s="156"/>
      <c r="CTI15" s="156"/>
      <c r="CTJ15" s="156"/>
      <c r="CTK15" s="156"/>
      <c r="CTL15" s="156"/>
      <c r="CTM15" s="156"/>
      <c r="CTN15" s="156"/>
      <c r="CTO15" s="156"/>
      <c r="CTP15" s="156"/>
      <c r="CTQ15" s="156"/>
      <c r="CTR15" s="156"/>
      <c r="CTS15" s="156"/>
      <c r="CTT15" s="156"/>
      <c r="CTU15" s="156"/>
      <c r="CTV15" s="156"/>
      <c r="CTW15" s="156"/>
      <c r="CTX15" s="156"/>
      <c r="CTY15" s="156"/>
      <c r="CTZ15" s="156"/>
      <c r="CUA15" s="156"/>
      <c r="CUB15" s="156"/>
      <c r="CUC15" s="156"/>
      <c r="CUD15" s="156"/>
      <c r="CUE15" s="156"/>
      <c r="CUF15" s="156"/>
      <c r="CUG15" s="156"/>
      <c r="CUH15" s="156"/>
      <c r="CUI15" s="156"/>
      <c r="CUJ15" s="156"/>
      <c r="CUK15" s="156"/>
      <c r="CUL15" s="156"/>
      <c r="CUM15" s="156"/>
      <c r="CUN15" s="156"/>
      <c r="CUO15" s="156"/>
      <c r="CUP15" s="156"/>
      <c r="CUQ15" s="156"/>
      <c r="CUR15" s="156"/>
      <c r="CUS15" s="156"/>
      <c r="CUT15" s="156"/>
      <c r="CUU15" s="156"/>
      <c r="CUV15" s="156"/>
      <c r="CUW15" s="156"/>
      <c r="CUX15" s="156"/>
      <c r="CUY15" s="156"/>
      <c r="CUZ15" s="156"/>
      <c r="CVA15" s="156"/>
      <c r="CVB15" s="156"/>
      <c r="CVC15" s="156"/>
      <c r="CVD15" s="156"/>
      <c r="CVE15" s="156"/>
      <c r="CVF15" s="156"/>
      <c r="CVG15" s="156"/>
      <c r="CVH15" s="156"/>
      <c r="CVI15" s="156"/>
      <c r="CVJ15" s="156"/>
      <c r="CVK15" s="156"/>
      <c r="CVL15" s="156"/>
      <c r="CVM15" s="156"/>
      <c r="CVN15" s="156"/>
      <c r="CVO15" s="156"/>
      <c r="CVP15" s="156"/>
      <c r="CVQ15" s="156"/>
      <c r="CVR15" s="156"/>
      <c r="CVS15" s="156"/>
      <c r="CVT15" s="156"/>
      <c r="CVU15" s="156"/>
      <c r="CVV15" s="156"/>
      <c r="CVW15" s="156"/>
      <c r="CVX15" s="156"/>
      <c r="CVY15" s="156"/>
      <c r="CVZ15" s="156"/>
      <c r="CWA15" s="156"/>
      <c r="CWB15" s="156"/>
      <c r="CWC15" s="156"/>
      <c r="CWD15" s="156"/>
      <c r="CWE15" s="156"/>
      <c r="CWF15" s="156"/>
      <c r="CWG15" s="156"/>
      <c r="CWH15" s="156"/>
      <c r="CWI15" s="156"/>
      <c r="CWJ15" s="156"/>
      <c r="CWK15" s="156"/>
      <c r="CWL15" s="156"/>
      <c r="CWM15" s="156"/>
      <c r="CWN15" s="156"/>
      <c r="CWO15" s="156"/>
      <c r="CWP15" s="156"/>
      <c r="CWQ15" s="156"/>
      <c r="CWR15" s="156"/>
      <c r="CWS15" s="156"/>
      <c r="CWT15" s="156"/>
      <c r="CWU15" s="156"/>
      <c r="CWV15" s="156"/>
      <c r="CWW15" s="156"/>
      <c r="CWX15" s="156"/>
      <c r="CWY15" s="156"/>
      <c r="CWZ15" s="156"/>
      <c r="CXA15" s="156"/>
      <c r="CXB15" s="156"/>
      <c r="CXC15" s="156"/>
      <c r="CXD15" s="156"/>
      <c r="CXE15" s="156"/>
      <c r="CXF15" s="156"/>
      <c r="CXG15" s="156"/>
      <c r="CXH15" s="156"/>
      <c r="CXI15" s="156"/>
      <c r="CXJ15" s="156"/>
      <c r="CXK15" s="156"/>
      <c r="CXL15" s="156"/>
      <c r="CXM15" s="156"/>
      <c r="CXN15" s="156"/>
      <c r="CXO15" s="156"/>
      <c r="CXP15" s="156"/>
      <c r="CXQ15" s="156"/>
      <c r="CXR15" s="156"/>
      <c r="CXS15" s="156"/>
      <c r="CXT15" s="156"/>
      <c r="CXU15" s="156"/>
      <c r="CXV15" s="156"/>
      <c r="CXW15" s="156"/>
      <c r="CXX15" s="156"/>
      <c r="CXY15" s="156"/>
      <c r="CXZ15" s="156"/>
      <c r="CYA15" s="156"/>
      <c r="CYB15" s="156"/>
      <c r="CYC15" s="156"/>
      <c r="CYD15" s="156"/>
      <c r="CYE15" s="156"/>
      <c r="CYF15" s="156"/>
      <c r="CYG15" s="156"/>
      <c r="CYH15" s="156"/>
      <c r="CYI15" s="156"/>
      <c r="CYJ15" s="156"/>
      <c r="CYK15" s="156"/>
      <c r="CYL15" s="156"/>
      <c r="CYM15" s="156"/>
      <c r="CYN15" s="156"/>
      <c r="CYO15" s="156"/>
      <c r="CYP15" s="156"/>
      <c r="CYQ15" s="156"/>
      <c r="CYR15" s="156"/>
      <c r="CYS15" s="156"/>
      <c r="CYT15" s="156"/>
      <c r="CYU15" s="156"/>
      <c r="CYV15" s="156"/>
      <c r="CYW15" s="156"/>
      <c r="CYX15" s="156"/>
      <c r="CYY15" s="156"/>
      <c r="CYZ15" s="156"/>
      <c r="CZA15" s="156"/>
      <c r="CZB15" s="156"/>
      <c r="CZC15" s="156"/>
      <c r="CZD15" s="156"/>
      <c r="CZE15" s="156"/>
      <c r="CZF15" s="156"/>
      <c r="CZG15" s="156"/>
      <c r="CZH15" s="156"/>
      <c r="CZI15" s="156"/>
      <c r="CZJ15" s="156"/>
      <c r="CZK15" s="156"/>
      <c r="CZL15" s="156"/>
      <c r="CZM15" s="156"/>
      <c r="CZN15" s="156"/>
      <c r="CZO15" s="156"/>
      <c r="CZP15" s="156"/>
      <c r="CZQ15" s="156"/>
      <c r="CZR15" s="156"/>
      <c r="CZS15" s="156"/>
      <c r="CZT15" s="156"/>
      <c r="CZU15" s="156"/>
      <c r="CZV15" s="156"/>
      <c r="CZW15" s="156"/>
      <c r="CZX15" s="156"/>
      <c r="CZY15" s="156"/>
      <c r="CZZ15" s="156"/>
      <c r="DAA15" s="156"/>
      <c r="DAB15" s="156"/>
      <c r="DAC15" s="156"/>
      <c r="DAD15" s="156"/>
      <c r="DAE15" s="156"/>
      <c r="DAF15" s="156"/>
      <c r="DAG15" s="156"/>
      <c r="DAH15" s="156"/>
      <c r="DAI15" s="156"/>
      <c r="DAJ15" s="156"/>
      <c r="DAK15" s="156"/>
      <c r="DAL15" s="156"/>
      <c r="DAM15" s="156"/>
      <c r="DAN15" s="156"/>
      <c r="DAO15" s="156"/>
      <c r="DAP15" s="156"/>
      <c r="DAQ15" s="156"/>
      <c r="DAR15" s="156"/>
      <c r="DAS15" s="156"/>
      <c r="DAT15" s="156"/>
      <c r="DAU15" s="156"/>
      <c r="DAV15" s="156"/>
      <c r="DAW15" s="156"/>
      <c r="DAX15" s="156"/>
      <c r="DAY15" s="156"/>
      <c r="DAZ15" s="156"/>
      <c r="DBA15" s="156"/>
      <c r="DBB15" s="156"/>
      <c r="DBC15" s="156"/>
      <c r="DBD15" s="156"/>
      <c r="DBE15" s="156"/>
      <c r="DBF15" s="156"/>
      <c r="DBG15" s="156"/>
      <c r="DBH15" s="156"/>
      <c r="DBI15" s="156"/>
      <c r="DBJ15" s="156"/>
      <c r="DBK15" s="156"/>
      <c r="DBL15" s="156"/>
      <c r="DBM15" s="156"/>
      <c r="DBN15" s="156"/>
      <c r="DBO15" s="156"/>
      <c r="DBP15" s="156"/>
      <c r="DBQ15" s="156"/>
      <c r="DBR15" s="156"/>
      <c r="DBS15" s="156"/>
      <c r="DBT15" s="156"/>
      <c r="DBU15" s="156"/>
      <c r="DBV15" s="156"/>
      <c r="DBW15" s="156"/>
      <c r="DBX15" s="156"/>
      <c r="DBY15" s="156"/>
      <c r="DBZ15" s="156"/>
      <c r="DCA15" s="156"/>
      <c r="DCB15" s="156"/>
      <c r="DCC15" s="156"/>
      <c r="DCD15" s="156"/>
      <c r="DCE15" s="156"/>
      <c r="DCF15" s="156"/>
      <c r="DCG15" s="156"/>
      <c r="DCH15" s="156"/>
      <c r="DCI15" s="156"/>
      <c r="DCJ15" s="156"/>
      <c r="DCK15" s="156"/>
      <c r="DCL15" s="156"/>
      <c r="DCM15" s="156"/>
      <c r="DCN15" s="156"/>
      <c r="DCO15" s="156"/>
      <c r="DCP15" s="156"/>
      <c r="DCQ15" s="156"/>
      <c r="DCR15" s="156"/>
      <c r="DCS15" s="156"/>
      <c r="DCT15" s="156"/>
      <c r="DCU15" s="156"/>
      <c r="DCV15" s="156"/>
      <c r="DCW15" s="156"/>
      <c r="DCX15" s="156"/>
      <c r="DCY15" s="156"/>
      <c r="DCZ15" s="156"/>
      <c r="DDA15" s="156"/>
      <c r="DDB15" s="156"/>
      <c r="DDC15" s="156"/>
      <c r="DDD15" s="156"/>
      <c r="DDE15" s="156"/>
      <c r="DDF15" s="156"/>
      <c r="DDG15" s="156"/>
      <c r="DDH15" s="156"/>
      <c r="DDI15" s="156"/>
      <c r="DDJ15" s="156"/>
      <c r="DDK15" s="156"/>
      <c r="DDL15" s="156"/>
      <c r="DDM15" s="156"/>
      <c r="DDN15" s="156"/>
      <c r="DDO15" s="156"/>
      <c r="DDP15" s="156"/>
      <c r="DDQ15" s="156"/>
      <c r="DDR15" s="156"/>
      <c r="DDS15" s="156"/>
      <c r="DDT15" s="156"/>
      <c r="DDU15" s="156"/>
      <c r="DDV15" s="156"/>
      <c r="DDW15" s="156"/>
      <c r="DDX15" s="156"/>
      <c r="DDY15" s="156"/>
      <c r="DDZ15" s="156"/>
      <c r="DEA15" s="156"/>
      <c r="DEB15" s="156"/>
      <c r="DEC15" s="156"/>
      <c r="DED15" s="156"/>
      <c r="DEE15" s="156"/>
      <c r="DEF15" s="156"/>
      <c r="DEG15" s="156"/>
      <c r="DEH15" s="156"/>
      <c r="DEI15" s="156"/>
      <c r="DEJ15" s="156"/>
      <c r="DEK15" s="156"/>
      <c r="DEL15" s="156"/>
      <c r="DEM15" s="156"/>
      <c r="DEN15" s="156"/>
      <c r="DEO15" s="156"/>
      <c r="DEP15" s="156"/>
      <c r="DEQ15" s="156"/>
      <c r="DER15" s="156"/>
      <c r="DES15" s="156"/>
      <c r="DET15" s="156"/>
      <c r="DEU15" s="156"/>
      <c r="DEV15" s="156"/>
      <c r="DEW15" s="156"/>
      <c r="DEX15" s="156"/>
      <c r="DEY15" s="156"/>
      <c r="DEZ15" s="156"/>
      <c r="DFA15" s="156"/>
      <c r="DFB15" s="156"/>
      <c r="DFC15" s="156"/>
      <c r="DFD15" s="156"/>
      <c r="DFE15" s="156"/>
      <c r="DFF15" s="156"/>
      <c r="DFG15" s="156"/>
      <c r="DFH15" s="156"/>
      <c r="DFI15" s="156"/>
      <c r="DFJ15" s="156"/>
      <c r="DFK15" s="156"/>
      <c r="DFL15" s="156"/>
      <c r="DFM15" s="156"/>
      <c r="DFN15" s="156"/>
      <c r="DFO15" s="156"/>
      <c r="DFP15" s="156"/>
      <c r="DFQ15" s="156"/>
      <c r="DFR15" s="156"/>
      <c r="DFS15" s="156"/>
      <c r="DFT15" s="156"/>
      <c r="DFU15" s="156"/>
      <c r="DFV15" s="156"/>
      <c r="DFW15" s="156"/>
      <c r="DFX15" s="156"/>
      <c r="DFY15" s="156"/>
      <c r="DFZ15" s="156"/>
      <c r="DGA15" s="156"/>
      <c r="DGB15" s="156"/>
      <c r="DGC15" s="156"/>
      <c r="DGD15" s="156"/>
      <c r="DGE15" s="156"/>
      <c r="DGF15" s="156"/>
      <c r="DGG15" s="156"/>
      <c r="DGH15" s="156"/>
      <c r="DGI15" s="156"/>
      <c r="DGJ15" s="156"/>
      <c r="DGK15" s="156"/>
      <c r="DGL15" s="156"/>
      <c r="DGM15" s="156"/>
      <c r="DGN15" s="156"/>
      <c r="DGO15" s="156"/>
      <c r="DGP15" s="156"/>
      <c r="DGQ15" s="156"/>
      <c r="DGR15" s="156"/>
      <c r="DGS15" s="156"/>
      <c r="DGT15" s="156"/>
      <c r="DGU15" s="156"/>
      <c r="DGV15" s="156"/>
      <c r="DGW15" s="156"/>
      <c r="DGX15" s="156"/>
      <c r="DGY15" s="156"/>
      <c r="DGZ15" s="156"/>
      <c r="DHA15" s="156"/>
      <c r="DHB15" s="156"/>
      <c r="DHC15" s="156"/>
      <c r="DHD15" s="156"/>
      <c r="DHE15" s="156"/>
      <c r="DHF15" s="156"/>
      <c r="DHG15" s="156"/>
      <c r="DHH15" s="156"/>
      <c r="DHI15" s="156"/>
      <c r="DHJ15" s="156"/>
      <c r="DHK15" s="156"/>
      <c r="DHL15" s="156"/>
      <c r="DHM15" s="156"/>
      <c r="DHN15" s="156"/>
      <c r="DHO15" s="156"/>
      <c r="DHP15" s="156"/>
      <c r="DHQ15" s="156"/>
      <c r="DHR15" s="156"/>
      <c r="DHS15" s="156"/>
      <c r="DHT15" s="156"/>
      <c r="DHU15" s="156"/>
      <c r="DHV15" s="156"/>
      <c r="DHW15" s="156"/>
      <c r="DHX15" s="156"/>
      <c r="DHY15" s="156"/>
      <c r="DHZ15" s="156"/>
      <c r="DIA15" s="156"/>
      <c r="DIB15" s="156"/>
      <c r="DIC15" s="156"/>
      <c r="DID15" s="156"/>
      <c r="DIE15" s="156"/>
      <c r="DIF15" s="156"/>
      <c r="DIG15" s="156"/>
      <c r="DIH15" s="156"/>
      <c r="DII15" s="156"/>
      <c r="DIJ15" s="156"/>
      <c r="DIK15" s="156"/>
      <c r="DIL15" s="156"/>
      <c r="DIM15" s="156"/>
      <c r="DIN15" s="156"/>
      <c r="DIO15" s="156"/>
      <c r="DIP15" s="156"/>
      <c r="DIQ15" s="156"/>
      <c r="DIR15" s="156"/>
      <c r="DIS15" s="156"/>
      <c r="DIT15" s="156"/>
      <c r="DIU15" s="156"/>
      <c r="DIV15" s="156"/>
      <c r="DIW15" s="156"/>
      <c r="DIX15" s="156"/>
      <c r="DIY15" s="156"/>
      <c r="DIZ15" s="156"/>
      <c r="DJA15" s="156"/>
      <c r="DJB15" s="156"/>
      <c r="DJC15" s="156"/>
      <c r="DJD15" s="156"/>
      <c r="DJE15" s="156"/>
      <c r="DJF15" s="156"/>
      <c r="DJG15" s="156"/>
      <c r="DJH15" s="156"/>
      <c r="DJI15" s="156"/>
      <c r="DJJ15" s="156"/>
      <c r="DJK15" s="156"/>
      <c r="DJL15" s="156"/>
      <c r="DJM15" s="156"/>
      <c r="DJN15" s="156"/>
      <c r="DJO15" s="156"/>
      <c r="DJP15" s="156"/>
      <c r="DJQ15" s="156"/>
      <c r="DJR15" s="156"/>
      <c r="DJS15" s="156"/>
      <c r="DJT15" s="156"/>
      <c r="DJU15" s="156"/>
      <c r="DJV15" s="156"/>
      <c r="DJW15" s="156"/>
      <c r="DJX15" s="156"/>
      <c r="DJY15" s="156"/>
      <c r="DJZ15" s="156"/>
      <c r="DKA15" s="156"/>
      <c r="DKB15" s="156"/>
      <c r="DKC15" s="156"/>
      <c r="DKD15" s="156"/>
      <c r="DKE15" s="156"/>
      <c r="DKF15" s="156"/>
      <c r="DKG15" s="156"/>
      <c r="DKH15" s="156"/>
      <c r="DKI15" s="156"/>
      <c r="DKJ15" s="156"/>
      <c r="DKK15" s="156"/>
      <c r="DKL15" s="156"/>
      <c r="DKM15" s="156"/>
      <c r="DKN15" s="156"/>
      <c r="DKO15" s="156"/>
      <c r="DKP15" s="156"/>
      <c r="DKQ15" s="156"/>
      <c r="DKR15" s="156"/>
      <c r="DKS15" s="156"/>
      <c r="DKT15" s="156"/>
      <c r="DKU15" s="156"/>
      <c r="DKV15" s="156"/>
      <c r="DKW15" s="156"/>
      <c r="DKX15" s="156"/>
      <c r="DKY15" s="156"/>
      <c r="DKZ15" s="156"/>
      <c r="DLA15" s="156"/>
      <c r="DLB15" s="156"/>
      <c r="DLC15" s="156"/>
      <c r="DLD15" s="156"/>
      <c r="DLE15" s="156"/>
      <c r="DLF15" s="156"/>
      <c r="DLG15" s="156"/>
      <c r="DLH15" s="156"/>
      <c r="DLI15" s="156"/>
      <c r="DLJ15" s="156"/>
      <c r="DLK15" s="156"/>
      <c r="DLL15" s="156"/>
      <c r="DLM15" s="156"/>
      <c r="DLN15" s="156"/>
      <c r="DLO15" s="156"/>
      <c r="DLP15" s="156"/>
      <c r="DLQ15" s="156"/>
      <c r="DLR15" s="156"/>
      <c r="DLS15" s="156"/>
      <c r="DLT15" s="156"/>
      <c r="DLU15" s="156"/>
      <c r="DLV15" s="156"/>
      <c r="DLW15" s="156"/>
      <c r="DLX15" s="156"/>
      <c r="DLY15" s="156"/>
      <c r="DLZ15" s="156"/>
      <c r="DMA15" s="156"/>
      <c r="DMB15" s="156"/>
      <c r="DMC15" s="156"/>
      <c r="DMD15" s="156"/>
      <c r="DME15" s="156"/>
      <c r="DMF15" s="156"/>
      <c r="DMG15" s="156"/>
      <c r="DMH15" s="156"/>
      <c r="DMI15" s="156"/>
      <c r="DMJ15" s="156"/>
      <c r="DMK15" s="156"/>
      <c r="DML15" s="156"/>
      <c r="DMM15" s="156"/>
      <c r="DMN15" s="156"/>
      <c r="DMO15" s="156"/>
      <c r="DMP15" s="156"/>
      <c r="DMQ15" s="156"/>
      <c r="DMR15" s="156"/>
      <c r="DMS15" s="156"/>
      <c r="DMT15" s="156"/>
      <c r="DMU15" s="156"/>
      <c r="DMV15" s="156"/>
      <c r="DMW15" s="156"/>
      <c r="DMX15" s="156"/>
      <c r="DMY15" s="156"/>
      <c r="DMZ15" s="156"/>
      <c r="DNA15" s="156"/>
      <c r="DNB15" s="156"/>
      <c r="DNC15" s="156"/>
      <c r="DND15" s="156"/>
      <c r="DNE15" s="156"/>
      <c r="DNF15" s="156"/>
      <c r="DNG15" s="156"/>
      <c r="DNH15" s="156"/>
      <c r="DNI15" s="156"/>
      <c r="DNJ15" s="156"/>
      <c r="DNK15" s="156"/>
      <c r="DNL15" s="156"/>
      <c r="DNM15" s="156"/>
      <c r="DNN15" s="156"/>
      <c r="DNO15" s="156"/>
      <c r="DNP15" s="156"/>
      <c r="DNQ15" s="156"/>
      <c r="DNR15" s="156"/>
      <c r="DNS15" s="156"/>
      <c r="DNT15" s="156"/>
      <c r="DNU15" s="156"/>
      <c r="DNV15" s="156"/>
      <c r="DNW15" s="156"/>
      <c r="DNX15" s="156"/>
      <c r="DNY15" s="156"/>
      <c r="DNZ15" s="156"/>
      <c r="DOA15" s="156"/>
      <c r="DOB15" s="156"/>
      <c r="DOC15" s="156"/>
      <c r="DOD15" s="156"/>
      <c r="DOE15" s="156"/>
      <c r="DOF15" s="156"/>
      <c r="DOG15" s="156"/>
      <c r="DOH15" s="156"/>
      <c r="DOI15" s="156"/>
      <c r="DOJ15" s="156"/>
      <c r="DOK15" s="156"/>
      <c r="DOL15" s="156"/>
      <c r="DOM15" s="156"/>
      <c r="DON15" s="156"/>
      <c r="DOO15" s="156"/>
      <c r="DOP15" s="156"/>
      <c r="DOQ15" s="156"/>
      <c r="DOR15" s="156"/>
      <c r="DOS15" s="156"/>
      <c r="DOT15" s="156"/>
      <c r="DOU15" s="156"/>
      <c r="DOV15" s="156"/>
      <c r="DOW15" s="156"/>
      <c r="DOX15" s="156"/>
      <c r="DOY15" s="156"/>
      <c r="DOZ15" s="156"/>
      <c r="DPA15" s="156"/>
      <c r="DPB15" s="156"/>
      <c r="DPC15" s="156"/>
      <c r="DPD15" s="156"/>
      <c r="DPE15" s="156"/>
      <c r="DPF15" s="156"/>
      <c r="DPG15" s="156"/>
      <c r="DPH15" s="156"/>
      <c r="DPI15" s="156"/>
      <c r="DPJ15" s="156"/>
      <c r="DPK15" s="156"/>
      <c r="DPL15" s="156"/>
      <c r="DPM15" s="156"/>
      <c r="DPN15" s="156"/>
      <c r="DPO15" s="156"/>
      <c r="DPP15" s="156"/>
      <c r="DPQ15" s="156"/>
      <c r="DPR15" s="156"/>
      <c r="DPS15" s="156"/>
      <c r="DPT15" s="156"/>
      <c r="DPU15" s="156"/>
      <c r="DPV15" s="156"/>
      <c r="DPW15" s="156"/>
      <c r="DPX15" s="156"/>
      <c r="DPY15" s="156"/>
      <c r="DPZ15" s="156"/>
      <c r="DQA15" s="156"/>
      <c r="DQB15" s="156"/>
      <c r="DQC15" s="156"/>
      <c r="DQD15" s="156"/>
      <c r="DQE15" s="156"/>
      <c r="DQF15" s="156"/>
      <c r="DQG15" s="156"/>
      <c r="DQH15" s="156"/>
      <c r="DQI15" s="156"/>
      <c r="DQJ15" s="156"/>
      <c r="DQK15" s="156"/>
      <c r="DQL15" s="156"/>
      <c r="DQM15" s="156"/>
      <c r="DQN15" s="156"/>
      <c r="DQO15" s="156"/>
      <c r="DQP15" s="156"/>
      <c r="DQQ15" s="156"/>
      <c r="DQR15" s="156"/>
      <c r="DQS15" s="156"/>
      <c r="DQT15" s="156"/>
      <c r="DQU15" s="156"/>
      <c r="DQV15" s="156"/>
      <c r="DQW15" s="156"/>
      <c r="DQX15" s="156"/>
      <c r="DQY15" s="156"/>
      <c r="DQZ15" s="156"/>
      <c r="DRA15" s="156"/>
      <c r="DRB15" s="156"/>
      <c r="DRC15" s="156"/>
      <c r="DRD15" s="156"/>
      <c r="DRE15" s="156"/>
      <c r="DRF15" s="156"/>
      <c r="DRG15" s="156"/>
      <c r="DRH15" s="156"/>
      <c r="DRI15" s="156"/>
      <c r="DRJ15" s="156"/>
      <c r="DRK15" s="156"/>
      <c r="DRL15" s="156"/>
      <c r="DRM15" s="156"/>
      <c r="DRN15" s="156"/>
      <c r="DRO15" s="156"/>
      <c r="DRP15" s="156"/>
      <c r="DRQ15" s="156"/>
      <c r="DRR15" s="156"/>
      <c r="DRS15" s="156"/>
      <c r="DRT15" s="156"/>
      <c r="DRU15" s="156"/>
      <c r="DRV15" s="156"/>
      <c r="DRW15" s="156"/>
      <c r="DRX15" s="156"/>
      <c r="DRY15" s="156"/>
      <c r="DRZ15" s="156"/>
      <c r="DSA15" s="156"/>
      <c r="DSB15" s="156"/>
      <c r="DSC15" s="156"/>
      <c r="DSD15" s="156"/>
      <c r="DSE15" s="156"/>
      <c r="DSF15" s="156"/>
      <c r="DSG15" s="156"/>
      <c r="DSH15" s="156"/>
      <c r="DSI15" s="156"/>
      <c r="DSJ15" s="156"/>
      <c r="DSK15" s="156"/>
      <c r="DSL15" s="156"/>
      <c r="DSM15" s="156"/>
      <c r="DSN15" s="156"/>
      <c r="DSO15" s="156"/>
      <c r="DSP15" s="156"/>
      <c r="DSQ15" s="156"/>
      <c r="DSR15" s="156"/>
      <c r="DSS15" s="156"/>
      <c r="DST15" s="156"/>
      <c r="DSU15" s="156"/>
      <c r="DSV15" s="156"/>
      <c r="DSW15" s="156"/>
      <c r="DSX15" s="156"/>
      <c r="DSY15" s="156"/>
      <c r="DSZ15" s="156"/>
      <c r="DTA15" s="156"/>
      <c r="DTB15" s="156"/>
      <c r="DTC15" s="156"/>
      <c r="DTD15" s="156"/>
      <c r="DTE15" s="156"/>
      <c r="DTF15" s="156"/>
      <c r="DTG15" s="156"/>
      <c r="DTH15" s="156"/>
      <c r="DTI15" s="156"/>
      <c r="DTJ15" s="156"/>
      <c r="DTK15" s="156"/>
      <c r="DTL15" s="156"/>
      <c r="DTM15" s="156"/>
      <c r="DTN15" s="156"/>
      <c r="DTO15" s="156"/>
      <c r="DTP15" s="156"/>
      <c r="DTQ15" s="156"/>
      <c r="DTR15" s="156"/>
      <c r="DTS15" s="156"/>
      <c r="DTT15" s="156"/>
      <c r="DTU15" s="156"/>
      <c r="DTV15" s="156"/>
      <c r="DTW15" s="156"/>
      <c r="DTX15" s="156"/>
      <c r="DTY15" s="156"/>
      <c r="DTZ15" s="156"/>
      <c r="DUA15" s="156"/>
      <c r="DUB15" s="156"/>
      <c r="DUC15" s="156"/>
      <c r="DUD15" s="156"/>
      <c r="DUE15" s="156"/>
      <c r="DUF15" s="156"/>
      <c r="DUG15" s="156"/>
      <c r="DUH15" s="156"/>
      <c r="DUI15" s="156"/>
      <c r="DUJ15" s="156"/>
      <c r="DUK15" s="156"/>
      <c r="DUL15" s="156"/>
      <c r="DUM15" s="156"/>
      <c r="DUN15" s="156"/>
      <c r="DUO15" s="156"/>
      <c r="DUP15" s="156"/>
      <c r="DUQ15" s="156"/>
      <c r="DUR15" s="156"/>
      <c r="DUS15" s="156"/>
      <c r="DUT15" s="156"/>
      <c r="DUU15" s="156"/>
      <c r="DUV15" s="156"/>
      <c r="DUW15" s="156"/>
      <c r="DUX15" s="156"/>
      <c r="DUY15" s="156"/>
      <c r="DUZ15" s="156"/>
      <c r="DVA15" s="156"/>
      <c r="DVB15" s="156"/>
      <c r="DVC15" s="156"/>
      <c r="DVD15" s="156"/>
      <c r="DVE15" s="156"/>
      <c r="DVF15" s="156"/>
      <c r="DVG15" s="156"/>
      <c r="DVH15" s="156"/>
      <c r="DVI15" s="156"/>
      <c r="DVJ15" s="156"/>
      <c r="DVK15" s="156"/>
      <c r="DVL15" s="156"/>
      <c r="DVM15" s="156"/>
      <c r="DVN15" s="156"/>
      <c r="DVO15" s="156"/>
      <c r="DVP15" s="156"/>
      <c r="DVQ15" s="156"/>
      <c r="DVR15" s="156"/>
      <c r="DVS15" s="156"/>
      <c r="DVT15" s="156"/>
      <c r="DVU15" s="156"/>
      <c r="DVV15" s="156"/>
      <c r="DVW15" s="156"/>
      <c r="DVX15" s="156"/>
      <c r="DVY15" s="156"/>
      <c r="DVZ15" s="156"/>
      <c r="DWA15" s="156"/>
      <c r="DWB15" s="156"/>
      <c r="DWC15" s="156"/>
      <c r="DWD15" s="156"/>
      <c r="DWE15" s="156"/>
      <c r="DWF15" s="156"/>
      <c r="DWG15" s="156"/>
      <c r="DWH15" s="156"/>
      <c r="DWI15" s="156"/>
      <c r="DWJ15" s="156"/>
      <c r="DWK15" s="156"/>
      <c r="DWL15" s="156"/>
      <c r="DWM15" s="156"/>
      <c r="DWN15" s="156"/>
      <c r="DWO15" s="156"/>
      <c r="DWP15" s="156"/>
      <c r="DWQ15" s="156"/>
      <c r="DWR15" s="156"/>
      <c r="DWS15" s="156"/>
      <c r="DWT15" s="156"/>
      <c r="DWU15" s="156"/>
      <c r="DWV15" s="156"/>
      <c r="DWW15" s="156"/>
      <c r="DWX15" s="156"/>
      <c r="DWY15" s="156"/>
      <c r="DWZ15" s="156"/>
      <c r="DXA15" s="156"/>
      <c r="DXB15" s="156"/>
      <c r="DXC15" s="156"/>
      <c r="DXD15" s="156"/>
      <c r="DXE15" s="156"/>
      <c r="DXF15" s="156"/>
      <c r="DXG15" s="156"/>
      <c r="DXH15" s="156"/>
      <c r="DXI15" s="156"/>
      <c r="DXJ15" s="156"/>
      <c r="DXK15" s="156"/>
      <c r="DXL15" s="156"/>
      <c r="DXM15" s="156"/>
      <c r="DXN15" s="156"/>
      <c r="DXO15" s="156"/>
      <c r="DXP15" s="156"/>
      <c r="DXQ15" s="156"/>
      <c r="DXR15" s="156"/>
      <c r="DXS15" s="156"/>
      <c r="DXT15" s="156"/>
      <c r="DXU15" s="156"/>
      <c r="DXV15" s="156"/>
      <c r="DXW15" s="156"/>
      <c r="DXX15" s="156"/>
      <c r="DXY15" s="156"/>
      <c r="DXZ15" s="156"/>
      <c r="DYA15" s="156"/>
      <c r="DYB15" s="156"/>
      <c r="DYC15" s="156"/>
      <c r="DYD15" s="156"/>
      <c r="DYE15" s="156"/>
      <c r="DYF15" s="156"/>
      <c r="DYG15" s="156"/>
      <c r="DYH15" s="156"/>
      <c r="DYI15" s="156"/>
      <c r="DYJ15" s="156"/>
      <c r="DYK15" s="156"/>
      <c r="DYL15" s="156"/>
      <c r="DYM15" s="156"/>
      <c r="DYN15" s="156"/>
      <c r="DYO15" s="156"/>
      <c r="DYP15" s="156"/>
      <c r="DYQ15" s="156"/>
      <c r="DYR15" s="156"/>
      <c r="DYS15" s="156"/>
      <c r="DYT15" s="156"/>
      <c r="DYU15" s="156"/>
      <c r="DYV15" s="156"/>
      <c r="DYW15" s="156"/>
      <c r="DYX15" s="156"/>
      <c r="DYY15" s="156"/>
      <c r="DYZ15" s="156"/>
      <c r="DZA15" s="156"/>
      <c r="DZB15" s="156"/>
      <c r="DZC15" s="156"/>
      <c r="DZD15" s="156"/>
      <c r="DZE15" s="156"/>
      <c r="DZF15" s="156"/>
      <c r="DZG15" s="156"/>
      <c r="DZH15" s="156"/>
      <c r="DZI15" s="156"/>
      <c r="DZJ15" s="156"/>
      <c r="DZK15" s="156"/>
      <c r="DZL15" s="156"/>
      <c r="DZM15" s="156"/>
      <c r="DZN15" s="156"/>
      <c r="DZO15" s="156"/>
      <c r="DZP15" s="156"/>
      <c r="DZQ15" s="156"/>
      <c r="DZR15" s="156"/>
      <c r="DZS15" s="156"/>
      <c r="DZT15" s="156"/>
      <c r="DZU15" s="156"/>
      <c r="DZV15" s="156"/>
      <c r="DZW15" s="156"/>
      <c r="DZX15" s="156"/>
      <c r="DZY15" s="156"/>
      <c r="DZZ15" s="156"/>
      <c r="EAA15" s="156"/>
      <c r="EAB15" s="156"/>
      <c r="EAC15" s="156"/>
      <c r="EAD15" s="156"/>
      <c r="EAE15" s="156"/>
      <c r="EAF15" s="156"/>
      <c r="EAG15" s="156"/>
      <c r="EAH15" s="156"/>
      <c r="EAI15" s="156"/>
      <c r="EAJ15" s="156"/>
      <c r="EAK15" s="156"/>
      <c r="EAL15" s="156"/>
      <c r="EAM15" s="156"/>
      <c r="EAN15" s="156"/>
      <c r="EAO15" s="156"/>
      <c r="EAP15" s="156"/>
      <c r="EAQ15" s="156"/>
      <c r="EAR15" s="156"/>
      <c r="EAS15" s="156"/>
      <c r="EAT15" s="156"/>
      <c r="EAU15" s="156"/>
      <c r="EAV15" s="156"/>
      <c r="EAW15" s="156"/>
      <c r="EAX15" s="156"/>
      <c r="EAY15" s="156"/>
      <c r="EAZ15" s="156"/>
      <c r="EBA15" s="156"/>
      <c r="EBB15" s="156"/>
      <c r="EBC15" s="156"/>
      <c r="EBD15" s="156"/>
      <c r="EBE15" s="156"/>
      <c r="EBF15" s="156"/>
      <c r="EBG15" s="156"/>
      <c r="EBH15" s="156"/>
      <c r="EBI15" s="156"/>
      <c r="EBJ15" s="156"/>
      <c r="EBK15" s="156"/>
      <c r="EBL15" s="156"/>
      <c r="EBM15" s="156"/>
      <c r="EBN15" s="156"/>
      <c r="EBO15" s="156"/>
      <c r="EBP15" s="156"/>
      <c r="EBQ15" s="156"/>
      <c r="EBR15" s="156"/>
      <c r="EBS15" s="156"/>
      <c r="EBT15" s="156"/>
      <c r="EBU15" s="156"/>
      <c r="EBV15" s="156"/>
      <c r="EBW15" s="156"/>
      <c r="EBX15" s="156"/>
      <c r="EBY15" s="156"/>
      <c r="EBZ15" s="156"/>
      <c r="ECA15" s="156"/>
      <c r="ECB15" s="156"/>
      <c r="ECC15" s="156"/>
      <c r="ECD15" s="156"/>
      <c r="ECE15" s="156"/>
      <c r="ECF15" s="156"/>
      <c r="ECG15" s="156"/>
      <c r="ECH15" s="156"/>
      <c r="ECI15" s="156"/>
      <c r="ECJ15" s="156"/>
      <c r="ECK15" s="156"/>
      <c r="ECL15" s="156"/>
      <c r="ECM15" s="156"/>
      <c r="ECN15" s="156"/>
      <c r="ECO15" s="156"/>
      <c r="ECP15" s="156"/>
      <c r="ECQ15" s="156"/>
      <c r="ECR15" s="156"/>
      <c r="ECS15" s="156"/>
      <c r="ECT15" s="156"/>
      <c r="ECU15" s="156"/>
      <c r="ECV15" s="156"/>
      <c r="ECW15" s="156"/>
      <c r="ECX15" s="156"/>
      <c r="ECY15" s="156"/>
      <c r="ECZ15" s="156"/>
      <c r="EDA15" s="156"/>
      <c r="EDB15" s="156"/>
      <c r="EDC15" s="156"/>
      <c r="EDD15" s="156"/>
      <c r="EDE15" s="156"/>
      <c r="EDF15" s="156"/>
      <c r="EDG15" s="156"/>
      <c r="EDH15" s="156"/>
      <c r="EDI15" s="156"/>
      <c r="EDJ15" s="156"/>
      <c r="EDK15" s="156"/>
      <c r="EDL15" s="156"/>
      <c r="EDM15" s="156"/>
      <c r="EDN15" s="156"/>
      <c r="EDO15" s="156"/>
      <c r="EDP15" s="156"/>
      <c r="EDQ15" s="156"/>
    </row>
    <row r="16" spans="1:3502" ht="20.100000000000001" customHeight="1" thickBot="1" x14ac:dyDescent="0.25">
      <c r="A16" s="181">
        <v>9</v>
      </c>
      <c r="B16" s="121" t="s">
        <v>137</v>
      </c>
      <c r="C16" s="182" t="s">
        <v>400</v>
      </c>
      <c r="D16" s="121" t="s">
        <v>704</v>
      </c>
      <c r="E16" s="122" t="s">
        <v>142</v>
      </c>
      <c r="F16" s="166">
        <v>80000</v>
      </c>
      <c r="G16" s="183">
        <f>F16*2.87%</f>
        <v>2296</v>
      </c>
      <c r="H16" s="183">
        <f>+F16*3.04%</f>
        <v>2432</v>
      </c>
      <c r="I16" s="184"/>
      <c r="J16" s="183">
        <f>+G16+H16+I16</f>
        <v>4728</v>
      </c>
      <c r="K16" s="185">
        <f>+F16-J16</f>
        <v>75272</v>
      </c>
      <c r="L16" s="185">
        <f>+IF(K16*12&lt;=416220.01,0,IF(K16*12&lt;=624329.01,(((K16*12-416220.01)*0.15)/12),IF((K16*12&lt;=867123.01),(31216+0.2*(K16*12-624329.01))/12,((79776+0.25*(K16*12-867123.01))/12))))</f>
        <v>7400.9372916666662</v>
      </c>
      <c r="M16" s="185">
        <v>1025</v>
      </c>
      <c r="N16" s="185">
        <f>+M16+L16+J16</f>
        <v>13153.937291666665</v>
      </c>
      <c r="O16" s="186">
        <f>+F16-N16</f>
        <v>66846.062708333338</v>
      </c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  <c r="BS16" s="156"/>
      <c r="BT16" s="156"/>
      <c r="BU16" s="156"/>
      <c r="BV16" s="156"/>
      <c r="BW16" s="156"/>
      <c r="BX16" s="156"/>
      <c r="BY16" s="156"/>
      <c r="BZ16" s="156"/>
      <c r="CA16" s="156"/>
      <c r="CB16" s="156"/>
      <c r="CC16" s="156"/>
      <c r="CD16" s="156"/>
      <c r="CE16" s="156"/>
      <c r="CF16" s="156"/>
      <c r="CG16" s="156"/>
      <c r="CH16" s="156"/>
      <c r="CI16" s="156"/>
      <c r="CJ16" s="156"/>
      <c r="CK16" s="156"/>
      <c r="CL16" s="156"/>
      <c r="CM16" s="156"/>
      <c r="CN16" s="156"/>
      <c r="CO16" s="156"/>
      <c r="CP16" s="156"/>
      <c r="CQ16" s="156"/>
      <c r="CR16" s="156"/>
      <c r="CS16" s="156"/>
      <c r="CT16" s="156"/>
      <c r="CU16" s="156"/>
      <c r="CV16" s="156"/>
      <c r="CW16" s="156"/>
      <c r="CX16" s="156"/>
      <c r="CY16" s="156"/>
      <c r="CZ16" s="156"/>
      <c r="DA16" s="156"/>
      <c r="DB16" s="156"/>
      <c r="DC16" s="156"/>
      <c r="DD16" s="156"/>
      <c r="DE16" s="156"/>
      <c r="DF16" s="156"/>
      <c r="DG16" s="156"/>
      <c r="DH16" s="156"/>
      <c r="DI16" s="156"/>
      <c r="DJ16" s="156"/>
      <c r="DK16" s="156"/>
      <c r="DL16" s="156"/>
      <c r="DM16" s="156"/>
      <c r="DN16" s="156"/>
      <c r="DO16" s="156"/>
      <c r="DP16" s="156"/>
      <c r="DQ16" s="156"/>
      <c r="DR16" s="156"/>
      <c r="DS16" s="156"/>
      <c r="DT16" s="156"/>
      <c r="DU16" s="156"/>
      <c r="DV16" s="156"/>
      <c r="DW16" s="156"/>
      <c r="DX16" s="156"/>
      <c r="DY16" s="156"/>
      <c r="DZ16" s="156"/>
      <c r="EA16" s="156"/>
      <c r="EB16" s="156"/>
      <c r="EC16" s="156"/>
      <c r="ED16" s="156"/>
      <c r="EE16" s="156"/>
      <c r="EF16" s="156"/>
      <c r="EG16" s="156"/>
      <c r="EH16" s="156"/>
      <c r="EI16" s="156"/>
      <c r="EJ16" s="156"/>
      <c r="EK16" s="156"/>
      <c r="EL16" s="156"/>
      <c r="EM16" s="156"/>
      <c r="EN16" s="156"/>
      <c r="EO16" s="156"/>
      <c r="EP16" s="156"/>
      <c r="EQ16" s="156"/>
      <c r="ER16" s="156"/>
      <c r="ES16" s="156"/>
      <c r="ET16" s="156"/>
      <c r="EU16" s="156"/>
      <c r="EV16" s="156"/>
      <c r="EW16" s="156"/>
      <c r="EX16" s="156"/>
      <c r="EY16" s="156"/>
      <c r="EZ16" s="156"/>
      <c r="FA16" s="156"/>
      <c r="FB16" s="156"/>
      <c r="FC16" s="156"/>
      <c r="FD16" s="156"/>
      <c r="FE16" s="156"/>
      <c r="FF16" s="156"/>
      <c r="FG16" s="156"/>
      <c r="FH16" s="156"/>
      <c r="FI16" s="156"/>
      <c r="FJ16" s="156"/>
      <c r="FK16" s="156"/>
      <c r="FL16" s="156"/>
      <c r="FM16" s="156"/>
      <c r="FN16" s="156"/>
      <c r="FO16" s="156"/>
      <c r="FP16" s="156"/>
      <c r="FQ16" s="156"/>
      <c r="FR16" s="156"/>
      <c r="FS16" s="156"/>
      <c r="FT16" s="156"/>
      <c r="FU16" s="156"/>
      <c r="FV16" s="156"/>
      <c r="FW16" s="156"/>
      <c r="FX16" s="156"/>
      <c r="FY16" s="156"/>
      <c r="FZ16" s="156"/>
      <c r="GA16" s="156"/>
      <c r="GB16" s="156"/>
      <c r="GC16" s="156"/>
      <c r="GD16" s="156"/>
      <c r="GE16" s="156"/>
      <c r="GF16" s="156"/>
      <c r="GG16" s="156"/>
      <c r="GH16" s="156"/>
      <c r="GI16" s="156"/>
      <c r="GJ16" s="156"/>
      <c r="GK16" s="156"/>
      <c r="GL16" s="156"/>
      <c r="GM16" s="156"/>
      <c r="GN16" s="156"/>
      <c r="GO16" s="156"/>
      <c r="GP16" s="156"/>
      <c r="GQ16" s="156"/>
      <c r="GR16" s="156"/>
      <c r="GS16" s="156"/>
      <c r="GT16" s="156"/>
      <c r="GU16" s="156"/>
      <c r="GV16" s="156"/>
      <c r="GW16" s="156"/>
      <c r="GX16" s="156"/>
      <c r="GY16" s="156"/>
      <c r="GZ16" s="156"/>
      <c r="HA16" s="156"/>
      <c r="HB16" s="156"/>
      <c r="HC16" s="156"/>
      <c r="HD16" s="156"/>
      <c r="HE16" s="156"/>
      <c r="HF16" s="156"/>
      <c r="HG16" s="156"/>
      <c r="HH16" s="156"/>
      <c r="HI16" s="156"/>
      <c r="HJ16" s="156"/>
      <c r="HK16" s="156"/>
      <c r="HL16" s="156"/>
      <c r="HM16" s="156"/>
      <c r="HN16" s="156"/>
      <c r="HO16" s="156"/>
      <c r="HP16" s="156"/>
      <c r="HQ16" s="156"/>
      <c r="HR16" s="156"/>
      <c r="HS16" s="156"/>
      <c r="HT16" s="156"/>
      <c r="HU16" s="156"/>
      <c r="HV16" s="156"/>
      <c r="HW16" s="156"/>
      <c r="HX16" s="156"/>
      <c r="HY16" s="156"/>
      <c r="HZ16" s="156"/>
      <c r="IA16" s="156"/>
      <c r="IB16" s="156"/>
      <c r="IC16" s="156"/>
      <c r="ID16" s="156"/>
      <c r="IE16" s="156"/>
      <c r="IF16" s="156"/>
      <c r="IG16" s="156"/>
      <c r="IH16" s="156"/>
      <c r="II16" s="156"/>
      <c r="IJ16" s="156"/>
      <c r="IK16" s="156"/>
      <c r="IL16" s="156"/>
      <c r="IM16" s="156"/>
      <c r="IN16" s="156"/>
      <c r="IO16" s="156"/>
      <c r="IP16" s="156"/>
      <c r="IQ16" s="156"/>
      <c r="IR16" s="156"/>
      <c r="IS16" s="156"/>
      <c r="IT16" s="156"/>
      <c r="IU16" s="156"/>
      <c r="IV16" s="156"/>
      <c r="IW16" s="156"/>
      <c r="IX16" s="156"/>
      <c r="IY16" s="156"/>
      <c r="IZ16" s="156"/>
      <c r="JA16" s="156"/>
      <c r="JB16" s="156"/>
      <c r="JC16" s="156"/>
      <c r="JD16" s="156"/>
      <c r="JE16" s="156"/>
      <c r="JF16" s="156"/>
      <c r="JG16" s="156"/>
      <c r="JH16" s="156"/>
      <c r="JI16" s="156"/>
      <c r="JJ16" s="156"/>
      <c r="JK16" s="156"/>
      <c r="JL16" s="156"/>
      <c r="JM16" s="156"/>
      <c r="JN16" s="156"/>
      <c r="JO16" s="156"/>
      <c r="JP16" s="156"/>
      <c r="JQ16" s="156"/>
      <c r="JR16" s="156"/>
      <c r="JS16" s="156"/>
      <c r="JT16" s="156"/>
      <c r="JU16" s="156"/>
      <c r="JV16" s="156"/>
      <c r="JW16" s="156"/>
      <c r="JX16" s="156"/>
      <c r="JY16" s="156"/>
      <c r="JZ16" s="156"/>
      <c r="KA16" s="156"/>
      <c r="KB16" s="156"/>
      <c r="KC16" s="156"/>
      <c r="KD16" s="156"/>
      <c r="KE16" s="156"/>
      <c r="KF16" s="156"/>
      <c r="KG16" s="156"/>
      <c r="KH16" s="156"/>
      <c r="KI16" s="156"/>
      <c r="KJ16" s="156"/>
      <c r="KK16" s="156"/>
      <c r="KL16" s="156"/>
      <c r="KM16" s="156"/>
      <c r="KN16" s="156"/>
      <c r="KO16" s="156"/>
      <c r="KP16" s="156"/>
      <c r="KQ16" s="156"/>
      <c r="KR16" s="156"/>
      <c r="KS16" s="156"/>
      <c r="KT16" s="156"/>
      <c r="KU16" s="156"/>
      <c r="KV16" s="156"/>
      <c r="KW16" s="156"/>
      <c r="KX16" s="156"/>
      <c r="KY16" s="156"/>
      <c r="KZ16" s="156"/>
      <c r="LA16" s="156"/>
      <c r="LB16" s="156"/>
      <c r="LC16" s="156"/>
      <c r="LD16" s="156"/>
      <c r="LE16" s="156"/>
      <c r="LF16" s="156"/>
      <c r="LG16" s="156"/>
      <c r="LH16" s="156"/>
      <c r="LI16" s="156"/>
      <c r="LJ16" s="156"/>
      <c r="LK16" s="156"/>
      <c r="LL16" s="156"/>
      <c r="LM16" s="156"/>
      <c r="LN16" s="156"/>
      <c r="LO16" s="156"/>
      <c r="LP16" s="156"/>
      <c r="LQ16" s="156"/>
      <c r="LR16" s="156"/>
      <c r="LS16" s="156"/>
      <c r="LT16" s="156"/>
      <c r="LU16" s="156"/>
      <c r="LV16" s="156"/>
      <c r="LW16" s="156"/>
      <c r="LX16" s="156"/>
      <c r="LY16" s="156"/>
      <c r="LZ16" s="156"/>
      <c r="MA16" s="156"/>
      <c r="MB16" s="156"/>
      <c r="MC16" s="156"/>
      <c r="MD16" s="156"/>
      <c r="ME16" s="156"/>
      <c r="MF16" s="156"/>
      <c r="MG16" s="156"/>
      <c r="MH16" s="156"/>
      <c r="MI16" s="156"/>
      <c r="MJ16" s="156"/>
      <c r="MK16" s="156"/>
      <c r="ML16" s="156"/>
      <c r="MM16" s="156"/>
      <c r="MN16" s="156"/>
      <c r="MO16" s="156"/>
      <c r="MP16" s="156"/>
      <c r="MQ16" s="156"/>
      <c r="MR16" s="156"/>
      <c r="MS16" s="156"/>
      <c r="MT16" s="156"/>
      <c r="MU16" s="156"/>
      <c r="MV16" s="156"/>
      <c r="MW16" s="156"/>
      <c r="MX16" s="156"/>
      <c r="MY16" s="156"/>
      <c r="MZ16" s="156"/>
      <c r="NA16" s="156"/>
      <c r="NB16" s="156"/>
      <c r="NC16" s="156"/>
      <c r="ND16" s="156"/>
      <c r="NE16" s="156"/>
      <c r="NF16" s="156"/>
      <c r="NG16" s="156"/>
      <c r="NH16" s="156"/>
      <c r="NI16" s="156"/>
      <c r="NJ16" s="156"/>
      <c r="NK16" s="156"/>
      <c r="NL16" s="156"/>
      <c r="NM16" s="156"/>
      <c r="NN16" s="156"/>
      <c r="NO16" s="156"/>
      <c r="NP16" s="156"/>
      <c r="NQ16" s="156"/>
      <c r="NR16" s="156"/>
      <c r="NS16" s="156"/>
      <c r="NT16" s="156"/>
      <c r="NU16" s="156"/>
      <c r="NV16" s="156"/>
      <c r="NW16" s="156"/>
      <c r="NX16" s="156"/>
      <c r="NY16" s="156"/>
      <c r="NZ16" s="156"/>
      <c r="OA16" s="156"/>
      <c r="OB16" s="156"/>
      <c r="OC16" s="156"/>
      <c r="OD16" s="156"/>
      <c r="OE16" s="156"/>
      <c r="OF16" s="156"/>
      <c r="OG16" s="156"/>
      <c r="OH16" s="156"/>
      <c r="OI16" s="156"/>
      <c r="OJ16" s="156"/>
      <c r="OK16" s="156"/>
      <c r="OL16" s="156"/>
      <c r="OM16" s="156"/>
      <c r="ON16" s="156"/>
      <c r="OO16" s="156"/>
      <c r="OP16" s="156"/>
      <c r="OQ16" s="156"/>
      <c r="OR16" s="156"/>
      <c r="OS16" s="156"/>
      <c r="OT16" s="156"/>
      <c r="OU16" s="156"/>
      <c r="OV16" s="156"/>
      <c r="OW16" s="156"/>
      <c r="OX16" s="156"/>
      <c r="OY16" s="156"/>
      <c r="OZ16" s="156"/>
      <c r="PA16" s="156"/>
      <c r="PB16" s="156"/>
      <c r="PC16" s="156"/>
      <c r="PD16" s="156"/>
      <c r="PE16" s="156"/>
      <c r="PF16" s="156"/>
      <c r="PG16" s="156"/>
      <c r="PH16" s="156"/>
      <c r="PI16" s="156"/>
      <c r="PJ16" s="156"/>
      <c r="PK16" s="156"/>
      <c r="PL16" s="156"/>
      <c r="PM16" s="156"/>
      <c r="PN16" s="156"/>
      <c r="PO16" s="156"/>
      <c r="PP16" s="156"/>
      <c r="PQ16" s="156"/>
      <c r="PR16" s="156"/>
      <c r="PS16" s="156"/>
      <c r="PT16" s="156"/>
      <c r="PU16" s="156"/>
      <c r="PV16" s="156"/>
      <c r="PW16" s="156"/>
      <c r="PX16" s="156"/>
      <c r="PY16" s="156"/>
      <c r="PZ16" s="156"/>
      <c r="QA16" s="156"/>
      <c r="QB16" s="156"/>
      <c r="QC16" s="156"/>
      <c r="QD16" s="156"/>
      <c r="QE16" s="156"/>
      <c r="QF16" s="156"/>
      <c r="QG16" s="156"/>
      <c r="QH16" s="156"/>
      <c r="QI16" s="156"/>
      <c r="QJ16" s="156"/>
      <c r="QK16" s="156"/>
      <c r="QL16" s="156"/>
      <c r="QM16" s="156"/>
      <c r="QN16" s="156"/>
      <c r="QO16" s="156"/>
      <c r="QP16" s="156"/>
      <c r="QQ16" s="156"/>
      <c r="QR16" s="156"/>
      <c r="QS16" s="156"/>
      <c r="QT16" s="156"/>
      <c r="QU16" s="156"/>
      <c r="QV16" s="156"/>
      <c r="QW16" s="156"/>
      <c r="QX16" s="156"/>
      <c r="QY16" s="156"/>
      <c r="QZ16" s="156"/>
      <c r="RA16" s="156"/>
      <c r="RB16" s="156"/>
      <c r="RC16" s="156"/>
      <c r="RD16" s="156"/>
      <c r="RE16" s="156"/>
      <c r="RF16" s="156"/>
      <c r="RG16" s="156"/>
      <c r="RH16" s="156"/>
      <c r="RI16" s="156"/>
      <c r="RJ16" s="156"/>
      <c r="RK16" s="156"/>
      <c r="RL16" s="156"/>
      <c r="RM16" s="156"/>
      <c r="RN16" s="156"/>
      <c r="RO16" s="156"/>
      <c r="RP16" s="156"/>
      <c r="RQ16" s="156"/>
      <c r="RR16" s="156"/>
      <c r="RS16" s="156"/>
      <c r="RT16" s="156"/>
      <c r="RU16" s="156"/>
      <c r="RV16" s="156"/>
      <c r="RW16" s="156"/>
      <c r="RX16" s="156"/>
      <c r="RY16" s="156"/>
      <c r="RZ16" s="156"/>
      <c r="SA16" s="156"/>
      <c r="SB16" s="156"/>
      <c r="SC16" s="156"/>
      <c r="SD16" s="156"/>
      <c r="SE16" s="156"/>
      <c r="SF16" s="156"/>
      <c r="SG16" s="156"/>
      <c r="SH16" s="156"/>
      <c r="SI16" s="156"/>
      <c r="SJ16" s="156"/>
      <c r="SK16" s="156"/>
      <c r="SL16" s="156"/>
      <c r="SM16" s="156"/>
      <c r="SN16" s="156"/>
      <c r="SO16" s="156"/>
      <c r="SP16" s="156"/>
      <c r="SQ16" s="156"/>
      <c r="SR16" s="156"/>
      <c r="SS16" s="156"/>
      <c r="ST16" s="156"/>
      <c r="SU16" s="156"/>
      <c r="SV16" s="156"/>
      <c r="SW16" s="156"/>
      <c r="SX16" s="156"/>
      <c r="SY16" s="156"/>
      <c r="SZ16" s="156"/>
      <c r="TA16" s="156"/>
      <c r="TB16" s="156"/>
      <c r="TC16" s="156"/>
      <c r="TD16" s="156"/>
      <c r="TE16" s="156"/>
      <c r="TF16" s="156"/>
      <c r="TG16" s="156"/>
      <c r="TH16" s="156"/>
      <c r="TI16" s="156"/>
      <c r="TJ16" s="156"/>
      <c r="TK16" s="156"/>
      <c r="TL16" s="156"/>
      <c r="TM16" s="156"/>
      <c r="TN16" s="156"/>
      <c r="TO16" s="156"/>
      <c r="TP16" s="156"/>
      <c r="TQ16" s="156"/>
      <c r="TR16" s="156"/>
      <c r="TS16" s="156"/>
      <c r="TT16" s="156"/>
      <c r="TU16" s="156"/>
      <c r="TV16" s="156"/>
      <c r="TW16" s="156"/>
      <c r="TX16" s="156"/>
      <c r="TY16" s="156"/>
      <c r="TZ16" s="156"/>
      <c r="UA16" s="156"/>
      <c r="UB16" s="156"/>
      <c r="UC16" s="156"/>
      <c r="UD16" s="156"/>
      <c r="UE16" s="156"/>
      <c r="UF16" s="156"/>
      <c r="UG16" s="156"/>
      <c r="UH16" s="156"/>
      <c r="UI16" s="156"/>
      <c r="UJ16" s="156"/>
      <c r="UK16" s="156"/>
      <c r="UL16" s="156"/>
      <c r="UM16" s="156"/>
      <c r="UN16" s="156"/>
      <c r="UO16" s="156"/>
      <c r="UP16" s="156"/>
      <c r="UQ16" s="156"/>
      <c r="UR16" s="156"/>
      <c r="US16" s="156"/>
      <c r="UT16" s="156"/>
      <c r="UU16" s="156"/>
      <c r="UV16" s="156"/>
      <c r="UW16" s="156"/>
      <c r="UX16" s="156"/>
      <c r="UY16" s="156"/>
      <c r="UZ16" s="156"/>
      <c r="VA16" s="156"/>
      <c r="VB16" s="156"/>
      <c r="VC16" s="156"/>
      <c r="VD16" s="156"/>
      <c r="VE16" s="156"/>
      <c r="VF16" s="156"/>
      <c r="VG16" s="156"/>
      <c r="VH16" s="156"/>
      <c r="VI16" s="156"/>
      <c r="VJ16" s="156"/>
      <c r="VK16" s="156"/>
      <c r="VL16" s="156"/>
      <c r="VM16" s="156"/>
      <c r="VN16" s="156"/>
      <c r="VO16" s="156"/>
      <c r="VP16" s="156"/>
      <c r="VQ16" s="156"/>
      <c r="VR16" s="156"/>
      <c r="VS16" s="156"/>
      <c r="VT16" s="156"/>
      <c r="VU16" s="156"/>
      <c r="VV16" s="156"/>
      <c r="VW16" s="156"/>
      <c r="VX16" s="156"/>
      <c r="VY16" s="156"/>
      <c r="VZ16" s="156"/>
      <c r="WA16" s="156"/>
      <c r="WB16" s="156"/>
      <c r="WC16" s="156"/>
      <c r="WD16" s="156"/>
      <c r="WE16" s="156"/>
      <c r="WF16" s="156"/>
      <c r="WG16" s="156"/>
      <c r="WH16" s="156"/>
      <c r="WI16" s="156"/>
      <c r="WJ16" s="156"/>
      <c r="WK16" s="156"/>
      <c r="WL16" s="156"/>
      <c r="WM16" s="156"/>
      <c r="WN16" s="156"/>
      <c r="WO16" s="156"/>
      <c r="WP16" s="156"/>
      <c r="WQ16" s="156"/>
      <c r="WR16" s="156"/>
      <c r="WS16" s="156"/>
      <c r="WT16" s="156"/>
      <c r="WU16" s="156"/>
      <c r="WV16" s="156"/>
      <c r="WW16" s="156"/>
      <c r="WX16" s="156"/>
      <c r="WY16" s="156"/>
      <c r="WZ16" s="156"/>
      <c r="XA16" s="156"/>
      <c r="XB16" s="156"/>
      <c r="XC16" s="156"/>
      <c r="XD16" s="156"/>
      <c r="XE16" s="156"/>
      <c r="XF16" s="156"/>
      <c r="XG16" s="156"/>
      <c r="XH16" s="156"/>
      <c r="XI16" s="156"/>
      <c r="XJ16" s="156"/>
      <c r="XK16" s="156"/>
      <c r="XL16" s="156"/>
      <c r="XM16" s="156"/>
      <c r="XN16" s="156"/>
      <c r="XO16" s="156"/>
      <c r="XP16" s="156"/>
      <c r="XQ16" s="156"/>
      <c r="XR16" s="156"/>
      <c r="XS16" s="156"/>
      <c r="XT16" s="156"/>
      <c r="XU16" s="156"/>
      <c r="XV16" s="156"/>
      <c r="XW16" s="156"/>
      <c r="XX16" s="156"/>
      <c r="XY16" s="156"/>
      <c r="XZ16" s="156"/>
      <c r="YA16" s="156"/>
      <c r="YB16" s="156"/>
      <c r="YC16" s="156"/>
      <c r="YD16" s="156"/>
      <c r="YE16" s="156"/>
      <c r="YF16" s="156"/>
      <c r="YG16" s="156"/>
      <c r="YH16" s="156"/>
      <c r="YI16" s="156"/>
      <c r="YJ16" s="156"/>
      <c r="YK16" s="156"/>
      <c r="YL16" s="156"/>
      <c r="YM16" s="156"/>
      <c r="YN16" s="156"/>
      <c r="YO16" s="156"/>
      <c r="YP16" s="156"/>
      <c r="YQ16" s="156"/>
      <c r="YR16" s="156"/>
      <c r="YS16" s="156"/>
      <c r="YT16" s="156"/>
      <c r="YU16" s="156"/>
      <c r="YV16" s="156"/>
      <c r="YW16" s="156"/>
      <c r="YX16" s="156"/>
      <c r="YY16" s="156"/>
      <c r="YZ16" s="156"/>
      <c r="ZA16" s="156"/>
      <c r="ZB16" s="156"/>
      <c r="ZC16" s="156"/>
      <c r="ZD16" s="156"/>
      <c r="ZE16" s="156"/>
      <c r="ZF16" s="156"/>
      <c r="ZG16" s="156"/>
      <c r="ZH16" s="156"/>
      <c r="ZI16" s="156"/>
      <c r="ZJ16" s="156"/>
      <c r="ZK16" s="156"/>
      <c r="ZL16" s="156"/>
      <c r="ZM16" s="156"/>
      <c r="ZN16" s="156"/>
      <c r="ZO16" s="156"/>
      <c r="ZP16" s="156"/>
      <c r="ZQ16" s="156"/>
      <c r="ZR16" s="156"/>
      <c r="ZS16" s="156"/>
      <c r="ZT16" s="156"/>
      <c r="ZU16" s="156"/>
      <c r="ZV16" s="156"/>
      <c r="ZW16" s="156"/>
      <c r="ZX16" s="156"/>
      <c r="ZY16" s="156"/>
      <c r="ZZ16" s="156"/>
      <c r="AAA16" s="156"/>
      <c r="AAB16" s="156"/>
      <c r="AAC16" s="156"/>
      <c r="AAD16" s="156"/>
      <c r="AAE16" s="156"/>
      <c r="AAF16" s="156"/>
      <c r="AAG16" s="156"/>
      <c r="AAH16" s="156"/>
      <c r="AAI16" s="156"/>
      <c r="AAJ16" s="156"/>
      <c r="AAK16" s="156"/>
      <c r="AAL16" s="156"/>
      <c r="AAM16" s="156"/>
      <c r="AAN16" s="156"/>
      <c r="AAO16" s="156"/>
      <c r="AAP16" s="156"/>
      <c r="AAQ16" s="156"/>
      <c r="AAR16" s="156"/>
      <c r="AAS16" s="156"/>
      <c r="AAT16" s="156"/>
      <c r="AAU16" s="156"/>
      <c r="AAV16" s="156"/>
      <c r="AAW16" s="156"/>
      <c r="AAX16" s="156"/>
      <c r="AAY16" s="156"/>
      <c r="AAZ16" s="156"/>
      <c r="ABA16" s="156"/>
      <c r="ABB16" s="156"/>
      <c r="ABC16" s="156"/>
      <c r="ABD16" s="156"/>
      <c r="ABE16" s="156"/>
      <c r="ABF16" s="156"/>
      <c r="ABG16" s="156"/>
      <c r="ABH16" s="156"/>
      <c r="ABI16" s="156"/>
      <c r="ABJ16" s="156"/>
      <c r="ABK16" s="156"/>
      <c r="ABL16" s="156"/>
      <c r="ABM16" s="156"/>
      <c r="ABN16" s="156"/>
      <c r="ABO16" s="156"/>
      <c r="ABP16" s="156"/>
      <c r="ABQ16" s="156"/>
      <c r="ABR16" s="156"/>
      <c r="ABS16" s="156"/>
      <c r="ABT16" s="156"/>
      <c r="ABU16" s="156"/>
      <c r="ABV16" s="156"/>
      <c r="ABW16" s="156"/>
      <c r="ABX16" s="156"/>
      <c r="ABY16" s="156"/>
      <c r="ABZ16" s="156"/>
      <c r="ACA16" s="156"/>
      <c r="ACB16" s="156"/>
      <c r="ACC16" s="156"/>
      <c r="ACD16" s="156"/>
      <c r="ACE16" s="156"/>
      <c r="ACF16" s="156"/>
      <c r="ACG16" s="156"/>
      <c r="ACH16" s="156"/>
      <c r="ACI16" s="156"/>
      <c r="ACJ16" s="156"/>
      <c r="ACK16" s="156"/>
      <c r="ACL16" s="156"/>
      <c r="ACM16" s="156"/>
      <c r="ACN16" s="156"/>
      <c r="ACO16" s="156"/>
      <c r="ACP16" s="156"/>
      <c r="ACQ16" s="156"/>
      <c r="ACR16" s="156"/>
      <c r="ACS16" s="156"/>
      <c r="ACT16" s="156"/>
      <c r="ACU16" s="156"/>
      <c r="ACV16" s="156"/>
      <c r="ACW16" s="156"/>
      <c r="ACX16" s="156"/>
      <c r="ACY16" s="156"/>
      <c r="ACZ16" s="156"/>
      <c r="ADA16" s="156"/>
      <c r="ADB16" s="156"/>
      <c r="ADC16" s="156"/>
      <c r="ADD16" s="156"/>
      <c r="ADE16" s="156"/>
      <c r="ADF16" s="156"/>
      <c r="ADG16" s="156"/>
      <c r="ADH16" s="156"/>
      <c r="ADI16" s="156"/>
      <c r="ADJ16" s="156"/>
      <c r="ADK16" s="156"/>
      <c r="ADL16" s="156"/>
      <c r="ADM16" s="156"/>
      <c r="ADN16" s="156"/>
      <c r="ADO16" s="156"/>
      <c r="ADP16" s="156"/>
      <c r="ADQ16" s="156"/>
      <c r="ADR16" s="156"/>
      <c r="ADS16" s="156"/>
      <c r="ADT16" s="156"/>
      <c r="ADU16" s="156"/>
      <c r="ADV16" s="156"/>
      <c r="ADW16" s="156"/>
      <c r="ADX16" s="156"/>
      <c r="ADY16" s="156"/>
      <c r="ADZ16" s="156"/>
      <c r="AEA16" s="156"/>
      <c r="AEB16" s="156"/>
      <c r="AEC16" s="156"/>
      <c r="AED16" s="156"/>
      <c r="AEE16" s="156"/>
      <c r="AEF16" s="156"/>
      <c r="AEG16" s="156"/>
      <c r="AEH16" s="156"/>
      <c r="AEI16" s="156"/>
      <c r="AEJ16" s="156"/>
      <c r="AEK16" s="156"/>
      <c r="AEL16" s="156"/>
      <c r="AEM16" s="156"/>
      <c r="AEN16" s="156"/>
      <c r="AEO16" s="156"/>
      <c r="AEP16" s="156"/>
      <c r="AEQ16" s="156"/>
      <c r="AER16" s="156"/>
      <c r="AES16" s="156"/>
      <c r="AET16" s="156"/>
      <c r="AEU16" s="156"/>
      <c r="AEV16" s="156"/>
      <c r="AEW16" s="156"/>
      <c r="AEX16" s="156"/>
      <c r="AEY16" s="156"/>
      <c r="AEZ16" s="156"/>
      <c r="AFA16" s="156"/>
      <c r="AFB16" s="156"/>
      <c r="AFC16" s="156"/>
      <c r="AFD16" s="156"/>
      <c r="AFE16" s="156"/>
      <c r="AFF16" s="156"/>
      <c r="AFG16" s="156"/>
      <c r="AFH16" s="156"/>
      <c r="AFI16" s="156"/>
      <c r="AFJ16" s="156"/>
      <c r="AFK16" s="156"/>
      <c r="AFL16" s="156"/>
      <c r="AFM16" s="156"/>
      <c r="AFN16" s="156"/>
      <c r="AFO16" s="156"/>
      <c r="AFP16" s="156"/>
      <c r="AFQ16" s="156"/>
      <c r="AFR16" s="156"/>
      <c r="AFS16" s="156"/>
      <c r="AFT16" s="156"/>
      <c r="AFU16" s="156"/>
      <c r="AFV16" s="156"/>
      <c r="AFW16" s="156"/>
      <c r="AFX16" s="156"/>
      <c r="AFY16" s="156"/>
      <c r="AFZ16" s="156"/>
      <c r="AGA16" s="156"/>
      <c r="AGB16" s="156"/>
      <c r="AGC16" s="156"/>
      <c r="AGD16" s="156"/>
      <c r="AGE16" s="156"/>
      <c r="AGF16" s="156"/>
      <c r="AGG16" s="156"/>
      <c r="AGH16" s="156"/>
      <c r="AGI16" s="156"/>
      <c r="AGJ16" s="156"/>
      <c r="AGK16" s="156"/>
      <c r="AGL16" s="156"/>
      <c r="AGM16" s="156"/>
      <c r="AGN16" s="156"/>
      <c r="AGO16" s="156"/>
      <c r="AGP16" s="156"/>
      <c r="AGQ16" s="156"/>
      <c r="AGR16" s="156"/>
      <c r="AGS16" s="156"/>
      <c r="AGT16" s="156"/>
      <c r="AGU16" s="156"/>
      <c r="AGV16" s="156"/>
      <c r="AGW16" s="156"/>
      <c r="AGX16" s="156"/>
      <c r="AGY16" s="156"/>
      <c r="AGZ16" s="156"/>
      <c r="AHA16" s="156"/>
      <c r="AHB16" s="156"/>
      <c r="AHC16" s="156"/>
      <c r="AHD16" s="156"/>
      <c r="AHE16" s="156"/>
      <c r="AHF16" s="156"/>
      <c r="AHG16" s="156"/>
      <c r="AHH16" s="156"/>
      <c r="AHI16" s="156"/>
      <c r="AHJ16" s="156"/>
      <c r="AHK16" s="156"/>
      <c r="AHL16" s="156"/>
      <c r="AHM16" s="156"/>
      <c r="AHN16" s="156"/>
      <c r="AHO16" s="156"/>
      <c r="AHP16" s="156"/>
      <c r="AHQ16" s="156"/>
      <c r="AHR16" s="156"/>
      <c r="AHS16" s="156"/>
      <c r="AHT16" s="156"/>
      <c r="AHU16" s="156"/>
      <c r="AHV16" s="156"/>
      <c r="AHW16" s="156"/>
      <c r="AHX16" s="156"/>
      <c r="AHY16" s="156"/>
      <c r="AHZ16" s="156"/>
      <c r="AIA16" s="156"/>
      <c r="AIB16" s="156"/>
      <c r="AIC16" s="156"/>
      <c r="AID16" s="156"/>
      <c r="AIE16" s="156"/>
      <c r="AIF16" s="156"/>
      <c r="AIG16" s="156"/>
      <c r="AIH16" s="156"/>
      <c r="AII16" s="156"/>
      <c r="AIJ16" s="156"/>
      <c r="AIK16" s="156"/>
      <c r="AIL16" s="156"/>
      <c r="AIM16" s="156"/>
      <c r="AIN16" s="156"/>
      <c r="AIO16" s="156"/>
      <c r="AIP16" s="156"/>
      <c r="AIQ16" s="156"/>
      <c r="AIR16" s="156"/>
      <c r="AIS16" s="156"/>
      <c r="AIT16" s="156"/>
      <c r="AIU16" s="156"/>
      <c r="AIV16" s="156"/>
      <c r="AIW16" s="156"/>
      <c r="AIX16" s="156"/>
      <c r="AIY16" s="156"/>
      <c r="AIZ16" s="156"/>
      <c r="AJA16" s="156"/>
      <c r="AJB16" s="156"/>
      <c r="AJC16" s="156"/>
      <c r="AJD16" s="156"/>
      <c r="AJE16" s="156"/>
      <c r="AJF16" s="156"/>
      <c r="AJG16" s="156"/>
      <c r="AJH16" s="156"/>
      <c r="AJI16" s="156"/>
      <c r="AJJ16" s="156"/>
      <c r="AJK16" s="156"/>
      <c r="AJL16" s="156"/>
      <c r="AJM16" s="156"/>
      <c r="AJN16" s="156"/>
      <c r="AJO16" s="156"/>
      <c r="AJP16" s="156"/>
      <c r="AJQ16" s="156"/>
      <c r="AJR16" s="156"/>
      <c r="AJS16" s="156"/>
      <c r="AJT16" s="156"/>
      <c r="AJU16" s="156"/>
      <c r="AJV16" s="156"/>
      <c r="AJW16" s="156"/>
      <c r="AJX16" s="156"/>
      <c r="AJY16" s="156"/>
      <c r="AJZ16" s="156"/>
      <c r="AKA16" s="156"/>
      <c r="AKB16" s="156"/>
      <c r="AKC16" s="156"/>
      <c r="AKD16" s="156"/>
      <c r="AKE16" s="156"/>
      <c r="AKF16" s="156"/>
      <c r="AKG16" s="156"/>
      <c r="AKH16" s="156"/>
      <c r="AKI16" s="156"/>
      <c r="AKJ16" s="156"/>
      <c r="AKK16" s="156"/>
      <c r="AKL16" s="156"/>
      <c r="AKM16" s="156"/>
      <c r="AKN16" s="156"/>
      <c r="AKO16" s="156"/>
      <c r="AKP16" s="156"/>
      <c r="AKQ16" s="156"/>
      <c r="AKR16" s="156"/>
      <c r="AKS16" s="156"/>
      <c r="AKT16" s="156"/>
      <c r="AKU16" s="156"/>
      <c r="AKV16" s="156"/>
      <c r="AKW16" s="156"/>
      <c r="AKX16" s="156"/>
      <c r="AKY16" s="156"/>
      <c r="AKZ16" s="156"/>
      <c r="ALA16" s="156"/>
      <c r="ALB16" s="156"/>
      <c r="ALC16" s="156"/>
      <c r="ALD16" s="156"/>
      <c r="ALE16" s="156"/>
      <c r="ALF16" s="156"/>
      <c r="ALG16" s="156"/>
      <c r="ALH16" s="156"/>
      <c r="ALI16" s="156"/>
      <c r="ALJ16" s="156"/>
      <c r="ALK16" s="156"/>
      <c r="ALL16" s="156"/>
      <c r="ALM16" s="156"/>
      <c r="ALN16" s="156"/>
      <c r="ALO16" s="156"/>
      <c r="ALP16" s="156"/>
      <c r="ALQ16" s="156"/>
      <c r="ALR16" s="156"/>
      <c r="ALS16" s="156"/>
      <c r="ALT16" s="156"/>
      <c r="ALU16" s="156"/>
      <c r="ALV16" s="156"/>
      <c r="ALW16" s="156"/>
      <c r="ALX16" s="156"/>
      <c r="ALY16" s="156"/>
      <c r="ALZ16" s="156"/>
      <c r="AMA16" s="156"/>
      <c r="AMB16" s="156"/>
      <c r="AMC16" s="156"/>
      <c r="AMD16" s="156"/>
      <c r="AME16" s="156"/>
      <c r="AMF16" s="156"/>
      <c r="AMG16" s="156"/>
      <c r="AMH16" s="156"/>
      <c r="AMI16" s="156"/>
      <c r="AMJ16" s="156"/>
      <c r="AMK16" s="156"/>
      <c r="AML16" s="156"/>
      <c r="AMM16" s="156"/>
      <c r="AMN16" s="156"/>
      <c r="AMO16" s="156"/>
      <c r="AMP16" s="156"/>
      <c r="AMQ16" s="156"/>
      <c r="AMR16" s="156"/>
      <c r="AMS16" s="156"/>
      <c r="AMT16" s="156"/>
      <c r="AMU16" s="156"/>
      <c r="AMV16" s="156"/>
      <c r="AMW16" s="156"/>
      <c r="AMX16" s="156"/>
      <c r="AMY16" s="156"/>
      <c r="AMZ16" s="156"/>
      <c r="ANA16" s="156"/>
      <c r="ANB16" s="156"/>
      <c r="ANC16" s="156"/>
      <c r="AND16" s="156"/>
      <c r="ANE16" s="156"/>
      <c r="ANF16" s="156"/>
      <c r="ANG16" s="156"/>
      <c r="ANH16" s="156"/>
      <c r="ANI16" s="156"/>
      <c r="ANJ16" s="156"/>
      <c r="ANK16" s="156"/>
      <c r="ANL16" s="156"/>
      <c r="ANM16" s="156"/>
      <c r="ANN16" s="156"/>
      <c r="ANO16" s="156"/>
      <c r="ANP16" s="156"/>
      <c r="ANQ16" s="156"/>
      <c r="ANR16" s="156"/>
      <c r="ANS16" s="156"/>
      <c r="ANT16" s="156"/>
      <c r="ANU16" s="156"/>
      <c r="ANV16" s="156"/>
      <c r="ANW16" s="156"/>
      <c r="ANX16" s="156"/>
      <c r="ANY16" s="156"/>
      <c r="ANZ16" s="156"/>
      <c r="AOA16" s="156"/>
      <c r="AOB16" s="156"/>
      <c r="AOC16" s="156"/>
      <c r="AOD16" s="156"/>
      <c r="AOE16" s="156"/>
      <c r="AOF16" s="156"/>
      <c r="AOG16" s="156"/>
      <c r="AOH16" s="156"/>
      <c r="AOI16" s="156"/>
      <c r="AOJ16" s="156"/>
      <c r="AOK16" s="156"/>
      <c r="AOL16" s="156"/>
      <c r="AOM16" s="156"/>
      <c r="AON16" s="156"/>
      <c r="AOO16" s="156"/>
      <c r="AOP16" s="156"/>
      <c r="AOQ16" s="156"/>
      <c r="AOR16" s="156"/>
      <c r="AOS16" s="156"/>
      <c r="AOT16" s="156"/>
      <c r="AOU16" s="156"/>
      <c r="AOV16" s="156"/>
      <c r="AOW16" s="156"/>
      <c r="AOX16" s="156"/>
      <c r="AOY16" s="156"/>
      <c r="AOZ16" s="156"/>
      <c r="APA16" s="156"/>
      <c r="APB16" s="156"/>
      <c r="APC16" s="156"/>
      <c r="APD16" s="156"/>
      <c r="APE16" s="156"/>
      <c r="APF16" s="156"/>
      <c r="APG16" s="156"/>
      <c r="APH16" s="156"/>
      <c r="API16" s="156"/>
      <c r="APJ16" s="156"/>
      <c r="APK16" s="156"/>
      <c r="APL16" s="156"/>
      <c r="APM16" s="156"/>
      <c r="APN16" s="156"/>
      <c r="APO16" s="156"/>
      <c r="APP16" s="156"/>
      <c r="APQ16" s="156"/>
      <c r="APR16" s="156"/>
      <c r="APS16" s="156"/>
      <c r="APT16" s="156"/>
      <c r="APU16" s="156"/>
      <c r="APV16" s="156"/>
      <c r="APW16" s="156"/>
      <c r="APX16" s="156"/>
      <c r="APY16" s="156"/>
      <c r="APZ16" s="156"/>
      <c r="AQA16" s="156"/>
      <c r="AQB16" s="156"/>
      <c r="AQC16" s="156"/>
      <c r="AQD16" s="156"/>
      <c r="AQE16" s="156"/>
      <c r="AQF16" s="156"/>
      <c r="AQG16" s="156"/>
      <c r="AQH16" s="156"/>
      <c r="AQI16" s="156"/>
      <c r="AQJ16" s="156"/>
      <c r="AQK16" s="156"/>
      <c r="AQL16" s="156"/>
      <c r="AQM16" s="156"/>
      <c r="AQN16" s="156"/>
      <c r="AQO16" s="156"/>
      <c r="AQP16" s="156"/>
      <c r="AQQ16" s="156"/>
      <c r="AQR16" s="156"/>
      <c r="AQS16" s="156"/>
      <c r="AQT16" s="156"/>
      <c r="AQU16" s="156"/>
      <c r="AQV16" s="156"/>
      <c r="AQW16" s="156"/>
      <c r="AQX16" s="156"/>
      <c r="AQY16" s="156"/>
      <c r="AQZ16" s="156"/>
      <c r="ARA16" s="156"/>
      <c r="ARB16" s="156"/>
      <c r="ARC16" s="156"/>
      <c r="ARD16" s="156"/>
      <c r="ARE16" s="156"/>
      <c r="ARF16" s="156"/>
      <c r="ARG16" s="156"/>
      <c r="ARH16" s="156"/>
      <c r="ARI16" s="156"/>
      <c r="ARJ16" s="156"/>
      <c r="ARK16" s="156"/>
      <c r="ARL16" s="156"/>
      <c r="ARM16" s="156"/>
      <c r="ARN16" s="156"/>
      <c r="ARO16" s="156"/>
      <c r="ARP16" s="156"/>
      <c r="ARQ16" s="156"/>
      <c r="ARR16" s="156"/>
      <c r="ARS16" s="156"/>
      <c r="ART16" s="156"/>
      <c r="ARU16" s="156"/>
      <c r="ARV16" s="156"/>
      <c r="ARW16" s="156"/>
      <c r="ARX16" s="156"/>
      <c r="ARY16" s="156"/>
      <c r="ARZ16" s="156"/>
      <c r="ASA16" s="156"/>
      <c r="ASB16" s="156"/>
      <c r="ASC16" s="156"/>
      <c r="ASD16" s="156"/>
      <c r="ASE16" s="156"/>
      <c r="ASF16" s="156"/>
      <c r="ASG16" s="156"/>
      <c r="ASH16" s="156"/>
      <c r="ASI16" s="156"/>
      <c r="ASJ16" s="156"/>
      <c r="ASK16" s="156"/>
      <c r="ASL16" s="156"/>
      <c r="ASM16" s="156"/>
      <c r="ASN16" s="156"/>
      <c r="ASO16" s="156"/>
      <c r="ASP16" s="156"/>
      <c r="ASQ16" s="156"/>
      <c r="ASR16" s="156"/>
      <c r="ASS16" s="156"/>
      <c r="AST16" s="156"/>
      <c r="ASU16" s="156"/>
      <c r="ASV16" s="156"/>
      <c r="ASW16" s="156"/>
      <c r="ASX16" s="156"/>
      <c r="ASY16" s="156"/>
      <c r="ASZ16" s="156"/>
      <c r="ATA16" s="156"/>
      <c r="ATB16" s="156"/>
      <c r="ATC16" s="156"/>
      <c r="ATD16" s="156"/>
      <c r="ATE16" s="156"/>
      <c r="ATF16" s="156"/>
      <c r="ATG16" s="156"/>
      <c r="ATH16" s="156"/>
      <c r="ATI16" s="156"/>
      <c r="ATJ16" s="156"/>
      <c r="ATK16" s="156"/>
      <c r="ATL16" s="156"/>
      <c r="ATM16" s="156"/>
      <c r="ATN16" s="156"/>
      <c r="ATO16" s="156"/>
      <c r="ATP16" s="156"/>
      <c r="ATQ16" s="156"/>
      <c r="ATR16" s="156"/>
      <c r="ATS16" s="156"/>
      <c r="ATT16" s="156"/>
      <c r="ATU16" s="156"/>
      <c r="ATV16" s="156"/>
      <c r="ATW16" s="156"/>
      <c r="ATX16" s="156"/>
      <c r="ATY16" s="156"/>
      <c r="ATZ16" s="156"/>
      <c r="AUA16" s="156"/>
      <c r="AUB16" s="156"/>
      <c r="AUC16" s="156"/>
      <c r="AUD16" s="156"/>
      <c r="AUE16" s="156"/>
      <c r="AUF16" s="156"/>
      <c r="AUG16" s="156"/>
      <c r="AUH16" s="156"/>
      <c r="AUI16" s="156"/>
      <c r="AUJ16" s="156"/>
      <c r="AUK16" s="156"/>
      <c r="AUL16" s="156"/>
      <c r="AUM16" s="156"/>
      <c r="AUN16" s="156"/>
      <c r="AUO16" s="156"/>
      <c r="AUP16" s="156"/>
      <c r="AUQ16" s="156"/>
      <c r="AUR16" s="156"/>
      <c r="AUS16" s="156"/>
      <c r="AUT16" s="156"/>
      <c r="AUU16" s="156"/>
      <c r="AUV16" s="156"/>
      <c r="AUW16" s="156"/>
      <c r="AUX16" s="156"/>
      <c r="AUY16" s="156"/>
      <c r="AUZ16" s="156"/>
      <c r="AVA16" s="156"/>
      <c r="AVB16" s="156"/>
      <c r="AVC16" s="156"/>
      <c r="AVD16" s="156"/>
      <c r="AVE16" s="156"/>
      <c r="AVF16" s="156"/>
      <c r="AVG16" s="156"/>
      <c r="AVH16" s="156"/>
      <c r="AVI16" s="156"/>
      <c r="AVJ16" s="156"/>
      <c r="AVK16" s="156"/>
      <c r="AVL16" s="156"/>
      <c r="AVM16" s="156"/>
      <c r="AVN16" s="156"/>
      <c r="AVO16" s="156"/>
      <c r="AVP16" s="156"/>
      <c r="AVQ16" s="156"/>
      <c r="AVR16" s="156"/>
      <c r="AVS16" s="156"/>
      <c r="AVT16" s="156"/>
      <c r="AVU16" s="156"/>
      <c r="AVV16" s="156"/>
      <c r="AVW16" s="156"/>
      <c r="AVX16" s="156"/>
      <c r="AVY16" s="156"/>
      <c r="AVZ16" s="156"/>
      <c r="AWA16" s="156"/>
      <c r="AWB16" s="156"/>
      <c r="AWC16" s="156"/>
      <c r="AWD16" s="156"/>
      <c r="AWE16" s="156"/>
      <c r="AWF16" s="156"/>
      <c r="AWG16" s="156"/>
      <c r="AWH16" s="156"/>
      <c r="AWI16" s="156"/>
      <c r="AWJ16" s="156"/>
      <c r="AWK16" s="156"/>
      <c r="AWL16" s="156"/>
      <c r="AWM16" s="156"/>
      <c r="AWN16" s="156"/>
      <c r="AWO16" s="156"/>
      <c r="AWP16" s="156"/>
      <c r="AWQ16" s="156"/>
      <c r="AWR16" s="156"/>
      <c r="AWS16" s="156"/>
      <c r="AWT16" s="156"/>
      <c r="AWU16" s="156"/>
      <c r="AWV16" s="156"/>
      <c r="AWW16" s="156"/>
      <c r="AWX16" s="156"/>
      <c r="AWY16" s="156"/>
      <c r="AWZ16" s="156"/>
      <c r="AXA16" s="156"/>
      <c r="AXB16" s="156"/>
      <c r="AXC16" s="156"/>
      <c r="AXD16" s="156"/>
      <c r="AXE16" s="156"/>
      <c r="AXF16" s="156"/>
      <c r="AXG16" s="156"/>
      <c r="AXH16" s="156"/>
      <c r="AXI16" s="156"/>
      <c r="AXJ16" s="156"/>
      <c r="AXK16" s="156"/>
      <c r="AXL16" s="156"/>
      <c r="AXM16" s="156"/>
      <c r="AXN16" s="156"/>
      <c r="AXO16" s="156"/>
      <c r="AXP16" s="156"/>
      <c r="AXQ16" s="156"/>
      <c r="AXR16" s="156"/>
      <c r="AXS16" s="156"/>
      <c r="AXT16" s="156"/>
      <c r="AXU16" s="156"/>
      <c r="AXV16" s="156"/>
      <c r="AXW16" s="156"/>
      <c r="AXX16" s="156"/>
      <c r="AXY16" s="156"/>
      <c r="AXZ16" s="156"/>
      <c r="AYA16" s="156"/>
      <c r="AYB16" s="156"/>
      <c r="AYC16" s="156"/>
      <c r="AYD16" s="156"/>
      <c r="AYE16" s="156"/>
      <c r="AYF16" s="156"/>
      <c r="AYG16" s="156"/>
      <c r="AYH16" s="156"/>
      <c r="AYI16" s="156"/>
      <c r="AYJ16" s="156"/>
      <c r="AYK16" s="156"/>
      <c r="AYL16" s="156"/>
      <c r="AYM16" s="156"/>
      <c r="AYN16" s="156"/>
      <c r="AYO16" s="156"/>
      <c r="AYP16" s="156"/>
      <c r="AYQ16" s="156"/>
      <c r="AYR16" s="156"/>
      <c r="AYS16" s="156"/>
      <c r="AYT16" s="156"/>
      <c r="AYU16" s="156"/>
      <c r="AYV16" s="156"/>
      <c r="AYW16" s="156"/>
      <c r="AYX16" s="156"/>
      <c r="AYY16" s="156"/>
      <c r="AYZ16" s="156"/>
      <c r="AZA16" s="156"/>
      <c r="AZB16" s="156"/>
      <c r="AZC16" s="156"/>
      <c r="AZD16" s="156"/>
      <c r="AZE16" s="156"/>
      <c r="AZF16" s="156"/>
      <c r="AZG16" s="156"/>
      <c r="AZH16" s="156"/>
      <c r="AZI16" s="156"/>
      <c r="AZJ16" s="156"/>
      <c r="AZK16" s="156"/>
      <c r="AZL16" s="156"/>
      <c r="AZM16" s="156"/>
      <c r="AZN16" s="156"/>
      <c r="AZO16" s="156"/>
      <c r="AZP16" s="156"/>
      <c r="AZQ16" s="156"/>
      <c r="AZR16" s="156"/>
      <c r="AZS16" s="156"/>
      <c r="AZT16" s="156"/>
      <c r="AZU16" s="156"/>
      <c r="AZV16" s="156"/>
      <c r="AZW16" s="156"/>
      <c r="AZX16" s="156"/>
      <c r="AZY16" s="156"/>
      <c r="AZZ16" s="156"/>
      <c r="BAA16" s="156"/>
      <c r="BAB16" s="156"/>
      <c r="BAC16" s="156"/>
      <c r="BAD16" s="156"/>
      <c r="BAE16" s="156"/>
      <c r="BAF16" s="156"/>
      <c r="BAG16" s="156"/>
      <c r="BAH16" s="156"/>
      <c r="BAI16" s="156"/>
      <c r="BAJ16" s="156"/>
      <c r="BAK16" s="156"/>
      <c r="BAL16" s="156"/>
      <c r="BAM16" s="156"/>
      <c r="BAN16" s="156"/>
      <c r="BAO16" s="156"/>
      <c r="BAP16" s="156"/>
      <c r="BAQ16" s="156"/>
      <c r="BAR16" s="156"/>
      <c r="BAS16" s="156"/>
      <c r="BAT16" s="156"/>
      <c r="BAU16" s="156"/>
      <c r="BAV16" s="156"/>
      <c r="BAW16" s="156"/>
      <c r="BAX16" s="156"/>
      <c r="BAY16" s="156"/>
      <c r="BAZ16" s="156"/>
      <c r="BBA16" s="156"/>
      <c r="BBB16" s="156"/>
      <c r="BBC16" s="156"/>
      <c r="BBD16" s="156"/>
      <c r="BBE16" s="156"/>
      <c r="BBF16" s="156"/>
      <c r="BBG16" s="156"/>
      <c r="BBH16" s="156"/>
      <c r="BBI16" s="156"/>
      <c r="BBJ16" s="156"/>
      <c r="BBK16" s="156"/>
      <c r="BBL16" s="156"/>
      <c r="BBM16" s="156"/>
      <c r="BBN16" s="156"/>
      <c r="BBO16" s="156"/>
      <c r="BBP16" s="156"/>
      <c r="BBQ16" s="156"/>
      <c r="BBR16" s="156"/>
      <c r="BBS16" s="156"/>
      <c r="BBT16" s="156"/>
      <c r="BBU16" s="156"/>
      <c r="BBV16" s="156"/>
      <c r="BBW16" s="156"/>
      <c r="BBX16" s="156"/>
      <c r="BBY16" s="156"/>
      <c r="BBZ16" s="156"/>
      <c r="BCA16" s="156"/>
      <c r="BCB16" s="156"/>
      <c r="BCC16" s="156"/>
      <c r="BCD16" s="156"/>
      <c r="BCE16" s="156"/>
      <c r="BCF16" s="156"/>
      <c r="BCG16" s="156"/>
      <c r="BCH16" s="156"/>
      <c r="BCI16" s="156"/>
      <c r="BCJ16" s="156"/>
      <c r="BCK16" s="156"/>
      <c r="BCL16" s="156"/>
      <c r="BCM16" s="156"/>
      <c r="BCN16" s="156"/>
      <c r="BCO16" s="156"/>
      <c r="BCP16" s="156"/>
      <c r="BCQ16" s="156"/>
      <c r="BCR16" s="156"/>
      <c r="BCS16" s="156"/>
      <c r="BCT16" s="156"/>
      <c r="BCU16" s="156"/>
      <c r="BCV16" s="156"/>
      <c r="BCW16" s="156"/>
      <c r="BCX16" s="156"/>
      <c r="BCY16" s="156"/>
      <c r="BCZ16" s="156"/>
      <c r="BDA16" s="156"/>
      <c r="BDB16" s="156"/>
      <c r="BDC16" s="156"/>
      <c r="BDD16" s="156"/>
      <c r="BDE16" s="156"/>
      <c r="BDF16" s="156"/>
      <c r="BDG16" s="156"/>
      <c r="BDH16" s="156"/>
      <c r="BDI16" s="156"/>
      <c r="BDJ16" s="156"/>
      <c r="BDK16" s="156"/>
      <c r="BDL16" s="156"/>
      <c r="BDM16" s="156"/>
      <c r="BDN16" s="156"/>
      <c r="BDO16" s="156"/>
      <c r="BDP16" s="156"/>
      <c r="BDQ16" s="156"/>
      <c r="BDR16" s="156"/>
      <c r="BDS16" s="156"/>
      <c r="BDT16" s="156"/>
      <c r="BDU16" s="156"/>
      <c r="BDV16" s="156"/>
      <c r="BDW16" s="156"/>
      <c r="BDX16" s="156"/>
      <c r="BDY16" s="156"/>
      <c r="BDZ16" s="156"/>
      <c r="BEA16" s="156"/>
      <c r="BEB16" s="156"/>
      <c r="BEC16" s="156"/>
      <c r="BED16" s="156"/>
      <c r="BEE16" s="156"/>
      <c r="BEF16" s="156"/>
      <c r="BEG16" s="156"/>
      <c r="BEH16" s="156"/>
      <c r="BEI16" s="156"/>
      <c r="BEJ16" s="156"/>
      <c r="BEK16" s="156"/>
      <c r="BEL16" s="156"/>
      <c r="BEM16" s="156"/>
      <c r="BEN16" s="156"/>
      <c r="BEO16" s="156"/>
      <c r="BEP16" s="156"/>
      <c r="BEQ16" s="156"/>
      <c r="BER16" s="156"/>
      <c r="BES16" s="156"/>
      <c r="BET16" s="156"/>
      <c r="BEU16" s="156"/>
      <c r="BEV16" s="156"/>
      <c r="BEW16" s="156"/>
      <c r="BEX16" s="156"/>
      <c r="BEY16" s="156"/>
      <c r="BEZ16" s="156"/>
      <c r="BFA16" s="156"/>
      <c r="BFB16" s="156"/>
      <c r="BFC16" s="156"/>
      <c r="BFD16" s="156"/>
      <c r="BFE16" s="156"/>
      <c r="BFF16" s="156"/>
      <c r="BFG16" s="156"/>
      <c r="BFH16" s="156"/>
      <c r="BFI16" s="156"/>
      <c r="BFJ16" s="156"/>
      <c r="BFK16" s="156"/>
      <c r="BFL16" s="156"/>
      <c r="BFM16" s="156"/>
      <c r="BFN16" s="156"/>
      <c r="BFO16" s="156"/>
      <c r="BFP16" s="156"/>
      <c r="BFQ16" s="156"/>
      <c r="BFR16" s="156"/>
      <c r="BFS16" s="156"/>
      <c r="BFT16" s="156"/>
      <c r="BFU16" s="156"/>
      <c r="BFV16" s="156"/>
      <c r="BFW16" s="156"/>
      <c r="BFX16" s="156"/>
      <c r="BFY16" s="156"/>
      <c r="BFZ16" s="156"/>
      <c r="BGA16" s="156"/>
      <c r="BGB16" s="156"/>
      <c r="BGC16" s="156"/>
      <c r="BGD16" s="156"/>
      <c r="BGE16" s="156"/>
      <c r="BGF16" s="156"/>
      <c r="BGG16" s="156"/>
      <c r="BGH16" s="156"/>
      <c r="BGI16" s="156"/>
      <c r="BGJ16" s="156"/>
      <c r="BGK16" s="156"/>
      <c r="BGL16" s="156"/>
      <c r="BGM16" s="156"/>
      <c r="BGN16" s="156"/>
      <c r="BGO16" s="156"/>
      <c r="BGP16" s="156"/>
      <c r="BGQ16" s="156"/>
      <c r="BGR16" s="156"/>
      <c r="BGS16" s="156"/>
      <c r="BGT16" s="156"/>
      <c r="BGU16" s="156"/>
      <c r="BGV16" s="156"/>
      <c r="BGW16" s="156"/>
      <c r="BGX16" s="156"/>
      <c r="BGY16" s="156"/>
      <c r="BGZ16" s="156"/>
      <c r="BHA16" s="156"/>
      <c r="BHB16" s="156"/>
      <c r="BHC16" s="156"/>
      <c r="BHD16" s="156"/>
      <c r="BHE16" s="156"/>
      <c r="BHF16" s="156"/>
      <c r="BHG16" s="156"/>
      <c r="BHH16" s="156"/>
      <c r="BHI16" s="156"/>
      <c r="BHJ16" s="156"/>
      <c r="BHK16" s="156"/>
      <c r="BHL16" s="156"/>
      <c r="BHM16" s="156"/>
      <c r="BHN16" s="156"/>
      <c r="BHO16" s="156"/>
      <c r="BHP16" s="156"/>
      <c r="BHQ16" s="156"/>
      <c r="BHR16" s="156"/>
      <c r="BHS16" s="156"/>
      <c r="BHT16" s="156"/>
      <c r="BHU16" s="156"/>
      <c r="BHV16" s="156"/>
      <c r="BHW16" s="156"/>
      <c r="BHX16" s="156"/>
      <c r="BHY16" s="156"/>
      <c r="BHZ16" s="156"/>
      <c r="BIA16" s="156"/>
      <c r="BIB16" s="156"/>
      <c r="BIC16" s="156"/>
      <c r="BID16" s="156"/>
      <c r="BIE16" s="156"/>
      <c r="BIF16" s="156"/>
      <c r="BIG16" s="156"/>
      <c r="BIH16" s="156"/>
      <c r="BII16" s="156"/>
      <c r="BIJ16" s="156"/>
      <c r="BIK16" s="156"/>
      <c r="BIL16" s="156"/>
      <c r="BIM16" s="156"/>
      <c r="BIN16" s="156"/>
      <c r="BIO16" s="156"/>
      <c r="BIP16" s="156"/>
      <c r="BIQ16" s="156"/>
      <c r="BIR16" s="156"/>
      <c r="BIS16" s="156"/>
      <c r="BIT16" s="156"/>
      <c r="BIU16" s="156"/>
      <c r="BIV16" s="156"/>
      <c r="BIW16" s="156"/>
      <c r="BIX16" s="156"/>
      <c r="BIY16" s="156"/>
      <c r="BIZ16" s="156"/>
      <c r="BJA16" s="156"/>
      <c r="BJB16" s="156"/>
      <c r="BJC16" s="156"/>
      <c r="BJD16" s="156"/>
      <c r="BJE16" s="156"/>
      <c r="BJF16" s="156"/>
      <c r="BJG16" s="156"/>
      <c r="BJH16" s="156"/>
      <c r="BJI16" s="156"/>
      <c r="BJJ16" s="156"/>
      <c r="BJK16" s="156"/>
      <c r="BJL16" s="156"/>
      <c r="BJM16" s="156"/>
      <c r="BJN16" s="156"/>
      <c r="BJO16" s="156"/>
      <c r="BJP16" s="156"/>
      <c r="BJQ16" s="156"/>
      <c r="BJR16" s="156"/>
      <c r="BJS16" s="156"/>
      <c r="BJT16" s="156"/>
      <c r="BJU16" s="156"/>
      <c r="BJV16" s="156"/>
      <c r="BJW16" s="156"/>
      <c r="BJX16" s="156"/>
      <c r="BJY16" s="156"/>
      <c r="BJZ16" s="156"/>
      <c r="BKA16" s="156"/>
      <c r="BKB16" s="156"/>
      <c r="BKC16" s="156"/>
      <c r="BKD16" s="156"/>
      <c r="BKE16" s="156"/>
      <c r="BKF16" s="156"/>
      <c r="BKG16" s="156"/>
      <c r="BKH16" s="156"/>
      <c r="BKI16" s="156"/>
      <c r="BKJ16" s="156"/>
      <c r="BKK16" s="156"/>
      <c r="BKL16" s="156"/>
      <c r="BKM16" s="156"/>
      <c r="BKN16" s="156"/>
      <c r="BKO16" s="156"/>
      <c r="BKP16" s="156"/>
      <c r="BKQ16" s="156"/>
      <c r="BKR16" s="156"/>
      <c r="BKS16" s="156"/>
      <c r="BKT16" s="156"/>
      <c r="BKU16" s="156"/>
      <c r="BKV16" s="156"/>
      <c r="BKW16" s="156"/>
      <c r="BKX16" s="156"/>
      <c r="BKY16" s="156"/>
      <c r="BKZ16" s="156"/>
      <c r="BLA16" s="156"/>
      <c r="BLB16" s="156"/>
      <c r="BLC16" s="156"/>
      <c r="BLD16" s="156"/>
      <c r="BLE16" s="156"/>
      <c r="BLF16" s="156"/>
      <c r="BLG16" s="156"/>
      <c r="BLH16" s="156"/>
      <c r="BLI16" s="156"/>
      <c r="BLJ16" s="156"/>
      <c r="BLK16" s="156"/>
      <c r="BLL16" s="156"/>
      <c r="BLM16" s="156"/>
      <c r="BLN16" s="156"/>
      <c r="BLO16" s="156"/>
      <c r="BLP16" s="156"/>
      <c r="BLQ16" s="156"/>
      <c r="BLR16" s="156"/>
      <c r="BLS16" s="156"/>
      <c r="BLT16" s="156"/>
      <c r="BLU16" s="156"/>
      <c r="BLV16" s="156"/>
      <c r="BLW16" s="156"/>
      <c r="BLX16" s="156"/>
      <c r="BLY16" s="156"/>
      <c r="BLZ16" s="156"/>
      <c r="BMA16" s="156"/>
      <c r="BMB16" s="156"/>
      <c r="BMC16" s="156"/>
      <c r="BMD16" s="156"/>
      <c r="BME16" s="156"/>
      <c r="BMF16" s="156"/>
      <c r="BMG16" s="156"/>
      <c r="BMH16" s="156"/>
      <c r="BMI16" s="156"/>
      <c r="BMJ16" s="156"/>
      <c r="BMK16" s="156"/>
      <c r="BML16" s="156"/>
      <c r="BMM16" s="156"/>
      <c r="BMN16" s="156"/>
      <c r="BMO16" s="156"/>
      <c r="BMP16" s="156"/>
      <c r="BMQ16" s="156"/>
      <c r="BMR16" s="156"/>
      <c r="BMS16" s="156"/>
      <c r="BMT16" s="156"/>
      <c r="BMU16" s="156"/>
      <c r="BMV16" s="156"/>
      <c r="BMW16" s="156"/>
      <c r="BMX16" s="156"/>
      <c r="BMY16" s="156"/>
      <c r="BMZ16" s="156"/>
      <c r="BNA16" s="156"/>
      <c r="BNB16" s="156"/>
      <c r="BNC16" s="156"/>
      <c r="BND16" s="156"/>
      <c r="BNE16" s="156"/>
      <c r="BNF16" s="156"/>
      <c r="BNG16" s="156"/>
      <c r="BNH16" s="156"/>
      <c r="BNI16" s="156"/>
      <c r="BNJ16" s="156"/>
      <c r="BNK16" s="156"/>
      <c r="BNL16" s="156"/>
      <c r="BNM16" s="156"/>
      <c r="BNN16" s="156"/>
      <c r="BNO16" s="156"/>
      <c r="BNP16" s="156"/>
      <c r="BNQ16" s="156"/>
      <c r="BNR16" s="156"/>
      <c r="BNS16" s="156"/>
      <c r="BNT16" s="156"/>
      <c r="BNU16" s="156"/>
      <c r="BNV16" s="156"/>
      <c r="BNW16" s="156"/>
      <c r="BNX16" s="156"/>
      <c r="BNY16" s="156"/>
      <c r="BNZ16" s="156"/>
      <c r="BOA16" s="156"/>
      <c r="BOB16" s="156"/>
      <c r="BOC16" s="156"/>
      <c r="BOD16" s="156"/>
      <c r="BOE16" s="156"/>
      <c r="BOF16" s="156"/>
      <c r="BOG16" s="156"/>
      <c r="BOH16" s="156"/>
      <c r="BOI16" s="156"/>
      <c r="BOJ16" s="156"/>
      <c r="BOK16" s="156"/>
      <c r="BOL16" s="156"/>
      <c r="BOM16" s="156"/>
      <c r="BON16" s="156"/>
      <c r="BOO16" s="156"/>
      <c r="BOP16" s="156"/>
      <c r="BOQ16" s="156"/>
      <c r="BOR16" s="156"/>
      <c r="BOS16" s="156"/>
      <c r="BOT16" s="156"/>
      <c r="BOU16" s="156"/>
      <c r="BOV16" s="156"/>
      <c r="BOW16" s="156"/>
      <c r="BOX16" s="156"/>
      <c r="BOY16" s="156"/>
      <c r="BOZ16" s="156"/>
      <c r="BPA16" s="156"/>
      <c r="BPB16" s="156"/>
      <c r="BPC16" s="156"/>
      <c r="BPD16" s="156"/>
      <c r="BPE16" s="156"/>
      <c r="BPF16" s="156"/>
      <c r="BPG16" s="156"/>
      <c r="BPH16" s="156"/>
      <c r="BPI16" s="156"/>
      <c r="BPJ16" s="156"/>
      <c r="BPK16" s="156"/>
      <c r="BPL16" s="156"/>
      <c r="BPM16" s="156"/>
      <c r="BPN16" s="156"/>
      <c r="BPO16" s="156"/>
      <c r="BPP16" s="156"/>
      <c r="BPQ16" s="156"/>
      <c r="BPR16" s="156"/>
      <c r="BPS16" s="156"/>
      <c r="BPT16" s="156"/>
      <c r="BPU16" s="156"/>
      <c r="BPV16" s="156"/>
      <c r="BPW16" s="156"/>
      <c r="BPX16" s="156"/>
      <c r="BPY16" s="156"/>
      <c r="BPZ16" s="156"/>
      <c r="BQA16" s="156"/>
      <c r="BQB16" s="156"/>
      <c r="BQC16" s="156"/>
      <c r="BQD16" s="156"/>
      <c r="BQE16" s="156"/>
      <c r="BQF16" s="156"/>
      <c r="BQG16" s="156"/>
      <c r="BQH16" s="156"/>
      <c r="BQI16" s="156"/>
      <c r="BQJ16" s="156"/>
      <c r="BQK16" s="156"/>
      <c r="BQL16" s="156"/>
      <c r="BQM16" s="156"/>
      <c r="BQN16" s="156"/>
      <c r="BQO16" s="156"/>
      <c r="BQP16" s="156"/>
      <c r="BQQ16" s="156"/>
      <c r="BQR16" s="156"/>
      <c r="BQS16" s="156"/>
      <c r="BQT16" s="156"/>
      <c r="BQU16" s="156"/>
      <c r="BQV16" s="156"/>
      <c r="BQW16" s="156"/>
      <c r="BQX16" s="156"/>
      <c r="BQY16" s="156"/>
      <c r="BQZ16" s="156"/>
      <c r="BRA16" s="156"/>
      <c r="BRB16" s="156"/>
      <c r="BRC16" s="156"/>
      <c r="BRD16" s="156"/>
      <c r="BRE16" s="156"/>
      <c r="BRF16" s="156"/>
      <c r="BRG16" s="156"/>
      <c r="BRH16" s="156"/>
      <c r="BRI16" s="156"/>
      <c r="BRJ16" s="156"/>
      <c r="BRK16" s="156"/>
      <c r="BRL16" s="156"/>
      <c r="BRM16" s="156"/>
      <c r="BRN16" s="156"/>
      <c r="BRO16" s="156"/>
      <c r="BRP16" s="156"/>
      <c r="BRQ16" s="156"/>
      <c r="BRR16" s="156"/>
      <c r="BRS16" s="156"/>
      <c r="BRT16" s="156"/>
      <c r="BRU16" s="156"/>
      <c r="BRV16" s="156"/>
      <c r="BRW16" s="156"/>
      <c r="BRX16" s="156"/>
      <c r="BRY16" s="156"/>
      <c r="BRZ16" s="156"/>
      <c r="BSA16" s="156"/>
      <c r="BSB16" s="156"/>
      <c r="BSC16" s="156"/>
      <c r="BSD16" s="156"/>
      <c r="BSE16" s="156"/>
      <c r="BSF16" s="156"/>
      <c r="BSG16" s="156"/>
      <c r="BSH16" s="156"/>
      <c r="BSI16" s="156"/>
      <c r="BSJ16" s="156"/>
      <c r="BSK16" s="156"/>
      <c r="BSL16" s="156"/>
      <c r="BSM16" s="156"/>
      <c r="BSN16" s="156"/>
      <c r="BSO16" s="156"/>
      <c r="BSP16" s="156"/>
      <c r="BSQ16" s="156"/>
      <c r="BSR16" s="156"/>
      <c r="BSS16" s="156"/>
      <c r="BST16" s="156"/>
      <c r="BSU16" s="156"/>
      <c r="BSV16" s="156"/>
      <c r="BSW16" s="156"/>
      <c r="BSX16" s="156"/>
      <c r="BSY16" s="156"/>
      <c r="BSZ16" s="156"/>
      <c r="BTA16" s="156"/>
      <c r="BTB16" s="156"/>
      <c r="BTC16" s="156"/>
      <c r="BTD16" s="156"/>
      <c r="BTE16" s="156"/>
      <c r="BTF16" s="156"/>
      <c r="BTG16" s="156"/>
      <c r="BTH16" s="156"/>
      <c r="BTI16" s="156"/>
      <c r="BTJ16" s="156"/>
      <c r="BTK16" s="156"/>
      <c r="BTL16" s="156"/>
      <c r="BTM16" s="156"/>
      <c r="BTN16" s="156"/>
      <c r="BTO16" s="156"/>
      <c r="BTP16" s="156"/>
      <c r="BTQ16" s="156"/>
      <c r="BTR16" s="156"/>
      <c r="BTS16" s="156"/>
      <c r="BTT16" s="156"/>
      <c r="BTU16" s="156"/>
      <c r="BTV16" s="156"/>
      <c r="BTW16" s="156"/>
      <c r="BTX16" s="156"/>
      <c r="BTY16" s="156"/>
      <c r="BTZ16" s="156"/>
      <c r="BUA16" s="156"/>
      <c r="BUB16" s="156"/>
      <c r="BUC16" s="156"/>
      <c r="BUD16" s="156"/>
      <c r="BUE16" s="156"/>
      <c r="BUF16" s="156"/>
      <c r="BUG16" s="156"/>
      <c r="BUH16" s="156"/>
      <c r="BUI16" s="156"/>
      <c r="BUJ16" s="156"/>
      <c r="BUK16" s="156"/>
      <c r="BUL16" s="156"/>
      <c r="BUM16" s="156"/>
      <c r="BUN16" s="156"/>
      <c r="BUO16" s="156"/>
      <c r="BUP16" s="156"/>
      <c r="BUQ16" s="156"/>
      <c r="BUR16" s="156"/>
      <c r="BUS16" s="156"/>
      <c r="BUT16" s="156"/>
      <c r="BUU16" s="156"/>
      <c r="BUV16" s="156"/>
      <c r="BUW16" s="156"/>
      <c r="BUX16" s="156"/>
      <c r="BUY16" s="156"/>
      <c r="BUZ16" s="156"/>
      <c r="BVA16" s="156"/>
      <c r="BVB16" s="156"/>
      <c r="BVC16" s="156"/>
      <c r="BVD16" s="156"/>
      <c r="BVE16" s="156"/>
      <c r="BVF16" s="156"/>
      <c r="BVG16" s="156"/>
      <c r="BVH16" s="156"/>
      <c r="BVI16" s="156"/>
      <c r="BVJ16" s="156"/>
      <c r="BVK16" s="156"/>
      <c r="BVL16" s="156"/>
      <c r="BVM16" s="156"/>
      <c r="BVN16" s="156"/>
      <c r="BVO16" s="156"/>
      <c r="BVP16" s="156"/>
      <c r="BVQ16" s="156"/>
      <c r="BVR16" s="156"/>
      <c r="BVS16" s="156"/>
      <c r="BVT16" s="156"/>
      <c r="BVU16" s="156"/>
      <c r="BVV16" s="156"/>
      <c r="BVW16" s="156"/>
      <c r="BVX16" s="156"/>
      <c r="BVY16" s="156"/>
      <c r="BVZ16" s="156"/>
      <c r="BWA16" s="156"/>
      <c r="BWB16" s="156"/>
      <c r="BWC16" s="156"/>
      <c r="BWD16" s="156"/>
      <c r="BWE16" s="156"/>
      <c r="BWF16" s="156"/>
      <c r="BWG16" s="156"/>
      <c r="BWH16" s="156"/>
      <c r="BWI16" s="156"/>
      <c r="BWJ16" s="156"/>
      <c r="BWK16" s="156"/>
      <c r="BWL16" s="156"/>
      <c r="BWM16" s="156"/>
      <c r="BWN16" s="156"/>
      <c r="BWO16" s="156"/>
      <c r="BWP16" s="156"/>
      <c r="BWQ16" s="156"/>
      <c r="BWR16" s="156"/>
      <c r="BWS16" s="156"/>
      <c r="BWT16" s="156"/>
      <c r="BWU16" s="156"/>
      <c r="BWV16" s="156"/>
      <c r="BWW16" s="156"/>
      <c r="BWX16" s="156"/>
      <c r="BWY16" s="156"/>
      <c r="BWZ16" s="156"/>
      <c r="BXA16" s="156"/>
      <c r="BXB16" s="156"/>
      <c r="BXC16" s="156"/>
      <c r="BXD16" s="156"/>
      <c r="BXE16" s="156"/>
      <c r="BXF16" s="156"/>
      <c r="BXG16" s="156"/>
      <c r="BXH16" s="156"/>
      <c r="BXI16" s="156"/>
      <c r="BXJ16" s="156"/>
      <c r="BXK16" s="156"/>
      <c r="BXL16" s="156"/>
      <c r="BXM16" s="156"/>
      <c r="BXN16" s="156"/>
      <c r="BXO16" s="156"/>
      <c r="BXP16" s="156"/>
      <c r="BXQ16" s="156"/>
      <c r="BXR16" s="156"/>
      <c r="BXS16" s="156"/>
      <c r="BXT16" s="156"/>
      <c r="BXU16" s="156"/>
      <c r="BXV16" s="156"/>
      <c r="BXW16" s="156"/>
      <c r="BXX16" s="156"/>
      <c r="BXY16" s="156"/>
      <c r="BXZ16" s="156"/>
      <c r="BYA16" s="156"/>
      <c r="BYB16" s="156"/>
      <c r="BYC16" s="156"/>
      <c r="BYD16" s="156"/>
      <c r="BYE16" s="156"/>
      <c r="BYF16" s="156"/>
      <c r="BYG16" s="156"/>
      <c r="BYH16" s="156"/>
      <c r="BYI16" s="156"/>
      <c r="BYJ16" s="156"/>
      <c r="BYK16" s="156"/>
      <c r="BYL16" s="156"/>
      <c r="BYM16" s="156"/>
      <c r="BYN16" s="156"/>
      <c r="BYO16" s="156"/>
      <c r="BYP16" s="156"/>
      <c r="BYQ16" s="156"/>
      <c r="BYR16" s="156"/>
      <c r="BYS16" s="156"/>
      <c r="BYT16" s="156"/>
      <c r="BYU16" s="156"/>
      <c r="BYV16" s="156"/>
      <c r="BYW16" s="156"/>
      <c r="BYX16" s="156"/>
      <c r="BYY16" s="156"/>
      <c r="BYZ16" s="156"/>
      <c r="BZA16" s="156"/>
      <c r="BZB16" s="156"/>
      <c r="BZC16" s="156"/>
      <c r="BZD16" s="156"/>
      <c r="BZE16" s="156"/>
      <c r="BZF16" s="156"/>
      <c r="BZG16" s="156"/>
      <c r="BZH16" s="156"/>
      <c r="BZI16" s="156"/>
      <c r="BZJ16" s="156"/>
      <c r="BZK16" s="156"/>
      <c r="BZL16" s="156"/>
      <c r="BZM16" s="156"/>
      <c r="BZN16" s="156"/>
      <c r="BZO16" s="156"/>
      <c r="BZP16" s="156"/>
      <c r="BZQ16" s="156"/>
      <c r="BZR16" s="156"/>
      <c r="BZS16" s="156"/>
      <c r="BZT16" s="156"/>
      <c r="BZU16" s="156"/>
      <c r="BZV16" s="156"/>
      <c r="BZW16" s="156"/>
      <c r="BZX16" s="156"/>
      <c r="BZY16" s="156"/>
      <c r="BZZ16" s="156"/>
      <c r="CAA16" s="156"/>
      <c r="CAB16" s="156"/>
      <c r="CAC16" s="156"/>
      <c r="CAD16" s="156"/>
      <c r="CAE16" s="156"/>
      <c r="CAF16" s="156"/>
      <c r="CAG16" s="156"/>
      <c r="CAH16" s="156"/>
      <c r="CAI16" s="156"/>
      <c r="CAJ16" s="156"/>
      <c r="CAK16" s="156"/>
      <c r="CAL16" s="156"/>
      <c r="CAM16" s="156"/>
      <c r="CAN16" s="156"/>
      <c r="CAO16" s="156"/>
      <c r="CAP16" s="156"/>
      <c r="CAQ16" s="156"/>
      <c r="CAR16" s="156"/>
      <c r="CAS16" s="156"/>
      <c r="CAT16" s="156"/>
      <c r="CAU16" s="156"/>
      <c r="CAV16" s="156"/>
      <c r="CAW16" s="156"/>
      <c r="CAX16" s="156"/>
      <c r="CAY16" s="156"/>
      <c r="CAZ16" s="156"/>
      <c r="CBA16" s="156"/>
      <c r="CBB16" s="156"/>
      <c r="CBC16" s="156"/>
      <c r="CBD16" s="156"/>
      <c r="CBE16" s="156"/>
      <c r="CBF16" s="156"/>
      <c r="CBG16" s="156"/>
      <c r="CBH16" s="156"/>
      <c r="CBI16" s="156"/>
      <c r="CBJ16" s="156"/>
      <c r="CBK16" s="156"/>
      <c r="CBL16" s="156"/>
      <c r="CBM16" s="156"/>
      <c r="CBN16" s="156"/>
      <c r="CBO16" s="156"/>
      <c r="CBP16" s="156"/>
      <c r="CBQ16" s="156"/>
      <c r="CBR16" s="156"/>
      <c r="CBS16" s="156"/>
      <c r="CBT16" s="156"/>
      <c r="CBU16" s="156"/>
      <c r="CBV16" s="156"/>
      <c r="CBW16" s="156"/>
      <c r="CBX16" s="156"/>
      <c r="CBY16" s="156"/>
      <c r="CBZ16" s="156"/>
      <c r="CCA16" s="156"/>
      <c r="CCB16" s="156"/>
      <c r="CCC16" s="156"/>
      <c r="CCD16" s="156"/>
      <c r="CCE16" s="156"/>
      <c r="CCF16" s="156"/>
      <c r="CCG16" s="156"/>
      <c r="CCH16" s="156"/>
      <c r="CCI16" s="156"/>
      <c r="CCJ16" s="156"/>
      <c r="CCK16" s="156"/>
      <c r="CCL16" s="156"/>
      <c r="CCM16" s="156"/>
      <c r="CCN16" s="156"/>
      <c r="CCO16" s="156"/>
      <c r="CCP16" s="156"/>
      <c r="CCQ16" s="156"/>
      <c r="CCR16" s="156"/>
      <c r="CCS16" s="156"/>
      <c r="CCT16" s="156"/>
      <c r="CCU16" s="156"/>
      <c r="CCV16" s="156"/>
      <c r="CCW16" s="156"/>
      <c r="CCX16" s="156"/>
      <c r="CCY16" s="156"/>
      <c r="CCZ16" s="156"/>
      <c r="CDA16" s="156"/>
      <c r="CDB16" s="156"/>
      <c r="CDC16" s="156"/>
      <c r="CDD16" s="156"/>
      <c r="CDE16" s="156"/>
      <c r="CDF16" s="156"/>
      <c r="CDG16" s="156"/>
      <c r="CDH16" s="156"/>
      <c r="CDI16" s="156"/>
      <c r="CDJ16" s="156"/>
      <c r="CDK16" s="156"/>
      <c r="CDL16" s="156"/>
      <c r="CDM16" s="156"/>
      <c r="CDN16" s="156"/>
      <c r="CDO16" s="156"/>
      <c r="CDP16" s="156"/>
      <c r="CDQ16" s="156"/>
      <c r="CDR16" s="156"/>
      <c r="CDS16" s="156"/>
      <c r="CDT16" s="156"/>
      <c r="CDU16" s="156"/>
      <c r="CDV16" s="156"/>
      <c r="CDW16" s="156"/>
      <c r="CDX16" s="156"/>
      <c r="CDY16" s="156"/>
      <c r="CDZ16" s="156"/>
      <c r="CEA16" s="156"/>
      <c r="CEB16" s="156"/>
      <c r="CEC16" s="156"/>
      <c r="CED16" s="156"/>
      <c r="CEE16" s="156"/>
      <c r="CEF16" s="156"/>
      <c r="CEG16" s="156"/>
      <c r="CEH16" s="156"/>
      <c r="CEI16" s="156"/>
      <c r="CEJ16" s="156"/>
      <c r="CEK16" s="156"/>
      <c r="CEL16" s="156"/>
      <c r="CEM16" s="156"/>
      <c r="CEN16" s="156"/>
      <c r="CEO16" s="156"/>
      <c r="CEP16" s="156"/>
      <c r="CEQ16" s="156"/>
      <c r="CER16" s="156"/>
      <c r="CES16" s="156"/>
      <c r="CET16" s="156"/>
      <c r="CEU16" s="156"/>
      <c r="CEV16" s="156"/>
      <c r="CEW16" s="156"/>
      <c r="CEX16" s="156"/>
      <c r="CEY16" s="156"/>
      <c r="CEZ16" s="156"/>
      <c r="CFA16" s="156"/>
      <c r="CFB16" s="156"/>
      <c r="CFC16" s="156"/>
      <c r="CFD16" s="156"/>
      <c r="CFE16" s="156"/>
      <c r="CFF16" s="156"/>
      <c r="CFG16" s="156"/>
      <c r="CFH16" s="156"/>
      <c r="CFI16" s="156"/>
      <c r="CFJ16" s="156"/>
      <c r="CFK16" s="156"/>
      <c r="CFL16" s="156"/>
      <c r="CFM16" s="156"/>
      <c r="CFN16" s="156"/>
      <c r="CFO16" s="156"/>
      <c r="CFP16" s="156"/>
      <c r="CFQ16" s="156"/>
      <c r="CFR16" s="156"/>
      <c r="CFS16" s="156"/>
      <c r="CFT16" s="156"/>
      <c r="CFU16" s="156"/>
      <c r="CFV16" s="156"/>
      <c r="CFW16" s="156"/>
      <c r="CFX16" s="156"/>
      <c r="CFY16" s="156"/>
      <c r="CFZ16" s="156"/>
      <c r="CGA16" s="156"/>
      <c r="CGB16" s="156"/>
      <c r="CGC16" s="156"/>
      <c r="CGD16" s="156"/>
      <c r="CGE16" s="156"/>
      <c r="CGF16" s="156"/>
      <c r="CGG16" s="156"/>
      <c r="CGH16" s="156"/>
      <c r="CGI16" s="156"/>
      <c r="CGJ16" s="156"/>
      <c r="CGK16" s="156"/>
      <c r="CGL16" s="156"/>
      <c r="CGM16" s="156"/>
      <c r="CGN16" s="156"/>
      <c r="CGO16" s="156"/>
      <c r="CGP16" s="156"/>
      <c r="CGQ16" s="156"/>
      <c r="CGR16" s="156"/>
      <c r="CGS16" s="156"/>
      <c r="CGT16" s="156"/>
      <c r="CGU16" s="156"/>
      <c r="CGV16" s="156"/>
      <c r="CGW16" s="156"/>
      <c r="CGX16" s="156"/>
      <c r="CGY16" s="156"/>
      <c r="CGZ16" s="156"/>
      <c r="CHA16" s="156"/>
      <c r="CHB16" s="156"/>
      <c r="CHC16" s="156"/>
      <c r="CHD16" s="156"/>
      <c r="CHE16" s="156"/>
      <c r="CHF16" s="156"/>
      <c r="CHG16" s="156"/>
      <c r="CHH16" s="156"/>
      <c r="CHI16" s="156"/>
      <c r="CHJ16" s="156"/>
      <c r="CHK16" s="156"/>
      <c r="CHL16" s="156"/>
      <c r="CHM16" s="156"/>
      <c r="CHN16" s="156"/>
      <c r="CHO16" s="156"/>
      <c r="CHP16" s="156"/>
      <c r="CHQ16" s="156"/>
      <c r="CHR16" s="156"/>
      <c r="CHS16" s="156"/>
      <c r="CHT16" s="156"/>
      <c r="CHU16" s="156"/>
      <c r="CHV16" s="156"/>
      <c r="CHW16" s="156"/>
      <c r="CHX16" s="156"/>
      <c r="CHY16" s="156"/>
      <c r="CHZ16" s="156"/>
      <c r="CIA16" s="156"/>
      <c r="CIB16" s="156"/>
      <c r="CIC16" s="156"/>
      <c r="CID16" s="156"/>
      <c r="CIE16" s="156"/>
      <c r="CIF16" s="156"/>
      <c r="CIG16" s="156"/>
      <c r="CIH16" s="156"/>
      <c r="CII16" s="156"/>
      <c r="CIJ16" s="156"/>
      <c r="CIK16" s="156"/>
      <c r="CIL16" s="156"/>
      <c r="CIM16" s="156"/>
      <c r="CIN16" s="156"/>
      <c r="CIO16" s="156"/>
      <c r="CIP16" s="156"/>
      <c r="CIQ16" s="156"/>
      <c r="CIR16" s="156"/>
      <c r="CIS16" s="156"/>
      <c r="CIT16" s="156"/>
      <c r="CIU16" s="156"/>
      <c r="CIV16" s="156"/>
      <c r="CIW16" s="156"/>
      <c r="CIX16" s="156"/>
      <c r="CIY16" s="156"/>
      <c r="CIZ16" s="156"/>
      <c r="CJA16" s="156"/>
      <c r="CJB16" s="156"/>
      <c r="CJC16" s="156"/>
      <c r="CJD16" s="156"/>
      <c r="CJE16" s="156"/>
      <c r="CJF16" s="156"/>
      <c r="CJG16" s="156"/>
      <c r="CJH16" s="156"/>
      <c r="CJI16" s="156"/>
      <c r="CJJ16" s="156"/>
      <c r="CJK16" s="156"/>
      <c r="CJL16" s="156"/>
      <c r="CJM16" s="156"/>
      <c r="CJN16" s="156"/>
      <c r="CJO16" s="156"/>
      <c r="CJP16" s="156"/>
      <c r="CJQ16" s="156"/>
      <c r="CJR16" s="156"/>
      <c r="CJS16" s="156"/>
      <c r="CJT16" s="156"/>
      <c r="CJU16" s="156"/>
      <c r="CJV16" s="156"/>
      <c r="CJW16" s="156"/>
      <c r="CJX16" s="156"/>
      <c r="CJY16" s="156"/>
      <c r="CJZ16" s="156"/>
      <c r="CKA16" s="156"/>
      <c r="CKB16" s="156"/>
      <c r="CKC16" s="156"/>
      <c r="CKD16" s="156"/>
      <c r="CKE16" s="156"/>
      <c r="CKF16" s="156"/>
      <c r="CKG16" s="156"/>
      <c r="CKH16" s="156"/>
      <c r="CKI16" s="156"/>
      <c r="CKJ16" s="156"/>
      <c r="CKK16" s="156"/>
      <c r="CKL16" s="156"/>
      <c r="CKM16" s="156"/>
      <c r="CKN16" s="156"/>
      <c r="CKO16" s="156"/>
      <c r="CKP16" s="156"/>
      <c r="CKQ16" s="156"/>
      <c r="CKR16" s="156"/>
      <c r="CKS16" s="156"/>
      <c r="CKT16" s="156"/>
      <c r="CKU16" s="156"/>
      <c r="CKV16" s="156"/>
      <c r="CKW16" s="156"/>
      <c r="CKX16" s="156"/>
      <c r="CKY16" s="156"/>
      <c r="CKZ16" s="156"/>
      <c r="CLA16" s="156"/>
      <c r="CLB16" s="156"/>
      <c r="CLC16" s="156"/>
      <c r="CLD16" s="156"/>
      <c r="CLE16" s="156"/>
      <c r="CLF16" s="156"/>
      <c r="CLG16" s="156"/>
      <c r="CLH16" s="156"/>
      <c r="CLI16" s="156"/>
      <c r="CLJ16" s="156"/>
      <c r="CLK16" s="156"/>
      <c r="CLL16" s="156"/>
      <c r="CLM16" s="156"/>
      <c r="CLN16" s="156"/>
      <c r="CLO16" s="156"/>
      <c r="CLP16" s="156"/>
      <c r="CLQ16" s="156"/>
      <c r="CLR16" s="156"/>
      <c r="CLS16" s="156"/>
      <c r="CLT16" s="156"/>
      <c r="CLU16" s="156"/>
      <c r="CLV16" s="156"/>
      <c r="CLW16" s="156"/>
      <c r="CLX16" s="156"/>
      <c r="CLY16" s="156"/>
      <c r="CLZ16" s="156"/>
      <c r="CMA16" s="156"/>
      <c r="CMB16" s="156"/>
      <c r="CMC16" s="156"/>
      <c r="CMD16" s="156"/>
      <c r="CME16" s="156"/>
      <c r="CMF16" s="156"/>
      <c r="CMG16" s="156"/>
      <c r="CMH16" s="156"/>
      <c r="CMI16" s="156"/>
      <c r="CMJ16" s="156"/>
      <c r="CMK16" s="156"/>
      <c r="CML16" s="156"/>
      <c r="CMM16" s="156"/>
      <c r="CMN16" s="156"/>
      <c r="CMO16" s="156"/>
      <c r="CMP16" s="156"/>
      <c r="CMQ16" s="156"/>
      <c r="CMR16" s="156"/>
      <c r="CMS16" s="156"/>
      <c r="CMT16" s="156"/>
      <c r="CMU16" s="156"/>
      <c r="CMV16" s="156"/>
      <c r="CMW16" s="156"/>
      <c r="CMX16" s="156"/>
      <c r="CMY16" s="156"/>
      <c r="CMZ16" s="156"/>
      <c r="CNA16" s="156"/>
      <c r="CNB16" s="156"/>
      <c r="CNC16" s="156"/>
      <c r="CND16" s="156"/>
      <c r="CNE16" s="156"/>
      <c r="CNF16" s="156"/>
      <c r="CNG16" s="156"/>
      <c r="CNH16" s="156"/>
      <c r="CNI16" s="156"/>
      <c r="CNJ16" s="156"/>
      <c r="CNK16" s="156"/>
      <c r="CNL16" s="156"/>
      <c r="CNM16" s="156"/>
      <c r="CNN16" s="156"/>
      <c r="CNO16" s="156"/>
      <c r="CNP16" s="156"/>
      <c r="CNQ16" s="156"/>
      <c r="CNR16" s="156"/>
      <c r="CNS16" s="156"/>
      <c r="CNT16" s="156"/>
      <c r="CNU16" s="156"/>
      <c r="CNV16" s="156"/>
      <c r="CNW16" s="156"/>
      <c r="CNX16" s="156"/>
      <c r="CNY16" s="156"/>
      <c r="CNZ16" s="156"/>
      <c r="COA16" s="156"/>
      <c r="COB16" s="156"/>
      <c r="COC16" s="156"/>
      <c r="COD16" s="156"/>
      <c r="COE16" s="156"/>
      <c r="COF16" s="156"/>
      <c r="COG16" s="156"/>
      <c r="COH16" s="156"/>
      <c r="COI16" s="156"/>
      <c r="COJ16" s="156"/>
      <c r="COK16" s="156"/>
      <c r="COL16" s="156"/>
      <c r="COM16" s="156"/>
      <c r="CON16" s="156"/>
      <c r="COO16" s="156"/>
      <c r="COP16" s="156"/>
      <c r="COQ16" s="156"/>
      <c r="COR16" s="156"/>
      <c r="COS16" s="156"/>
      <c r="COT16" s="156"/>
      <c r="COU16" s="156"/>
      <c r="COV16" s="156"/>
      <c r="COW16" s="156"/>
      <c r="COX16" s="156"/>
      <c r="COY16" s="156"/>
      <c r="COZ16" s="156"/>
      <c r="CPA16" s="156"/>
      <c r="CPB16" s="156"/>
      <c r="CPC16" s="156"/>
      <c r="CPD16" s="156"/>
      <c r="CPE16" s="156"/>
      <c r="CPF16" s="156"/>
      <c r="CPG16" s="156"/>
      <c r="CPH16" s="156"/>
      <c r="CPI16" s="156"/>
      <c r="CPJ16" s="156"/>
      <c r="CPK16" s="156"/>
      <c r="CPL16" s="156"/>
      <c r="CPM16" s="156"/>
      <c r="CPN16" s="156"/>
      <c r="CPO16" s="156"/>
      <c r="CPP16" s="156"/>
      <c r="CPQ16" s="156"/>
      <c r="CPR16" s="156"/>
      <c r="CPS16" s="156"/>
      <c r="CPT16" s="156"/>
      <c r="CPU16" s="156"/>
      <c r="CPV16" s="156"/>
      <c r="CPW16" s="156"/>
      <c r="CPX16" s="156"/>
      <c r="CPY16" s="156"/>
      <c r="CPZ16" s="156"/>
      <c r="CQA16" s="156"/>
      <c r="CQB16" s="156"/>
      <c r="CQC16" s="156"/>
      <c r="CQD16" s="156"/>
      <c r="CQE16" s="156"/>
      <c r="CQF16" s="156"/>
      <c r="CQG16" s="156"/>
      <c r="CQH16" s="156"/>
      <c r="CQI16" s="156"/>
      <c r="CQJ16" s="156"/>
      <c r="CQK16" s="156"/>
      <c r="CQL16" s="156"/>
      <c r="CQM16" s="156"/>
      <c r="CQN16" s="156"/>
      <c r="CQO16" s="156"/>
      <c r="CQP16" s="156"/>
      <c r="CQQ16" s="156"/>
      <c r="CQR16" s="156"/>
      <c r="CQS16" s="156"/>
      <c r="CQT16" s="156"/>
      <c r="CQU16" s="156"/>
      <c r="CQV16" s="156"/>
      <c r="CQW16" s="156"/>
      <c r="CQX16" s="156"/>
      <c r="CQY16" s="156"/>
      <c r="CQZ16" s="156"/>
      <c r="CRA16" s="156"/>
      <c r="CRB16" s="156"/>
      <c r="CRC16" s="156"/>
      <c r="CRD16" s="156"/>
      <c r="CRE16" s="156"/>
      <c r="CRF16" s="156"/>
      <c r="CRG16" s="156"/>
      <c r="CRH16" s="156"/>
      <c r="CRI16" s="156"/>
      <c r="CRJ16" s="156"/>
      <c r="CRK16" s="156"/>
      <c r="CRL16" s="156"/>
      <c r="CRM16" s="156"/>
      <c r="CRN16" s="156"/>
      <c r="CRO16" s="156"/>
      <c r="CRP16" s="156"/>
      <c r="CRQ16" s="156"/>
      <c r="CRR16" s="156"/>
      <c r="CRS16" s="156"/>
      <c r="CRT16" s="156"/>
      <c r="CRU16" s="156"/>
      <c r="CRV16" s="156"/>
      <c r="CRW16" s="156"/>
      <c r="CRX16" s="156"/>
      <c r="CRY16" s="156"/>
      <c r="CRZ16" s="156"/>
      <c r="CSA16" s="156"/>
      <c r="CSB16" s="156"/>
      <c r="CSC16" s="156"/>
      <c r="CSD16" s="156"/>
      <c r="CSE16" s="156"/>
      <c r="CSF16" s="156"/>
      <c r="CSG16" s="156"/>
      <c r="CSH16" s="156"/>
      <c r="CSI16" s="156"/>
      <c r="CSJ16" s="156"/>
      <c r="CSK16" s="156"/>
      <c r="CSL16" s="156"/>
      <c r="CSM16" s="156"/>
      <c r="CSN16" s="156"/>
      <c r="CSO16" s="156"/>
      <c r="CSP16" s="156"/>
      <c r="CSQ16" s="156"/>
      <c r="CSR16" s="156"/>
      <c r="CSS16" s="156"/>
      <c r="CST16" s="156"/>
      <c r="CSU16" s="156"/>
      <c r="CSV16" s="156"/>
      <c r="CSW16" s="156"/>
      <c r="CSX16" s="156"/>
      <c r="CSY16" s="156"/>
      <c r="CSZ16" s="156"/>
      <c r="CTA16" s="156"/>
      <c r="CTB16" s="156"/>
      <c r="CTC16" s="156"/>
      <c r="CTD16" s="156"/>
      <c r="CTE16" s="156"/>
      <c r="CTF16" s="156"/>
      <c r="CTG16" s="156"/>
      <c r="CTH16" s="156"/>
      <c r="CTI16" s="156"/>
      <c r="CTJ16" s="156"/>
      <c r="CTK16" s="156"/>
      <c r="CTL16" s="156"/>
      <c r="CTM16" s="156"/>
      <c r="CTN16" s="156"/>
      <c r="CTO16" s="156"/>
      <c r="CTP16" s="156"/>
      <c r="CTQ16" s="156"/>
      <c r="CTR16" s="156"/>
      <c r="CTS16" s="156"/>
      <c r="CTT16" s="156"/>
      <c r="CTU16" s="156"/>
      <c r="CTV16" s="156"/>
      <c r="CTW16" s="156"/>
      <c r="CTX16" s="156"/>
      <c r="CTY16" s="156"/>
      <c r="CTZ16" s="156"/>
      <c r="CUA16" s="156"/>
      <c r="CUB16" s="156"/>
      <c r="CUC16" s="156"/>
      <c r="CUD16" s="156"/>
      <c r="CUE16" s="156"/>
      <c r="CUF16" s="156"/>
      <c r="CUG16" s="156"/>
      <c r="CUH16" s="156"/>
      <c r="CUI16" s="156"/>
      <c r="CUJ16" s="156"/>
      <c r="CUK16" s="156"/>
      <c r="CUL16" s="156"/>
      <c r="CUM16" s="156"/>
      <c r="CUN16" s="156"/>
      <c r="CUO16" s="156"/>
      <c r="CUP16" s="156"/>
      <c r="CUQ16" s="156"/>
      <c r="CUR16" s="156"/>
      <c r="CUS16" s="156"/>
      <c r="CUT16" s="156"/>
      <c r="CUU16" s="156"/>
      <c r="CUV16" s="156"/>
      <c r="CUW16" s="156"/>
      <c r="CUX16" s="156"/>
      <c r="CUY16" s="156"/>
      <c r="CUZ16" s="156"/>
      <c r="CVA16" s="156"/>
      <c r="CVB16" s="156"/>
      <c r="CVC16" s="156"/>
      <c r="CVD16" s="156"/>
      <c r="CVE16" s="156"/>
      <c r="CVF16" s="156"/>
      <c r="CVG16" s="156"/>
      <c r="CVH16" s="156"/>
      <c r="CVI16" s="156"/>
      <c r="CVJ16" s="156"/>
      <c r="CVK16" s="156"/>
      <c r="CVL16" s="156"/>
      <c r="CVM16" s="156"/>
      <c r="CVN16" s="156"/>
      <c r="CVO16" s="156"/>
      <c r="CVP16" s="156"/>
      <c r="CVQ16" s="156"/>
      <c r="CVR16" s="156"/>
      <c r="CVS16" s="156"/>
      <c r="CVT16" s="156"/>
      <c r="CVU16" s="156"/>
      <c r="CVV16" s="156"/>
      <c r="CVW16" s="156"/>
      <c r="CVX16" s="156"/>
      <c r="CVY16" s="156"/>
      <c r="CVZ16" s="156"/>
      <c r="CWA16" s="156"/>
      <c r="CWB16" s="156"/>
      <c r="CWC16" s="156"/>
      <c r="CWD16" s="156"/>
      <c r="CWE16" s="156"/>
      <c r="CWF16" s="156"/>
      <c r="CWG16" s="156"/>
      <c r="CWH16" s="156"/>
      <c r="CWI16" s="156"/>
      <c r="CWJ16" s="156"/>
      <c r="CWK16" s="156"/>
      <c r="CWL16" s="156"/>
      <c r="CWM16" s="156"/>
      <c r="CWN16" s="156"/>
      <c r="CWO16" s="156"/>
      <c r="CWP16" s="156"/>
      <c r="CWQ16" s="156"/>
      <c r="CWR16" s="156"/>
      <c r="CWS16" s="156"/>
      <c r="CWT16" s="156"/>
      <c r="CWU16" s="156"/>
      <c r="CWV16" s="156"/>
      <c r="CWW16" s="156"/>
      <c r="CWX16" s="156"/>
      <c r="CWY16" s="156"/>
      <c r="CWZ16" s="156"/>
      <c r="CXA16" s="156"/>
      <c r="CXB16" s="156"/>
      <c r="CXC16" s="156"/>
      <c r="CXD16" s="156"/>
      <c r="CXE16" s="156"/>
      <c r="CXF16" s="156"/>
      <c r="CXG16" s="156"/>
      <c r="CXH16" s="156"/>
      <c r="CXI16" s="156"/>
      <c r="CXJ16" s="156"/>
      <c r="CXK16" s="156"/>
      <c r="CXL16" s="156"/>
      <c r="CXM16" s="156"/>
      <c r="CXN16" s="156"/>
      <c r="CXO16" s="156"/>
      <c r="CXP16" s="156"/>
      <c r="CXQ16" s="156"/>
      <c r="CXR16" s="156"/>
      <c r="CXS16" s="156"/>
      <c r="CXT16" s="156"/>
      <c r="CXU16" s="156"/>
      <c r="CXV16" s="156"/>
      <c r="CXW16" s="156"/>
      <c r="CXX16" s="156"/>
      <c r="CXY16" s="156"/>
      <c r="CXZ16" s="156"/>
      <c r="CYA16" s="156"/>
      <c r="CYB16" s="156"/>
      <c r="CYC16" s="156"/>
      <c r="CYD16" s="156"/>
      <c r="CYE16" s="156"/>
      <c r="CYF16" s="156"/>
      <c r="CYG16" s="156"/>
      <c r="CYH16" s="156"/>
      <c r="CYI16" s="156"/>
      <c r="CYJ16" s="156"/>
      <c r="CYK16" s="156"/>
      <c r="CYL16" s="156"/>
      <c r="CYM16" s="156"/>
      <c r="CYN16" s="156"/>
      <c r="CYO16" s="156"/>
      <c r="CYP16" s="156"/>
      <c r="CYQ16" s="156"/>
      <c r="CYR16" s="156"/>
      <c r="CYS16" s="156"/>
      <c r="CYT16" s="156"/>
      <c r="CYU16" s="156"/>
      <c r="CYV16" s="156"/>
      <c r="CYW16" s="156"/>
      <c r="CYX16" s="156"/>
      <c r="CYY16" s="156"/>
      <c r="CYZ16" s="156"/>
      <c r="CZA16" s="156"/>
      <c r="CZB16" s="156"/>
      <c r="CZC16" s="156"/>
      <c r="CZD16" s="156"/>
      <c r="CZE16" s="156"/>
      <c r="CZF16" s="156"/>
      <c r="CZG16" s="156"/>
      <c r="CZH16" s="156"/>
      <c r="CZI16" s="156"/>
      <c r="CZJ16" s="156"/>
      <c r="CZK16" s="156"/>
      <c r="CZL16" s="156"/>
      <c r="CZM16" s="156"/>
      <c r="CZN16" s="156"/>
      <c r="CZO16" s="156"/>
      <c r="CZP16" s="156"/>
      <c r="CZQ16" s="156"/>
      <c r="CZR16" s="156"/>
      <c r="CZS16" s="156"/>
      <c r="CZT16" s="156"/>
      <c r="CZU16" s="156"/>
      <c r="CZV16" s="156"/>
      <c r="CZW16" s="156"/>
      <c r="CZX16" s="156"/>
      <c r="CZY16" s="156"/>
      <c r="CZZ16" s="156"/>
      <c r="DAA16" s="156"/>
      <c r="DAB16" s="156"/>
      <c r="DAC16" s="156"/>
      <c r="DAD16" s="156"/>
      <c r="DAE16" s="156"/>
      <c r="DAF16" s="156"/>
      <c r="DAG16" s="156"/>
      <c r="DAH16" s="156"/>
      <c r="DAI16" s="156"/>
      <c r="DAJ16" s="156"/>
      <c r="DAK16" s="156"/>
      <c r="DAL16" s="156"/>
      <c r="DAM16" s="156"/>
      <c r="DAN16" s="156"/>
      <c r="DAO16" s="156"/>
      <c r="DAP16" s="156"/>
      <c r="DAQ16" s="156"/>
      <c r="DAR16" s="156"/>
      <c r="DAS16" s="156"/>
      <c r="DAT16" s="156"/>
      <c r="DAU16" s="156"/>
      <c r="DAV16" s="156"/>
      <c r="DAW16" s="156"/>
      <c r="DAX16" s="156"/>
      <c r="DAY16" s="156"/>
      <c r="DAZ16" s="156"/>
      <c r="DBA16" s="156"/>
      <c r="DBB16" s="156"/>
      <c r="DBC16" s="156"/>
      <c r="DBD16" s="156"/>
      <c r="DBE16" s="156"/>
      <c r="DBF16" s="156"/>
      <c r="DBG16" s="156"/>
      <c r="DBH16" s="156"/>
      <c r="DBI16" s="156"/>
      <c r="DBJ16" s="156"/>
      <c r="DBK16" s="156"/>
      <c r="DBL16" s="156"/>
      <c r="DBM16" s="156"/>
      <c r="DBN16" s="156"/>
      <c r="DBO16" s="156"/>
      <c r="DBP16" s="156"/>
      <c r="DBQ16" s="156"/>
      <c r="DBR16" s="156"/>
      <c r="DBS16" s="156"/>
      <c r="DBT16" s="156"/>
      <c r="DBU16" s="156"/>
      <c r="DBV16" s="156"/>
      <c r="DBW16" s="156"/>
      <c r="DBX16" s="156"/>
      <c r="DBY16" s="156"/>
      <c r="DBZ16" s="156"/>
      <c r="DCA16" s="156"/>
      <c r="DCB16" s="156"/>
      <c r="DCC16" s="156"/>
      <c r="DCD16" s="156"/>
      <c r="DCE16" s="156"/>
      <c r="DCF16" s="156"/>
      <c r="DCG16" s="156"/>
      <c r="DCH16" s="156"/>
      <c r="DCI16" s="156"/>
      <c r="DCJ16" s="156"/>
      <c r="DCK16" s="156"/>
      <c r="DCL16" s="156"/>
      <c r="DCM16" s="156"/>
      <c r="DCN16" s="156"/>
      <c r="DCO16" s="156"/>
      <c r="DCP16" s="156"/>
      <c r="DCQ16" s="156"/>
      <c r="DCR16" s="156"/>
      <c r="DCS16" s="156"/>
      <c r="DCT16" s="156"/>
      <c r="DCU16" s="156"/>
      <c r="DCV16" s="156"/>
      <c r="DCW16" s="156"/>
      <c r="DCX16" s="156"/>
      <c r="DCY16" s="156"/>
      <c r="DCZ16" s="156"/>
      <c r="DDA16" s="156"/>
      <c r="DDB16" s="156"/>
      <c r="DDC16" s="156"/>
      <c r="DDD16" s="156"/>
      <c r="DDE16" s="156"/>
      <c r="DDF16" s="156"/>
      <c r="DDG16" s="156"/>
      <c r="DDH16" s="156"/>
      <c r="DDI16" s="156"/>
      <c r="DDJ16" s="156"/>
      <c r="DDK16" s="156"/>
      <c r="DDL16" s="156"/>
      <c r="DDM16" s="156"/>
      <c r="DDN16" s="156"/>
      <c r="DDO16" s="156"/>
      <c r="DDP16" s="156"/>
      <c r="DDQ16" s="156"/>
      <c r="DDR16" s="156"/>
      <c r="DDS16" s="156"/>
      <c r="DDT16" s="156"/>
      <c r="DDU16" s="156"/>
      <c r="DDV16" s="156"/>
      <c r="DDW16" s="156"/>
      <c r="DDX16" s="156"/>
      <c r="DDY16" s="156"/>
      <c r="DDZ16" s="156"/>
      <c r="DEA16" s="156"/>
      <c r="DEB16" s="156"/>
      <c r="DEC16" s="156"/>
      <c r="DED16" s="156"/>
      <c r="DEE16" s="156"/>
      <c r="DEF16" s="156"/>
      <c r="DEG16" s="156"/>
      <c r="DEH16" s="156"/>
      <c r="DEI16" s="156"/>
      <c r="DEJ16" s="156"/>
      <c r="DEK16" s="156"/>
      <c r="DEL16" s="156"/>
      <c r="DEM16" s="156"/>
      <c r="DEN16" s="156"/>
      <c r="DEO16" s="156"/>
      <c r="DEP16" s="156"/>
      <c r="DEQ16" s="156"/>
      <c r="DER16" s="156"/>
      <c r="DES16" s="156"/>
      <c r="DET16" s="156"/>
      <c r="DEU16" s="156"/>
      <c r="DEV16" s="156"/>
      <c r="DEW16" s="156"/>
      <c r="DEX16" s="156"/>
      <c r="DEY16" s="156"/>
      <c r="DEZ16" s="156"/>
      <c r="DFA16" s="156"/>
      <c r="DFB16" s="156"/>
      <c r="DFC16" s="156"/>
      <c r="DFD16" s="156"/>
      <c r="DFE16" s="156"/>
      <c r="DFF16" s="156"/>
      <c r="DFG16" s="156"/>
      <c r="DFH16" s="156"/>
      <c r="DFI16" s="156"/>
      <c r="DFJ16" s="156"/>
      <c r="DFK16" s="156"/>
      <c r="DFL16" s="156"/>
      <c r="DFM16" s="156"/>
      <c r="DFN16" s="156"/>
      <c r="DFO16" s="156"/>
      <c r="DFP16" s="156"/>
      <c r="DFQ16" s="156"/>
      <c r="DFR16" s="156"/>
      <c r="DFS16" s="156"/>
      <c r="DFT16" s="156"/>
      <c r="DFU16" s="156"/>
      <c r="DFV16" s="156"/>
      <c r="DFW16" s="156"/>
      <c r="DFX16" s="156"/>
      <c r="DFY16" s="156"/>
      <c r="DFZ16" s="156"/>
      <c r="DGA16" s="156"/>
      <c r="DGB16" s="156"/>
      <c r="DGC16" s="156"/>
      <c r="DGD16" s="156"/>
      <c r="DGE16" s="156"/>
      <c r="DGF16" s="156"/>
      <c r="DGG16" s="156"/>
      <c r="DGH16" s="156"/>
      <c r="DGI16" s="156"/>
      <c r="DGJ16" s="156"/>
      <c r="DGK16" s="156"/>
      <c r="DGL16" s="156"/>
      <c r="DGM16" s="156"/>
      <c r="DGN16" s="156"/>
      <c r="DGO16" s="156"/>
      <c r="DGP16" s="156"/>
      <c r="DGQ16" s="156"/>
      <c r="DGR16" s="156"/>
      <c r="DGS16" s="156"/>
      <c r="DGT16" s="156"/>
      <c r="DGU16" s="156"/>
      <c r="DGV16" s="156"/>
      <c r="DGW16" s="156"/>
      <c r="DGX16" s="156"/>
      <c r="DGY16" s="156"/>
      <c r="DGZ16" s="156"/>
      <c r="DHA16" s="156"/>
      <c r="DHB16" s="156"/>
      <c r="DHC16" s="156"/>
      <c r="DHD16" s="156"/>
      <c r="DHE16" s="156"/>
      <c r="DHF16" s="156"/>
      <c r="DHG16" s="156"/>
      <c r="DHH16" s="156"/>
      <c r="DHI16" s="156"/>
      <c r="DHJ16" s="156"/>
      <c r="DHK16" s="156"/>
      <c r="DHL16" s="156"/>
      <c r="DHM16" s="156"/>
      <c r="DHN16" s="156"/>
      <c r="DHO16" s="156"/>
      <c r="DHP16" s="156"/>
      <c r="DHQ16" s="156"/>
      <c r="DHR16" s="156"/>
      <c r="DHS16" s="156"/>
      <c r="DHT16" s="156"/>
      <c r="DHU16" s="156"/>
      <c r="DHV16" s="156"/>
      <c r="DHW16" s="156"/>
      <c r="DHX16" s="156"/>
      <c r="DHY16" s="156"/>
      <c r="DHZ16" s="156"/>
      <c r="DIA16" s="156"/>
      <c r="DIB16" s="156"/>
      <c r="DIC16" s="156"/>
      <c r="DID16" s="156"/>
      <c r="DIE16" s="156"/>
      <c r="DIF16" s="156"/>
      <c r="DIG16" s="156"/>
      <c r="DIH16" s="156"/>
      <c r="DII16" s="156"/>
      <c r="DIJ16" s="156"/>
      <c r="DIK16" s="156"/>
      <c r="DIL16" s="156"/>
      <c r="DIM16" s="156"/>
      <c r="DIN16" s="156"/>
      <c r="DIO16" s="156"/>
      <c r="DIP16" s="156"/>
      <c r="DIQ16" s="156"/>
      <c r="DIR16" s="156"/>
      <c r="DIS16" s="156"/>
      <c r="DIT16" s="156"/>
      <c r="DIU16" s="156"/>
      <c r="DIV16" s="156"/>
      <c r="DIW16" s="156"/>
      <c r="DIX16" s="156"/>
      <c r="DIY16" s="156"/>
      <c r="DIZ16" s="156"/>
      <c r="DJA16" s="156"/>
      <c r="DJB16" s="156"/>
      <c r="DJC16" s="156"/>
      <c r="DJD16" s="156"/>
      <c r="DJE16" s="156"/>
      <c r="DJF16" s="156"/>
      <c r="DJG16" s="156"/>
      <c r="DJH16" s="156"/>
      <c r="DJI16" s="156"/>
      <c r="DJJ16" s="156"/>
      <c r="DJK16" s="156"/>
      <c r="DJL16" s="156"/>
      <c r="DJM16" s="156"/>
      <c r="DJN16" s="156"/>
      <c r="DJO16" s="156"/>
      <c r="DJP16" s="156"/>
      <c r="DJQ16" s="156"/>
      <c r="DJR16" s="156"/>
      <c r="DJS16" s="156"/>
      <c r="DJT16" s="156"/>
      <c r="DJU16" s="156"/>
      <c r="DJV16" s="156"/>
      <c r="DJW16" s="156"/>
      <c r="DJX16" s="156"/>
      <c r="DJY16" s="156"/>
      <c r="DJZ16" s="156"/>
      <c r="DKA16" s="156"/>
      <c r="DKB16" s="156"/>
      <c r="DKC16" s="156"/>
      <c r="DKD16" s="156"/>
      <c r="DKE16" s="156"/>
      <c r="DKF16" s="156"/>
      <c r="DKG16" s="156"/>
      <c r="DKH16" s="156"/>
      <c r="DKI16" s="156"/>
      <c r="DKJ16" s="156"/>
      <c r="DKK16" s="156"/>
      <c r="DKL16" s="156"/>
      <c r="DKM16" s="156"/>
      <c r="DKN16" s="156"/>
      <c r="DKO16" s="156"/>
      <c r="DKP16" s="156"/>
      <c r="DKQ16" s="156"/>
      <c r="DKR16" s="156"/>
      <c r="DKS16" s="156"/>
      <c r="DKT16" s="156"/>
      <c r="DKU16" s="156"/>
      <c r="DKV16" s="156"/>
      <c r="DKW16" s="156"/>
      <c r="DKX16" s="156"/>
      <c r="DKY16" s="156"/>
      <c r="DKZ16" s="156"/>
      <c r="DLA16" s="156"/>
      <c r="DLB16" s="156"/>
      <c r="DLC16" s="156"/>
      <c r="DLD16" s="156"/>
      <c r="DLE16" s="156"/>
      <c r="DLF16" s="156"/>
      <c r="DLG16" s="156"/>
      <c r="DLH16" s="156"/>
      <c r="DLI16" s="156"/>
      <c r="DLJ16" s="156"/>
      <c r="DLK16" s="156"/>
      <c r="DLL16" s="156"/>
      <c r="DLM16" s="156"/>
      <c r="DLN16" s="156"/>
      <c r="DLO16" s="156"/>
      <c r="DLP16" s="156"/>
      <c r="DLQ16" s="156"/>
      <c r="DLR16" s="156"/>
      <c r="DLS16" s="156"/>
      <c r="DLT16" s="156"/>
      <c r="DLU16" s="156"/>
      <c r="DLV16" s="156"/>
      <c r="DLW16" s="156"/>
      <c r="DLX16" s="156"/>
      <c r="DLY16" s="156"/>
      <c r="DLZ16" s="156"/>
      <c r="DMA16" s="156"/>
      <c r="DMB16" s="156"/>
      <c r="DMC16" s="156"/>
      <c r="DMD16" s="156"/>
      <c r="DME16" s="156"/>
      <c r="DMF16" s="156"/>
      <c r="DMG16" s="156"/>
      <c r="DMH16" s="156"/>
      <c r="DMI16" s="156"/>
      <c r="DMJ16" s="156"/>
      <c r="DMK16" s="156"/>
      <c r="DML16" s="156"/>
      <c r="DMM16" s="156"/>
      <c r="DMN16" s="156"/>
      <c r="DMO16" s="156"/>
      <c r="DMP16" s="156"/>
      <c r="DMQ16" s="156"/>
      <c r="DMR16" s="156"/>
      <c r="DMS16" s="156"/>
      <c r="DMT16" s="156"/>
      <c r="DMU16" s="156"/>
      <c r="DMV16" s="156"/>
      <c r="DMW16" s="156"/>
      <c r="DMX16" s="156"/>
      <c r="DMY16" s="156"/>
      <c r="DMZ16" s="156"/>
      <c r="DNA16" s="156"/>
      <c r="DNB16" s="156"/>
      <c r="DNC16" s="156"/>
      <c r="DND16" s="156"/>
      <c r="DNE16" s="156"/>
      <c r="DNF16" s="156"/>
      <c r="DNG16" s="156"/>
      <c r="DNH16" s="156"/>
      <c r="DNI16" s="156"/>
      <c r="DNJ16" s="156"/>
      <c r="DNK16" s="156"/>
      <c r="DNL16" s="156"/>
      <c r="DNM16" s="156"/>
      <c r="DNN16" s="156"/>
      <c r="DNO16" s="156"/>
      <c r="DNP16" s="156"/>
      <c r="DNQ16" s="156"/>
      <c r="DNR16" s="156"/>
      <c r="DNS16" s="156"/>
      <c r="DNT16" s="156"/>
      <c r="DNU16" s="156"/>
      <c r="DNV16" s="156"/>
      <c r="DNW16" s="156"/>
      <c r="DNX16" s="156"/>
      <c r="DNY16" s="156"/>
      <c r="DNZ16" s="156"/>
      <c r="DOA16" s="156"/>
      <c r="DOB16" s="156"/>
      <c r="DOC16" s="156"/>
      <c r="DOD16" s="156"/>
      <c r="DOE16" s="156"/>
      <c r="DOF16" s="156"/>
      <c r="DOG16" s="156"/>
      <c r="DOH16" s="156"/>
      <c r="DOI16" s="156"/>
      <c r="DOJ16" s="156"/>
      <c r="DOK16" s="156"/>
      <c r="DOL16" s="156"/>
      <c r="DOM16" s="156"/>
      <c r="DON16" s="156"/>
      <c r="DOO16" s="156"/>
      <c r="DOP16" s="156"/>
      <c r="DOQ16" s="156"/>
      <c r="DOR16" s="156"/>
      <c r="DOS16" s="156"/>
      <c r="DOT16" s="156"/>
      <c r="DOU16" s="156"/>
      <c r="DOV16" s="156"/>
      <c r="DOW16" s="156"/>
      <c r="DOX16" s="156"/>
      <c r="DOY16" s="156"/>
      <c r="DOZ16" s="156"/>
      <c r="DPA16" s="156"/>
      <c r="DPB16" s="156"/>
      <c r="DPC16" s="156"/>
      <c r="DPD16" s="156"/>
      <c r="DPE16" s="156"/>
      <c r="DPF16" s="156"/>
      <c r="DPG16" s="156"/>
      <c r="DPH16" s="156"/>
      <c r="DPI16" s="156"/>
      <c r="DPJ16" s="156"/>
      <c r="DPK16" s="156"/>
      <c r="DPL16" s="156"/>
      <c r="DPM16" s="156"/>
      <c r="DPN16" s="156"/>
      <c r="DPO16" s="156"/>
      <c r="DPP16" s="156"/>
      <c r="DPQ16" s="156"/>
      <c r="DPR16" s="156"/>
      <c r="DPS16" s="156"/>
      <c r="DPT16" s="156"/>
      <c r="DPU16" s="156"/>
      <c r="DPV16" s="156"/>
      <c r="DPW16" s="156"/>
      <c r="DPX16" s="156"/>
      <c r="DPY16" s="156"/>
      <c r="DPZ16" s="156"/>
      <c r="DQA16" s="156"/>
      <c r="DQB16" s="156"/>
      <c r="DQC16" s="156"/>
      <c r="DQD16" s="156"/>
      <c r="DQE16" s="156"/>
      <c r="DQF16" s="156"/>
      <c r="DQG16" s="156"/>
      <c r="DQH16" s="156"/>
      <c r="DQI16" s="156"/>
      <c r="DQJ16" s="156"/>
      <c r="DQK16" s="156"/>
      <c r="DQL16" s="156"/>
      <c r="DQM16" s="156"/>
      <c r="DQN16" s="156"/>
      <c r="DQO16" s="156"/>
      <c r="DQP16" s="156"/>
      <c r="DQQ16" s="156"/>
      <c r="DQR16" s="156"/>
      <c r="DQS16" s="156"/>
      <c r="DQT16" s="156"/>
      <c r="DQU16" s="156"/>
      <c r="DQV16" s="156"/>
      <c r="DQW16" s="156"/>
      <c r="DQX16" s="156"/>
      <c r="DQY16" s="156"/>
      <c r="DQZ16" s="156"/>
      <c r="DRA16" s="156"/>
      <c r="DRB16" s="156"/>
      <c r="DRC16" s="156"/>
      <c r="DRD16" s="156"/>
      <c r="DRE16" s="156"/>
      <c r="DRF16" s="156"/>
      <c r="DRG16" s="156"/>
      <c r="DRH16" s="156"/>
      <c r="DRI16" s="156"/>
      <c r="DRJ16" s="156"/>
      <c r="DRK16" s="156"/>
      <c r="DRL16" s="156"/>
      <c r="DRM16" s="156"/>
      <c r="DRN16" s="156"/>
      <c r="DRO16" s="156"/>
      <c r="DRP16" s="156"/>
      <c r="DRQ16" s="156"/>
      <c r="DRR16" s="156"/>
      <c r="DRS16" s="156"/>
      <c r="DRT16" s="156"/>
      <c r="DRU16" s="156"/>
      <c r="DRV16" s="156"/>
      <c r="DRW16" s="156"/>
      <c r="DRX16" s="156"/>
      <c r="DRY16" s="156"/>
      <c r="DRZ16" s="156"/>
      <c r="DSA16" s="156"/>
      <c r="DSB16" s="156"/>
      <c r="DSC16" s="156"/>
      <c r="DSD16" s="156"/>
      <c r="DSE16" s="156"/>
      <c r="DSF16" s="156"/>
      <c r="DSG16" s="156"/>
      <c r="DSH16" s="156"/>
      <c r="DSI16" s="156"/>
      <c r="DSJ16" s="156"/>
      <c r="DSK16" s="156"/>
      <c r="DSL16" s="156"/>
      <c r="DSM16" s="156"/>
      <c r="DSN16" s="156"/>
      <c r="DSO16" s="156"/>
      <c r="DSP16" s="156"/>
      <c r="DSQ16" s="156"/>
      <c r="DSR16" s="156"/>
      <c r="DSS16" s="156"/>
      <c r="DST16" s="156"/>
      <c r="DSU16" s="156"/>
      <c r="DSV16" s="156"/>
      <c r="DSW16" s="156"/>
      <c r="DSX16" s="156"/>
      <c r="DSY16" s="156"/>
      <c r="DSZ16" s="156"/>
      <c r="DTA16" s="156"/>
      <c r="DTB16" s="156"/>
      <c r="DTC16" s="156"/>
      <c r="DTD16" s="156"/>
      <c r="DTE16" s="156"/>
      <c r="DTF16" s="156"/>
      <c r="DTG16" s="156"/>
      <c r="DTH16" s="156"/>
      <c r="DTI16" s="156"/>
      <c r="DTJ16" s="156"/>
      <c r="DTK16" s="156"/>
      <c r="DTL16" s="156"/>
      <c r="DTM16" s="156"/>
      <c r="DTN16" s="156"/>
      <c r="DTO16" s="156"/>
      <c r="DTP16" s="156"/>
      <c r="DTQ16" s="156"/>
      <c r="DTR16" s="156"/>
      <c r="DTS16" s="156"/>
      <c r="DTT16" s="156"/>
      <c r="DTU16" s="156"/>
      <c r="DTV16" s="156"/>
      <c r="DTW16" s="156"/>
      <c r="DTX16" s="156"/>
      <c r="DTY16" s="156"/>
      <c r="DTZ16" s="156"/>
      <c r="DUA16" s="156"/>
      <c r="DUB16" s="156"/>
      <c r="DUC16" s="156"/>
      <c r="DUD16" s="156"/>
      <c r="DUE16" s="156"/>
      <c r="DUF16" s="156"/>
      <c r="DUG16" s="156"/>
      <c r="DUH16" s="156"/>
      <c r="DUI16" s="156"/>
      <c r="DUJ16" s="156"/>
      <c r="DUK16" s="156"/>
      <c r="DUL16" s="156"/>
      <c r="DUM16" s="156"/>
      <c r="DUN16" s="156"/>
      <c r="DUO16" s="156"/>
      <c r="DUP16" s="156"/>
      <c r="DUQ16" s="156"/>
      <c r="DUR16" s="156"/>
      <c r="DUS16" s="156"/>
      <c r="DUT16" s="156"/>
      <c r="DUU16" s="156"/>
      <c r="DUV16" s="156"/>
      <c r="DUW16" s="156"/>
      <c r="DUX16" s="156"/>
      <c r="DUY16" s="156"/>
      <c r="DUZ16" s="156"/>
      <c r="DVA16" s="156"/>
      <c r="DVB16" s="156"/>
      <c r="DVC16" s="156"/>
      <c r="DVD16" s="156"/>
      <c r="DVE16" s="156"/>
      <c r="DVF16" s="156"/>
      <c r="DVG16" s="156"/>
      <c r="DVH16" s="156"/>
      <c r="DVI16" s="156"/>
      <c r="DVJ16" s="156"/>
      <c r="DVK16" s="156"/>
      <c r="DVL16" s="156"/>
      <c r="DVM16" s="156"/>
      <c r="DVN16" s="156"/>
      <c r="DVO16" s="156"/>
      <c r="DVP16" s="156"/>
      <c r="DVQ16" s="156"/>
      <c r="DVR16" s="156"/>
      <c r="DVS16" s="156"/>
      <c r="DVT16" s="156"/>
      <c r="DVU16" s="156"/>
      <c r="DVV16" s="156"/>
      <c r="DVW16" s="156"/>
      <c r="DVX16" s="156"/>
      <c r="DVY16" s="156"/>
      <c r="DVZ16" s="156"/>
      <c r="DWA16" s="156"/>
      <c r="DWB16" s="156"/>
      <c r="DWC16" s="156"/>
      <c r="DWD16" s="156"/>
      <c r="DWE16" s="156"/>
      <c r="DWF16" s="156"/>
      <c r="DWG16" s="156"/>
      <c r="DWH16" s="156"/>
      <c r="DWI16" s="156"/>
      <c r="DWJ16" s="156"/>
      <c r="DWK16" s="156"/>
      <c r="DWL16" s="156"/>
      <c r="DWM16" s="156"/>
      <c r="DWN16" s="156"/>
      <c r="DWO16" s="156"/>
      <c r="DWP16" s="156"/>
      <c r="DWQ16" s="156"/>
      <c r="DWR16" s="156"/>
      <c r="DWS16" s="156"/>
      <c r="DWT16" s="156"/>
      <c r="DWU16" s="156"/>
      <c r="DWV16" s="156"/>
      <c r="DWW16" s="156"/>
      <c r="DWX16" s="156"/>
      <c r="DWY16" s="156"/>
      <c r="DWZ16" s="156"/>
      <c r="DXA16" s="156"/>
      <c r="DXB16" s="156"/>
      <c r="DXC16" s="156"/>
      <c r="DXD16" s="156"/>
      <c r="DXE16" s="156"/>
      <c r="DXF16" s="156"/>
      <c r="DXG16" s="156"/>
      <c r="DXH16" s="156"/>
      <c r="DXI16" s="156"/>
      <c r="DXJ16" s="156"/>
      <c r="DXK16" s="156"/>
      <c r="DXL16" s="156"/>
      <c r="DXM16" s="156"/>
      <c r="DXN16" s="156"/>
      <c r="DXO16" s="156"/>
      <c r="DXP16" s="156"/>
      <c r="DXQ16" s="156"/>
      <c r="DXR16" s="156"/>
      <c r="DXS16" s="156"/>
      <c r="DXT16" s="156"/>
      <c r="DXU16" s="156"/>
      <c r="DXV16" s="156"/>
      <c r="DXW16" s="156"/>
      <c r="DXX16" s="156"/>
      <c r="DXY16" s="156"/>
      <c r="DXZ16" s="156"/>
      <c r="DYA16" s="156"/>
      <c r="DYB16" s="156"/>
      <c r="DYC16" s="156"/>
      <c r="DYD16" s="156"/>
      <c r="DYE16" s="156"/>
      <c r="DYF16" s="156"/>
      <c r="DYG16" s="156"/>
      <c r="DYH16" s="156"/>
      <c r="DYI16" s="156"/>
      <c r="DYJ16" s="156"/>
      <c r="DYK16" s="156"/>
      <c r="DYL16" s="156"/>
      <c r="DYM16" s="156"/>
      <c r="DYN16" s="156"/>
      <c r="DYO16" s="156"/>
      <c r="DYP16" s="156"/>
      <c r="DYQ16" s="156"/>
      <c r="DYR16" s="156"/>
      <c r="DYS16" s="156"/>
      <c r="DYT16" s="156"/>
      <c r="DYU16" s="156"/>
      <c r="DYV16" s="156"/>
      <c r="DYW16" s="156"/>
      <c r="DYX16" s="156"/>
      <c r="DYY16" s="156"/>
      <c r="DYZ16" s="156"/>
      <c r="DZA16" s="156"/>
      <c r="DZB16" s="156"/>
      <c r="DZC16" s="156"/>
      <c r="DZD16" s="156"/>
      <c r="DZE16" s="156"/>
      <c r="DZF16" s="156"/>
      <c r="DZG16" s="156"/>
      <c r="DZH16" s="156"/>
      <c r="DZI16" s="156"/>
      <c r="DZJ16" s="156"/>
      <c r="DZK16" s="156"/>
      <c r="DZL16" s="156"/>
      <c r="DZM16" s="156"/>
      <c r="DZN16" s="156"/>
      <c r="DZO16" s="156"/>
      <c r="DZP16" s="156"/>
      <c r="DZQ16" s="156"/>
      <c r="DZR16" s="156"/>
      <c r="DZS16" s="156"/>
      <c r="DZT16" s="156"/>
      <c r="DZU16" s="156"/>
      <c r="DZV16" s="156"/>
      <c r="DZW16" s="156"/>
      <c r="DZX16" s="156"/>
      <c r="DZY16" s="156"/>
      <c r="DZZ16" s="156"/>
      <c r="EAA16" s="156"/>
      <c r="EAB16" s="156"/>
      <c r="EAC16" s="156"/>
      <c r="EAD16" s="156"/>
      <c r="EAE16" s="156"/>
      <c r="EAF16" s="156"/>
      <c r="EAG16" s="156"/>
      <c r="EAH16" s="156"/>
      <c r="EAI16" s="156"/>
      <c r="EAJ16" s="156"/>
      <c r="EAK16" s="156"/>
      <c r="EAL16" s="156"/>
      <c r="EAM16" s="156"/>
      <c r="EAN16" s="156"/>
      <c r="EAO16" s="156"/>
      <c r="EAP16" s="156"/>
      <c r="EAQ16" s="156"/>
      <c r="EAR16" s="156"/>
      <c r="EAS16" s="156"/>
      <c r="EAT16" s="156"/>
      <c r="EAU16" s="156"/>
      <c r="EAV16" s="156"/>
      <c r="EAW16" s="156"/>
      <c r="EAX16" s="156"/>
      <c r="EAY16" s="156"/>
      <c r="EAZ16" s="156"/>
      <c r="EBA16" s="156"/>
      <c r="EBB16" s="156"/>
      <c r="EBC16" s="156"/>
      <c r="EBD16" s="156"/>
      <c r="EBE16" s="156"/>
      <c r="EBF16" s="156"/>
      <c r="EBG16" s="156"/>
      <c r="EBH16" s="156"/>
      <c r="EBI16" s="156"/>
      <c r="EBJ16" s="156"/>
      <c r="EBK16" s="156"/>
      <c r="EBL16" s="156"/>
      <c r="EBM16" s="156"/>
      <c r="EBN16" s="156"/>
      <c r="EBO16" s="156"/>
      <c r="EBP16" s="156"/>
      <c r="EBQ16" s="156"/>
      <c r="EBR16" s="156"/>
      <c r="EBS16" s="156"/>
      <c r="EBT16" s="156"/>
      <c r="EBU16" s="156"/>
      <c r="EBV16" s="156"/>
      <c r="EBW16" s="156"/>
      <c r="EBX16" s="156"/>
      <c r="EBY16" s="156"/>
      <c r="EBZ16" s="156"/>
      <c r="ECA16" s="156"/>
      <c r="ECB16" s="156"/>
      <c r="ECC16" s="156"/>
      <c r="ECD16" s="156"/>
      <c r="ECE16" s="156"/>
      <c r="ECF16" s="156"/>
      <c r="ECG16" s="156"/>
      <c r="ECH16" s="156"/>
      <c r="ECI16" s="156"/>
      <c r="ECJ16" s="156"/>
      <c r="ECK16" s="156"/>
      <c r="ECL16" s="156"/>
      <c r="ECM16" s="156"/>
      <c r="ECN16" s="156"/>
      <c r="ECO16" s="156"/>
      <c r="ECP16" s="156"/>
      <c r="ECQ16" s="156"/>
      <c r="ECR16" s="156"/>
      <c r="ECS16" s="156"/>
      <c r="ECT16" s="156"/>
      <c r="ECU16" s="156"/>
      <c r="ECV16" s="156"/>
      <c r="ECW16" s="156"/>
      <c r="ECX16" s="156"/>
      <c r="ECY16" s="156"/>
      <c r="ECZ16" s="156"/>
      <c r="EDA16" s="156"/>
      <c r="EDB16" s="156"/>
      <c r="EDC16" s="156"/>
      <c r="EDD16" s="156"/>
      <c r="EDE16" s="156"/>
      <c r="EDF16" s="156"/>
      <c r="EDG16" s="156"/>
      <c r="EDH16" s="156"/>
      <c r="EDI16" s="156"/>
      <c r="EDJ16" s="156"/>
      <c r="EDK16" s="156"/>
      <c r="EDL16" s="156"/>
      <c r="EDM16" s="156"/>
      <c r="EDN16" s="156"/>
      <c r="EDO16" s="156"/>
      <c r="EDP16" s="156"/>
      <c r="EDQ16" s="156"/>
    </row>
    <row r="17" spans="1:3501" ht="20.100000000000001" customHeight="1" thickBot="1" x14ac:dyDescent="0.25">
      <c r="A17" s="167"/>
      <c r="B17" s="167"/>
      <c r="C17" s="140"/>
      <c r="D17" s="140"/>
      <c r="E17" s="168" t="s">
        <v>390</v>
      </c>
      <c r="F17" s="169">
        <f>SUM(F8:F16)</f>
        <v>479796.6</v>
      </c>
      <c r="G17" s="169">
        <f t="shared" ref="G17:O17" si="11">SUM(G8:G16)</f>
        <v>13770.162420000001</v>
      </c>
      <c r="H17" s="169">
        <f t="shared" si="11"/>
        <v>14585.816639999999</v>
      </c>
      <c r="I17" s="169">
        <f t="shared" si="11"/>
        <v>3430.92</v>
      </c>
      <c r="J17" s="169">
        <f t="shared" si="11"/>
        <v>31786.89906</v>
      </c>
      <c r="K17" s="169">
        <f t="shared" si="11"/>
        <v>448009.70094000001</v>
      </c>
      <c r="L17" s="169">
        <f t="shared" si="11"/>
        <v>32895.671583333329</v>
      </c>
      <c r="M17" s="169">
        <f t="shared" si="11"/>
        <v>20894.859999999997</v>
      </c>
      <c r="N17" s="169">
        <f t="shared" si="11"/>
        <v>85577.430643333326</v>
      </c>
      <c r="O17" s="169">
        <f t="shared" si="11"/>
        <v>394219.16935666674</v>
      </c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56"/>
      <c r="BW17" s="156"/>
      <c r="BX17" s="156"/>
      <c r="BY17" s="156"/>
      <c r="BZ17" s="156"/>
      <c r="CA17" s="156"/>
      <c r="CB17" s="156"/>
      <c r="CC17" s="156"/>
      <c r="CD17" s="156"/>
      <c r="CE17" s="156"/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56"/>
      <c r="CS17" s="156"/>
      <c r="CT17" s="156"/>
      <c r="CU17" s="156"/>
      <c r="CV17" s="156"/>
      <c r="CW17" s="156"/>
      <c r="CX17" s="156"/>
      <c r="CY17" s="156"/>
      <c r="CZ17" s="156"/>
      <c r="DA17" s="156"/>
      <c r="DB17" s="156"/>
      <c r="DC17" s="156"/>
      <c r="DD17" s="156"/>
      <c r="DE17" s="156"/>
      <c r="DF17" s="156"/>
      <c r="DG17" s="156"/>
      <c r="DH17" s="156"/>
      <c r="DI17" s="156"/>
      <c r="DJ17" s="156"/>
      <c r="DK17" s="156"/>
      <c r="DL17" s="156"/>
      <c r="DM17" s="156"/>
      <c r="DN17" s="156"/>
      <c r="DO17" s="156"/>
      <c r="DP17" s="156"/>
      <c r="DQ17" s="156"/>
      <c r="DR17" s="156"/>
      <c r="DS17" s="156"/>
      <c r="DT17" s="156"/>
      <c r="DU17" s="156"/>
      <c r="DV17" s="156"/>
      <c r="DW17" s="156"/>
      <c r="DX17" s="156"/>
      <c r="DY17" s="156"/>
      <c r="DZ17" s="156"/>
      <c r="EA17" s="156"/>
      <c r="EB17" s="156"/>
      <c r="EC17" s="156"/>
      <c r="ED17" s="156"/>
      <c r="EE17" s="156"/>
      <c r="EF17" s="156"/>
      <c r="EG17" s="156"/>
      <c r="EH17" s="156"/>
      <c r="EI17" s="156"/>
      <c r="EJ17" s="156"/>
      <c r="EK17" s="156"/>
      <c r="EL17" s="156"/>
      <c r="EM17" s="156"/>
      <c r="EN17" s="156"/>
      <c r="EO17" s="156"/>
      <c r="EP17" s="156"/>
      <c r="EQ17" s="156"/>
      <c r="ER17" s="156"/>
      <c r="ES17" s="156"/>
      <c r="ET17" s="156"/>
      <c r="EU17" s="156"/>
      <c r="EV17" s="156"/>
      <c r="EW17" s="156"/>
      <c r="EX17" s="156"/>
      <c r="EY17" s="156"/>
      <c r="EZ17" s="156"/>
      <c r="FA17" s="156"/>
      <c r="FB17" s="156"/>
      <c r="FC17" s="156"/>
      <c r="FD17" s="156"/>
      <c r="FE17" s="156"/>
      <c r="FF17" s="156"/>
      <c r="FG17" s="156"/>
      <c r="FH17" s="156"/>
      <c r="FI17" s="156"/>
      <c r="FJ17" s="156"/>
      <c r="FK17" s="156"/>
      <c r="FL17" s="156"/>
      <c r="FM17" s="156"/>
      <c r="FN17" s="156"/>
      <c r="FO17" s="156"/>
      <c r="FP17" s="156"/>
      <c r="FQ17" s="156"/>
      <c r="FR17" s="156"/>
      <c r="FS17" s="156"/>
      <c r="FT17" s="156"/>
      <c r="FU17" s="156"/>
      <c r="FV17" s="156"/>
      <c r="FW17" s="156"/>
      <c r="FX17" s="156"/>
      <c r="FY17" s="156"/>
      <c r="FZ17" s="156"/>
      <c r="GA17" s="156"/>
      <c r="GB17" s="156"/>
      <c r="GC17" s="156"/>
      <c r="GD17" s="156"/>
      <c r="GE17" s="156"/>
      <c r="GF17" s="156"/>
      <c r="GG17" s="156"/>
      <c r="GH17" s="156"/>
      <c r="GI17" s="156"/>
      <c r="GJ17" s="156"/>
      <c r="GK17" s="156"/>
      <c r="GL17" s="156"/>
      <c r="GM17" s="156"/>
      <c r="GN17" s="156"/>
      <c r="GO17" s="156"/>
      <c r="GP17" s="156"/>
      <c r="GQ17" s="156"/>
      <c r="GR17" s="156"/>
      <c r="GS17" s="156"/>
      <c r="GT17" s="156"/>
      <c r="GU17" s="156"/>
      <c r="GV17" s="156"/>
      <c r="GW17" s="156"/>
      <c r="GX17" s="156"/>
      <c r="GY17" s="156"/>
      <c r="GZ17" s="156"/>
      <c r="HA17" s="156"/>
      <c r="HB17" s="156"/>
      <c r="HC17" s="156"/>
      <c r="HD17" s="156"/>
      <c r="HE17" s="156"/>
      <c r="HF17" s="156"/>
      <c r="HG17" s="156"/>
      <c r="HH17" s="156"/>
      <c r="HI17" s="156"/>
      <c r="HJ17" s="156"/>
      <c r="HK17" s="156"/>
      <c r="HL17" s="156"/>
      <c r="HM17" s="156"/>
      <c r="HN17" s="156"/>
      <c r="HO17" s="156"/>
      <c r="HP17" s="156"/>
      <c r="HQ17" s="156"/>
      <c r="HR17" s="156"/>
      <c r="HS17" s="156"/>
      <c r="HT17" s="156"/>
      <c r="HU17" s="156"/>
      <c r="HV17" s="156"/>
      <c r="HW17" s="156"/>
      <c r="HX17" s="156"/>
      <c r="HY17" s="156"/>
      <c r="HZ17" s="156"/>
      <c r="IA17" s="156"/>
      <c r="IB17" s="156"/>
      <c r="IC17" s="156"/>
      <c r="ID17" s="156"/>
      <c r="IE17" s="156"/>
      <c r="IF17" s="156"/>
      <c r="IG17" s="156"/>
      <c r="IH17" s="156"/>
      <c r="II17" s="156"/>
      <c r="IJ17" s="156"/>
      <c r="IK17" s="156"/>
      <c r="IL17" s="156"/>
      <c r="IM17" s="156"/>
      <c r="IN17" s="156"/>
      <c r="IO17" s="156"/>
      <c r="IP17" s="156"/>
      <c r="IQ17" s="156"/>
      <c r="IR17" s="156"/>
      <c r="IS17" s="156"/>
      <c r="IT17" s="156"/>
      <c r="IU17" s="156"/>
      <c r="IV17" s="156"/>
      <c r="IW17" s="156"/>
      <c r="IX17" s="156"/>
      <c r="IY17" s="156"/>
      <c r="IZ17" s="156"/>
      <c r="JA17" s="156"/>
      <c r="JB17" s="156"/>
      <c r="JC17" s="156"/>
      <c r="JD17" s="156"/>
      <c r="JE17" s="156"/>
      <c r="JF17" s="156"/>
      <c r="JG17" s="156"/>
      <c r="JH17" s="156"/>
      <c r="JI17" s="156"/>
      <c r="JJ17" s="156"/>
      <c r="JK17" s="156"/>
      <c r="JL17" s="156"/>
      <c r="JM17" s="156"/>
      <c r="JN17" s="156"/>
      <c r="JO17" s="156"/>
      <c r="JP17" s="156"/>
      <c r="JQ17" s="156"/>
      <c r="JR17" s="156"/>
      <c r="JS17" s="156"/>
      <c r="JT17" s="156"/>
      <c r="JU17" s="156"/>
      <c r="JV17" s="156"/>
      <c r="JW17" s="156"/>
      <c r="JX17" s="156"/>
      <c r="JY17" s="156"/>
      <c r="JZ17" s="156"/>
      <c r="KA17" s="156"/>
      <c r="KB17" s="156"/>
      <c r="KC17" s="156"/>
      <c r="KD17" s="156"/>
      <c r="KE17" s="156"/>
      <c r="KF17" s="156"/>
      <c r="KG17" s="156"/>
      <c r="KH17" s="156"/>
      <c r="KI17" s="156"/>
      <c r="KJ17" s="156"/>
      <c r="KK17" s="156"/>
      <c r="KL17" s="156"/>
      <c r="KM17" s="156"/>
      <c r="KN17" s="156"/>
      <c r="KO17" s="156"/>
      <c r="KP17" s="156"/>
      <c r="KQ17" s="156"/>
      <c r="KR17" s="156"/>
      <c r="KS17" s="156"/>
      <c r="KT17" s="156"/>
      <c r="KU17" s="156"/>
      <c r="KV17" s="156"/>
      <c r="KW17" s="156"/>
      <c r="KX17" s="156"/>
      <c r="KY17" s="156"/>
      <c r="KZ17" s="156"/>
      <c r="LA17" s="156"/>
      <c r="LB17" s="156"/>
      <c r="LC17" s="156"/>
      <c r="LD17" s="156"/>
      <c r="LE17" s="156"/>
      <c r="LF17" s="156"/>
      <c r="LG17" s="156"/>
      <c r="LH17" s="156"/>
      <c r="LI17" s="156"/>
      <c r="LJ17" s="156"/>
      <c r="LK17" s="156"/>
      <c r="LL17" s="156"/>
      <c r="LM17" s="156"/>
      <c r="LN17" s="156"/>
      <c r="LO17" s="156"/>
      <c r="LP17" s="156"/>
      <c r="LQ17" s="156"/>
      <c r="LR17" s="156"/>
      <c r="LS17" s="156"/>
      <c r="LT17" s="156"/>
      <c r="LU17" s="156"/>
      <c r="LV17" s="156"/>
      <c r="LW17" s="156"/>
      <c r="LX17" s="156"/>
      <c r="LY17" s="156"/>
      <c r="LZ17" s="156"/>
      <c r="MA17" s="156"/>
      <c r="MB17" s="156"/>
      <c r="MC17" s="156"/>
      <c r="MD17" s="156"/>
      <c r="ME17" s="156"/>
      <c r="MF17" s="156"/>
      <c r="MG17" s="156"/>
      <c r="MH17" s="156"/>
      <c r="MI17" s="156"/>
      <c r="MJ17" s="156"/>
      <c r="MK17" s="156"/>
      <c r="ML17" s="156"/>
      <c r="MM17" s="156"/>
      <c r="MN17" s="156"/>
      <c r="MO17" s="156"/>
      <c r="MP17" s="156"/>
      <c r="MQ17" s="156"/>
      <c r="MR17" s="156"/>
      <c r="MS17" s="156"/>
      <c r="MT17" s="156"/>
      <c r="MU17" s="156"/>
      <c r="MV17" s="156"/>
      <c r="MW17" s="156"/>
      <c r="MX17" s="156"/>
      <c r="MY17" s="156"/>
      <c r="MZ17" s="156"/>
      <c r="NA17" s="156"/>
      <c r="NB17" s="156"/>
      <c r="NC17" s="156"/>
      <c r="ND17" s="156"/>
      <c r="NE17" s="156"/>
      <c r="NF17" s="156"/>
      <c r="NG17" s="156"/>
      <c r="NH17" s="156"/>
      <c r="NI17" s="156"/>
      <c r="NJ17" s="156"/>
      <c r="NK17" s="156"/>
      <c r="NL17" s="156"/>
      <c r="NM17" s="156"/>
      <c r="NN17" s="156"/>
      <c r="NO17" s="156"/>
      <c r="NP17" s="156"/>
      <c r="NQ17" s="156"/>
      <c r="NR17" s="156"/>
      <c r="NS17" s="156"/>
      <c r="NT17" s="156"/>
      <c r="NU17" s="156"/>
      <c r="NV17" s="156"/>
      <c r="NW17" s="156"/>
      <c r="NX17" s="156"/>
      <c r="NY17" s="156"/>
      <c r="NZ17" s="156"/>
      <c r="OA17" s="156"/>
      <c r="OB17" s="156"/>
      <c r="OC17" s="156"/>
      <c r="OD17" s="156"/>
      <c r="OE17" s="156"/>
      <c r="OF17" s="156"/>
      <c r="OG17" s="156"/>
      <c r="OH17" s="156"/>
      <c r="OI17" s="156"/>
      <c r="OJ17" s="156"/>
      <c r="OK17" s="156"/>
      <c r="OL17" s="156"/>
      <c r="OM17" s="156"/>
      <c r="ON17" s="156"/>
      <c r="OO17" s="156"/>
      <c r="OP17" s="156"/>
      <c r="OQ17" s="156"/>
      <c r="OR17" s="156"/>
      <c r="OS17" s="156"/>
      <c r="OT17" s="156"/>
      <c r="OU17" s="156"/>
      <c r="OV17" s="156"/>
      <c r="OW17" s="156"/>
      <c r="OX17" s="156"/>
      <c r="OY17" s="156"/>
      <c r="OZ17" s="156"/>
      <c r="PA17" s="156"/>
      <c r="PB17" s="156"/>
      <c r="PC17" s="156"/>
      <c r="PD17" s="156"/>
      <c r="PE17" s="156"/>
      <c r="PF17" s="156"/>
      <c r="PG17" s="156"/>
      <c r="PH17" s="156"/>
      <c r="PI17" s="156"/>
      <c r="PJ17" s="156"/>
      <c r="PK17" s="156"/>
      <c r="PL17" s="156"/>
      <c r="PM17" s="156"/>
      <c r="PN17" s="156"/>
      <c r="PO17" s="156"/>
      <c r="PP17" s="156"/>
      <c r="PQ17" s="156"/>
      <c r="PR17" s="156"/>
      <c r="PS17" s="156"/>
      <c r="PT17" s="156"/>
      <c r="PU17" s="156"/>
      <c r="PV17" s="156"/>
      <c r="PW17" s="156"/>
      <c r="PX17" s="156"/>
      <c r="PY17" s="156"/>
      <c r="PZ17" s="156"/>
      <c r="QA17" s="156"/>
      <c r="QB17" s="156"/>
      <c r="QC17" s="156"/>
      <c r="QD17" s="156"/>
      <c r="QE17" s="156"/>
      <c r="QF17" s="156"/>
      <c r="QG17" s="156"/>
      <c r="QH17" s="156"/>
      <c r="QI17" s="156"/>
      <c r="QJ17" s="156"/>
      <c r="QK17" s="156"/>
      <c r="QL17" s="156"/>
      <c r="QM17" s="156"/>
      <c r="QN17" s="156"/>
      <c r="QO17" s="156"/>
      <c r="QP17" s="156"/>
      <c r="QQ17" s="156"/>
      <c r="QR17" s="156"/>
      <c r="QS17" s="156"/>
      <c r="QT17" s="156"/>
      <c r="QU17" s="156"/>
      <c r="QV17" s="156"/>
      <c r="QW17" s="156"/>
      <c r="QX17" s="156"/>
      <c r="QY17" s="156"/>
      <c r="QZ17" s="156"/>
      <c r="RA17" s="156"/>
      <c r="RB17" s="156"/>
      <c r="RC17" s="156"/>
      <c r="RD17" s="156"/>
      <c r="RE17" s="156"/>
      <c r="RF17" s="156"/>
      <c r="RG17" s="156"/>
      <c r="RH17" s="156"/>
      <c r="RI17" s="156"/>
      <c r="RJ17" s="156"/>
      <c r="RK17" s="156"/>
      <c r="RL17" s="156"/>
      <c r="RM17" s="156"/>
      <c r="RN17" s="156"/>
      <c r="RO17" s="156"/>
      <c r="RP17" s="156"/>
      <c r="RQ17" s="156"/>
      <c r="RR17" s="156"/>
      <c r="RS17" s="156"/>
      <c r="RT17" s="156"/>
      <c r="RU17" s="156"/>
      <c r="RV17" s="156"/>
      <c r="RW17" s="156"/>
      <c r="RX17" s="156"/>
      <c r="RY17" s="156"/>
      <c r="RZ17" s="156"/>
      <c r="SA17" s="156"/>
      <c r="SB17" s="156"/>
      <c r="SC17" s="156"/>
      <c r="SD17" s="156"/>
      <c r="SE17" s="156"/>
      <c r="SF17" s="156"/>
      <c r="SG17" s="156"/>
      <c r="SH17" s="156"/>
      <c r="SI17" s="156"/>
      <c r="SJ17" s="156"/>
      <c r="SK17" s="156"/>
      <c r="SL17" s="156"/>
      <c r="SM17" s="156"/>
      <c r="SN17" s="156"/>
      <c r="SO17" s="156"/>
      <c r="SP17" s="156"/>
      <c r="SQ17" s="156"/>
      <c r="SR17" s="156"/>
      <c r="SS17" s="156"/>
      <c r="ST17" s="156"/>
      <c r="SU17" s="156"/>
      <c r="SV17" s="156"/>
      <c r="SW17" s="156"/>
      <c r="SX17" s="156"/>
      <c r="SY17" s="156"/>
      <c r="SZ17" s="156"/>
      <c r="TA17" s="156"/>
      <c r="TB17" s="156"/>
      <c r="TC17" s="156"/>
      <c r="TD17" s="156"/>
      <c r="TE17" s="156"/>
      <c r="TF17" s="156"/>
      <c r="TG17" s="156"/>
      <c r="TH17" s="156"/>
      <c r="TI17" s="156"/>
      <c r="TJ17" s="156"/>
      <c r="TK17" s="156"/>
      <c r="TL17" s="156"/>
      <c r="TM17" s="156"/>
      <c r="TN17" s="156"/>
      <c r="TO17" s="156"/>
      <c r="TP17" s="156"/>
      <c r="TQ17" s="156"/>
      <c r="TR17" s="156"/>
      <c r="TS17" s="156"/>
      <c r="TT17" s="156"/>
      <c r="TU17" s="156"/>
      <c r="TV17" s="156"/>
      <c r="TW17" s="156"/>
      <c r="TX17" s="156"/>
      <c r="TY17" s="156"/>
      <c r="TZ17" s="156"/>
      <c r="UA17" s="156"/>
      <c r="UB17" s="156"/>
      <c r="UC17" s="156"/>
      <c r="UD17" s="156"/>
      <c r="UE17" s="156"/>
      <c r="UF17" s="156"/>
      <c r="UG17" s="156"/>
      <c r="UH17" s="156"/>
      <c r="UI17" s="156"/>
      <c r="UJ17" s="156"/>
      <c r="UK17" s="156"/>
      <c r="UL17" s="156"/>
      <c r="UM17" s="156"/>
      <c r="UN17" s="156"/>
      <c r="UO17" s="156"/>
      <c r="UP17" s="156"/>
      <c r="UQ17" s="156"/>
      <c r="UR17" s="156"/>
      <c r="US17" s="156"/>
      <c r="UT17" s="156"/>
      <c r="UU17" s="156"/>
      <c r="UV17" s="156"/>
      <c r="UW17" s="156"/>
      <c r="UX17" s="156"/>
      <c r="UY17" s="156"/>
      <c r="UZ17" s="156"/>
      <c r="VA17" s="156"/>
      <c r="VB17" s="156"/>
      <c r="VC17" s="156"/>
      <c r="VD17" s="156"/>
      <c r="VE17" s="156"/>
      <c r="VF17" s="156"/>
      <c r="VG17" s="156"/>
      <c r="VH17" s="156"/>
      <c r="VI17" s="156"/>
      <c r="VJ17" s="156"/>
      <c r="VK17" s="156"/>
      <c r="VL17" s="156"/>
      <c r="VM17" s="156"/>
      <c r="VN17" s="156"/>
      <c r="VO17" s="156"/>
      <c r="VP17" s="156"/>
      <c r="VQ17" s="156"/>
      <c r="VR17" s="156"/>
      <c r="VS17" s="156"/>
      <c r="VT17" s="156"/>
      <c r="VU17" s="156"/>
      <c r="VV17" s="156"/>
      <c r="VW17" s="156"/>
      <c r="VX17" s="156"/>
      <c r="VY17" s="156"/>
      <c r="VZ17" s="156"/>
      <c r="WA17" s="156"/>
      <c r="WB17" s="156"/>
      <c r="WC17" s="156"/>
      <c r="WD17" s="156"/>
      <c r="WE17" s="156"/>
      <c r="WF17" s="156"/>
      <c r="WG17" s="156"/>
      <c r="WH17" s="156"/>
      <c r="WI17" s="156"/>
      <c r="WJ17" s="156"/>
      <c r="WK17" s="156"/>
      <c r="WL17" s="156"/>
      <c r="WM17" s="156"/>
      <c r="WN17" s="156"/>
      <c r="WO17" s="156"/>
      <c r="WP17" s="156"/>
      <c r="WQ17" s="156"/>
      <c r="WR17" s="156"/>
      <c r="WS17" s="156"/>
      <c r="WT17" s="156"/>
      <c r="WU17" s="156"/>
      <c r="WV17" s="156"/>
      <c r="WW17" s="156"/>
      <c r="WX17" s="156"/>
      <c r="WY17" s="156"/>
      <c r="WZ17" s="156"/>
      <c r="XA17" s="156"/>
      <c r="XB17" s="156"/>
      <c r="XC17" s="156"/>
      <c r="XD17" s="156"/>
      <c r="XE17" s="156"/>
      <c r="XF17" s="156"/>
      <c r="XG17" s="156"/>
      <c r="XH17" s="156"/>
      <c r="XI17" s="156"/>
      <c r="XJ17" s="156"/>
      <c r="XK17" s="156"/>
      <c r="XL17" s="156"/>
      <c r="XM17" s="156"/>
      <c r="XN17" s="156"/>
      <c r="XO17" s="156"/>
      <c r="XP17" s="156"/>
      <c r="XQ17" s="156"/>
      <c r="XR17" s="156"/>
      <c r="XS17" s="156"/>
      <c r="XT17" s="156"/>
      <c r="XU17" s="156"/>
      <c r="XV17" s="156"/>
      <c r="XW17" s="156"/>
      <c r="XX17" s="156"/>
      <c r="XY17" s="156"/>
      <c r="XZ17" s="156"/>
      <c r="YA17" s="156"/>
      <c r="YB17" s="156"/>
      <c r="YC17" s="156"/>
      <c r="YD17" s="156"/>
      <c r="YE17" s="156"/>
      <c r="YF17" s="156"/>
      <c r="YG17" s="156"/>
      <c r="YH17" s="156"/>
      <c r="YI17" s="156"/>
      <c r="YJ17" s="156"/>
      <c r="YK17" s="156"/>
      <c r="YL17" s="156"/>
      <c r="YM17" s="156"/>
      <c r="YN17" s="156"/>
      <c r="YO17" s="156"/>
      <c r="YP17" s="156"/>
      <c r="YQ17" s="156"/>
      <c r="YR17" s="156"/>
      <c r="YS17" s="156"/>
      <c r="YT17" s="156"/>
      <c r="YU17" s="156"/>
      <c r="YV17" s="156"/>
      <c r="YW17" s="156"/>
      <c r="YX17" s="156"/>
      <c r="YY17" s="156"/>
      <c r="YZ17" s="156"/>
      <c r="ZA17" s="156"/>
      <c r="ZB17" s="156"/>
      <c r="ZC17" s="156"/>
      <c r="ZD17" s="156"/>
      <c r="ZE17" s="156"/>
      <c r="ZF17" s="156"/>
      <c r="ZG17" s="156"/>
      <c r="ZH17" s="156"/>
      <c r="ZI17" s="156"/>
      <c r="ZJ17" s="156"/>
      <c r="ZK17" s="156"/>
      <c r="ZL17" s="156"/>
      <c r="ZM17" s="156"/>
      <c r="ZN17" s="156"/>
      <c r="ZO17" s="156"/>
      <c r="ZP17" s="156"/>
      <c r="ZQ17" s="156"/>
      <c r="ZR17" s="156"/>
      <c r="ZS17" s="156"/>
      <c r="ZT17" s="156"/>
      <c r="ZU17" s="156"/>
      <c r="ZV17" s="156"/>
      <c r="ZW17" s="156"/>
      <c r="ZX17" s="156"/>
      <c r="ZY17" s="156"/>
      <c r="ZZ17" s="156"/>
      <c r="AAA17" s="156"/>
      <c r="AAB17" s="156"/>
      <c r="AAC17" s="156"/>
      <c r="AAD17" s="156"/>
      <c r="AAE17" s="156"/>
      <c r="AAF17" s="156"/>
      <c r="AAG17" s="156"/>
      <c r="AAH17" s="156"/>
      <c r="AAI17" s="156"/>
      <c r="AAJ17" s="156"/>
      <c r="AAK17" s="156"/>
      <c r="AAL17" s="156"/>
      <c r="AAM17" s="156"/>
      <c r="AAN17" s="156"/>
      <c r="AAO17" s="156"/>
      <c r="AAP17" s="156"/>
      <c r="AAQ17" s="156"/>
      <c r="AAR17" s="156"/>
      <c r="AAS17" s="156"/>
      <c r="AAT17" s="156"/>
      <c r="AAU17" s="156"/>
      <c r="AAV17" s="156"/>
      <c r="AAW17" s="156"/>
      <c r="AAX17" s="156"/>
      <c r="AAY17" s="156"/>
      <c r="AAZ17" s="156"/>
      <c r="ABA17" s="156"/>
      <c r="ABB17" s="156"/>
      <c r="ABC17" s="156"/>
      <c r="ABD17" s="156"/>
      <c r="ABE17" s="156"/>
      <c r="ABF17" s="156"/>
      <c r="ABG17" s="156"/>
      <c r="ABH17" s="156"/>
      <c r="ABI17" s="156"/>
      <c r="ABJ17" s="156"/>
      <c r="ABK17" s="156"/>
      <c r="ABL17" s="156"/>
      <c r="ABM17" s="156"/>
      <c r="ABN17" s="156"/>
      <c r="ABO17" s="156"/>
      <c r="ABP17" s="156"/>
      <c r="ABQ17" s="156"/>
      <c r="ABR17" s="156"/>
      <c r="ABS17" s="156"/>
      <c r="ABT17" s="156"/>
      <c r="ABU17" s="156"/>
      <c r="ABV17" s="156"/>
      <c r="ABW17" s="156"/>
      <c r="ABX17" s="156"/>
      <c r="ABY17" s="156"/>
      <c r="ABZ17" s="156"/>
      <c r="ACA17" s="156"/>
      <c r="ACB17" s="156"/>
      <c r="ACC17" s="156"/>
      <c r="ACD17" s="156"/>
      <c r="ACE17" s="156"/>
      <c r="ACF17" s="156"/>
      <c r="ACG17" s="156"/>
      <c r="ACH17" s="156"/>
      <c r="ACI17" s="156"/>
      <c r="ACJ17" s="156"/>
      <c r="ACK17" s="156"/>
      <c r="ACL17" s="156"/>
      <c r="ACM17" s="156"/>
      <c r="ACN17" s="156"/>
      <c r="ACO17" s="156"/>
      <c r="ACP17" s="156"/>
      <c r="ACQ17" s="156"/>
      <c r="ACR17" s="156"/>
      <c r="ACS17" s="156"/>
      <c r="ACT17" s="156"/>
      <c r="ACU17" s="156"/>
      <c r="ACV17" s="156"/>
      <c r="ACW17" s="156"/>
      <c r="ACX17" s="156"/>
      <c r="ACY17" s="156"/>
      <c r="ACZ17" s="156"/>
      <c r="ADA17" s="156"/>
      <c r="ADB17" s="156"/>
      <c r="ADC17" s="156"/>
      <c r="ADD17" s="156"/>
      <c r="ADE17" s="156"/>
      <c r="ADF17" s="156"/>
      <c r="ADG17" s="156"/>
      <c r="ADH17" s="156"/>
      <c r="ADI17" s="156"/>
      <c r="ADJ17" s="156"/>
      <c r="ADK17" s="156"/>
      <c r="ADL17" s="156"/>
      <c r="ADM17" s="156"/>
      <c r="ADN17" s="156"/>
      <c r="ADO17" s="156"/>
      <c r="ADP17" s="156"/>
      <c r="ADQ17" s="156"/>
      <c r="ADR17" s="156"/>
      <c r="ADS17" s="156"/>
      <c r="ADT17" s="156"/>
      <c r="ADU17" s="156"/>
      <c r="ADV17" s="156"/>
      <c r="ADW17" s="156"/>
      <c r="ADX17" s="156"/>
      <c r="ADY17" s="156"/>
      <c r="ADZ17" s="156"/>
      <c r="AEA17" s="156"/>
      <c r="AEB17" s="156"/>
      <c r="AEC17" s="156"/>
      <c r="AED17" s="156"/>
      <c r="AEE17" s="156"/>
      <c r="AEF17" s="156"/>
      <c r="AEG17" s="156"/>
      <c r="AEH17" s="156"/>
      <c r="AEI17" s="156"/>
      <c r="AEJ17" s="156"/>
      <c r="AEK17" s="156"/>
      <c r="AEL17" s="156"/>
      <c r="AEM17" s="156"/>
      <c r="AEN17" s="156"/>
      <c r="AEO17" s="156"/>
      <c r="AEP17" s="156"/>
      <c r="AEQ17" s="156"/>
      <c r="AER17" s="156"/>
      <c r="AES17" s="156"/>
      <c r="AET17" s="156"/>
      <c r="AEU17" s="156"/>
      <c r="AEV17" s="156"/>
      <c r="AEW17" s="156"/>
      <c r="AEX17" s="156"/>
      <c r="AEY17" s="156"/>
      <c r="AEZ17" s="156"/>
      <c r="AFA17" s="156"/>
      <c r="AFB17" s="156"/>
      <c r="AFC17" s="156"/>
      <c r="AFD17" s="156"/>
      <c r="AFE17" s="156"/>
      <c r="AFF17" s="156"/>
      <c r="AFG17" s="156"/>
      <c r="AFH17" s="156"/>
      <c r="AFI17" s="156"/>
      <c r="AFJ17" s="156"/>
      <c r="AFK17" s="156"/>
      <c r="AFL17" s="156"/>
      <c r="AFM17" s="156"/>
      <c r="AFN17" s="156"/>
      <c r="AFO17" s="156"/>
      <c r="AFP17" s="156"/>
      <c r="AFQ17" s="156"/>
      <c r="AFR17" s="156"/>
      <c r="AFS17" s="156"/>
      <c r="AFT17" s="156"/>
      <c r="AFU17" s="156"/>
      <c r="AFV17" s="156"/>
      <c r="AFW17" s="156"/>
      <c r="AFX17" s="156"/>
      <c r="AFY17" s="156"/>
      <c r="AFZ17" s="156"/>
      <c r="AGA17" s="156"/>
      <c r="AGB17" s="156"/>
      <c r="AGC17" s="156"/>
      <c r="AGD17" s="156"/>
      <c r="AGE17" s="156"/>
      <c r="AGF17" s="156"/>
      <c r="AGG17" s="156"/>
      <c r="AGH17" s="156"/>
      <c r="AGI17" s="156"/>
      <c r="AGJ17" s="156"/>
      <c r="AGK17" s="156"/>
      <c r="AGL17" s="156"/>
      <c r="AGM17" s="156"/>
      <c r="AGN17" s="156"/>
      <c r="AGO17" s="156"/>
      <c r="AGP17" s="156"/>
      <c r="AGQ17" s="156"/>
      <c r="AGR17" s="156"/>
      <c r="AGS17" s="156"/>
      <c r="AGT17" s="156"/>
      <c r="AGU17" s="156"/>
      <c r="AGV17" s="156"/>
      <c r="AGW17" s="156"/>
      <c r="AGX17" s="156"/>
      <c r="AGY17" s="156"/>
      <c r="AGZ17" s="156"/>
      <c r="AHA17" s="156"/>
      <c r="AHB17" s="156"/>
      <c r="AHC17" s="156"/>
      <c r="AHD17" s="156"/>
      <c r="AHE17" s="156"/>
      <c r="AHF17" s="156"/>
      <c r="AHG17" s="156"/>
      <c r="AHH17" s="156"/>
      <c r="AHI17" s="156"/>
      <c r="AHJ17" s="156"/>
      <c r="AHK17" s="156"/>
      <c r="AHL17" s="156"/>
      <c r="AHM17" s="156"/>
      <c r="AHN17" s="156"/>
      <c r="AHO17" s="156"/>
      <c r="AHP17" s="156"/>
      <c r="AHQ17" s="156"/>
      <c r="AHR17" s="156"/>
      <c r="AHS17" s="156"/>
      <c r="AHT17" s="156"/>
      <c r="AHU17" s="156"/>
      <c r="AHV17" s="156"/>
      <c r="AHW17" s="156"/>
      <c r="AHX17" s="156"/>
      <c r="AHY17" s="156"/>
      <c r="AHZ17" s="156"/>
      <c r="AIA17" s="156"/>
      <c r="AIB17" s="156"/>
      <c r="AIC17" s="156"/>
      <c r="AID17" s="156"/>
      <c r="AIE17" s="156"/>
      <c r="AIF17" s="156"/>
      <c r="AIG17" s="156"/>
      <c r="AIH17" s="156"/>
      <c r="AII17" s="156"/>
      <c r="AIJ17" s="156"/>
      <c r="AIK17" s="156"/>
      <c r="AIL17" s="156"/>
      <c r="AIM17" s="156"/>
      <c r="AIN17" s="156"/>
      <c r="AIO17" s="156"/>
      <c r="AIP17" s="156"/>
      <c r="AIQ17" s="156"/>
      <c r="AIR17" s="156"/>
      <c r="AIS17" s="156"/>
      <c r="AIT17" s="156"/>
      <c r="AIU17" s="156"/>
      <c r="AIV17" s="156"/>
      <c r="AIW17" s="156"/>
      <c r="AIX17" s="156"/>
      <c r="AIY17" s="156"/>
      <c r="AIZ17" s="156"/>
      <c r="AJA17" s="156"/>
      <c r="AJB17" s="156"/>
      <c r="AJC17" s="156"/>
      <c r="AJD17" s="156"/>
      <c r="AJE17" s="156"/>
      <c r="AJF17" s="156"/>
      <c r="AJG17" s="156"/>
      <c r="AJH17" s="156"/>
      <c r="AJI17" s="156"/>
      <c r="AJJ17" s="156"/>
      <c r="AJK17" s="156"/>
      <c r="AJL17" s="156"/>
      <c r="AJM17" s="156"/>
      <c r="AJN17" s="156"/>
      <c r="AJO17" s="156"/>
      <c r="AJP17" s="156"/>
      <c r="AJQ17" s="156"/>
      <c r="AJR17" s="156"/>
      <c r="AJS17" s="156"/>
      <c r="AJT17" s="156"/>
      <c r="AJU17" s="156"/>
      <c r="AJV17" s="156"/>
      <c r="AJW17" s="156"/>
      <c r="AJX17" s="156"/>
      <c r="AJY17" s="156"/>
      <c r="AJZ17" s="156"/>
      <c r="AKA17" s="156"/>
      <c r="AKB17" s="156"/>
      <c r="AKC17" s="156"/>
      <c r="AKD17" s="156"/>
      <c r="AKE17" s="156"/>
      <c r="AKF17" s="156"/>
      <c r="AKG17" s="156"/>
      <c r="AKH17" s="156"/>
      <c r="AKI17" s="156"/>
      <c r="AKJ17" s="156"/>
      <c r="AKK17" s="156"/>
      <c r="AKL17" s="156"/>
      <c r="AKM17" s="156"/>
      <c r="AKN17" s="156"/>
      <c r="AKO17" s="156"/>
      <c r="AKP17" s="156"/>
      <c r="AKQ17" s="156"/>
      <c r="AKR17" s="156"/>
      <c r="AKS17" s="156"/>
      <c r="AKT17" s="156"/>
      <c r="AKU17" s="156"/>
      <c r="AKV17" s="156"/>
      <c r="AKW17" s="156"/>
      <c r="AKX17" s="156"/>
      <c r="AKY17" s="156"/>
      <c r="AKZ17" s="156"/>
      <c r="ALA17" s="156"/>
      <c r="ALB17" s="156"/>
      <c r="ALC17" s="156"/>
      <c r="ALD17" s="156"/>
      <c r="ALE17" s="156"/>
      <c r="ALF17" s="156"/>
      <c r="ALG17" s="156"/>
      <c r="ALH17" s="156"/>
      <c r="ALI17" s="156"/>
      <c r="ALJ17" s="156"/>
      <c r="ALK17" s="156"/>
      <c r="ALL17" s="156"/>
      <c r="ALM17" s="156"/>
      <c r="ALN17" s="156"/>
      <c r="ALO17" s="156"/>
      <c r="ALP17" s="156"/>
      <c r="ALQ17" s="156"/>
      <c r="ALR17" s="156"/>
      <c r="ALS17" s="156"/>
      <c r="ALT17" s="156"/>
      <c r="ALU17" s="156"/>
      <c r="ALV17" s="156"/>
      <c r="ALW17" s="156"/>
      <c r="ALX17" s="156"/>
      <c r="ALY17" s="156"/>
      <c r="ALZ17" s="156"/>
      <c r="AMA17" s="156"/>
      <c r="AMB17" s="156"/>
      <c r="AMC17" s="156"/>
      <c r="AMD17" s="156"/>
      <c r="AME17" s="156"/>
      <c r="AMF17" s="156"/>
      <c r="AMG17" s="156"/>
      <c r="AMH17" s="156"/>
      <c r="AMI17" s="156"/>
      <c r="AMJ17" s="156"/>
      <c r="AMK17" s="156"/>
      <c r="AML17" s="156"/>
      <c r="AMM17" s="156"/>
      <c r="AMN17" s="156"/>
      <c r="AMO17" s="156"/>
      <c r="AMP17" s="156"/>
      <c r="AMQ17" s="156"/>
      <c r="AMR17" s="156"/>
      <c r="AMS17" s="156"/>
      <c r="AMT17" s="156"/>
      <c r="AMU17" s="156"/>
      <c r="AMV17" s="156"/>
      <c r="AMW17" s="156"/>
      <c r="AMX17" s="156"/>
      <c r="AMY17" s="156"/>
      <c r="AMZ17" s="156"/>
      <c r="ANA17" s="156"/>
      <c r="ANB17" s="156"/>
      <c r="ANC17" s="156"/>
      <c r="AND17" s="156"/>
      <c r="ANE17" s="156"/>
      <c r="ANF17" s="156"/>
      <c r="ANG17" s="156"/>
      <c r="ANH17" s="156"/>
      <c r="ANI17" s="156"/>
      <c r="ANJ17" s="156"/>
      <c r="ANK17" s="156"/>
      <c r="ANL17" s="156"/>
      <c r="ANM17" s="156"/>
      <c r="ANN17" s="156"/>
      <c r="ANO17" s="156"/>
      <c r="ANP17" s="156"/>
      <c r="ANQ17" s="156"/>
      <c r="ANR17" s="156"/>
      <c r="ANS17" s="156"/>
      <c r="ANT17" s="156"/>
      <c r="ANU17" s="156"/>
      <c r="ANV17" s="156"/>
      <c r="ANW17" s="156"/>
      <c r="ANX17" s="156"/>
      <c r="ANY17" s="156"/>
      <c r="ANZ17" s="156"/>
      <c r="AOA17" s="156"/>
      <c r="AOB17" s="156"/>
      <c r="AOC17" s="156"/>
      <c r="AOD17" s="156"/>
      <c r="AOE17" s="156"/>
      <c r="AOF17" s="156"/>
      <c r="AOG17" s="156"/>
      <c r="AOH17" s="156"/>
      <c r="AOI17" s="156"/>
      <c r="AOJ17" s="156"/>
      <c r="AOK17" s="156"/>
      <c r="AOL17" s="156"/>
      <c r="AOM17" s="156"/>
      <c r="AON17" s="156"/>
      <c r="AOO17" s="156"/>
      <c r="AOP17" s="156"/>
      <c r="AOQ17" s="156"/>
      <c r="AOR17" s="156"/>
      <c r="AOS17" s="156"/>
      <c r="AOT17" s="156"/>
      <c r="AOU17" s="156"/>
      <c r="AOV17" s="156"/>
      <c r="AOW17" s="156"/>
      <c r="AOX17" s="156"/>
      <c r="AOY17" s="156"/>
      <c r="AOZ17" s="156"/>
      <c r="APA17" s="156"/>
      <c r="APB17" s="156"/>
      <c r="APC17" s="156"/>
      <c r="APD17" s="156"/>
      <c r="APE17" s="156"/>
      <c r="APF17" s="156"/>
      <c r="APG17" s="156"/>
      <c r="APH17" s="156"/>
      <c r="API17" s="156"/>
      <c r="APJ17" s="156"/>
      <c r="APK17" s="156"/>
      <c r="APL17" s="156"/>
      <c r="APM17" s="156"/>
      <c r="APN17" s="156"/>
      <c r="APO17" s="156"/>
      <c r="APP17" s="156"/>
      <c r="APQ17" s="156"/>
      <c r="APR17" s="156"/>
      <c r="APS17" s="156"/>
      <c r="APT17" s="156"/>
      <c r="APU17" s="156"/>
      <c r="APV17" s="156"/>
      <c r="APW17" s="156"/>
      <c r="APX17" s="156"/>
      <c r="APY17" s="156"/>
      <c r="APZ17" s="156"/>
      <c r="AQA17" s="156"/>
      <c r="AQB17" s="156"/>
      <c r="AQC17" s="156"/>
      <c r="AQD17" s="156"/>
      <c r="AQE17" s="156"/>
      <c r="AQF17" s="156"/>
      <c r="AQG17" s="156"/>
      <c r="AQH17" s="156"/>
      <c r="AQI17" s="156"/>
      <c r="AQJ17" s="156"/>
      <c r="AQK17" s="156"/>
      <c r="AQL17" s="156"/>
      <c r="AQM17" s="156"/>
      <c r="AQN17" s="156"/>
      <c r="AQO17" s="156"/>
      <c r="AQP17" s="156"/>
      <c r="AQQ17" s="156"/>
      <c r="AQR17" s="156"/>
      <c r="AQS17" s="156"/>
      <c r="AQT17" s="156"/>
      <c r="AQU17" s="156"/>
      <c r="AQV17" s="156"/>
      <c r="AQW17" s="156"/>
      <c r="AQX17" s="156"/>
      <c r="AQY17" s="156"/>
      <c r="AQZ17" s="156"/>
      <c r="ARA17" s="156"/>
      <c r="ARB17" s="156"/>
      <c r="ARC17" s="156"/>
      <c r="ARD17" s="156"/>
      <c r="ARE17" s="156"/>
      <c r="ARF17" s="156"/>
      <c r="ARG17" s="156"/>
      <c r="ARH17" s="156"/>
      <c r="ARI17" s="156"/>
      <c r="ARJ17" s="156"/>
      <c r="ARK17" s="156"/>
      <c r="ARL17" s="156"/>
      <c r="ARM17" s="156"/>
      <c r="ARN17" s="156"/>
      <c r="ARO17" s="156"/>
      <c r="ARP17" s="156"/>
      <c r="ARQ17" s="156"/>
      <c r="ARR17" s="156"/>
      <c r="ARS17" s="156"/>
      <c r="ART17" s="156"/>
      <c r="ARU17" s="156"/>
      <c r="ARV17" s="156"/>
      <c r="ARW17" s="156"/>
      <c r="ARX17" s="156"/>
      <c r="ARY17" s="156"/>
      <c r="ARZ17" s="156"/>
      <c r="ASA17" s="156"/>
      <c r="ASB17" s="156"/>
      <c r="ASC17" s="156"/>
      <c r="ASD17" s="156"/>
      <c r="ASE17" s="156"/>
      <c r="ASF17" s="156"/>
      <c r="ASG17" s="156"/>
      <c r="ASH17" s="156"/>
      <c r="ASI17" s="156"/>
      <c r="ASJ17" s="156"/>
      <c r="ASK17" s="156"/>
      <c r="ASL17" s="156"/>
      <c r="ASM17" s="156"/>
      <c r="ASN17" s="156"/>
      <c r="ASO17" s="156"/>
      <c r="ASP17" s="156"/>
      <c r="ASQ17" s="156"/>
      <c r="ASR17" s="156"/>
      <c r="ASS17" s="156"/>
      <c r="AST17" s="156"/>
      <c r="ASU17" s="156"/>
      <c r="ASV17" s="156"/>
      <c r="ASW17" s="156"/>
      <c r="ASX17" s="156"/>
      <c r="ASY17" s="156"/>
      <c r="ASZ17" s="156"/>
      <c r="ATA17" s="156"/>
      <c r="ATB17" s="156"/>
      <c r="ATC17" s="156"/>
      <c r="ATD17" s="156"/>
      <c r="ATE17" s="156"/>
      <c r="ATF17" s="156"/>
      <c r="ATG17" s="156"/>
      <c r="ATH17" s="156"/>
      <c r="ATI17" s="156"/>
      <c r="ATJ17" s="156"/>
      <c r="ATK17" s="156"/>
      <c r="ATL17" s="156"/>
      <c r="ATM17" s="156"/>
      <c r="ATN17" s="156"/>
      <c r="ATO17" s="156"/>
      <c r="ATP17" s="156"/>
      <c r="ATQ17" s="156"/>
      <c r="ATR17" s="156"/>
      <c r="ATS17" s="156"/>
      <c r="ATT17" s="156"/>
      <c r="ATU17" s="156"/>
      <c r="ATV17" s="156"/>
      <c r="ATW17" s="156"/>
      <c r="ATX17" s="156"/>
      <c r="ATY17" s="156"/>
      <c r="ATZ17" s="156"/>
      <c r="AUA17" s="156"/>
      <c r="AUB17" s="156"/>
      <c r="AUC17" s="156"/>
      <c r="AUD17" s="156"/>
      <c r="AUE17" s="156"/>
      <c r="AUF17" s="156"/>
      <c r="AUG17" s="156"/>
      <c r="AUH17" s="156"/>
      <c r="AUI17" s="156"/>
      <c r="AUJ17" s="156"/>
      <c r="AUK17" s="156"/>
      <c r="AUL17" s="156"/>
      <c r="AUM17" s="156"/>
      <c r="AUN17" s="156"/>
      <c r="AUO17" s="156"/>
      <c r="AUP17" s="156"/>
      <c r="AUQ17" s="156"/>
      <c r="AUR17" s="156"/>
      <c r="AUS17" s="156"/>
      <c r="AUT17" s="156"/>
      <c r="AUU17" s="156"/>
      <c r="AUV17" s="156"/>
      <c r="AUW17" s="156"/>
      <c r="AUX17" s="156"/>
      <c r="AUY17" s="156"/>
      <c r="AUZ17" s="156"/>
      <c r="AVA17" s="156"/>
      <c r="AVB17" s="156"/>
      <c r="AVC17" s="156"/>
      <c r="AVD17" s="156"/>
      <c r="AVE17" s="156"/>
      <c r="AVF17" s="156"/>
      <c r="AVG17" s="156"/>
      <c r="AVH17" s="156"/>
      <c r="AVI17" s="156"/>
      <c r="AVJ17" s="156"/>
      <c r="AVK17" s="156"/>
      <c r="AVL17" s="156"/>
      <c r="AVM17" s="156"/>
      <c r="AVN17" s="156"/>
      <c r="AVO17" s="156"/>
      <c r="AVP17" s="156"/>
      <c r="AVQ17" s="156"/>
      <c r="AVR17" s="156"/>
      <c r="AVS17" s="156"/>
      <c r="AVT17" s="156"/>
      <c r="AVU17" s="156"/>
      <c r="AVV17" s="156"/>
      <c r="AVW17" s="156"/>
      <c r="AVX17" s="156"/>
      <c r="AVY17" s="156"/>
      <c r="AVZ17" s="156"/>
      <c r="AWA17" s="156"/>
      <c r="AWB17" s="156"/>
      <c r="AWC17" s="156"/>
      <c r="AWD17" s="156"/>
      <c r="AWE17" s="156"/>
      <c r="AWF17" s="156"/>
      <c r="AWG17" s="156"/>
      <c r="AWH17" s="156"/>
      <c r="AWI17" s="156"/>
      <c r="AWJ17" s="156"/>
      <c r="AWK17" s="156"/>
      <c r="AWL17" s="156"/>
      <c r="AWM17" s="156"/>
      <c r="AWN17" s="156"/>
      <c r="AWO17" s="156"/>
      <c r="AWP17" s="156"/>
      <c r="AWQ17" s="156"/>
      <c r="AWR17" s="156"/>
      <c r="AWS17" s="156"/>
      <c r="AWT17" s="156"/>
      <c r="AWU17" s="156"/>
      <c r="AWV17" s="156"/>
      <c r="AWW17" s="156"/>
      <c r="AWX17" s="156"/>
      <c r="AWY17" s="156"/>
      <c r="AWZ17" s="156"/>
      <c r="AXA17" s="156"/>
      <c r="AXB17" s="156"/>
      <c r="AXC17" s="156"/>
      <c r="AXD17" s="156"/>
      <c r="AXE17" s="156"/>
      <c r="AXF17" s="156"/>
      <c r="AXG17" s="156"/>
      <c r="AXH17" s="156"/>
      <c r="AXI17" s="156"/>
      <c r="AXJ17" s="156"/>
      <c r="AXK17" s="156"/>
      <c r="AXL17" s="156"/>
      <c r="AXM17" s="156"/>
      <c r="AXN17" s="156"/>
      <c r="AXO17" s="156"/>
      <c r="AXP17" s="156"/>
      <c r="AXQ17" s="156"/>
      <c r="AXR17" s="156"/>
      <c r="AXS17" s="156"/>
      <c r="AXT17" s="156"/>
      <c r="AXU17" s="156"/>
      <c r="AXV17" s="156"/>
      <c r="AXW17" s="156"/>
      <c r="AXX17" s="156"/>
      <c r="AXY17" s="156"/>
      <c r="AXZ17" s="156"/>
      <c r="AYA17" s="156"/>
      <c r="AYB17" s="156"/>
      <c r="AYC17" s="156"/>
      <c r="AYD17" s="156"/>
      <c r="AYE17" s="156"/>
      <c r="AYF17" s="156"/>
      <c r="AYG17" s="156"/>
      <c r="AYH17" s="156"/>
      <c r="AYI17" s="156"/>
      <c r="AYJ17" s="156"/>
      <c r="AYK17" s="156"/>
      <c r="AYL17" s="156"/>
      <c r="AYM17" s="156"/>
      <c r="AYN17" s="156"/>
      <c r="AYO17" s="156"/>
      <c r="AYP17" s="156"/>
      <c r="AYQ17" s="156"/>
      <c r="AYR17" s="156"/>
      <c r="AYS17" s="156"/>
      <c r="AYT17" s="156"/>
      <c r="AYU17" s="156"/>
      <c r="AYV17" s="156"/>
      <c r="AYW17" s="156"/>
      <c r="AYX17" s="156"/>
      <c r="AYY17" s="156"/>
      <c r="AYZ17" s="156"/>
      <c r="AZA17" s="156"/>
      <c r="AZB17" s="156"/>
      <c r="AZC17" s="156"/>
      <c r="AZD17" s="156"/>
      <c r="AZE17" s="156"/>
      <c r="AZF17" s="156"/>
      <c r="AZG17" s="156"/>
      <c r="AZH17" s="156"/>
      <c r="AZI17" s="156"/>
      <c r="AZJ17" s="156"/>
      <c r="AZK17" s="156"/>
      <c r="AZL17" s="156"/>
      <c r="AZM17" s="156"/>
      <c r="AZN17" s="156"/>
      <c r="AZO17" s="156"/>
      <c r="AZP17" s="156"/>
      <c r="AZQ17" s="156"/>
      <c r="AZR17" s="156"/>
      <c r="AZS17" s="156"/>
      <c r="AZT17" s="156"/>
      <c r="AZU17" s="156"/>
      <c r="AZV17" s="156"/>
      <c r="AZW17" s="156"/>
      <c r="AZX17" s="156"/>
      <c r="AZY17" s="156"/>
      <c r="AZZ17" s="156"/>
      <c r="BAA17" s="156"/>
      <c r="BAB17" s="156"/>
      <c r="BAC17" s="156"/>
      <c r="BAD17" s="156"/>
      <c r="BAE17" s="156"/>
      <c r="BAF17" s="156"/>
      <c r="BAG17" s="156"/>
      <c r="BAH17" s="156"/>
      <c r="BAI17" s="156"/>
      <c r="BAJ17" s="156"/>
      <c r="BAK17" s="156"/>
      <c r="BAL17" s="156"/>
      <c r="BAM17" s="156"/>
      <c r="BAN17" s="156"/>
      <c r="BAO17" s="156"/>
      <c r="BAP17" s="156"/>
      <c r="BAQ17" s="156"/>
      <c r="BAR17" s="156"/>
      <c r="BAS17" s="156"/>
      <c r="BAT17" s="156"/>
      <c r="BAU17" s="156"/>
      <c r="BAV17" s="156"/>
      <c r="BAW17" s="156"/>
      <c r="BAX17" s="156"/>
      <c r="BAY17" s="156"/>
      <c r="BAZ17" s="156"/>
      <c r="BBA17" s="156"/>
      <c r="BBB17" s="156"/>
      <c r="BBC17" s="156"/>
      <c r="BBD17" s="156"/>
      <c r="BBE17" s="156"/>
      <c r="BBF17" s="156"/>
      <c r="BBG17" s="156"/>
      <c r="BBH17" s="156"/>
      <c r="BBI17" s="156"/>
      <c r="BBJ17" s="156"/>
      <c r="BBK17" s="156"/>
      <c r="BBL17" s="156"/>
      <c r="BBM17" s="156"/>
      <c r="BBN17" s="156"/>
      <c r="BBO17" s="156"/>
      <c r="BBP17" s="156"/>
      <c r="BBQ17" s="156"/>
      <c r="BBR17" s="156"/>
      <c r="BBS17" s="156"/>
      <c r="BBT17" s="156"/>
      <c r="BBU17" s="156"/>
      <c r="BBV17" s="156"/>
      <c r="BBW17" s="156"/>
      <c r="BBX17" s="156"/>
      <c r="BBY17" s="156"/>
      <c r="BBZ17" s="156"/>
      <c r="BCA17" s="156"/>
      <c r="BCB17" s="156"/>
      <c r="BCC17" s="156"/>
      <c r="BCD17" s="156"/>
      <c r="BCE17" s="156"/>
      <c r="BCF17" s="156"/>
      <c r="BCG17" s="156"/>
      <c r="BCH17" s="156"/>
      <c r="BCI17" s="156"/>
      <c r="BCJ17" s="156"/>
      <c r="BCK17" s="156"/>
      <c r="BCL17" s="156"/>
      <c r="BCM17" s="156"/>
      <c r="BCN17" s="156"/>
      <c r="BCO17" s="156"/>
      <c r="BCP17" s="156"/>
      <c r="BCQ17" s="156"/>
      <c r="BCR17" s="156"/>
      <c r="BCS17" s="156"/>
      <c r="BCT17" s="156"/>
      <c r="BCU17" s="156"/>
      <c r="BCV17" s="156"/>
      <c r="BCW17" s="156"/>
      <c r="BCX17" s="156"/>
      <c r="BCY17" s="156"/>
      <c r="BCZ17" s="156"/>
      <c r="BDA17" s="156"/>
      <c r="BDB17" s="156"/>
      <c r="BDC17" s="156"/>
      <c r="BDD17" s="156"/>
      <c r="BDE17" s="156"/>
      <c r="BDF17" s="156"/>
      <c r="BDG17" s="156"/>
      <c r="BDH17" s="156"/>
      <c r="BDI17" s="156"/>
      <c r="BDJ17" s="156"/>
      <c r="BDK17" s="156"/>
      <c r="BDL17" s="156"/>
      <c r="BDM17" s="156"/>
      <c r="BDN17" s="156"/>
      <c r="BDO17" s="156"/>
      <c r="BDP17" s="156"/>
      <c r="BDQ17" s="156"/>
      <c r="BDR17" s="156"/>
      <c r="BDS17" s="156"/>
      <c r="BDT17" s="156"/>
      <c r="BDU17" s="156"/>
      <c r="BDV17" s="156"/>
      <c r="BDW17" s="156"/>
      <c r="BDX17" s="156"/>
      <c r="BDY17" s="156"/>
      <c r="BDZ17" s="156"/>
      <c r="BEA17" s="156"/>
      <c r="BEB17" s="156"/>
      <c r="BEC17" s="156"/>
      <c r="BED17" s="156"/>
      <c r="BEE17" s="156"/>
      <c r="BEF17" s="156"/>
      <c r="BEG17" s="156"/>
      <c r="BEH17" s="156"/>
      <c r="BEI17" s="156"/>
      <c r="BEJ17" s="156"/>
      <c r="BEK17" s="156"/>
      <c r="BEL17" s="156"/>
      <c r="BEM17" s="156"/>
      <c r="BEN17" s="156"/>
      <c r="BEO17" s="156"/>
      <c r="BEP17" s="156"/>
      <c r="BEQ17" s="156"/>
      <c r="BER17" s="156"/>
      <c r="BES17" s="156"/>
      <c r="BET17" s="156"/>
      <c r="BEU17" s="156"/>
      <c r="BEV17" s="156"/>
      <c r="BEW17" s="156"/>
      <c r="BEX17" s="156"/>
      <c r="BEY17" s="156"/>
      <c r="BEZ17" s="156"/>
      <c r="BFA17" s="156"/>
      <c r="BFB17" s="156"/>
      <c r="BFC17" s="156"/>
      <c r="BFD17" s="156"/>
      <c r="BFE17" s="156"/>
      <c r="BFF17" s="156"/>
      <c r="BFG17" s="156"/>
      <c r="BFH17" s="156"/>
      <c r="BFI17" s="156"/>
      <c r="BFJ17" s="156"/>
      <c r="BFK17" s="156"/>
      <c r="BFL17" s="156"/>
      <c r="BFM17" s="156"/>
      <c r="BFN17" s="156"/>
      <c r="BFO17" s="156"/>
      <c r="BFP17" s="156"/>
      <c r="BFQ17" s="156"/>
      <c r="BFR17" s="156"/>
      <c r="BFS17" s="156"/>
      <c r="BFT17" s="156"/>
      <c r="BFU17" s="156"/>
      <c r="BFV17" s="156"/>
      <c r="BFW17" s="156"/>
      <c r="BFX17" s="156"/>
      <c r="BFY17" s="156"/>
      <c r="BFZ17" s="156"/>
      <c r="BGA17" s="156"/>
      <c r="BGB17" s="156"/>
      <c r="BGC17" s="156"/>
      <c r="BGD17" s="156"/>
      <c r="BGE17" s="156"/>
      <c r="BGF17" s="156"/>
      <c r="BGG17" s="156"/>
      <c r="BGH17" s="156"/>
      <c r="BGI17" s="156"/>
      <c r="BGJ17" s="156"/>
      <c r="BGK17" s="156"/>
      <c r="BGL17" s="156"/>
      <c r="BGM17" s="156"/>
      <c r="BGN17" s="156"/>
      <c r="BGO17" s="156"/>
      <c r="BGP17" s="156"/>
      <c r="BGQ17" s="156"/>
      <c r="BGR17" s="156"/>
      <c r="BGS17" s="156"/>
      <c r="BGT17" s="156"/>
      <c r="BGU17" s="156"/>
      <c r="BGV17" s="156"/>
      <c r="BGW17" s="156"/>
      <c r="BGX17" s="156"/>
      <c r="BGY17" s="156"/>
      <c r="BGZ17" s="156"/>
      <c r="BHA17" s="156"/>
      <c r="BHB17" s="156"/>
      <c r="BHC17" s="156"/>
      <c r="BHD17" s="156"/>
      <c r="BHE17" s="156"/>
      <c r="BHF17" s="156"/>
      <c r="BHG17" s="156"/>
      <c r="BHH17" s="156"/>
      <c r="BHI17" s="156"/>
      <c r="BHJ17" s="156"/>
      <c r="BHK17" s="156"/>
      <c r="BHL17" s="156"/>
      <c r="BHM17" s="156"/>
      <c r="BHN17" s="156"/>
      <c r="BHO17" s="156"/>
      <c r="BHP17" s="156"/>
      <c r="BHQ17" s="156"/>
      <c r="BHR17" s="156"/>
      <c r="BHS17" s="156"/>
      <c r="BHT17" s="156"/>
      <c r="BHU17" s="156"/>
      <c r="BHV17" s="156"/>
      <c r="BHW17" s="156"/>
      <c r="BHX17" s="156"/>
      <c r="BHY17" s="156"/>
      <c r="BHZ17" s="156"/>
      <c r="BIA17" s="156"/>
      <c r="BIB17" s="156"/>
      <c r="BIC17" s="156"/>
      <c r="BID17" s="156"/>
      <c r="BIE17" s="156"/>
      <c r="BIF17" s="156"/>
      <c r="BIG17" s="156"/>
      <c r="BIH17" s="156"/>
      <c r="BII17" s="156"/>
      <c r="BIJ17" s="156"/>
      <c r="BIK17" s="156"/>
      <c r="BIL17" s="156"/>
      <c r="BIM17" s="156"/>
      <c r="BIN17" s="156"/>
      <c r="BIO17" s="156"/>
      <c r="BIP17" s="156"/>
      <c r="BIQ17" s="156"/>
      <c r="BIR17" s="156"/>
      <c r="BIS17" s="156"/>
      <c r="BIT17" s="156"/>
      <c r="BIU17" s="156"/>
      <c r="BIV17" s="156"/>
      <c r="BIW17" s="156"/>
      <c r="BIX17" s="156"/>
      <c r="BIY17" s="156"/>
      <c r="BIZ17" s="156"/>
      <c r="BJA17" s="156"/>
      <c r="BJB17" s="156"/>
      <c r="BJC17" s="156"/>
      <c r="BJD17" s="156"/>
      <c r="BJE17" s="156"/>
      <c r="BJF17" s="156"/>
      <c r="BJG17" s="156"/>
      <c r="BJH17" s="156"/>
      <c r="BJI17" s="156"/>
      <c r="BJJ17" s="156"/>
      <c r="BJK17" s="156"/>
      <c r="BJL17" s="156"/>
      <c r="BJM17" s="156"/>
      <c r="BJN17" s="156"/>
      <c r="BJO17" s="156"/>
      <c r="BJP17" s="156"/>
      <c r="BJQ17" s="156"/>
      <c r="BJR17" s="156"/>
      <c r="BJS17" s="156"/>
      <c r="BJT17" s="156"/>
      <c r="BJU17" s="156"/>
      <c r="BJV17" s="156"/>
      <c r="BJW17" s="156"/>
      <c r="BJX17" s="156"/>
      <c r="BJY17" s="156"/>
      <c r="BJZ17" s="156"/>
      <c r="BKA17" s="156"/>
      <c r="BKB17" s="156"/>
      <c r="BKC17" s="156"/>
      <c r="BKD17" s="156"/>
      <c r="BKE17" s="156"/>
      <c r="BKF17" s="156"/>
      <c r="BKG17" s="156"/>
      <c r="BKH17" s="156"/>
      <c r="BKI17" s="156"/>
      <c r="BKJ17" s="156"/>
      <c r="BKK17" s="156"/>
      <c r="BKL17" s="156"/>
      <c r="BKM17" s="156"/>
      <c r="BKN17" s="156"/>
      <c r="BKO17" s="156"/>
      <c r="BKP17" s="156"/>
      <c r="BKQ17" s="156"/>
      <c r="BKR17" s="156"/>
      <c r="BKS17" s="156"/>
      <c r="BKT17" s="156"/>
      <c r="BKU17" s="156"/>
      <c r="BKV17" s="156"/>
      <c r="BKW17" s="156"/>
      <c r="BKX17" s="156"/>
      <c r="BKY17" s="156"/>
      <c r="BKZ17" s="156"/>
      <c r="BLA17" s="156"/>
      <c r="BLB17" s="156"/>
      <c r="BLC17" s="156"/>
      <c r="BLD17" s="156"/>
      <c r="BLE17" s="156"/>
      <c r="BLF17" s="156"/>
      <c r="BLG17" s="156"/>
      <c r="BLH17" s="156"/>
      <c r="BLI17" s="156"/>
      <c r="BLJ17" s="156"/>
      <c r="BLK17" s="156"/>
      <c r="BLL17" s="156"/>
      <c r="BLM17" s="156"/>
      <c r="BLN17" s="156"/>
      <c r="BLO17" s="156"/>
      <c r="BLP17" s="156"/>
      <c r="BLQ17" s="156"/>
      <c r="BLR17" s="156"/>
      <c r="BLS17" s="156"/>
      <c r="BLT17" s="156"/>
      <c r="BLU17" s="156"/>
      <c r="BLV17" s="156"/>
      <c r="BLW17" s="156"/>
      <c r="BLX17" s="156"/>
      <c r="BLY17" s="156"/>
      <c r="BLZ17" s="156"/>
      <c r="BMA17" s="156"/>
      <c r="BMB17" s="156"/>
      <c r="BMC17" s="156"/>
      <c r="BMD17" s="156"/>
      <c r="BME17" s="156"/>
      <c r="BMF17" s="156"/>
      <c r="BMG17" s="156"/>
      <c r="BMH17" s="156"/>
      <c r="BMI17" s="156"/>
      <c r="BMJ17" s="156"/>
      <c r="BMK17" s="156"/>
      <c r="BML17" s="156"/>
      <c r="BMM17" s="156"/>
      <c r="BMN17" s="156"/>
      <c r="BMO17" s="156"/>
      <c r="BMP17" s="156"/>
      <c r="BMQ17" s="156"/>
      <c r="BMR17" s="156"/>
      <c r="BMS17" s="156"/>
      <c r="BMT17" s="156"/>
      <c r="BMU17" s="156"/>
      <c r="BMV17" s="156"/>
      <c r="BMW17" s="156"/>
      <c r="BMX17" s="156"/>
      <c r="BMY17" s="156"/>
      <c r="BMZ17" s="156"/>
      <c r="BNA17" s="156"/>
      <c r="BNB17" s="156"/>
      <c r="BNC17" s="156"/>
      <c r="BND17" s="156"/>
      <c r="BNE17" s="156"/>
      <c r="BNF17" s="156"/>
      <c r="BNG17" s="156"/>
      <c r="BNH17" s="156"/>
      <c r="BNI17" s="156"/>
      <c r="BNJ17" s="156"/>
      <c r="BNK17" s="156"/>
      <c r="BNL17" s="156"/>
      <c r="BNM17" s="156"/>
      <c r="BNN17" s="156"/>
      <c r="BNO17" s="156"/>
      <c r="BNP17" s="156"/>
      <c r="BNQ17" s="156"/>
      <c r="BNR17" s="156"/>
      <c r="BNS17" s="156"/>
      <c r="BNT17" s="156"/>
      <c r="BNU17" s="156"/>
      <c r="BNV17" s="156"/>
      <c r="BNW17" s="156"/>
      <c r="BNX17" s="156"/>
      <c r="BNY17" s="156"/>
      <c r="BNZ17" s="156"/>
      <c r="BOA17" s="156"/>
      <c r="BOB17" s="156"/>
      <c r="BOC17" s="156"/>
      <c r="BOD17" s="156"/>
      <c r="BOE17" s="156"/>
      <c r="BOF17" s="156"/>
      <c r="BOG17" s="156"/>
      <c r="BOH17" s="156"/>
      <c r="BOI17" s="156"/>
      <c r="BOJ17" s="156"/>
      <c r="BOK17" s="156"/>
      <c r="BOL17" s="156"/>
      <c r="BOM17" s="156"/>
      <c r="BON17" s="156"/>
      <c r="BOO17" s="156"/>
      <c r="BOP17" s="156"/>
      <c r="BOQ17" s="156"/>
      <c r="BOR17" s="156"/>
      <c r="BOS17" s="156"/>
      <c r="BOT17" s="156"/>
      <c r="BOU17" s="156"/>
      <c r="BOV17" s="156"/>
      <c r="BOW17" s="156"/>
      <c r="BOX17" s="156"/>
      <c r="BOY17" s="156"/>
      <c r="BOZ17" s="156"/>
      <c r="BPA17" s="156"/>
      <c r="BPB17" s="156"/>
      <c r="BPC17" s="156"/>
      <c r="BPD17" s="156"/>
      <c r="BPE17" s="156"/>
      <c r="BPF17" s="156"/>
      <c r="BPG17" s="156"/>
      <c r="BPH17" s="156"/>
      <c r="BPI17" s="156"/>
      <c r="BPJ17" s="156"/>
      <c r="BPK17" s="156"/>
      <c r="BPL17" s="156"/>
      <c r="BPM17" s="156"/>
      <c r="BPN17" s="156"/>
      <c r="BPO17" s="156"/>
      <c r="BPP17" s="156"/>
      <c r="BPQ17" s="156"/>
      <c r="BPR17" s="156"/>
      <c r="BPS17" s="156"/>
      <c r="BPT17" s="156"/>
      <c r="BPU17" s="156"/>
      <c r="BPV17" s="156"/>
      <c r="BPW17" s="156"/>
      <c r="BPX17" s="156"/>
      <c r="BPY17" s="156"/>
      <c r="BPZ17" s="156"/>
      <c r="BQA17" s="156"/>
      <c r="BQB17" s="156"/>
      <c r="BQC17" s="156"/>
      <c r="BQD17" s="156"/>
      <c r="BQE17" s="156"/>
      <c r="BQF17" s="156"/>
      <c r="BQG17" s="156"/>
      <c r="BQH17" s="156"/>
      <c r="BQI17" s="156"/>
      <c r="BQJ17" s="156"/>
      <c r="BQK17" s="156"/>
      <c r="BQL17" s="156"/>
      <c r="BQM17" s="156"/>
      <c r="BQN17" s="156"/>
      <c r="BQO17" s="156"/>
      <c r="BQP17" s="156"/>
      <c r="BQQ17" s="156"/>
      <c r="BQR17" s="156"/>
      <c r="BQS17" s="156"/>
      <c r="BQT17" s="156"/>
      <c r="BQU17" s="156"/>
      <c r="BQV17" s="156"/>
      <c r="BQW17" s="156"/>
      <c r="BQX17" s="156"/>
      <c r="BQY17" s="156"/>
      <c r="BQZ17" s="156"/>
      <c r="BRA17" s="156"/>
      <c r="BRB17" s="156"/>
      <c r="BRC17" s="156"/>
      <c r="BRD17" s="156"/>
      <c r="BRE17" s="156"/>
      <c r="BRF17" s="156"/>
      <c r="BRG17" s="156"/>
      <c r="BRH17" s="156"/>
      <c r="BRI17" s="156"/>
      <c r="BRJ17" s="156"/>
      <c r="BRK17" s="156"/>
      <c r="BRL17" s="156"/>
      <c r="BRM17" s="156"/>
      <c r="BRN17" s="156"/>
      <c r="BRO17" s="156"/>
      <c r="BRP17" s="156"/>
      <c r="BRQ17" s="156"/>
      <c r="BRR17" s="156"/>
      <c r="BRS17" s="156"/>
      <c r="BRT17" s="156"/>
      <c r="BRU17" s="156"/>
      <c r="BRV17" s="156"/>
      <c r="BRW17" s="156"/>
      <c r="BRX17" s="156"/>
      <c r="BRY17" s="156"/>
      <c r="BRZ17" s="156"/>
      <c r="BSA17" s="156"/>
      <c r="BSB17" s="156"/>
      <c r="BSC17" s="156"/>
      <c r="BSD17" s="156"/>
      <c r="BSE17" s="156"/>
      <c r="BSF17" s="156"/>
      <c r="BSG17" s="156"/>
      <c r="BSH17" s="156"/>
      <c r="BSI17" s="156"/>
      <c r="BSJ17" s="156"/>
      <c r="BSK17" s="156"/>
      <c r="BSL17" s="156"/>
      <c r="BSM17" s="156"/>
      <c r="BSN17" s="156"/>
      <c r="BSO17" s="156"/>
      <c r="BSP17" s="156"/>
      <c r="BSQ17" s="156"/>
      <c r="BSR17" s="156"/>
      <c r="BSS17" s="156"/>
      <c r="BST17" s="156"/>
      <c r="BSU17" s="156"/>
      <c r="BSV17" s="156"/>
      <c r="BSW17" s="156"/>
      <c r="BSX17" s="156"/>
      <c r="BSY17" s="156"/>
      <c r="BSZ17" s="156"/>
      <c r="BTA17" s="156"/>
      <c r="BTB17" s="156"/>
      <c r="BTC17" s="156"/>
      <c r="BTD17" s="156"/>
      <c r="BTE17" s="156"/>
      <c r="BTF17" s="156"/>
      <c r="BTG17" s="156"/>
      <c r="BTH17" s="156"/>
      <c r="BTI17" s="156"/>
      <c r="BTJ17" s="156"/>
      <c r="BTK17" s="156"/>
      <c r="BTL17" s="156"/>
      <c r="BTM17" s="156"/>
      <c r="BTN17" s="156"/>
      <c r="BTO17" s="156"/>
      <c r="BTP17" s="156"/>
      <c r="BTQ17" s="156"/>
      <c r="BTR17" s="156"/>
      <c r="BTS17" s="156"/>
      <c r="BTT17" s="156"/>
      <c r="BTU17" s="156"/>
      <c r="BTV17" s="156"/>
      <c r="BTW17" s="156"/>
      <c r="BTX17" s="156"/>
      <c r="BTY17" s="156"/>
      <c r="BTZ17" s="156"/>
      <c r="BUA17" s="156"/>
      <c r="BUB17" s="156"/>
      <c r="BUC17" s="156"/>
      <c r="BUD17" s="156"/>
      <c r="BUE17" s="156"/>
      <c r="BUF17" s="156"/>
      <c r="BUG17" s="156"/>
      <c r="BUH17" s="156"/>
      <c r="BUI17" s="156"/>
      <c r="BUJ17" s="156"/>
      <c r="BUK17" s="156"/>
      <c r="BUL17" s="156"/>
      <c r="BUM17" s="156"/>
      <c r="BUN17" s="156"/>
      <c r="BUO17" s="156"/>
      <c r="BUP17" s="156"/>
      <c r="BUQ17" s="156"/>
      <c r="BUR17" s="156"/>
      <c r="BUS17" s="156"/>
      <c r="BUT17" s="156"/>
      <c r="BUU17" s="156"/>
      <c r="BUV17" s="156"/>
      <c r="BUW17" s="156"/>
      <c r="BUX17" s="156"/>
      <c r="BUY17" s="156"/>
      <c r="BUZ17" s="156"/>
      <c r="BVA17" s="156"/>
      <c r="BVB17" s="156"/>
      <c r="BVC17" s="156"/>
      <c r="BVD17" s="156"/>
      <c r="BVE17" s="156"/>
      <c r="BVF17" s="156"/>
      <c r="BVG17" s="156"/>
      <c r="BVH17" s="156"/>
      <c r="BVI17" s="156"/>
      <c r="BVJ17" s="156"/>
      <c r="BVK17" s="156"/>
      <c r="BVL17" s="156"/>
      <c r="BVM17" s="156"/>
      <c r="BVN17" s="156"/>
      <c r="BVO17" s="156"/>
      <c r="BVP17" s="156"/>
      <c r="BVQ17" s="156"/>
      <c r="BVR17" s="156"/>
      <c r="BVS17" s="156"/>
      <c r="BVT17" s="156"/>
      <c r="BVU17" s="156"/>
      <c r="BVV17" s="156"/>
      <c r="BVW17" s="156"/>
      <c r="BVX17" s="156"/>
      <c r="BVY17" s="156"/>
      <c r="BVZ17" s="156"/>
      <c r="BWA17" s="156"/>
      <c r="BWB17" s="156"/>
      <c r="BWC17" s="156"/>
      <c r="BWD17" s="156"/>
      <c r="BWE17" s="156"/>
      <c r="BWF17" s="156"/>
      <c r="BWG17" s="156"/>
      <c r="BWH17" s="156"/>
      <c r="BWI17" s="156"/>
      <c r="BWJ17" s="156"/>
      <c r="BWK17" s="156"/>
      <c r="BWL17" s="156"/>
      <c r="BWM17" s="156"/>
      <c r="BWN17" s="156"/>
      <c r="BWO17" s="156"/>
      <c r="BWP17" s="156"/>
      <c r="BWQ17" s="156"/>
      <c r="BWR17" s="156"/>
      <c r="BWS17" s="156"/>
      <c r="BWT17" s="156"/>
      <c r="BWU17" s="156"/>
      <c r="BWV17" s="156"/>
      <c r="BWW17" s="156"/>
      <c r="BWX17" s="156"/>
      <c r="BWY17" s="156"/>
      <c r="BWZ17" s="156"/>
      <c r="BXA17" s="156"/>
      <c r="BXB17" s="156"/>
      <c r="BXC17" s="156"/>
      <c r="BXD17" s="156"/>
      <c r="BXE17" s="156"/>
      <c r="BXF17" s="156"/>
      <c r="BXG17" s="156"/>
      <c r="BXH17" s="156"/>
      <c r="BXI17" s="156"/>
      <c r="BXJ17" s="156"/>
      <c r="BXK17" s="156"/>
      <c r="BXL17" s="156"/>
      <c r="BXM17" s="156"/>
      <c r="BXN17" s="156"/>
      <c r="BXO17" s="156"/>
      <c r="BXP17" s="156"/>
      <c r="BXQ17" s="156"/>
      <c r="BXR17" s="156"/>
      <c r="BXS17" s="156"/>
      <c r="BXT17" s="156"/>
      <c r="BXU17" s="156"/>
      <c r="BXV17" s="156"/>
      <c r="BXW17" s="156"/>
      <c r="BXX17" s="156"/>
      <c r="BXY17" s="156"/>
      <c r="BXZ17" s="156"/>
      <c r="BYA17" s="156"/>
      <c r="BYB17" s="156"/>
      <c r="BYC17" s="156"/>
      <c r="BYD17" s="156"/>
      <c r="BYE17" s="156"/>
      <c r="BYF17" s="156"/>
      <c r="BYG17" s="156"/>
      <c r="BYH17" s="156"/>
      <c r="BYI17" s="156"/>
      <c r="BYJ17" s="156"/>
      <c r="BYK17" s="156"/>
      <c r="BYL17" s="156"/>
      <c r="BYM17" s="156"/>
      <c r="BYN17" s="156"/>
      <c r="BYO17" s="156"/>
      <c r="BYP17" s="156"/>
      <c r="BYQ17" s="156"/>
      <c r="BYR17" s="156"/>
      <c r="BYS17" s="156"/>
      <c r="BYT17" s="156"/>
      <c r="BYU17" s="156"/>
      <c r="BYV17" s="156"/>
      <c r="BYW17" s="156"/>
      <c r="BYX17" s="156"/>
      <c r="BYY17" s="156"/>
      <c r="BYZ17" s="156"/>
      <c r="BZA17" s="156"/>
      <c r="BZB17" s="156"/>
      <c r="BZC17" s="156"/>
      <c r="BZD17" s="156"/>
      <c r="BZE17" s="156"/>
      <c r="BZF17" s="156"/>
      <c r="BZG17" s="156"/>
      <c r="BZH17" s="156"/>
      <c r="BZI17" s="156"/>
      <c r="BZJ17" s="156"/>
      <c r="BZK17" s="156"/>
      <c r="BZL17" s="156"/>
      <c r="BZM17" s="156"/>
      <c r="BZN17" s="156"/>
      <c r="BZO17" s="156"/>
      <c r="BZP17" s="156"/>
      <c r="BZQ17" s="156"/>
      <c r="BZR17" s="156"/>
      <c r="BZS17" s="156"/>
      <c r="BZT17" s="156"/>
      <c r="BZU17" s="156"/>
      <c r="BZV17" s="156"/>
      <c r="BZW17" s="156"/>
      <c r="BZX17" s="156"/>
      <c r="BZY17" s="156"/>
      <c r="BZZ17" s="156"/>
      <c r="CAA17" s="156"/>
      <c r="CAB17" s="156"/>
      <c r="CAC17" s="156"/>
      <c r="CAD17" s="156"/>
      <c r="CAE17" s="156"/>
      <c r="CAF17" s="156"/>
      <c r="CAG17" s="156"/>
      <c r="CAH17" s="156"/>
      <c r="CAI17" s="156"/>
      <c r="CAJ17" s="156"/>
      <c r="CAK17" s="156"/>
      <c r="CAL17" s="156"/>
      <c r="CAM17" s="156"/>
      <c r="CAN17" s="156"/>
      <c r="CAO17" s="156"/>
      <c r="CAP17" s="156"/>
      <c r="CAQ17" s="156"/>
      <c r="CAR17" s="156"/>
      <c r="CAS17" s="156"/>
      <c r="CAT17" s="156"/>
      <c r="CAU17" s="156"/>
      <c r="CAV17" s="156"/>
      <c r="CAW17" s="156"/>
      <c r="CAX17" s="156"/>
      <c r="CAY17" s="156"/>
      <c r="CAZ17" s="156"/>
      <c r="CBA17" s="156"/>
      <c r="CBB17" s="156"/>
      <c r="CBC17" s="156"/>
      <c r="CBD17" s="156"/>
      <c r="CBE17" s="156"/>
      <c r="CBF17" s="156"/>
      <c r="CBG17" s="156"/>
      <c r="CBH17" s="156"/>
      <c r="CBI17" s="156"/>
      <c r="CBJ17" s="156"/>
      <c r="CBK17" s="156"/>
      <c r="CBL17" s="156"/>
      <c r="CBM17" s="156"/>
      <c r="CBN17" s="156"/>
      <c r="CBO17" s="156"/>
      <c r="CBP17" s="156"/>
      <c r="CBQ17" s="156"/>
      <c r="CBR17" s="156"/>
      <c r="CBS17" s="156"/>
      <c r="CBT17" s="156"/>
      <c r="CBU17" s="156"/>
      <c r="CBV17" s="156"/>
      <c r="CBW17" s="156"/>
      <c r="CBX17" s="156"/>
      <c r="CBY17" s="156"/>
      <c r="CBZ17" s="156"/>
      <c r="CCA17" s="156"/>
      <c r="CCB17" s="156"/>
      <c r="CCC17" s="156"/>
      <c r="CCD17" s="156"/>
      <c r="CCE17" s="156"/>
      <c r="CCF17" s="156"/>
      <c r="CCG17" s="156"/>
      <c r="CCH17" s="156"/>
      <c r="CCI17" s="156"/>
      <c r="CCJ17" s="156"/>
      <c r="CCK17" s="156"/>
      <c r="CCL17" s="156"/>
      <c r="CCM17" s="156"/>
      <c r="CCN17" s="156"/>
      <c r="CCO17" s="156"/>
      <c r="CCP17" s="156"/>
      <c r="CCQ17" s="156"/>
      <c r="CCR17" s="156"/>
      <c r="CCS17" s="156"/>
      <c r="CCT17" s="156"/>
      <c r="CCU17" s="156"/>
      <c r="CCV17" s="156"/>
      <c r="CCW17" s="156"/>
      <c r="CCX17" s="156"/>
      <c r="CCY17" s="156"/>
      <c r="CCZ17" s="156"/>
      <c r="CDA17" s="156"/>
      <c r="CDB17" s="156"/>
      <c r="CDC17" s="156"/>
      <c r="CDD17" s="156"/>
      <c r="CDE17" s="156"/>
      <c r="CDF17" s="156"/>
      <c r="CDG17" s="156"/>
      <c r="CDH17" s="156"/>
      <c r="CDI17" s="156"/>
      <c r="CDJ17" s="156"/>
      <c r="CDK17" s="156"/>
      <c r="CDL17" s="156"/>
      <c r="CDM17" s="156"/>
      <c r="CDN17" s="156"/>
      <c r="CDO17" s="156"/>
      <c r="CDP17" s="156"/>
      <c r="CDQ17" s="156"/>
      <c r="CDR17" s="156"/>
      <c r="CDS17" s="156"/>
      <c r="CDT17" s="156"/>
      <c r="CDU17" s="156"/>
      <c r="CDV17" s="156"/>
      <c r="CDW17" s="156"/>
      <c r="CDX17" s="156"/>
      <c r="CDY17" s="156"/>
      <c r="CDZ17" s="156"/>
      <c r="CEA17" s="156"/>
      <c r="CEB17" s="156"/>
      <c r="CEC17" s="156"/>
      <c r="CED17" s="156"/>
      <c r="CEE17" s="156"/>
      <c r="CEF17" s="156"/>
      <c r="CEG17" s="156"/>
      <c r="CEH17" s="156"/>
      <c r="CEI17" s="156"/>
      <c r="CEJ17" s="156"/>
      <c r="CEK17" s="156"/>
      <c r="CEL17" s="156"/>
      <c r="CEM17" s="156"/>
      <c r="CEN17" s="156"/>
      <c r="CEO17" s="156"/>
      <c r="CEP17" s="156"/>
      <c r="CEQ17" s="156"/>
      <c r="CER17" s="156"/>
      <c r="CES17" s="156"/>
      <c r="CET17" s="156"/>
      <c r="CEU17" s="156"/>
      <c r="CEV17" s="156"/>
      <c r="CEW17" s="156"/>
      <c r="CEX17" s="156"/>
      <c r="CEY17" s="156"/>
      <c r="CEZ17" s="156"/>
      <c r="CFA17" s="156"/>
      <c r="CFB17" s="156"/>
      <c r="CFC17" s="156"/>
      <c r="CFD17" s="156"/>
      <c r="CFE17" s="156"/>
      <c r="CFF17" s="156"/>
      <c r="CFG17" s="156"/>
      <c r="CFH17" s="156"/>
      <c r="CFI17" s="156"/>
      <c r="CFJ17" s="156"/>
      <c r="CFK17" s="156"/>
      <c r="CFL17" s="156"/>
      <c r="CFM17" s="156"/>
      <c r="CFN17" s="156"/>
      <c r="CFO17" s="156"/>
      <c r="CFP17" s="156"/>
      <c r="CFQ17" s="156"/>
      <c r="CFR17" s="156"/>
      <c r="CFS17" s="156"/>
      <c r="CFT17" s="156"/>
      <c r="CFU17" s="156"/>
      <c r="CFV17" s="156"/>
      <c r="CFW17" s="156"/>
      <c r="CFX17" s="156"/>
      <c r="CFY17" s="156"/>
      <c r="CFZ17" s="156"/>
      <c r="CGA17" s="156"/>
      <c r="CGB17" s="156"/>
      <c r="CGC17" s="156"/>
      <c r="CGD17" s="156"/>
      <c r="CGE17" s="156"/>
      <c r="CGF17" s="156"/>
      <c r="CGG17" s="156"/>
      <c r="CGH17" s="156"/>
      <c r="CGI17" s="156"/>
      <c r="CGJ17" s="156"/>
      <c r="CGK17" s="156"/>
      <c r="CGL17" s="156"/>
      <c r="CGM17" s="156"/>
      <c r="CGN17" s="156"/>
      <c r="CGO17" s="156"/>
      <c r="CGP17" s="156"/>
      <c r="CGQ17" s="156"/>
      <c r="CGR17" s="156"/>
      <c r="CGS17" s="156"/>
      <c r="CGT17" s="156"/>
      <c r="CGU17" s="156"/>
      <c r="CGV17" s="156"/>
      <c r="CGW17" s="156"/>
      <c r="CGX17" s="156"/>
      <c r="CGY17" s="156"/>
      <c r="CGZ17" s="156"/>
      <c r="CHA17" s="156"/>
      <c r="CHB17" s="156"/>
      <c r="CHC17" s="156"/>
      <c r="CHD17" s="156"/>
      <c r="CHE17" s="156"/>
      <c r="CHF17" s="156"/>
      <c r="CHG17" s="156"/>
      <c r="CHH17" s="156"/>
      <c r="CHI17" s="156"/>
      <c r="CHJ17" s="156"/>
      <c r="CHK17" s="156"/>
      <c r="CHL17" s="156"/>
      <c r="CHM17" s="156"/>
      <c r="CHN17" s="156"/>
      <c r="CHO17" s="156"/>
      <c r="CHP17" s="156"/>
      <c r="CHQ17" s="156"/>
      <c r="CHR17" s="156"/>
      <c r="CHS17" s="156"/>
      <c r="CHT17" s="156"/>
      <c r="CHU17" s="156"/>
      <c r="CHV17" s="156"/>
      <c r="CHW17" s="156"/>
      <c r="CHX17" s="156"/>
      <c r="CHY17" s="156"/>
      <c r="CHZ17" s="156"/>
      <c r="CIA17" s="156"/>
      <c r="CIB17" s="156"/>
      <c r="CIC17" s="156"/>
      <c r="CID17" s="156"/>
      <c r="CIE17" s="156"/>
      <c r="CIF17" s="156"/>
      <c r="CIG17" s="156"/>
      <c r="CIH17" s="156"/>
      <c r="CII17" s="156"/>
      <c r="CIJ17" s="156"/>
      <c r="CIK17" s="156"/>
      <c r="CIL17" s="156"/>
      <c r="CIM17" s="156"/>
      <c r="CIN17" s="156"/>
      <c r="CIO17" s="156"/>
      <c r="CIP17" s="156"/>
      <c r="CIQ17" s="156"/>
      <c r="CIR17" s="156"/>
      <c r="CIS17" s="156"/>
      <c r="CIT17" s="156"/>
      <c r="CIU17" s="156"/>
      <c r="CIV17" s="156"/>
      <c r="CIW17" s="156"/>
      <c r="CIX17" s="156"/>
      <c r="CIY17" s="156"/>
      <c r="CIZ17" s="156"/>
      <c r="CJA17" s="156"/>
      <c r="CJB17" s="156"/>
      <c r="CJC17" s="156"/>
      <c r="CJD17" s="156"/>
      <c r="CJE17" s="156"/>
      <c r="CJF17" s="156"/>
      <c r="CJG17" s="156"/>
      <c r="CJH17" s="156"/>
      <c r="CJI17" s="156"/>
      <c r="CJJ17" s="156"/>
      <c r="CJK17" s="156"/>
      <c r="CJL17" s="156"/>
      <c r="CJM17" s="156"/>
      <c r="CJN17" s="156"/>
      <c r="CJO17" s="156"/>
      <c r="CJP17" s="156"/>
      <c r="CJQ17" s="156"/>
      <c r="CJR17" s="156"/>
      <c r="CJS17" s="156"/>
      <c r="CJT17" s="156"/>
      <c r="CJU17" s="156"/>
      <c r="CJV17" s="156"/>
      <c r="CJW17" s="156"/>
      <c r="CJX17" s="156"/>
      <c r="CJY17" s="156"/>
      <c r="CJZ17" s="156"/>
      <c r="CKA17" s="156"/>
      <c r="CKB17" s="156"/>
      <c r="CKC17" s="156"/>
      <c r="CKD17" s="156"/>
      <c r="CKE17" s="156"/>
      <c r="CKF17" s="156"/>
      <c r="CKG17" s="156"/>
      <c r="CKH17" s="156"/>
      <c r="CKI17" s="156"/>
      <c r="CKJ17" s="156"/>
      <c r="CKK17" s="156"/>
      <c r="CKL17" s="156"/>
      <c r="CKM17" s="156"/>
      <c r="CKN17" s="156"/>
      <c r="CKO17" s="156"/>
      <c r="CKP17" s="156"/>
      <c r="CKQ17" s="156"/>
      <c r="CKR17" s="156"/>
      <c r="CKS17" s="156"/>
      <c r="CKT17" s="156"/>
      <c r="CKU17" s="156"/>
      <c r="CKV17" s="156"/>
      <c r="CKW17" s="156"/>
      <c r="CKX17" s="156"/>
      <c r="CKY17" s="156"/>
      <c r="CKZ17" s="156"/>
      <c r="CLA17" s="156"/>
      <c r="CLB17" s="156"/>
      <c r="CLC17" s="156"/>
      <c r="CLD17" s="156"/>
      <c r="CLE17" s="156"/>
      <c r="CLF17" s="156"/>
      <c r="CLG17" s="156"/>
      <c r="CLH17" s="156"/>
      <c r="CLI17" s="156"/>
      <c r="CLJ17" s="156"/>
      <c r="CLK17" s="156"/>
      <c r="CLL17" s="156"/>
      <c r="CLM17" s="156"/>
      <c r="CLN17" s="156"/>
      <c r="CLO17" s="156"/>
      <c r="CLP17" s="156"/>
      <c r="CLQ17" s="156"/>
      <c r="CLR17" s="156"/>
      <c r="CLS17" s="156"/>
      <c r="CLT17" s="156"/>
      <c r="CLU17" s="156"/>
      <c r="CLV17" s="156"/>
      <c r="CLW17" s="156"/>
      <c r="CLX17" s="156"/>
      <c r="CLY17" s="156"/>
      <c r="CLZ17" s="156"/>
      <c r="CMA17" s="156"/>
      <c r="CMB17" s="156"/>
      <c r="CMC17" s="156"/>
      <c r="CMD17" s="156"/>
      <c r="CME17" s="156"/>
      <c r="CMF17" s="156"/>
      <c r="CMG17" s="156"/>
      <c r="CMH17" s="156"/>
      <c r="CMI17" s="156"/>
      <c r="CMJ17" s="156"/>
      <c r="CMK17" s="156"/>
      <c r="CML17" s="156"/>
      <c r="CMM17" s="156"/>
      <c r="CMN17" s="156"/>
      <c r="CMO17" s="156"/>
      <c r="CMP17" s="156"/>
      <c r="CMQ17" s="156"/>
      <c r="CMR17" s="156"/>
      <c r="CMS17" s="156"/>
      <c r="CMT17" s="156"/>
      <c r="CMU17" s="156"/>
      <c r="CMV17" s="156"/>
      <c r="CMW17" s="156"/>
      <c r="CMX17" s="156"/>
      <c r="CMY17" s="156"/>
      <c r="CMZ17" s="156"/>
      <c r="CNA17" s="156"/>
      <c r="CNB17" s="156"/>
      <c r="CNC17" s="156"/>
      <c r="CND17" s="156"/>
      <c r="CNE17" s="156"/>
      <c r="CNF17" s="156"/>
      <c r="CNG17" s="156"/>
      <c r="CNH17" s="156"/>
      <c r="CNI17" s="156"/>
      <c r="CNJ17" s="156"/>
      <c r="CNK17" s="156"/>
      <c r="CNL17" s="156"/>
      <c r="CNM17" s="156"/>
      <c r="CNN17" s="156"/>
      <c r="CNO17" s="156"/>
      <c r="CNP17" s="156"/>
      <c r="CNQ17" s="156"/>
      <c r="CNR17" s="156"/>
      <c r="CNS17" s="156"/>
      <c r="CNT17" s="156"/>
      <c r="CNU17" s="156"/>
      <c r="CNV17" s="156"/>
      <c r="CNW17" s="156"/>
      <c r="CNX17" s="156"/>
      <c r="CNY17" s="156"/>
      <c r="CNZ17" s="156"/>
      <c r="COA17" s="156"/>
      <c r="COB17" s="156"/>
      <c r="COC17" s="156"/>
      <c r="COD17" s="156"/>
      <c r="COE17" s="156"/>
      <c r="COF17" s="156"/>
      <c r="COG17" s="156"/>
      <c r="COH17" s="156"/>
      <c r="COI17" s="156"/>
      <c r="COJ17" s="156"/>
      <c r="COK17" s="156"/>
      <c r="COL17" s="156"/>
      <c r="COM17" s="156"/>
      <c r="CON17" s="156"/>
      <c r="COO17" s="156"/>
      <c r="COP17" s="156"/>
      <c r="COQ17" s="156"/>
      <c r="COR17" s="156"/>
      <c r="COS17" s="156"/>
      <c r="COT17" s="156"/>
      <c r="COU17" s="156"/>
      <c r="COV17" s="156"/>
      <c r="COW17" s="156"/>
      <c r="COX17" s="156"/>
      <c r="COY17" s="156"/>
      <c r="COZ17" s="156"/>
      <c r="CPA17" s="156"/>
      <c r="CPB17" s="156"/>
      <c r="CPC17" s="156"/>
      <c r="CPD17" s="156"/>
      <c r="CPE17" s="156"/>
      <c r="CPF17" s="156"/>
      <c r="CPG17" s="156"/>
      <c r="CPH17" s="156"/>
      <c r="CPI17" s="156"/>
      <c r="CPJ17" s="156"/>
      <c r="CPK17" s="156"/>
      <c r="CPL17" s="156"/>
      <c r="CPM17" s="156"/>
      <c r="CPN17" s="156"/>
      <c r="CPO17" s="156"/>
      <c r="CPP17" s="156"/>
      <c r="CPQ17" s="156"/>
      <c r="CPR17" s="156"/>
      <c r="CPS17" s="156"/>
      <c r="CPT17" s="156"/>
      <c r="CPU17" s="156"/>
      <c r="CPV17" s="156"/>
      <c r="CPW17" s="156"/>
      <c r="CPX17" s="156"/>
      <c r="CPY17" s="156"/>
      <c r="CPZ17" s="156"/>
      <c r="CQA17" s="156"/>
      <c r="CQB17" s="156"/>
      <c r="CQC17" s="156"/>
      <c r="CQD17" s="156"/>
      <c r="CQE17" s="156"/>
      <c r="CQF17" s="156"/>
      <c r="CQG17" s="156"/>
      <c r="CQH17" s="156"/>
      <c r="CQI17" s="156"/>
      <c r="CQJ17" s="156"/>
      <c r="CQK17" s="156"/>
      <c r="CQL17" s="156"/>
      <c r="CQM17" s="156"/>
      <c r="CQN17" s="156"/>
      <c r="CQO17" s="156"/>
      <c r="CQP17" s="156"/>
      <c r="CQQ17" s="156"/>
      <c r="CQR17" s="156"/>
      <c r="CQS17" s="156"/>
      <c r="CQT17" s="156"/>
      <c r="CQU17" s="156"/>
      <c r="CQV17" s="156"/>
      <c r="CQW17" s="156"/>
      <c r="CQX17" s="156"/>
      <c r="CQY17" s="156"/>
      <c r="CQZ17" s="156"/>
      <c r="CRA17" s="156"/>
      <c r="CRB17" s="156"/>
      <c r="CRC17" s="156"/>
      <c r="CRD17" s="156"/>
      <c r="CRE17" s="156"/>
      <c r="CRF17" s="156"/>
      <c r="CRG17" s="156"/>
      <c r="CRH17" s="156"/>
      <c r="CRI17" s="156"/>
      <c r="CRJ17" s="156"/>
      <c r="CRK17" s="156"/>
      <c r="CRL17" s="156"/>
      <c r="CRM17" s="156"/>
      <c r="CRN17" s="156"/>
      <c r="CRO17" s="156"/>
      <c r="CRP17" s="156"/>
      <c r="CRQ17" s="156"/>
      <c r="CRR17" s="156"/>
      <c r="CRS17" s="156"/>
      <c r="CRT17" s="156"/>
      <c r="CRU17" s="156"/>
      <c r="CRV17" s="156"/>
      <c r="CRW17" s="156"/>
      <c r="CRX17" s="156"/>
      <c r="CRY17" s="156"/>
      <c r="CRZ17" s="156"/>
      <c r="CSA17" s="156"/>
      <c r="CSB17" s="156"/>
      <c r="CSC17" s="156"/>
      <c r="CSD17" s="156"/>
      <c r="CSE17" s="156"/>
      <c r="CSF17" s="156"/>
      <c r="CSG17" s="156"/>
      <c r="CSH17" s="156"/>
      <c r="CSI17" s="156"/>
      <c r="CSJ17" s="156"/>
      <c r="CSK17" s="156"/>
      <c r="CSL17" s="156"/>
      <c r="CSM17" s="156"/>
      <c r="CSN17" s="156"/>
      <c r="CSO17" s="156"/>
      <c r="CSP17" s="156"/>
      <c r="CSQ17" s="156"/>
      <c r="CSR17" s="156"/>
      <c r="CSS17" s="156"/>
      <c r="CST17" s="156"/>
      <c r="CSU17" s="156"/>
      <c r="CSV17" s="156"/>
      <c r="CSW17" s="156"/>
      <c r="CSX17" s="156"/>
      <c r="CSY17" s="156"/>
      <c r="CSZ17" s="156"/>
      <c r="CTA17" s="156"/>
      <c r="CTB17" s="156"/>
      <c r="CTC17" s="156"/>
      <c r="CTD17" s="156"/>
      <c r="CTE17" s="156"/>
      <c r="CTF17" s="156"/>
      <c r="CTG17" s="156"/>
      <c r="CTH17" s="156"/>
      <c r="CTI17" s="156"/>
      <c r="CTJ17" s="156"/>
      <c r="CTK17" s="156"/>
      <c r="CTL17" s="156"/>
      <c r="CTM17" s="156"/>
      <c r="CTN17" s="156"/>
      <c r="CTO17" s="156"/>
      <c r="CTP17" s="156"/>
      <c r="CTQ17" s="156"/>
      <c r="CTR17" s="156"/>
      <c r="CTS17" s="156"/>
      <c r="CTT17" s="156"/>
      <c r="CTU17" s="156"/>
      <c r="CTV17" s="156"/>
      <c r="CTW17" s="156"/>
      <c r="CTX17" s="156"/>
      <c r="CTY17" s="156"/>
      <c r="CTZ17" s="156"/>
      <c r="CUA17" s="156"/>
      <c r="CUB17" s="156"/>
      <c r="CUC17" s="156"/>
      <c r="CUD17" s="156"/>
      <c r="CUE17" s="156"/>
      <c r="CUF17" s="156"/>
      <c r="CUG17" s="156"/>
      <c r="CUH17" s="156"/>
      <c r="CUI17" s="156"/>
      <c r="CUJ17" s="156"/>
      <c r="CUK17" s="156"/>
      <c r="CUL17" s="156"/>
      <c r="CUM17" s="156"/>
      <c r="CUN17" s="156"/>
      <c r="CUO17" s="156"/>
      <c r="CUP17" s="156"/>
      <c r="CUQ17" s="156"/>
      <c r="CUR17" s="156"/>
      <c r="CUS17" s="156"/>
      <c r="CUT17" s="156"/>
      <c r="CUU17" s="156"/>
      <c r="CUV17" s="156"/>
      <c r="CUW17" s="156"/>
      <c r="CUX17" s="156"/>
      <c r="CUY17" s="156"/>
      <c r="CUZ17" s="156"/>
      <c r="CVA17" s="156"/>
      <c r="CVB17" s="156"/>
      <c r="CVC17" s="156"/>
      <c r="CVD17" s="156"/>
      <c r="CVE17" s="156"/>
      <c r="CVF17" s="156"/>
      <c r="CVG17" s="156"/>
      <c r="CVH17" s="156"/>
      <c r="CVI17" s="156"/>
      <c r="CVJ17" s="156"/>
      <c r="CVK17" s="156"/>
      <c r="CVL17" s="156"/>
      <c r="CVM17" s="156"/>
      <c r="CVN17" s="156"/>
      <c r="CVO17" s="156"/>
      <c r="CVP17" s="156"/>
      <c r="CVQ17" s="156"/>
      <c r="CVR17" s="156"/>
      <c r="CVS17" s="156"/>
      <c r="CVT17" s="156"/>
      <c r="CVU17" s="156"/>
      <c r="CVV17" s="156"/>
      <c r="CVW17" s="156"/>
      <c r="CVX17" s="156"/>
      <c r="CVY17" s="156"/>
      <c r="CVZ17" s="156"/>
      <c r="CWA17" s="156"/>
      <c r="CWB17" s="156"/>
      <c r="CWC17" s="156"/>
      <c r="CWD17" s="156"/>
      <c r="CWE17" s="156"/>
      <c r="CWF17" s="156"/>
      <c r="CWG17" s="156"/>
      <c r="CWH17" s="156"/>
      <c r="CWI17" s="156"/>
      <c r="CWJ17" s="156"/>
      <c r="CWK17" s="156"/>
      <c r="CWL17" s="156"/>
      <c r="CWM17" s="156"/>
      <c r="CWN17" s="156"/>
      <c r="CWO17" s="156"/>
      <c r="CWP17" s="156"/>
      <c r="CWQ17" s="156"/>
      <c r="CWR17" s="156"/>
      <c r="CWS17" s="156"/>
      <c r="CWT17" s="156"/>
      <c r="CWU17" s="156"/>
      <c r="CWV17" s="156"/>
      <c r="CWW17" s="156"/>
      <c r="CWX17" s="156"/>
      <c r="CWY17" s="156"/>
      <c r="CWZ17" s="156"/>
      <c r="CXA17" s="156"/>
      <c r="CXB17" s="156"/>
      <c r="CXC17" s="156"/>
      <c r="CXD17" s="156"/>
      <c r="CXE17" s="156"/>
      <c r="CXF17" s="156"/>
      <c r="CXG17" s="156"/>
      <c r="CXH17" s="156"/>
      <c r="CXI17" s="156"/>
      <c r="CXJ17" s="156"/>
      <c r="CXK17" s="156"/>
      <c r="CXL17" s="156"/>
      <c r="CXM17" s="156"/>
      <c r="CXN17" s="156"/>
      <c r="CXO17" s="156"/>
      <c r="CXP17" s="156"/>
      <c r="CXQ17" s="156"/>
      <c r="CXR17" s="156"/>
      <c r="CXS17" s="156"/>
      <c r="CXT17" s="156"/>
      <c r="CXU17" s="156"/>
      <c r="CXV17" s="156"/>
      <c r="CXW17" s="156"/>
      <c r="CXX17" s="156"/>
      <c r="CXY17" s="156"/>
      <c r="CXZ17" s="156"/>
      <c r="CYA17" s="156"/>
      <c r="CYB17" s="156"/>
      <c r="CYC17" s="156"/>
      <c r="CYD17" s="156"/>
      <c r="CYE17" s="156"/>
      <c r="CYF17" s="156"/>
      <c r="CYG17" s="156"/>
      <c r="CYH17" s="156"/>
      <c r="CYI17" s="156"/>
      <c r="CYJ17" s="156"/>
      <c r="CYK17" s="156"/>
      <c r="CYL17" s="156"/>
      <c r="CYM17" s="156"/>
      <c r="CYN17" s="156"/>
      <c r="CYO17" s="156"/>
      <c r="CYP17" s="156"/>
      <c r="CYQ17" s="156"/>
      <c r="CYR17" s="156"/>
      <c r="CYS17" s="156"/>
      <c r="CYT17" s="156"/>
      <c r="CYU17" s="156"/>
      <c r="CYV17" s="156"/>
      <c r="CYW17" s="156"/>
      <c r="CYX17" s="156"/>
      <c r="CYY17" s="156"/>
      <c r="CYZ17" s="156"/>
      <c r="CZA17" s="156"/>
      <c r="CZB17" s="156"/>
      <c r="CZC17" s="156"/>
      <c r="CZD17" s="156"/>
      <c r="CZE17" s="156"/>
      <c r="CZF17" s="156"/>
      <c r="CZG17" s="156"/>
      <c r="CZH17" s="156"/>
      <c r="CZI17" s="156"/>
      <c r="CZJ17" s="156"/>
      <c r="CZK17" s="156"/>
      <c r="CZL17" s="156"/>
      <c r="CZM17" s="156"/>
      <c r="CZN17" s="156"/>
      <c r="CZO17" s="156"/>
      <c r="CZP17" s="156"/>
      <c r="CZQ17" s="156"/>
      <c r="CZR17" s="156"/>
      <c r="CZS17" s="156"/>
      <c r="CZT17" s="156"/>
      <c r="CZU17" s="156"/>
      <c r="CZV17" s="156"/>
      <c r="CZW17" s="156"/>
      <c r="CZX17" s="156"/>
      <c r="CZY17" s="156"/>
      <c r="CZZ17" s="156"/>
      <c r="DAA17" s="156"/>
      <c r="DAB17" s="156"/>
      <c r="DAC17" s="156"/>
      <c r="DAD17" s="156"/>
      <c r="DAE17" s="156"/>
      <c r="DAF17" s="156"/>
      <c r="DAG17" s="156"/>
      <c r="DAH17" s="156"/>
      <c r="DAI17" s="156"/>
      <c r="DAJ17" s="156"/>
      <c r="DAK17" s="156"/>
      <c r="DAL17" s="156"/>
      <c r="DAM17" s="156"/>
      <c r="DAN17" s="156"/>
      <c r="DAO17" s="156"/>
      <c r="DAP17" s="156"/>
      <c r="DAQ17" s="156"/>
      <c r="DAR17" s="156"/>
      <c r="DAS17" s="156"/>
      <c r="DAT17" s="156"/>
      <c r="DAU17" s="156"/>
      <c r="DAV17" s="156"/>
      <c r="DAW17" s="156"/>
      <c r="DAX17" s="156"/>
      <c r="DAY17" s="156"/>
      <c r="DAZ17" s="156"/>
      <c r="DBA17" s="156"/>
      <c r="DBB17" s="156"/>
      <c r="DBC17" s="156"/>
      <c r="DBD17" s="156"/>
      <c r="DBE17" s="156"/>
      <c r="DBF17" s="156"/>
      <c r="DBG17" s="156"/>
      <c r="DBH17" s="156"/>
      <c r="DBI17" s="156"/>
      <c r="DBJ17" s="156"/>
      <c r="DBK17" s="156"/>
      <c r="DBL17" s="156"/>
      <c r="DBM17" s="156"/>
      <c r="DBN17" s="156"/>
      <c r="DBO17" s="156"/>
      <c r="DBP17" s="156"/>
      <c r="DBQ17" s="156"/>
      <c r="DBR17" s="156"/>
      <c r="DBS17" s="156"/>
      <c r="DBT17" s="156"/>
      <c r="DBU17" s="156"/>
      <c r="DBV17" s="156"/>
      <c r="DBW17" s="156"/>
      <c r="DBX17" s="156"/>
      <c r="DBY17" s="156"/>
      <c r="DBZ17" s="156"/>
      <c r="DCA17" s="156"/>
      <c r="DCB17" s="156"/>
      <c r="DCC17" s="156"/>
      <c r="DCD17" s="156"/>
      <c r="DCE17" s="156"/>
      <c r="DCF17" s="156"/>
      <c r="DCG17" s="156"/>
      <c r="DCH17" s="156"/>
      <c r="DCI17" s="156"/>
      <c r="DCJ17" s="156"/>
      <c r="DCK17" s="156"/>
      <c r="DCL17" s="156"/>
      <c r="DCM17" s="156"/>
      <c r="DCN17" s="156"/>
      <c r="DCO17" s="156"/>
      <c r="DCP17" s="156"/>
      <c r="DCQ17" s="156"/>
      <c r="DCR17" s="156"/>
      <c r="DCS17" s="156"/>
      <c r="DCT17" s="156"/>
      <c r="DCU17" s="156"/>
      <c r="DCV17" s="156"/>
      <c r="DCW17" s="156"/>
      <c r="DCX17" s="156"/>
      <c r="DCY17" s="156"/>
      <c r="DCZ17" s="156"/>
      <c r="DDA17" s="156"/>
      <c r="DDB17" s="156"/>
      <c r="DDC17" s="156"/>
      <c r="DDD17" s="156"/>
      <c r="DDE17" s="156"/>
      <c r="DDF17" s="156"/>
      <c r="DDG17" s="156"/>
      <c r="DDH17" s="156"/>
      <c r="DDI17" s="156"/>
      <c r="DDJ17" s="156"/>
      <c r="DDK17" s="156"/>
      <c r="DDL17" s="156"/>
      <c r="DDM17" s="156"/>
      <c r="DDN17" s="156"/>
      <c r="DDO17" s="156"/>
      <c r="DDP17" s="156"/>
      <c r="DDQ17" s="156"/>
      <c r="DDR17" s="156"/>
      <c r="DDS17" s="156"/>
      <c r="DDT17" s="156"/>
      <c r="DDU17" s="156"/>
      <c r="DDV17" s="156"/>
      <c r="DDW17" s="156"/>
      <c r="DDX17" s="156"/>
      <c r="DDY17" s="156"/>
      <c r="DDZ17" s="156"/>
      <c r="DEA17" s="156"/>
      <c r="DEB17" s="156"/>
      <c r="DEC17" s="156"/>
      <c r="DED17" s="156"/>
      <c r="DEE17" s="156"/>
      <c r="DEF17" s="156"/>
      <c r="DEG17" s="156"/>
      <c r="DEH17" s="156"/>
      <c r="DEI17" s="156"/>
      <c r="DEJ17" s="156"/>
      <c r="DEK17" s="156"/>
      <c r="DEL17" s="156"/>
      <c r="DEM17" s="156"/>
      <c r="DEN17" s="156"/>
      <c r="DEO17" s="156"/>
      <c r="DEP17" s="156"/>
      <c r="DEQ17" s="156"/>
      <c r="DER17" s="156"/>
      <c r="DES17" s="156"/>
      <c r="DET17" s="156"/>
      <c r="DEU17" s="156"/>
      <c r="DEV17" s="156"/>
      <c r="DEW17" s="156"/>
      <c r="DEX17" s="156"/>
      <c r="DEY17" s="156"/>
      <c r="DEZ17" s="156"/>
      <c r="DFA17" s="156"/>
      <c r="DFB17" s="156"/>
      <c r="DFC17" s="156"/>
      <c r="DFD17" s="156"/>
      <c r="DFE17" s="156"/>
      <c r="DFF17" s="156"/>
      <c r="DFG17" s="156"/>
      <c r="DFH17" s="156"/>
      <c r="DFI17" s="156"/>
      <c r="DFJ17" s="156"/>
      <c r="DFK17" s="156"/>
      <c r="DFL17" s="156"/>
      <c r="DFM17" s="156"/>
      <c r="DFN17" s="156"/>
      <c r="DFO17" s="156"/>
      <c r="DFP17" s="156"/>
      <c r="DFQ17" s="156"/>
      <c r="DFR17" s="156"/>
      <c r="DFS17" s="156"/>
      <c r="DFT17" s="156"/>
      <c r="DFU17" s="156"/>
      <c r="DFV17" s="156"/>
      <c r="DFW17" s="156"/>
      <c r="DFX17" s="156"/>
      <c r="DFY17" s="156"/>
      <c r="DFZ17" s="156"/>
      <c r="DGA17" s="156"/>
      <c r="DGB17" s="156"/>
      <c r="DGC17" s="156"/>
      <c r="DGD17" s="156"/>
      <c r="DGE17" s="156"/>
      <c r="DGF17" s="156"/>
      <c r="DGG17" s="156"/>
      <c r="DGH17" s="156"/>
      <c r="DGI17" s="156"/>
      <c r="DGJ17" s="156"/>
      <c r="DGK17" s="156"/>
      <c r="DGL17" s="156"/>
      <c r="DGM17" s="156"/>
      <c r="DGN17" s="156"/>
      <c r="DGO17" s="156"/>
      <c r="DGP17" s="156"/>
      <c r="DGQ17" s="156"/>
      <c r="DGR17" s="156"/>
      <c r="DGS17" s="156"/>
      <c r="DGT17" s="156"/>
      <c r="DGU17" s="156"/>
      <c r="DGV17" s="156"/>
      <c r="DGW17" s="156"/>
      <c r="DGX17" s="156"/>
      <c r="DGY17" s="156"/>
      <c r="DGZ17" s="156"/>
      <c r="DHA17" s="156"/>
      <c r="DHB17" s="156"/>
      <c r="DHC17" s="156"/>
      <c r="DHD17" s="156"/>
      <c r="DHE17" s="156"/>
      <c r="DHF17" s="156"/>
      <c r="DHG17" s="156"/>
      <c r="DHH17" s="156"/>
      <c r="DHI17" s="156"/>
      <c r="DHJ17" s="156"/>
      <c r="DHK17" s="156"/>
      <c r="DHL17" s="156"/>
      <c r="DHM17" s="156"/>
      <c r="DHN17" s="156"/>
      <c r="DHO17" s="156"/>
      <c r="DHP17" s="156"/>
      <c r="DHQ17" s="156"/>
      <c r="DHR17" s="156"/>
      <c r="DHS17" s="156"/>
      <c r="DHT17" s="156"/>
      <c r="DHU17" s="156"/>
      <c r="DHV17" s="156"/>
      <c r="DHW17" s="156"/>
      <c r="DHX17" s="156"/>
      <c r="DHY17" s="156"/>
      <c r="DHZ17" s="156"/>
      <c r="DIA17" s="156"/>
      <c r="DIB17" s="156"/>
      <c r="DIC17" s="156"/>
      <c r="DID17" s="156"/>
      <c r="DIE17" s="156"/>
      <c r="DIF17" s="156"/>
      <c r="DIG17" s="156"/>
      <c r="DIH17" s="156"/>
      <c r="DII17" s="156"/>
      <c r="DIJ17" s="156"/>
      <c r="DIK17" s="156"/>
      <c r="DIL17" s="156"/>
      <c r="DIM17" s="156"/>
      <c r="DIN17" s="156"/>
      <c r="DIO17" s="156"/>
      <c r="DIP17" s="156"/>
      <c r="DIQ17" s="156"/>
      <c r="DIR17" s="156"/>
      <c r="DIS17" s="156"/>
      <c r="DIT17" s="156"/>
      <c r="DIU17" s="156"/>
      <c r="DIV17" s="156"/>
      <c r="DIW17" s="156"/>
      <c r="DIX17" s="156"/>
      <c r="DIY17" s="156"/>
      <c r="DIZ17" s="156"/>
      <c r="DJA17" s="156"/>
      <c r="DJB17" s="156"/>
      <c r="DJC17" s="156"/>
      <c r="DJD17" s="156"/>
      <c r="DJE17" s="156"/>
      <c r="DJF17" s="156"/>
      <c r="DJG17" s="156"/>
      <c r="DJH17" s="156"/>
      <c r="DJI17" s="156"/>
      <c r="DJJ17" s="156"/>
      <c r="DJK17" s="156"/>
      <c r="DJL17" s="156"/>
      <c r="DJM17" s="156"/>
      <c r="DJN17" s="156"/>
      <c r="DJO17" s="156"/>
      <c r="DJP17" s="156"/>
      <c r="DJQ17" s="156"/>
      <c r="DJR17" s="156"/>
      <c r="DJS17" s="156"/>
      <c r="DJT17" s="156"/>
      <c r="DJU17" s="156"/>
      <c r="DJV17" s="156"/>
      <c r="DJW17" s="156"/>
      <c r="DJX17" s="156"/>
      <c r="DJY17" s="156"/>
      <c r="DJZ17" s="156"/>
      <c r="DKA17" s="156"/>
      <c r="DKB17" s="156"/>
      <c r="DKC17" s="156"/>
      <c r="DKD17" s="156"/>
      <c r="DKE17" s="156"/>
      <c r="DKF17" s="156"/>
      <c r="DKG17" s="156"/>
      <c r="DKH17" s="156"/>
      <c r="DKI17" s="156"/>
      <c r="DKJ17" s="156"/>
      <c r="DKK17" s="156"/>
      <c r="DKL17" s="156"/>
      <c r="DKM17" s="156"/>
      <c r="DKN17" s="156"/>
      <c r="DKO17" s="156"/>
      <c r="DKP17" s="156"/>
      <c r="DKQ17" s="156"/>
      <c r="DKR17" s="156"/>
      <c r="DKS17" s="156"/>
      <c r="DKT17" s="156"/>
      <c r="DKU17" s="156"/>
      <c r="DKV17" s="156"/>
      <c r="DKW17" s="156"/>
      <c r="DKX17" s="156"/>
      <c r="DKY17" s="156"/>
      <c r="DKZ17" s="156"/>
      <c r="DLA17" s="156"/>
      <c r="DLB17" s="156"/>
      <c r="DLC17" s="156"/>
      <c r="DLD17" s="156"/>
      <c r="DLE17" s="156"/>
      <c r="DLF17" s="156"/>
      <c r="DLG17" s="156"/>
      <c r="DLH17" s="156"/>
      <c r="DLI17" s="156"/>
      <c r="DLJ17" s="156"/>
      <c r="DLK17" s="156"/>
      <c r="DLL17" s="156"/>
      <c r="DLM17" s="156"/>
      <c r="DLN17" s="156"/>
      <c r="DLO17" s="156"/>
      <c r="DLP17" s="156"/>
      <c r="DLQ17" s="156"/>
      <c r="DLR17" s="156"/>
      <c r="DLS17" s="156"/>
      <c r="DLT17" s="156"/>
      <c r="DLU17" s="156"/>
      <c r="DLV17" s="156"/>
      <c r="DLW17" s="156"/>
      <c r="DLX17" s="156"/>
      <c r="DLY17" s="156"/>
      <c r="DLZ17" s="156"/>
      <c r="DMA17" s="156"/>
      <c r="DMB17" s="156"/>
      <c r="DMC17" s="156"/>
      <c r="DMD17" s="156"/>
      <c r="DME17" s="156"/>
      <c r="DMF17" s="156"/>
      <c r="DMG17" s="156"/>
      <c r="DMH17" s="156"/>
      <c r="DMI17" s="156"/>
      <c r="DMJ17" s="156"/>
      <c r="DMK17" s="156"/>
      <c r="DML17" s="156"/>
      <c r="DMM17" s="156"/>
      <c r="DMN17" s="156"/>
      <c r="DMO17" s="156"/>
      <c r="DMP17" s="156"/>
      <c r="DMQ17" s="156"/>
      <c r="DMR17" s="156"/>
      <c r="DMS17" s="156"/>
      <c r="DMT17" s="156"/>
      <c r="DMU17" s="156"/>
      <c r="DMV17" s="156"/>
      <c r="DMW17" s="156"/>
      <c r="DMX17" s="156"/>
      <c r="DMY17" s="156"/>
      <c r="DMZ17" s="156"/>
      <c r="DNA17" s="156"/>
      <c r="DNB17" s="156"/>
      <c r="DNC17" s="156"/>
      <c r="DND17" s="156"/>
      <c r="DNE17" s="156"/>
      <c r="DNF17" s="156"/>
      <c r="DNG17" s="156"/>
      <c r="DNH17" s="156"/>
      <c r="DNI17" s="156"/>
      <c r="DNJ17" s="156"/>
      <c r="DNK17" s="156"/>
      <c r="DNL17" s="156"/>
      <c r="DNM17" s="156"/>
      <c r="DNN17" s="156"/>
      <c r="DNO17" s="156"/>
      <c r="DNP17" s="156"/>
      <c r="DNQ17" s="156"/>
      <c r="DNR17" s="156"/>
      <c r="DNS17" s="156"/>
      <c r="DNT17" s="156"/>
      <c r="DNU17" s="156"/>
      <c r="DNV17" s="156"/>
      <c r="DNW17" s="156"/>
      <c r="DNX17" s="156"/>
      <c r="DNY17" s="156"/>
      <c r="DNZ17" s="156"/>
      <c r="DOA17" s="156"/>
      <c r="DOB17" s="156"/>
      <c r="DOC17" s="156"/>
      <c r="DOD17" s="156"/>
      <c r="DOE17" s="156"/>
      <c r="DOF17" s="156"/>
      <c r="DOG17" s="156"/>
      <c r="DOH17" s="156"/>
      <c r="DOI17" s="156"/>
      <c r="DOJ17" s="156"/>
      <c r="DOK17" s="156"/>
      <c r="DOL17" s="156"/>
      <c r="DOM17" s="156"/>
      <c r="DON17" s="156"/>
      <c r="DOO17" s="156"/>
      <c r="DOP17" s="156"/>
      <c r="DOQ17" s="156"/>
      <c r="DOR17" s="156"/>
      <c r="DOS17" s="156"/>
      <c r="DOT17" s="156"/>
      <c r="DOU17" s="156"/>
      <c r="DOV17" s="156"/>
      <c r="DOW17" s="156"/>
      <c r="DOX17" s="156"/>
      <c r="DOY17" s="156"/>
      <c r="DOZ17" s="156"/>
      <c r="DPA17" s="156"/>
      <c r="DPB17" s="156"/>
      <c r="DPC17" s="156"/>
      <c r="DPD17" s="156"/>
      <c r="DPE17" s="156"/>
      <c r="DPF17" s="156"/>
      <c r="DPG17" s="156"/>
      <c r="DPH17" s="156"/>
      <c r="DPI17" s="156"/>
      <c r="DPJ17" s="156"/>
      <c r="DPK17" s="156"/>
      <c r="DPL17" s="156"/>
      <c r="DPM17" s="156"/>
      <c r="DPN17" s="156"/>
      <c r="DPO17" s="156"/>
      <c r="DPP17" s="156"/>
      <c r="DPQ17" s="156"/>
      <c r="DPR17" s="156"/>
      <c r="DPS17" s="156"/>
      <c r="DPT17" s="156"/>
      <c r="DPU17" s="156"/>
      <c r="DPV17" s="156"/>
      <c r="DPW17" s="156"/>
      <c r="DPX17" s="156"/>
      <c r="DPY17" s="156"/>
      <c r="DPZ17" s="156"/>
      <c r="DQA17" s="156"/>
      <c r="DQB17" s="156"/>
      <c r="DQC17" s="156"/>
      <c r="DQD17" s="156"/>
      <c r="DQE17" s="156"/>
      <c r="DQF17" s="156"/>
      <c r="DQG17" s="156"/>
      <c r="DQH17" s="156"/>
      <c r="DQI17" s="156"/>
      <c r="DQJ17" s="156"/>
      <c r="DQK17" s="156"/>
      <c r="DQL17" s="156"/>
      <c r="DQM17" s="156"/>
      <c r="DQN17" s="156"/>
      <c r="DQO17" s="156"/>
      <c r="DQP17" s="156"/>
      <c r="DQQ17" s="156"/>
      <c r="DQR17" s="156"/>
      <c r="DQS17" s="156"/>
      <c r="DQT17" s="156"/>
      <c r="DQU17" s="156"/>
      <c r="DQV17" s="156"/>
      <c r="DQW17" s="156"/>
      <c r="DQX17" s="156"/>
      <c r="DQY17" s="156"/>
      <c r="DQZ17" s="156"/>
      <c r="DRA17" s="156"/>
      <c r="DRB17" s="156"/>
      <c r="DRC17" s="156"/>
      <c r="DRD17" s="156"/>
      <c r="DRE17" s="156"/>
      <c r="DRF17" s="156"/>
      <c r="DRG17" s="156"/>
      <c r="DRH17" s="156"/>
      <c r="DRI17" s="156"/>
      <c r="DRJ17" s="156"/>
      <c r="DRK17" s="156"/>
      <c r="DRL17" s="156"/>
      <c r="DRM17" s="156"/>
      <c r="DRN17" s="156"/>
      <c r="DRO17" s="156"/>
      <c r="DRP17" s="156"/>
      <c r="DRQ17" s="156"/>
      <c r="DRR17" s="156"/>
      <c r="DRS17" s="156"/>
      <c r="DRT17" s="156"/>
      <c r="DRU17" s="156"/>
      <c r="DRV17" s="156"/>
      <c r="DRW17" s="156"/>
      <c r="DRX17" s="156"/>
      <c r="DRY17" s="156"/>
      <c r="DRZ17" s="156"/>
      <c r="DSA17" s="156"/>
      <c r="DSB17" s="156"/>
      <c r="DSC17" s="156"/>
      <c r="DSD17" s="156"/>
      <c r="DSE17" s="156"/>
      <c r="DSF17" s="156"/>
      <c r="DSG17" s="156"/>
      <c r="DSH17" s="156"/>
      <c r="DSI17" s="156"/>
      <c r="DSJ17" s="156"/>
      <c r="DSK17" s="156"/>
      <c r="DSL17" s="156"/>
      <c r="DSM17" s="156"/>
      <c r="DSN17" s="156"/>
      <c r="DSO17" s="156"/>
      <c r="DSP17" s="156"/>
      <c r="DSQ17" s="156"/>
      <c r="DSR17" s="156"/>
      <c r="DSS17" s="156"/>
      <c r="DST17" s="156"/>
      <c r="DSU17" s="156"/>
      <c r="DSV17" s="156"/>
      <c r="DSW17" s="156"/>
      <c r="DSX17" s="156"/>
      <c r="DSY17" s="156"/>
      <c r="DSZ17" s="156"/>
      <c r="DTA17" s="156"/>
      <c r="DTB17" s="156"/>
      <c r="DTC17" s="156"/>
      <c r="DTD17" s="156"/>
      <c r="DTE17" s="156"/>
      <c r="DTF17" s="156"/>
      <c r="DTG17" s="156"/>
      <c r="DTH17" s="156"/>
      <c r="DTI17" s="156"/>
      <c r="DTJ17" s="156"/>
      <c r="DTK17" s="156"/>
      <c r="DTL17" s="156"/>
      <c r="DTM17" s="156"/>
      <c r="DTN17" s="156"/>
      <c r="DTO17" s="156"/>
      <c r="DTP17" s="156"/>
      <c r="DTQ17" s="156"/>
      <c r="DTR17" s="156"/>
      <c r="DTS17" s="156"/>
      <c r="DTT17" s="156"/>
      <c r="DTU17" s="156"/>
      <c r="DTV17" s="156"/>
      <c r="DTW17" s="156"/>
      <c r="DTX17" s="156"/>
      <c r="DTY17" s="156"/>
      <c r="DTZ17" s="156"/>
      <c r="DUA17" s="156"/>
      <c r="DUB17" s="156"/>
      <c r="DUC17" s="156"/>
      <c r="DUD17" s="156"/>
      <c r="DUE17" s="156"/>
      <c r="DUF17" s="156"/>
      <c r="DUG17" s="156"/>
      <c r="DUH17" s="156"/>
      <c r="DUI17" s="156"/>
      <c r="DUJ17" s="156"/>
      <c r="DUK17" s="156"/>
      <c r="DUL17" s="156"/>
      <c r="DUM17" s="156"/>
      <c r="DUN17" s="156"/>
      <c r="DUO17" s="156"/>
      <c r="DUP17" s="156"/>
      <c r="DUQ17" s="156"/>
      <c r="DUR17" s="156"/>
      <c r="DUS17" s="156"/>
      <c r="DUT17" s="156"/>
      <c r="DUU17" s="156"/>
      <c r="DUV17" s="156"/>
      <c r="DUW17" s="156"/>
      <c r="DUX17" s="156"/>
      <c r="DUY17" s="156"/>
      <c r="DUZ17" s="156"/>
      <c r="DVA17" s="156"/>
      <c r="DVB17" s="156"/>
      <c r="DVC17" s="156"/>
      <c r="DVD17" s="156"/>
      <c r="DVE17" s="156"/>
      <c r="DVF17" s="156"/>
      <c r="DVG17" s="156"/>
      <c r="DVH17" s="156"/>
      <c r="DVI17" s="156"/>
      <c r="DVJ17" s="156"/>
      <c r="DVK17" s="156"/>
      <c r="DVL17" s="156"/>
      <c r="DVM17" s="156"/>
      <c r="DVN17" s="156"/>
      <c r="DVO17" s="156"/>
      <c r="DVP17" s="156"/>
      <c r="DVQ17" s="156"/>
      <c r="DVR17" s="156"/>
      <c r="DVS17" s="156"/>
      <c r="DVT17" s="156"/>
      <c r="DVU17" s="156"/>
      <c r="DVV17" s="156"/>
      <c r="DVW17" s="156"/>
      <c r="DVX17" s="156"/>
      <c r="DVY17" s="156"/>
      <c r="DVZ17" s="156"/>
      <c r="DWA17" s="156"/>
      <c r="DWB17" s="156"/>
      <c r="DWC17" s="156"/>
      <c r="DWD17" s="156"/>
      <c r="DWE17" s="156"/>
      <c r="DWF17" s="156"/>
      <c r="DWG17" s="156"/>
      <c r="DWH17" s="156"/>
      <c r="DWI17" s="156"/>
      <c r="DWJ17" s="156"/>
      <c r="DWK17" s="156"/>
      <c r="DWL17" s="156"/>
      <c r="DWM17" s="156"/>
      <c r="DWN17" s="156"/>
      <c r="DWO17" s="156"/>
      <c r="DWP17" s="156"/>
      <c r="DWQ17" s="156"/>
      <c r="DWR17" s="156"/>
      <c r="DWS17" s="156"/>
      <c r="DWT17" s="156"/>
      <c r="DWU17" s="156"/>
      <c r="DWV17" s="156"/>
      <c r="DWW17" s="156"/>
      <c r="DWX17" s="156"/>
      <c r="DWY17" s="156"/>
      <c r="DWZ17" s="156"/>
      <c r="DXA17" s="156"/>
      <c r="DXB17" s="156"/>
      <c r="DXC17" s="156"/>
      <c r="DXD17" s="156"/>
      <c r="DXE17" s="156"/>
      <c r="DXF17" s="156"/>
      <c r="DXG17" s="156"/>
      <c r="DXH17" s="156"/>
      <c r="DXI17" s="156"/>
      <c r="DXJ17" s="156"/>
      <c r="DXK17" s="156"/>
      <c r="DXL17" s="156"/>
      <c r="DXM17" s="156"/>
      <c r="DXN17" s="156"/>
      <c r="DXO17" s="156"/>
      <c r="DXP17" s="156"/>
      <c r="DXQ17" s="156"/>
      <c r="DXR17" s="156"/>
      <c r="DXS17" s="156"/>
      <c r="DXT17" s="156"/>
      <c r="DXU17" s="156"/>
      <c r="DXV17" s="156"/>
      <c r="DXW17" s="156"/>
      <c r="DXX17" s="156"/>
      <c r="DXY17" s="156"/>
      <c r="DXZ17" s="156"/>
      <c r="DYA17" s="156"/>
      <c r="DYB17" s="156"/>
      <c r="DYC17" s="156"/>
      <c r="DYD17" s="156"/>
      <c r="DYE17" s="156"/>
      <c r="DYF17" s="156"/>
      <c r="DYG17" s="156"/>
      <c r="DYH17" s="156"/>
      <c r="DYI17" s="156"/>
      <c r="DYJ17" s="156"/>
      <c r="DYK17" s="156"/>
      <c r="DYL17" s="156"/>
      <c r="DYM17" s="156"/>
      <c r="DYN17" s="156"/>
      <c r="DYO17" s="156"/>
      <c r="DYP17" s="156"/>
      <c r="DYQ17" s="156"/>
      <c r="DYR17" s="156"/>
      <c r="DYS17" s="156"/>
      <c r="DYT17" s="156"/>
      <c r="DYU17" s="156"/>
      <c r="DYV17" s="156"/>
      <c r="DYW17" s="156"/>
      <c r="DYX17" s="156"/>
      <c r="DYY17" s="156"/>
      <c r="DYZ17" s="156"/>
      <c r="DZA17" s="156"/>
      <c r="DZB17" s="156"/>
      <c r="DZC17" s="156"/>
      <c r="DZD17" s="156"/>
      <c r="DZE17" s="156"/>
      <c r="DZF17" s="156"/>
      <c r="DZG17" s="156"/>
      <c r="DZH17" s="156"/>
      <c r="DZI17" s="156"/>
      <c r="DZJ17" s="156"/>
      <c r="DZK17" s="156"/>
      <c r="DZL17" s="156"/>
      <c r="DZM17" s="156"/>
      <c r="DZN17" s="156"/>
      <c r="DZO17" s="156"/>
      <c r="DZP17" s="156"/>
      <c r="DZQ17" s="156"/>
      <c r="DZR17" s="156"/>
      <c r="DZS17" s="156"/>
      <c r="DZT17" s="156"/>
      <c r="DZU17" s="156"/>
      <c r="DZV17" s="156"/>
      <c r="DZW17" s="156"/>
      <c r="DZX17" s="156"/>
      <c r="DZY17" s="156"/>
      <c r="DZZ17" s="156"/>
      <c r="EAA17" s="156"/>
      <c r="EAB17" s="156"/>
      <c r="EAC17" s="156"/>
      <c r="EAD17" s="156"/>
      <c r="EAE17" s="156"/>
      <c r="EAF17" s="156"/>
      <c r="EAG17" s="156"/>
      <c r="EAH17" s="156"/>
      <c r="EAI17" s="156"/>
      <c r="EAJ17" s="156"/>
      <c r="EAK17" s="156"/>
      <c r="EAL17" s="156"/>
      <c r="EAM17" s="156"/>
      <c r="EAN17" s="156"/>
      <c r="EAO17" s="156"/>
      <c r="EAP17" s="156"/>
      <c r="EAQ17" s="156"/>
      <c r="EAR17" s="156"/>
      <c r="EAS17" s="156"/>
      <c r="EAT17" s="156"/>
      <c r="EAU17" s="156"/>
      <c r="EAV17" s="156"/>
      <c r="EAW17" s="156"/>
      <c r="EAX17" s="156"/>
      <c r="EAY17" s="156"/>
      <c r="EAZ17" s="156"/>
      <c r="EBA17" s="156"/>
      <c r="EBB17" s="156"/>
      <c r="EBC17" s="156"/>
      <c r="EBD17" s="156"/>
      <c r="EBE17" s="156"/>
      <c r="EBF17" s="156"/>
      <c r="EBG17" s="156"/>
      <c r="EBH17" s="156"/>
      <c r="EBI17" s="156"/>
      <c r="EBJ17" s="156"/>
      <c r="EBK17" s="156"/>
      <c r="EBL17" s="156"/>
      <c r="EBM17" s="156"/>
      <c r="EBN17" s="156"/>
      <c r="EBO17" s="156"/>
      <c r="EBP17" s="156"/>
      <c r="EBQ17" s="156"/>
      <c r="EBR17" s="156"/>
      <c r="EBS17" s="156"/>
      <c r="EBT17" s="156"/>
      <c r="EBU17" s="156"/>
      <c r="EBV17" s="156"/>
      <c r="EBW17" s="156"/>
      <c r="EBX17" s="156"/>
      <c r="EBY17" s="156"/>
      <c r="EBZ17" s="156"/>
      <c r="ECA17" s="156"/>
      <c r="ECB17" s="156"/>
      <c r="ECC17" s="156"/>
      <c r="ECD17" s="156"/>
      <c r="ECE17" s="156"/>
      <c r="ECF17" s="156"/>
      <c r="ECG17" s="156"/>
      <c r="ECH17" s="156"/>
      <c r="ECI17" s="156"/>
      <c r="ECJ17" s="156"/>
      <c r="ECK17" s="156"/>
      <c r="ECL17" s="156"/>
      <c r="ECM17" s="156"/>
      <c r="ECN17" s="156"/>
      <c r="ECO17" s="156"/>
      <c r="ECP17" s="156"/>
      <c r="ECQ17" s="156"/>
      <c r="ECR17" s="156"/>
      <c r="ECS17" s="156"/>
      <c r="ECT17" s="156"/>
      <c r="ECU17" s="156"/>
      <c r="ECV17" s="156"/>
      <c r="ECW17" s="156"/>
      <c r="ECX17" s="156"/>
      <c r="ECY17" s="156"/>
      <c r="ECZ17" s="156"/>
      <c r="EDA17" s="156"/>
      <c r="EDB17" s="156"/>
      <c r="EDC17" s="156"/>
      <c r="EDD17" s="156"/>
      <c r="EDE17" s="156"/>
      <c r="EDF17" s="156"/>
      <c r="EDG17" s="156"/>
      <c r="EDH17" s="156"/>
      <c r="EDI17" s="156"/>
      <c r="EDJ17" s="156"/>
      <c r="EDK17" s="156"/>
      <c r="EDL17" s="156"/>
      <c r="EDM17" s="156"/>
      <c r="EDN17" s="156"/>
      <c r="EDO17" s="156"/>
      <c r="EDP17" s="156"/>
      <c r="EDQ17" s="156"/>
    </row>
    <row r="18" spans="1:3501" ht="20.100000000000001" customHeight="1" x14ac:dyDescent="0.2">
      <c r="D18" s="143"/>
      <c r="E18" s="156"/>
      <c r="F18" s="142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  <c r="BS18" s="156"/>
      <c r="BT18" s="156"/>
      <c r="BU18" s="156"/>
      <c r="BV18" s="156"/>
      <c r="BW18" s="156"/>
      <c r="BX18" s="156"/>
      <c r="BY18" s="156"/>
      <c r="BZ18" s="156"/>
      <c r="CA18" s="156"/>
      <c r="CB18" s="156"/>
      <c r="CC18" s="156"/>
      <c r="CD18" s="156"/>
      <c r="CE18" s="156"/>
      <c r="CF18" s="156"/>
      <c r="CG18" s="156"/>
      <c r="CH18" s="156"/>
      <c r="CI18" s="156"/>
      <c r="CJ18" s="156"/>
      <c r="CK18" s="156"/>
      <c r="CL18" s="156"/>
      <c r="CM18" s="156"/>
      <c r="CN18" s="156"/>
      <c r="CO18" s="156"/>
      <c r="CP18" s="156"/>
      <c r="CQ18" s="156"/>
      <c r="CR18" s="156"/>
      <c r="CS18" s="156"/>
      <c r="CT18" s="156"/>
      <c r="CU18" s="156"/>
      <c r="CV18" s="156"/>
      <c r="CW18" s="156"/>
      <c r="CX18" s="156"/>
      <c r="CY18" s="156"/>
      <c r="CZ18" s="156"/>
      <c r="DA18" s="156"/>
      <c r="DB18" s="156"/>
      <c r="DC18" s="156"/>
      <c r="DD18" s="156"/>
      <c r="DE18" s="156"/>
      <c r="DF18" s="156"/>
      <c r="DG18" s="156"/>
      <c r="DH18" s="156"/>
      <c r="DI18" s="156"/>
      <c r="DJ18" s="156"/>
      <c r="DK18" s="156"/>
      <c r="DL18" s="156"/>
      <c r="DM18" s="156"/>
      <c r="DN18" s="156"/>
      <c r="DO18" s="156"/>
      <c r="DP18" s="156"/>
      <c r="DQ18" s="156"/>
      <c r="DR18" s="156"/>
      <c r="DS18" s="156"/>
      <c r="DT18" s="156"/>
      <c r="DU18" s="156"/>
      <c r="DV18" s="156"/>
      <c r="DW18" s="156"/>
      <c r="DX18" s="156"/>
      <c r="DY18" s="156"/>
      <c r="DZ18" s="156"/>
      <c r="EA18" s="156"/>
      <c r="EB18" s="156"/>
      <c r="EC18" s="156"/>
      <c r="ED18" s="156"/>
      <c r="EE18" s="156"/>
      <c r="EF18" s="156"/>
      <c r="EG18" s="156"/>
      <c r="EH18" s="156"/>
      <c r="EI18" s="156"/>
      <c r="EJ18" s="156"/>
      <c r="EK18" s="156"/>
      <c r="EL18" s="156"/>
      <c r="EM18" s="156"/>
      <c r="EN18" s="156"/>
      <c r="EO18" s="156"/>
      <c r="EP18" s="156"/>
      <c r="EQ18" s="156"/>
      <c r="ER18" s="156"/>
      <c r="ES18" s="156"/>
      <c r="ET18" s="156"/>
      <c r="EU18" s="156"/>
      <c r="EV18" s="156"/>
      <c r="EW18" s="156"/>
      <c r="EX18" s="156"/>
      <c r="EY18" s="156"/>
      <c r="EZ18" s="156"/>
      <c r="FA18" s="156"/>
      <c r="FB18" s="156"/>
      <c r="FC18" s="156"/>
      <c r="FD18" s="156"/>
      <c r="FE18" s="156"/>
      <c r="FF18" s="156"/>
      <c r="FG18" s="156"/>
      <c r="FH18" s="156"/>
      <c r="FI18" s="156"/>
      <c r="FJ18" s="156"/>
      <c r="FK18" s="156"/>
      <c r="FL18" s="156"/>
      <c r="FM18" s="156"/>
      <c r="FN18" s="156"/>
      <c r="FO18" s="156"/>
      <c r="FP18" s="156"/>
      <c r="FQ18" s="156"/>
      <c r="FR18" s="156"/>
      <c r="FS18" s="156"/>
      <c r="FT18" s="156"/>
      <c r="FU18" s="156"/>
      <c r="FV18" s="156"/>
      <c r="FW18" s="156"/>
      <c r="FX18" s="156"/>
      <c r="FY18" s="156"/>
      <c r="FZ18" s="156"/>
      <c r="GA18" s="156"/>
      <c r="GB18" s="156"/>
      <c r="GC18" s="156"/>
      <c r="GD18" s="156"/>
      <c r="GE18" s="156"/>
      <c r="GF18" s="156"/>
      <c r="GG18" s="156"/>
      <c r="GH18" s="156"/>
      <c r="GI18" s="156"/>
      <c r="GJ18" s="156"/>
      <c r="GK18" s="156"/>
      <c r="GL18" s="156"/>
      <c r="GM18" s="156"/>
      <c r="GN18" s="156"/>
      <c r="GO18" s="156"/>
      <c r="GP18" s="156"/>
      <c r="GQ18" s="156"/>
      <c r="GR18" s="156"/>
      <c r="GS18" s="156"/>
      <c r="GT18" s="156"/>
      <c r="GU18" s="156"/>
      <c r="GV18" s="156"/>
      <c r="GW18" s="156"/>
      <c r="GX18" s="156"/>
      <c r="GY18" s="156"/>
      <c r="GZ18" s="156"/>
      <c r="HA18" s="156"/>
      <c r="HB18" s="156"/>
      <c r="HC18" s="156"/>
      <c r="HD18" s="156"/>
      <c r="HE18" s="156"/>
      <c r="HF18" s="156"/>
      <c r="HG18" s="156"/>
      <c r="HH18" s="156"/>
      <c r="HI18" s="156"/>
      <c r="HJ18" s="156"/>
      <c r="HK18" s="156"/>
      <c r="HL18" s="156"/>
      <c r="HM18" s="156"/>
      <c r="HN18" s="156"/>
      <c r="HO18" s="156"/>
      <c r="HP18" s="156"/>
      <c r="HQ18" s="156"/>
      <c r="HR18" s="156"/>
      <c r="HS18" s="156"/>
      <c r="HT18" s="156"/>
      <c r="HU18" s="156"/>
      <c r="HV18" s="156"/>
      <c r="HW18" s="156"/>
      <c r="HX18" s="156"/>
      <c r="HY18" s="156"/>
      <c r="HZ18" s="156"/>
      <c r="IA18" s="156"/>
      <c r="IB18" s="156"/>
      <c r="IC18" s="156"/>
      <c r="ID18" s="156"/>
      <c r="IE18" s="156"/>
      <c r="IF18" s="156"/>
      <c r="IG18" s="156"/>
      <c r="IH18" s="156"/>
      <c r="II18" s="156"/>
      <c r="IJ18" s="156"/>
      <c r="IK18" s="156"/>
      <c r="IL18" s="156"/>
      <c r="IM18" s="156"/>
      <c r="IN18" s="156"/>
      <c r="IO18" s="156"/>
      <c r="IP18" s="156"/>
      <c r="IQ18" s="156"/>
      <c r="IR18" s="156"/>
      <c r="IS18" s="156"/>
      <c r="IT18" s="156"/>
      <c r="IU18" s="156"/>
      <c r="IV18" s="156"/>
      <c r="IW18" s="156"/>
      <c r="IX18" s="156"/>
      <c r="IY18" s="156"/>
      <c r="IZ18" s="156"/>
      <c r="JA18" s="156"/>
      <c r="JB18" s="156"/>
      <c r="JC18" s="156"/>
      <c r="JD18" s="156"/>
      <c r="JE18" s="156"/>
      <c r="JF18" s="156"/>
      <c r="JG18" s="156"/>
      <c r="JH18" s="156"/>
      <c r="JI18" s="156"/>
      <c r="JJ18" s="156"/>
      <c r="JK18" s="156"/>
      <c r="JL18" s="156"/>
      <c r="JM18" s="156"/>
      <c r="JN18" s="156"/>
      <c r="JO18" s="156"/>
      <c r="JP18" s="156"/>
      <c r="JQ18" s="156"/>
      <c r="JR18" s="156"/>
      <c r="JS18" s="156"/>
      <c r="JT18" s="156"/>
      <c r="JU18" s="156"/>
      <c r="JV18" s="156"/>
      <c r="JW18" s="156"/>
      <c r="JX18" s="156"/>
      <c r="JY18" s="156"/>
      <c r="JZ18" s="156"/>
      <c r="KA18" s="156"/>
      <c r="KB18" s="156"/>
      <c r="KC18" s="156"/>
      <c r="KD18" s="156"/>
      <c r="KE18" s="156"/>
      <c r="KF18" s="156"/>
      <c r="KG18" s="156"/>
      <c r="KH18" s="156"/>
      <c r="KI18" s="156"/>
      <c r="KJ18" s="156"/>
      <c r="KK18" s="156"/>
      <c r="KL18" s="156"/>
      <c r="KM18" s="156"/>
      <c r="KN18" s="156"/>
      <c r="KO18" s="156"/>
      <c r="KP18" s="156"/>
      <c r="KQ18" s="156"/>
      <c r="KR18" s="156"/>
      <c r="KS18" s="156"/>
      <c r="KT18" s="156"/>
      <c r="KU18" s="156"/>
      <c r="KV18" s="156"/>
      <c r="KW18" s="156"/>
      <c r="KX18" s="156"/>
      <c r="KY18" s="156"/>
      <c r="KZ18" s="156"/>
      <c r="LA18" s="156"/>
      <c r="LB18" s="156"/>
      <c r="LC18" s="156"/>
      <c r="LD18" s="156"/>
      <c r="LE18" s="156"/>
      <c r="LF18" s="156"/>
      <c r="LG18" s="156"/>
      <c r="LH18" s="156"/>
      <c r="LI18" s="156"/>
      <c r="LJ18" s="156"/>
      <c r="LK18" s="156"/>
      <c r="LL18" s="156"/>
      <c r="LM18" s="156"/>
      <c r="LN18" s="156"/>
      <c r="LO18" s="156"/>
      <c r="LP18" s="156"/>
      <c r="LQ18" s="156"/>
      <c r="LR18" s="156"/>
      <c r="LS18" s="156"/>
      <c r="LT18" s="156"/>
      <c r="LU18" s="156"/>
      <c r="LV18" s="156"/>
      <c r="LW18" s="156"/>
      <c r="LX18" s="156"/>
      <c r="LY18" s="156"/>
      <c r="LZ18" s="156"/>
      <c r="MA18" s="156"/>
      <c r="MB18" s="156"/>
      <c r="MC18" s="156"/>
      <c r="MD18" s="156"/>
      <c r="ME18" s="156"/>
      <c r="MF18" s="156"/>
      <c r="MG18" s="156"/>
      <c r="MH18" s="156"/>
      <c r="MI18" s="156"/>
      <c r="MJ18" s="156"/>
      <c r="MK18" s="156"/>
      <c r="ML18" s="156"/>
      <c r="MM18" s="156"/>
      <c r="MN18" s="156"/>
      <c r="MO18" s="156"/>
      <c r="MP18" s="156"/>
      <c r="MQ18" s="156"/>
      <c r="MR18" s="156"/>
      <c r="MS18" s="156"/>
      <c r="MT18" s="156"/>
      <c r="MU18" s="156"/>
      <c r="MV18" s="156"/>
      <c r="MW18" s="156"/>
      <c r="MX18" s="156"/>
      <c r="MY18" s="156"/>
      <c r="MZ18" s="156"/>
      <c r="NA18" s="156"/>
      <c r="NB18" s="156"/>
      <c r="NC18" s="156"/>
      <c r="ND18" s="156"/>
      <c r="NE18" s="156"/>
      <c r="NF18" s="156"/>
      <c r="NG18" s="156"/>
      <c r="NH18" s="156"/>
      <c r="NI18" s="156"/>
      <c r="NJ18" s="156"/>
      <c r="NK18" s="156"/>
      <c r="NL18" s="156"/>
      <c r="NM18" s="156"/>
      <c r="NN18" s="156"/>
      <c r="NO18" s="156"/>
      <c r="NP18" s="156"/>
      <c r="NQ18" s="156"/>
      <c r="NR18" s="156"/>
      <c r="NS18" s="156"/>
      <c r="NT18" s="156"/>
      <c r="NU18" s="156"/>
      <c r="NV18" s="156"/>
      <c r="NW18" s="156"/>
      <c r="NX18" s="156"/>
      <c r="NY18" s="156"/>
      <c r="NZ18" s="156"/>
      <c r="OA18" s="156"/>
      <c r="OB18" s="156"/>
      <c r="OC18" s="156"/>
      <c r="OD18" s="156"/>
      <c r="OE18" s="156"/>
      <c r="OF18" s="156"/>
      <c r="OG18" s="156"/>
      <c r="OH18" s="156"/>
      <c r="OI18" s="156"/>
      <c r="OJ18" s="156"/>
      <c r="OK18" s="156"/>
      <c r="OL18" s="156"/>
      <c r="OM18" s="156"/>
      <c r="ON18" s="156"/>
      <c r="OO18" s="156"/>
      <c r="OP18" s="156"/>
      <c r="OQ18" s="156"/>
      <c r="OR18" s="156"/>
      <c r="OS18" s="156"/>
      <c r="OT18" s="156"/>
      <c r="OU18" s="156"/>
      <c r="OV18" s="156"/>
      <c r="OW18" s="156"/>
      <c r="OX18" s="156"/>
      <c r="OY18" s="156"/>
      <c r="OZ18" s="156"/>
      <c r="PA18" s="156"/>
      <c r="PB18" s="156"/>
      <c r="PC18" s="156"/>
      <c r="PD18" s="156"/>
      <c r="PE18" s="156"/>
      <c r="PF18" s="156"/>
      <c r="PG18" s="156"/>
      <c r="PH18" s="156"/>
      <c r="PI18" s="156"/>
      <c r="PJ18" s="156"/>
      <c r="PK18" s="156"/>
      <c r="PL18" s="156"/>
      <c r="PM18" s="156"/>
      <c r="PN18" s="156"/>
      <c r="PO18" s="156"/>
      <c r="PP18" s="156"/>
      <c r="PQ18" s="156"/>
      <c r="PR18" s="156"/>
      <c r="PS18" s="156"/>
      <c r="PT18" s="156"/>
      <c r="PU18" s="156"/>
      <c r="PV18" s="156"/>
      <c r="PW18" s="156"/>
      <c r="PX18" s="156"/>
      <c r="PY18" s="156"/>
      <c r="PZ18" s="156"/>
      <c r="QA18" s="156"/>
      <c r="QB18" s="156"/>
      <c r="QC18" s="156"/>
      <c r="QD18" s="156"/>
      <c r="QE18" s="156"/>
      <c r="QF18" s="156"/>
      <c r="QG18" s="156"/>
      <c r="QH18" s="156"/>
      <c r="QI18" s="156"/>
      <c r="QJ18" s="156"/>
      <c r="QK18" s="156"/>
      <c r="QL18" s="156"/>
      <c r="QM18" s="156"/>
      <c r="QN18" s="156"/>
      <c r="QO18" s="156"/>
      <c r="QP18" s="156"/>
      <c r="QQ18" s="156"/>
      <c r="QR18" s="156"/>
      <c r="QS18" s="156"/>
      <c r="QT18" s="156"/>
      <c r="QU18" s="156"/>
      <c r="QV18" s="156"/>
      <c r="QW18" s="156"/>
      <c r="QX18" s="156"/>
      <c r="QY18" s="156"/>
      <c r="QZ18" s="156"/>
      <c r="RA18" s="156"/>
      <c r="RB18" s="156"/>
      <c r="RC18" s="156"/>
      <c r="RD18" s="156"/>
      <c r="RE18" s="156"/>
      <c r="RF18" s="156"/>
      <c r="RG18" s="156"/>
      <c r="RH18" s="156"/>
      <c r="RI18" s="156"/>
      <c r="RJ18" s="156"/>
      <c r="RK18" s="156"/>
      <c r="RL18" s="156"/>
      <c r="RM18" s="156"/>
      <c r="RN18" s="156"/>
      <c r="RO18" s="156"/>
      <c r="RP18" s="156"/>
      <c r="RQ18" s="156"/>
      <c r="RR18" s="156"/>
      <c r="RS18" s="156"/>
      <c r="RT18" s="156"/>
      <c r="RU18" s="156"/>
      <c r="RV18" s="156"/>
      <c r="RW18" s="156"/>
      <c r="RX18" s="156"/>
      <c r="RY18" s="156"/>
      <c r="RZ18" s="156"/>
      <c r="SA18" s="156"/>
      <c r="SB18" s="156"/>
      <c r="SC18" s="156"/>
      <c r="SD18" s="156"/>
      <c r="SE18" s="156"/>
      <c r="SF18" s="156"/>
      <c r="SG18" s="156"/>
      <c r="SH18" s="156"/>
      <c r="SI18" s="156"/>
      <c r="SJ18" s="156"/>
      <c r="SK18" s="156"/>
      <c r="SL18" s="156"/>
      <c r="SM18" s="156"/>
      <c r="SN18" s="156"/>
      <c r="SO18" s="156"/>
      <c r="SP18" s="156"/>
      <c r="SQ18" s="156"/>
      <c r="SR18" s="156"/>
      <c r="SS18" s="156"/>
      <c r="ST18" s="156"/>
      <c r="SU18" s="156"/>
      <c r="SV18" s="156"/>
      <c r="SW18" s="156"/>
      <c r="SX18" s="156"/>
      <c r="SY18" s="156"/>
      <c r="SZ18" s="156"/>
      <c r="TA18" s="156"/>
      <c r="TB18" s="156"/>
      <c r="TC18" s="156"/>
      <c r="TD18" s="156"/>
      <c r="TE18" s="156"/>
      <c r="TF18" s="156"/>
      <c r="TG18" s="156"/>
      <c r="TH18" s="156"/>
      <c r="TI18" s="156"/>
      <c r="TJ18" s="156"/>
      <c r="TK18" s="156"/>
      <c r="TL18" s="156"/>
      <c r="TM18" s="156"/>
      <c r="TN18" s="156"/>
      <c r="TO18" s="156"/>
      <c r="TP18" s="156"/>
      <c r="TQ18" s="156"/>
      <c r="TR18" s="156"/>
      <c r="TS18" s="156"/>
      <c r="TT18" s="156"/>
      <c r="TU18" s="156"/>
      <c r="TV18" s="156"/>
      <c r="TW18" s="156"/>
      <c r="TX18" s="156"/>
      <c r="TY18" s="156"/>
      <c r="TZ18" s="156"/>
      <c r="UA18" s="156"/>
      <c r="UB18" s="156"/>
      <c r="UC18" s="156"/>
      <c r="UD18" s="156"/>
      <c r="UE18" s="156"/>
      <c r="UF18" s="156"/>
      <c r="UG18" s="156"/>
      <c r="UH18" s="156"/>
      <c r="UI18" s="156"/>
      <c r="UJ18" s="156"/>
      <c r="UK18" s="156"/>
      <c r="UL18" s="156"/>
      <c r="UM18" s="156"/>
      <c r="UN18" s="156"/>
      <c r="UO18" s="156"/>
      <c r="UP18" s="156"/>
      <c r="UQ18" s="156"/>
      <c r="UR18" s="156"/>
      <c r="US18" s="156"/>
      <c r="UT18" s="156"/>
      <c r="UU18" s="156"/>
      <c r="UV18" s="156"/>
      <c r="UW18" s="156"/>
      <c r="UX18" s="156"/>
      <c r="UY18" s="156"/>
      <c r="UZ18" s="156"/>
      <c r="VA18" s="156"/>
      <c r="VB18" s="156"/>
      <c r="VC18" s="156"/>
      <c r="VD18" s="156"/>
      <c r="VE18" s="156"/>
      <c r="VF18" s="156"/>
      <c r="VG18" s="156"/>
      <c r="VH18" s="156"/>
      <c r="VI18" s="156"/>
      <c r="VJ18" s="156"/>
      <c r="VK18" s="156"/>
      <c r="VL18" s="156"/>
      <c r="VM18" s="156"/>
      <c r="VN18" s="156"/>
      <c r="VO18" s="156"/>
      <c r="VP18" s="156"/>
      <c r="VQ18" s="156"/>
      <c r="VR18" s="156"/>
      <c r="VS18" s="156"/>
      <c r="VT18" s="156"/>
      <c r="VU18" s="156"/>
      <c r="VV18" s="156"/>
      <c r="VW18" s="156"/>
      <c r="VX18" s="156"/>
      <c r="VY18" s="156"/>
      <c r="VZ18" s="156"/>
      <c r="WA18" s="156"/>
      <c r="WB18" s="156"/>
      <c r="WC18" s="156"/>
      <c r="WD18" s="156"/>
      <c r="WE18" s="156"/>
      <c r="WF18" s="156"/>
      <c r="WG18" s="156"/>
      <c r="WH18" s="156"/>
      <c r="WI18" s="156"/>
      <c r="WJ18" s="156"/>
      <c r="WK18" s="156"/>
      <c r="WL18" s="156"/>
      <c r="WM18" s="156"/>
      <c r="WN18" s="156"/>
      <c r="WO18" s="156"/>
      <c r="WP18" s="156"/>
      <c r="WQ18" s="156"/>
      <c r="WR18" s="156"/>
      <c r="WS18" s="156"/>
      <c r="WT18" s="156"/>
      <c r="WU18" s="156"/>
      <c r="WV18" s="156"/>
      <c r="WW18" s="156"/>
      <c r="WX18" s="156"/>
      <c r="WY18" s="156"/>
      <c r="WZ18" s="156"/>
      <c r="XA18" s="156"/>
      <c r="XB18" s="156"/>
      <c r="XC18" s="156"/>
      <c r="XD18" s="156"/>
      <c r="XE18" s="156"/>
      <c r="XF18" s="156"/>
      <c r="XG18" s="156"/>
      <c r="XH18" s="156"/>
      <c r="XI18" s="156"/>
      <c r="XJ18" s="156"/>
      <c r="XK18" s="156"/>
      <c r="XL18" s="156"/>
      <c r="XM18" s="156"/>
      <c r="XN18" s="156"/>
      <c r="XO18" s="156"/>
      <c r="XP18" s="156"/>
      <c r="XQ18" s="156"/>
      <c r="XR18" s="156"/>
      <c r="XS18" s="156"/>
      <c r="XT18" s="156"/>
      <c r="XU18" s="156"/>
      <c r="XV18" s="156"/>
      <c r="XW18" s="156"/>
      <c r="XX18" s="156"/>
      <c r="XY18" s="156"/>
      <c r="XZ18" s="156"/>
      <c r="YA18" s="156"/>
      <c r="YB18" s="156"/>
      <c r="YC18" s="156"/>
      <c r="YD18" s="156"/>
      <c r="YE18" s="156"/>
      <c r="YF18" s="156"/>
      <c r="YG18" s="156"/>
      <c r="YH18" s="156"/>
      <c r="YI18" s="156"/>
      <c r="YJ18" s="156"/>
      <c r="YK18" s="156"/>
      <c r="YL18" s="156"/>
      <c r="YM18" s="156"/>
      <c r="YN18" s="156"/>
      <c r="YO18" s="156"/>
      <c r="YP18" s="156"/>
      <c r="YQ18" s="156"/>
      <c r="YR18" s="156"/>
      <c r="YS18" s="156"/>
      <c r="YT18" s="156"/>
      <c r="YU18" s="156"/>
      <c r="YV18" s="156"/>
      <c r="YW18" s="156"/>
      <c r="YX18" s="156"/>
      <c r="YY18" s="156"/>
      <c r="YZ18" s="156"/>
      <c r="ZA18" s="156"/>
      <c r="ZB18" s="156"/>
      <c r="ZC18" s="156"/>
      <c r="ZD18" s="156"/>
      <c r="ZE18" s="156"/>
      <c r="ZF18" s="156"/>
      <c r="ZG18" s="156"/>
      <c r="ZH18" s="156"/>
      <c r="ZI18" s="156"/>
      <c r="ZJ18" s="156"/>
      <c r="ZK18" s="156"/>
      <c r="ZL18" s="156"/>
      <c r="ZM18" s="156"/>
      <c r="ZN18" s="156"/>
      <c r="ZO18" s="156"/>
      <c r="ZP18" s="156"/>
      <c r="ZQ18" s="156"/>
      <c r="ZR18" s="156"/>
      <c r="ZS18" s="156"/>
      <c r="ZT18" s="156"/>
      <c r="ZU18" s="156"/>
      <c r="ZV18" s="156"/>
      <c r="ZW18" s="156"/>
      <c r="ZX18" s="156"/>
      <c r="ZY18" s="156"/>
      <c r="ZZ18" s="156"/>
      <c r="AAA18" s="156"/>
      <c r="AAB18" s="156"/>
      <c r="AAC18" s="156"/>
      <c r="AAD18" s="156"/>
      <c r="AAE18" s="156"/>
      <c r="AAF18" s="156"/>
      <c r="AAG18" s="156"/>
      <c r="AAH18" s="156"/>
      <c r="AAI18" s="156"/>
      <c r="AAJ18" s="156"/>
      <c r="AAK18" s="156"/>
      <c r="AAL18" s="156"/>
      <c r="AAM18" s="156"/>
      <c r="AAN18" s="156"/>
      <c r="AAO18" s="156"/>
      <c r="AAP18" s="156"/>
      <c r="AAQ18" s="156"/>
      <c r="AAR18" s="156"/>
      <c r="AAS18" s="156"/>
      <c r="AAT18" s="156"/>
      <c r="AAU18" s="156"/>
      <c r="AAV18" s="156"/>
      <c r="AAW18" s="156"/>
      <c r="AAX18" s="156"/>
      <c r="AAY18" s="156"/>
      <c r="AAZ18" s="156"/>
      <c r="ABA18" s="156"/>
      <c r="ABB18" s="156"/>
      <c r="ABC18" s="156"/>
      <c r="ABD18" s="156"/>
      <c r="ABE18" s="156"/>
      <c r="ABF18" s="156"/>
      <c r="ABG18" s="156"/>
      <c r="ABH18" s="156"/>
      <c r="ABI18" s="156"/>
      <c r="ABJ18" s="156"/>
      <c r="ABK18" s="156"/>
      <c r="ABL18" s="156"/>
      <c r="ABM18" s="156"/>
      <c r="ABN18" s="156"/>
      <c r="ABO18" s="156"/>
      <c r="ABP18" s="156"/>
      <c r="ABQ18" s="156"/>
      <c r="ABR18" s="156"/>
      <c r="ABS18" s="156"/>
      <c r="ABT18" s="156"/>
      <c r="ABU18" s="156"/>
      <c r="ABV18" s="156"/>
      <c r="ABW18" s="156"/>
      <c r="ABX18" s="156"/>
      <c r="ABY18" s="156"/>
      <c r="ABZ18" s="156"/>
      <c r="ACA18" s="156"/>
      <c r="ACB18" s="156"/>
      <c r="ACC18" s="156"/>
      <c r="ACD18" s="156"/>
      <c r="ACE18" s="156"/>
      <c r="ACF18" s="156"/>
      <c r="ACG18" s="156"/>
      <c r="ACH18" s="156"/>
      <c r="ACI18" s="156"/>
      <c r="ACJ18" s="156"/>
      <c r="ACK18" s="156"/>
      <c r="ACL18" s="156"/>
      <c r="ACM18" s="156"/>
      <c r="ACN18" s="156"/>
      <c r="ACO18" s="156"/>
      <c r="ACP18" s="156"/>
      <c r="ACQ18" s="156"/>
      <c r="ACR18" s="156"/>
      <c r="ACS18" s="156"/>
      <c r="ACT18" s="156"/>
      <c r="ACU18" s="156"/>
      <c r="ACV18" s="156"/>
      <c r="ACW18" s="156"/>
      <c r="ACX18" s="156"/>
      <c r="ACY18" s="156"/>
      <c r="ACZ18" s="156"/>
      <c r="ADA18" s="156"/>
      <c r="ADB18" s="156"/>
      <c r="ADC18" s="156"/>
      <c r="ADD18" s="156"/>
      <c r="ADE18" s="156"/>
      <c r="ADF18" s="156"/>
      <c r="ADG18" s="156"/>
      <c r="ADH18" s="156"/>
      <c r="ADI18" s="156"/>
      <c r="ADJ18" s="156"/>
      <c r="ADK18" s="156"/>
      <c r="ADL18" s="156"/>
      <c r="ADM18" s="156"/>
      <c r="ADN18" s="156"/>
      <c r="ADO18" s="156"/>
      <c r="ADP18" s="156"/>
      <c r="ADQ18" s="156"/>
      <c r="ADR18" s="156"/>
      <c r="ADS18" s="156"/>
      <c r="ADT18" s="156"/>
      <c r="ADU18" s="156"/>
      <c r="ADV18" s="156"/>
      <c r="ADW18" s="156"/>
      <c r="ADX18" s="156"/>
      <c r="ADY18" s="156"/>
      <c r="ADZ18" s="156"/>
      <c r="AEA18" s="156"/>
      <c r="AEB18" s="156"/>
      <c r="AEC18" s="156"/>
      <c r="AED18" s="156"/>
      <c r="AEE18" s="156"/>
      <c r="AEF18" s="156"/>
      <c r="AEG18" s="156"/>
      <c r="AEH18" s="156"/>
      <c r="AEI18" s="156"/>
      <c r="AEJ18" s="156"/>
      <c r="AEK18" s="156"/>
      <c r="AEL18" s="156"/>
      <c r="AEM18" s="156"/>
      <c r="AEN18" s="156"/>
      <c r="AEO18" s="156"/>
      <c r="AEP18" s="156"/>
      <c r="AEQ18" s="156"/>
      <c r="AER18" s="156"/>
      <c r="AES18" s="156"/>
      <c r="AET18" s="156"/>
      <c r="AEU18" s="156"/>
      <c r="AEV18" s="156"/>
      <c r="AEW18" s="156"/>
      <c r="AEX18" s="156"/>
      <c r="AEY18" s="156"/>
      <c r="AEZ18" s="156"/>
      <c r="AFA18" s="156"/>
      <c r="AFB18" s="156"/>
      <c r="AFC18" s="156"/>
      <c r="AFD18" s="156"/>
      <c r="AFE18" s="156"/>
      <c r="AFF18" s="156"/>
      <c r="AFG18" s="156"/>
      <c r="AFH18" s="156"/>
      <c r="AFI18" s="156"/>
      <c r="AFJ18" s="156"/>
      <c r="AFK18" s="156"/>
      <c r="AFL18" s="156"/>
      <c r="AFM18" s="156"/>
      <c r="AFN18" s="156"/>
      <c r="AFO18" s="156"/>
      <c r="AFP18" s="156"/>
      <c r="AFQ18" s="156"/>
      <c r="AFR18" s="156"/>
      <c r="AFS18" s="156"/>
      <c r="AFT18" s="156"/>
      <c r="AFU18" s="156"/>
      <c r="AFV18" s="156"/>
      <c r="AFW18" s="156"/>
      <c r="AFX18" s="156"/>
      <c r="AFY18" s="156"/>
      <c r="AFZ18" s="156"/>
      <c r="AGA18" s="156"/>
      <c r="AGB18" s="156"/>
      <c r="AGC18" s="156"/>
      <c r="AGD18" s="156"/>
      <c r="AGE18" s="156"/>
      <c r="AGF18" s="156"/>
      <c r="AGG18" s="156"/>
      <c r="AGH18" s="156"/>
      <c r="AGI18" s="156"/>
      <c r="AGJ18" s="156"/>
      <c r="AGK18" s="156"/>
      <c r="AGL18" s="156"/>
      <c r="AGM18" s="156"/>
      <c r="AGN18" s="156"/>
      <c r="AGO18" s="156"/>
      <c r="AGP18" s="156"/>
      <c r="AGQ18" s="156"/>
      <c r="AGR18" s="156"/>
      <c r="AGS18" s="156"/>
      <c r="AGT18" s="156"/>
      <c r="AGU18" s="156"/>
      <c r="AGV18" s="156"/>
      <c r="AGW18" s="156"/>
      <c r="AGX18" s="156"/>
      <c r="AGY18" s="156"/>
      <c r="AGZ18" s="156"/>
      <c r="AHA18" s="156"/>
      <c r="AHB18" s="156"/>
      <c r="AHC18" s="156"/>
      <c r="AHD18" s="156"/>
      <c r="AHE18" s="156"/>
      <c r="AHF18" s="156"/>
      <c r="AHG18" s="156"/>
      <c r="AHH18" s="156"/>
      <c r="AHI18" s="156"/>
      <c r="AHJ18" s="156"/>
      <c r="AHK18" s="156"/>
      <c r="AHL18" s="156"/>
      <c r="AHM18" s="156"/>
      <c r="AHN18" s="156"/>
      <c r="AHO18" s="156"/>
      <c r="AHP18" s="156"/>
      <c r="AHQ18" s="156"/>
      <c r="AHR18" s="156"/>
      <c r="AHS18" s="156"/>
      <c r="AHT18" s="156"/>
      <c r="AHU18" s="156"/>
      <c r="AHV18" s="156"/>
      <c r="AHW18" s="156"/>
      <c r="AHX18" s="156"/>
      <c r="AHY18" s="156"/>
      <c r="AHZ18" s="156"/>
      <c r="AIA18" s="156"/>
      <c r="AIB18" s="156"/>
      <c r="AIC18" s="156"/>
      <c r="AID18" s="156"/>
      <c r="AIE18" s="156"/>
      <c r="AIF18" s="156"/>
      <c r="AIG18" s="156"/>
      <c r="AIH18" s="156"/>
      <c r="AII18" s="156"/>
      <c r="AIJ18" s="156"/>
      <c r="AIK18" s="156"/>
      <c r="AIL18" s="156"/>
      <c r="AIM18" s="156"/>
      <c r="AIN18" s="156"/>
      <c r="AIO18" s="156"/>
      <c r="AIP18" s="156"/>
      <c r="AIQ18" s="156"/>
      <c r="AIR18" s="156"/>
      <c r="AIS18" s="156"/>
      <c r="AIT18" s="156"/>
      <c r="AIU18" s="156"/>
      <c r="AIV18" s="156"/>
      <c r="AIW18" s="156"/>
      <c r="AIX18" s="156"/>
      <c r="AIY18" s="156"/>
      <c r="AIZ18" s="156"/>
      <c r="AJA18" s="156"/>
      <c r="AJB18" s="156"/>
      <c r="AJC18" s="156"/>
      <c r="AJD18" s="156"/>
      <c r="AJE18" s="156"/>
      <c r="AJF18" s="156"/>
      <c r="AJG18" s="156"/>
      <c r="AJH18" s="156"/>
      <c r="AJI18" s="156"/>
      <c r="AJJ18" s="156"/>
      <c r="AJK18" s="156"/>
      <c r="AJL18" s="156"/>
      <c r="AJM18" s="156"/>
      <c r="AJN18" s="156"/>
      <c r="AJO18" s="156"/>
      <c r="AJP18" s="156"/>
      <c r="AJQ18" s="156"/>
      <c r="AJR18" s="156"/>
      <c r="AJS18" s="156"/>
      <c r="AJT18" s="156"/>
      <c r="AJU18" s="156"/>
      <c r="AJV18" s="156"/>
      <c r="AJW18" s="156"/>
      <c r="AJX18" s="156"/>
      <c r="AJY18" s="156"/>
      <c r="AJZ18" s="156"/>
      <c r="AKA18" s="156"/>
      <c r="AKB18" s="156"/>
      <c r="AKC18" s="156"/>
      <c r="AKD18" s="156"/>
      <c r="AKE18" s="156"/>
      <c r="AKF18" s="156"/>
      <c r="AKG18" s="156"/>
      <c r="AKH18" s="156"/>
      <c r="AKI18" s="156"/>
      <c r="AKJ18" s="156"/>
      <c r="AKK18" s="156"/>
      <c r="AKL18" s="156"/>
      <c r="AKM18" s="156"/>
      <c r="AKN18" s="156"/>
      <c r="AKO18" s="156"/>
      <c r="AKP18" s="156"/>
      <c r="AKQ18" s="156"/>
      <c r="AKR18" s="156"/>
      <c r="AKS18" s="156"/>
      <c r="AKT18" s="156"/>
      <c r="AKU18" s="156"/>
      <c r="AKV18" s="156"/>
      <c r="AKW18" s="156"/>
      <c r="AKX18" s="156"/>
      <c r="AKY18" s="156"/>
      <c r="AKZ18" s="156"/>
      <c r="ALA18" s="156"/>
      <c r="ALB18" s="156"/>
      <c r="ALC18" s="156"/>
      <c r="ALD18" s="156"/>
      <c r="ALE18" s="156"/>
      <c r="ALF18" s="156"/>
      <c r="ALG18" s="156"/>
      <c r="ALH18" s="156"/>
      <c r="ALI18" s="156"/>
      <c r="ALJ18" s="156"/>
      <c r="ALK18" s="156"/>
      <c r="ALL18" s="156"/>
      <c r="ALM18" s="156"/>
      <c r="ALN18" s="156"/>
      <c r="ALO18" s="156"/>
      <c r="ALP18" s="156"/>
      <c r="ALQ18" s="156"/>
      <c r="ALR18" s="156"/>
      <c r="ALS18" s="156"/>
      <c r="ALT18" s="156"/>
      <c r="ALU18" s="156"/>
      <c r="ALV18" s="156"/>
      <c r="ALW18" s="156"/>
      <c r="ALX18" s="156"/>
      <c r="ALY18" s="156"/>
      <c r="ALZ18" s="156"/>
      <c r="AMA18" s="156"/>
      <c r="AMB18" s="156"/>
      <c r="AMC18" s="156"/>
      <c r="AMD18" s="156"/>
      <c r="AME18" s="156"/>
      <c r="AMF18" s="156"/>
      <c r="AMG18" s="156"/>
      <c r="AMH18" s="156"/>
      <c r="AMI18" s="156"/>
      <c r="AMJ18" s="156"/>
      <c r="AMK18" s="156"/>
      <c r="AML18" s="156"/>
      <c r="AMM18" s="156"/>
      <c r="AMN18" s="156"/>
      <c r="AMO18" s="156"/>
      <c r="AMP18" s="156"/>
      <c r="AMQ18" s="156"/>
      <c r="AMR18" s="156"/>
      <c r="AMS18" s="156"/>
      <c r="AMT18" s="156"/>
      <c r="AMU18" s="156"/>
      <c r="AMV18" s="156"/>
      <c r="AMW18" s="156"/>
      <c r="AMX18" s="156"/>
      <c r="AMY18" s="156"/>
      <c r="AMZ18" s="156"/>
      <c r="ANA18" s="156"/>
      <c r="ANB18" s="156"/>
      <c r="ANC18" s="156"/>
      <c r="AND18" s="156"/>
      <c r="ANE18" s="156"/>
      <c r="ANF18" s="156"/>
      <c r="ANG18" s="156"/>
      <c r="ANH18" s="156"/>
      <c r="ANI18" s="156"/>
      <c r="ANJ18" s="156"/>
      <c r="ANK18" s="156"/>
      <c r="ANL18" s="156"/>
      <c r="ANM18" s="156"/>
      <c r="ANN18" s="156"/>
      <c r="ANO18" s="156"/>
      <c r="ANP18" s="156"/>
      <c r="ANQ18" s="156"/>
      <c r="ANR18" s="156"/>
      <c r="ANS18" s="156"/>
      <c r="ANT18" s="156"/>
      <c r="ANU18" s="156"/>
      <c r="ANV18" s="156"/>
      <c r="ANW18" s="156"/>
      <c r="ANX18" s="156"/>
      <c r="ANY18" s="156"/>
      <c r="ANZ18" s="156"/>
      <c r="AOA18" s="156"/>
      <c r="AOB18" s="156"/>
      <c r="AOC18" s="156"/>
      <c r="AOD18" s="156"/>
      <c r="AOE18" s="156"/>
      <c r="AOF18" s="156"/>
      <c r="AOG18" s="156"/>
      <c r="AOH18" s="156"/>
      <c r="AOI18" s="156"/>
      <c r="AOJ18" s="156"/>
      <c r="AOK18" s="156"/>
      <c r="AOL18" s="156"/>
      <c r="AOM18" s="156"/>
      <c r="AON18" s="156"/>
      <c r="AOO18" s="156"/>
      <c r="AOP18" s="156"/>
      <c r="AOQ18" s="156"/>
      <c r="AOR18" s="156"/>
      <c r="AOS18" s="156"/>
      <c r="AOT18" s="156"/>
      <c r="AOU18" s="156"/>
      <c r="AOV18" s="156"/>
      <c r="AOW18" s="156"/>
      <c r="AOX18" s="156"/>
      <c r="AOY18" s="156"/>
      <c r="AOZ18" s="156"/>
      <c r="APA18" s="156"/>
      <c r="APB18" s="156"/>
      <c r="APC18" s="156"/>
      <c r="APD18" s="156"/>
      <c r="APE18" s="156"/>
      <c r="APF18" s="156"/>
      <c r="APG18" s="156"/>
      <c r="APH18" s="156"/>
      <c r="API18" s="156"/>
      <c r="APJ18" s="156"/>
      <c r="APK18" s="156"/>
      <c r="APL18" s="156"/>
      <c r="APM18" s="156"/>
      <c r="APN18" s="156"/>
      <c r="APO18" s="156"/>
      <c r="APP18" s="156"/>
      <c r="APQ18" s="156"/>
      <c r="APR18" s="156"/>
      <c r="APS18" s="156"/>
      <c r="APT18" s="156"/>
      <c r="APU18" s="156"/>
      <c r="APV18" s="156"/>
      <c r="APW18" s="156"/>
      <c r="APX18" s="156"/>
      <c r="APY18" s="156"/>
      <c r="APZ18" s="156"/>
      <c r="AQA18" s="156"/>
      <c r="AQB18" s="156"/>
      <c r="AQC18" s="156"/>
      <c r="AQD18" s="156"/>
      <c r="AQE18" s="156"/>
      <c r="AQF18" s="156"/>
      <c r="AQG18" s="156"/>
      <c r="AQH18" s="156"/>
      <c r="AQI18" s="156"/>
      <c r="AQJ18" s="156"/>
      <c r="AQK18" s="156"/>
      <c r="AQL18" s="156"/>
      <c r="AQM18" s="156"/>
      <c r="AQN18" s="156"/>
      <c r="AQO18" s="156"/>
      <c r="AQP18" s="156"/>
      <c r="AQQ18" s="156"/>
      <c r="AQR18" s="156"/>
      <c r="AQS18" s="156"/>
      <c r="AQT18" s="156"/>
      <c r="AQU18" s="156"/>
      <c r="AQV18" s="156"/>
      <c r="AQW18" s="156"/>
      <c r="AQX18" s="156"/>
      <c r="AQY18" s="156"/>
      <c r="AQZ18" s="156"/>
      <c r="ARA18" s="156"/>
      <c r="ARB18" s="156"/>
      <c r="ARC18" s="156"/>
      <c r="ARD18" s="156"/>
      <c r="ARE18" s="156"/>
      <c r="ARF18" s="156"/>
      <c r="ARG18" s="156"/>
      <c r="ARH18" s="156"/>
      <c r="ARI18" s="156"/>
      <c r="ARJ18" s="156"/>
      <c r="ARK18" s="156"/>
      <c r="ARL18" s="156"/>
      <c r="ARM18" s="156"/>
      <c r="ARN18" s="156"/>
      <c r="ARO18" s="156"/>
      <c r="ARP18" s="156"/>
      <c r="ARQ18" s="156"/>
      <c r="ARR18" s="156"/>
      <c r="ARS18" s="156"/>
      <c r="ART18" s="156"/>
      <c r="ARU18" s="156"/>
      <c r="ARV18" s="156"/>
      <c r="ARW18" s="156"/>
      <c r="ARX18" s="156"/>
      <c r="ARY18" s="156"/>
      <c r="ARZ18" s="156"/>
      <c r="ASA18" s="156"/>
      <c r="ASB18" s="156"/>
      <c r="ASC18" s="156"/>
      <c r="ASD18" s="156"/>
      <c r="ASE18" s="156"/>
      <c r="ASF18" s="156"/>
      <c r="ASG18" s="156"/>
      <c r="ASH18" s="156"/>
      <c r="ASI18" s="156"/>
      <c r="ASJ18" s="156"/>
      <c r="ASK18" s="156"/>
      <c r="ASL18" s="156"/>
      <c r="ASM18" s="156"/>
      <c r="ASN18" s="156"/>
      <c r="ASO18" s="156"/>
      <c r="ASP18" s="156"/>
      <c r="ASQ18" s="156"/>
      <c r="ASR18" s="156"/>
      <c r="ASS18" s="156"/>
      <c r="AST18" s="156"/>
      <c r="ASU18" s="156"/>
      <c r="ASV18" s="156"/>
      <c r="ASW18" s="156"/>
      <c r="ASX18" s="156"/>
      <c r="ASY18" s="156"/>
      <c r="ASZ18" s="156"/>
      <c r="ATA18" s="156"/>
      <c r="ATB18" s="156"/>
      <c r="ATC18" s="156"/>
      <c r="ATD18" s="156"/>
      <c r="ATE18" s="156"/>
      <c r="ATF18" s="156"/>
      <c r="ATG18" s="156"/>
      <c r="ATH18" s="156"/>
      <c r="ATI18" s="156"/>
      <c r="ATJ18" s="156"/>
      <c r="ATK18" s="156"/>
      <c r="ATL18" s="156"/>
      <c r="ATM18" s="156"/>
      <c r="ATN18" s="156"/>
      <c r="ATO18" s="156"/>
      <c r="ATP18" s="156"/>
      <c r="ATQ18" s="156"/>
      <c r="ATR18" s="156"/>
      <c r="ATS18" s="156"/>
      <c r="ATT18" s="156"/>
      <c r="ATU18" s="156"/>
      <c r="ATV18" s="156"/>
      <c r="ATW18" s="156"/>
      <c r="ATX18" s="156"/>
      <c r="ATY18" s="156"/>
      <c r="ATZ18" s="156"/>
      <c r="AUA18" s="156"/>
      <c r="AUB18" s="156"/>
      <c r="AUC18" s="156"/>
      <c r="AUD18" s="156"/>
      <c r="AUE18" s="156"/>
      <c r="AUF18" s="156"/>
      <c r="AUG18" s="156"/>
      <c r="AUH18" s="156"/>
      <c r="AUI18" s="156"/>
      <c r="AUJ18" s="156"/>
      <c r="AUK18" s="156"/>
      <c r="AUL18" s="156"/>
      <c r="AUM18" s="156"/>
      <c r="AUN18" s="156"/>
      <c r="AUO18" s="156"/>
      <c r="AUP18" s="156"/>
      <c r="AUQ18" s="156"/>
      <c r="AUR18" s="156"/>
      <c r="AUS18" s="156"/>
      <c r="AUT18" s="156"/>
      <c r="AUU18" s="156"/>
      <c r="AUV18" s="156"/>
      <c r="AUW18" s="156"/>
      <c r="AUX18" s="156"/>
      <c r="AUY18" s="156"/>
      <c r="AUZ18" s="156"/>
      <c r="AVA18" s="156"/>
      <c r="AVB18" s="156"/>
      <c r="AVC18" s="156"/>
      <c r="AVD18" s="156"/>
      <c r="AVE18" s="156"/>
      <c r="AVF18" s="156"/>
      <c r="AVG18" s="156"/>
      <c r="AVH18" s="156"/>
      <c r="AVI18" s="156"/>
      <c r="AVJ18" s="156"/>
      <c r="AVK18" s="156"/>
      <c r="AVL18" s="156"/>
      <c r="AVM18" s="156"/>
      <c r="AVN18" s="156"/>
      <c r="AVO18" s="156"/>
      <c r="AVP18" s="156"/>
      <c r="AVQ18" s="156"/>
      <c r="AVR18" s="156"/>
      <c r="AVS18" s="156"/>
      <c r="AVT18" s="156"/>
      <c r="AVU18" s="156"/>
      <c r="AVV18" s="156"/>
      <c r="AVW18" s="156"/>
      <c r="AVX18" s="156"/>
      <c r="AVY18" s="156"/>
      <c r="AVZ18" s="156"/>
      <c r="AWA18" s="156"/>
      <c r="AWB18" s="156"/>
      <c r="AWC18" s="156"/>
      <c r="AWD18" s="156"/>
      <c r="AWE18" s="156"/>
      <c r="AWF18" s="156"/>
      <c r="AWG18" s="156"/>
      <c r="AWH18" s="156"/>
      <c r="AWI18" s="156"/>
      <c r="AWJ18" s="156"/>
      <c r="AWK18" s="156"/>
      <c r="AWL18" s="156"/>
      <c r="AWM18" s="156"/>
      <c r="AWN18" s="156"/>
      <c r="AWO18" s="156"/>
      <c r="AWP18" s="156"/>
      <c r="AWQ18" s="156"/>
      <c r="AWR18" s="156"/>
      <c r="AWS18" s="156"/>
      <c r="AWT18" s="156"/>
      <c r="AWU18" s="156"/>
      <c r="AWV18" s="156"/>
      <c r="AWW18" s="156"/>
      <c r="AWX18" s="156"/>
      <c r="AWY18" s="156"/>
      <c r="AWZ18" s="156"/>
      <c r="AXA18" s="156"/>
      <c r="AXB18" s="156"/>
      <c r="AXC18" s="156"/>
      <c r="AXD18" s="156"/>
      <c r="AXE18" s="156"/>
      <c r="AXF18" s="156"/>
      <c r="AXG18" s="156"/>
      <c r="AXH18" s="156"/>
      <c r="AXI18" s="156"/>
      <c r="AXJ18" s="156"/>
      <c r="AXK18" s="156"/>
      <c r="AXL18" s="156"/>
      <c r="AXM18" s="156"/>
      <c r="AXN18" s="156"/>
      <c r="AXO18" s="156"/>
      <c r="AXP18" s="156"/>
      <c r="AXQ18" s="156"/>
      <c r="AXR18" s="156"/>
      <c r="AXS18" s="156"/>
      <c r="AXT18" s="156"/>
      <c r="AXU18" s="156"/>
      <c r="AXV18" s="156"/>
      <c r="AXW18" s="156"/>
      <c r="AXX18" s="156"/>
      <c r="AXY18" s="156"/>
      <c r="AXZ18" s="156"/>
      <c r="AYA18" s="156"/>
      <c r="AYB18" s="156"/>
      <c r="AYC18" s="156"/>
      <c r="AYD18" s="156"/>
      <c r="AYE18" s="156"/>
      <c r="AYF18" s="156"/>
      <c r="AYG18" s="156"/>
      <c r="AYH18" s="156"/>
      <c r="AYI18" s="156"/>
      <c r="AYJ18" s="156"/>
      <c r="AYK18" s="156"/>
      <c r="AYL18" s="156"/>
      <c r="AYM18" s="156"/>
      <c r="AYN18" s="156"/>
      <c r="AYO18" s="156"/>
      <c r="AYP18" s="156"/>
      <c r="AYQ18" s="156"/>
      <c r="AYR18" s="156"/>
      <c r="AYS18" s="156"/>
      <c r="AYT18" s="156"/>
      <c r="AYU18" s="156"/>
      <c r="AYV18" s="156"/>
      <c r="AYW18" s="156"/>
      <c r="AYX18" s="156"/>
      <c r="AYY18" s="156"/>
      <c r="AYZ18" s="156"/>
      <c r="AZA18" s="156"/>
      <c r="AZB18" s="156"/>
      <c r="AZC18" s="156"/>
      <c r="AZD18" s="156"/>
      <c r="AZE18" s="156"/>
      <c r="AZF18" s="156"/>
      <c r="AZG18" s="156"/>
      <c r="AZH18" s="156"/>
      <c r="AZI18" s="156"/>
      <c r="AZJ18" s="156"/>
      <c r="AZK18" s="156"/>
      <c r="AZL18" s="156"/>
      <c r="AZM18" s="156"/>
      <c r="AZN18" s="156"/>
      <c r="AZO18" s="156"/>
      <c r="AZP18" s="156"/>
      <c r="AZQ18" s="156"/>
      <c r="AZR18" s="156"/>
      <c r="AZS18" s="156"/>
      <c r="AZT18" s="156"/>
      <c r="AZU18" s="156"/>
      <c r="AZV18" s="156"/>
      <c r="AZW18" s="156"/>
      <c r="AZX18" s="156"/>
      <c r="AZY18" s="156"/>
      <c r="AZZ18" s="156"/>
      <c r="BAA18" s="156"/>
      <c r="BAB18" s="156"/>
      <c r="BAC18" s="156"/>
      <c r="BAD18" s="156"/>
      <c r="BAE18" s="156"/>
      <c r="BAF18" s="156"/>
      <c r="BAG18" s="156"/>
      <c r="BAH18" s="156"/>
      <c r="BAI18" s="156"/>
      <c r="BAJ18" s="156"/>
      <c r="BAK18" s="156"/>
      <c r="BAL18" s="156"/>
      <c r="BAM18" s="156"/>
      <c r="BAN18" s="156"/>
      <c r="BAO18" s="156"/>
      <c r="BAP18" s="156"/>
      <c r="BAQ18" s="156"/>
      <c r="BAR18" s="156"/>
      <c r="BAS18" s="156"/>
      <c r="BAT18" s="156"/>
      <c r="BAU18" s="156"/>
      <c r="BAV18" s="156"/>
      <c r="BAW18" s="156"/>
      <c r="BAX18" s="156"/>
      <c r="BAY18" s="156"/>
      <c r="BAZ18" s="156"/>
      <c r="BBA18" s="156"/>
      <c r="BBB18" s="156"/>
      <c r="BBC18" s="156"/>
      <c r="BBD18" s="156"/>
      <c r="BBE18" s="156"/>
      <c r="BBF18" s="156"/>
      <c r="BBG18" s="156"/>
      <c r="BBH18" s="156"/>
      <c r="BBI18" s="156"/>
      <c r="BBJ18" s="156"/>
      <c r="BBK18" s="156"/>
      <c r="BBL18" s="156"/>
      <c r="BBM18" s="156"/>
      <c r="BBN18" s="156"/>
      <c r="BBO18" s="156"/>
      <c r="BBP18" s="156"/>
      <c r="BBQ18" s="156"/>
      <c r="BBR18" s="156"/>
      <c r="BBS18" s="156"/>
      <c r="BBT18" s="156"/>
      <c r="BBU18" s="156"/>
      <c r="BBV18" s="156"/>
      <c r="BBW18" s="156"/>
      <c r="BBX18" s="156"/>
      <c r="BBY18" s="156"/>
      <c r="BBZ18" s="156"/>
      <c r="BCA18" s="156"/>
      <c r="BCB18" s="156"/>
      <c r="BCC18" s="156"/>
      <c r="BCD18" s="156"/>
      <c r="BCE18" s="156"/>
      <c r="BCF18" s="156"/>
      <c r="BCG18" s="156"/>
      <c r="BCH18" s="156"/>
      <c r="BCI18" s="156"/>
      <c r="BCJ18" s="156"/>
      <c r="BCK18" s="156"/>
      <c r="BCL18" s="156"/>
      <c r="BCM18" s="156"/>
      <c r="BCN18" s="156"/>
      <c r="BCO18" s="156"/>
      <c r="BCP18" s="156"/>
      <c r="BCQ18" s="156"/>
      <c r="BCR18" s="156"/>
      <c r="BCS18" s="156"/>
      <c r="BCT18" s="156"/>
      <c r="BCU18" s="156"/>
      <c r="BCV18" s="156"/>
      <c r="BCW18" s="156"/>
      <c r="BCX18" s="156"/>
      <c r="BCY18" s="156"/>
      <c r="BCZ18" s="156"/>
      <c r="BDA18" s="156"/>
      <c r="BDB18" s="156"/>
      <c r="BDC18" s="156"/>
      <c r="BDD18" s="156"/>
      <c r="BDE18" s="156"/>
      <c r="BDF18" s="156"/>
      <c r="BDG18" s="156"/>
      <c r="BDH18" s="156"/>
      <c r="BDI18" s="156"/>
      <c r="BDJ18" s="156"/>
      <c r="BDK18" s="156"/>
      <c r="BDL18" s="156"/>
      <c r="BDM18" s="156"/>
      <c r="BDN18" s="156"/>
      <c r="BDO18" s="156"/>
      <c r="BDP18" s="156"/>
      <c r="BDQ18" s="156"/>
      <c r="BDR18" s="156"/>
      <c r="BDS18" s="156"/>
      <c r="BDT18" s="156"/>
      <c r="BDU18" s="156"/>
      <c r="BDV18" s="156"/>
      <c r="BDW18" s="156"/>
      <c r="BDX18" s="156"/>
      <c r="BDY18" s="156"/>
      <c r="BDZ18" s="156"/>
      <c r="BEA18" s="156"/>
      <c r="BEB18" s="156"/>
      <c r="BEC18" s="156"/>
      <c r="BED18" s="156"/>
      <c r="BEE18" s="156"/>
      <c r="BEF18" s="156"/>
      <c r="BEG18" s="156"/>
      <c r="BEH18" s="156"/>
      <c r="BEI18" s="156"/>
      <c r="BEJ18" s="156"/>
      <c r="BEK18" s="156"/>
      <c r="BEL18" s="156"/>
      <c r="BEM18" s="156"/>
      <c r="BEN18" s="156"/>
      <c r="BEO18" s="156"/>
      <c r="BEP18" s="156"/>
      <c r="BEQ18" s="156"/>
      <c r="BER18" s="156"/>
      <c r="BES18" s="156"/>
      <c r="BET18" s="156"/>
      <c r="BEU18" s="156"/>
      <c r="BEV18" s="156"/>
      <c r="BEW18" s="156"/>
      <c r="BEX18" s="156"/>
      <c r="BEY18" s="156"/>
      <c r="BEZ18" s="156"/>
      <c r="BFA18" s="156"/>
      <c r="BFB18" s="156"/>
      <c r="BFC18" s="156"/>
      <c r="BFD18" s="156"/>
      <c r="BFE18" s="156"/>
      <c r="BFF18" s="156"/>
      <c r="BFG18" s="156"/>
      <c r="BFH18" s="156"/>
      <c r="BFI18" s="156"/>
      <c r="BFJ18" s="156"/>
      <c r="BFK18" s="156"/>
      <c r="BFL18" s="156"/>
      <c r="BFM18" s="156"/>
      <c r="BFN18" s="156"/>
      <c r="BFO18" s="156"/>
      <c r="BFP18" s="156"/>
      <c r="BFQ18" s="156"/>
      <c r="BFR18" s="156"/>
      <c r="BFS18" s="156"/>
      <c r="BFT18" s="156"/>
      <c r="BFU18" s="156"/>
      <c r="BFV18" s="156"/>
      <c r="BFW18" s="156"/>
      <c r="BFX18" s="156"/>
      <c r="BFY18" s="156"/>
      <c r="BFZ18" s="156"/>
      <c r="BGA18" s="156"/>
      <c r="BGB18" s="156"/>
      <c r="BGC18" s="156"/>
      <c r="BGD18" s="156"/>
      <c r="BGE18" s="156"/>
      <c r="BGF18" s="156"/>
      <c r="BGG18" s="156"/>
      <c r="BGH18" s="156"/>
      <c r="BGI18" s="156"/>
      <c r="BGJ18" s="156"/>
      <c r="BGK18" s="156"/>
      <c r="BGL18" s="156"/>
      <c r="BGM18" s="156"/>
      <c r="BGN18" s="156"/>
      <c r="BGO18" s="156"/>
      <c r="BGP18" s="156"/>
      <c r="BGQ18" s="156"/>
      <c r="BGR18" s="156"/>
      <c r="BGS18" s="156"/>
      <c r="BGT18" s="156"/>
      <c r="BGU18" s="156"/>
      <c r="BGV18" s="156"/>
      <c r="BGW18" s="156"/>
      <c r="BGX18" s="156"/>
      <c r="BGY18" s="156"/>
      <c r="BGZ18" s="156"/>
      <c r="BHA18" s="156"/>
      <c r="BHB18" s="156"/>
      <c r="BHC18" s="156"/>
      <c r="BHD18" s="156"/>
      <c r="BHE18" s="156"/>
      <c r="BHF18" s="156"/>
      <c r="BHG18" s="156"/>
      <c r="BHH18" s="156"/>
      <c r="BHI18" s="156"/>
      <c r="BHJ18" s="156"/>
      <c r="BHK18" s="156"/>
      <c r="BHL18" s="156"/>
      <c r="BHM18" s="156"/>
      <c r="BHN18" s="156"/>
      <c r="BHO18" s="156"/>
      <c r="BHP18" s="156"/>
      <c r="BHQ18" s="156"/>
      <c r="BHR18" s="156"/>
      <c r="BHS18" s="156"/>
      <c r="BHT18" s="156"/>
      <c r="BHU18" s="156"/>
      <c r="BHV18" s="156"/>
      <c r="BHW18" s="156"/>
      <c r="BHX18" s="156"/>
      <c r="BHY18" s="156"/>
      <c r="BHZ18" s="156"/>
      <c r="BIA18" s="156"/>
      <c r="BIB18" s="156"/>
      <c r="BIC18" s="156"/>
      <c r="BID18" s="156"/>
      <c r="BIE18" s="156"/>
      <c r="BIF18" s="156"/>
      <c r="BIG18" s="156"/>
      <c r="BIH18" s="156"/>
      <c r="BII18" s="156"/>
      <c r="BIJ18" s="156"/>
      <c r="BIK18" s="156"/>
      <c r="BIL18" s="156"/>
      <c r="BIM18" s="156"/>
      <c r="BIN18" s="156"/>
      <c r="BIO18" s="156"/>
      <c r="BIP18" s="156"/>
      <c r="BIQ18" s="156"/>
      <c r="BIR18" s="156"/>
      <c r="BIS18" s="156"/>
      <c r="BIT18" s="156"/>
      <c r="BIU18" s="156"/>
      <c r="BIV18" s="156"/>
      <c r="BIW18" s="156"/>
      <c r="BIX18" s="156"/>
      <c r="BIY18" s="156"/>
      <c r="BIZ18" s="156"/>
      <c r="BJA18" s="156"/>
      <c r="BJB18" s="156"/>
      <c r="BJC18" s="156"/>
      <c r="BJD18" s="156"/>
      <c r="BJE18" s="156"/>
      <c r="BJF18" s="156"/>
      <c r="BJG18" s="156"/>
      <c r="BJH18" s="156"/>
      <c r="BJI18" s="156"/>
      <c r="BJJ18" s="156"/>
      <c r="BJK18" s="156"/>
      <c r="BJL18" s="156"/>
      <c r="BJM18" s="156"/>
      <c r="BJN18" s="156"/>
      <c r="BJO18" s="156"/>
      <c r="BJP18" s="156"/>
      <c r="BJQ18" s="156"/>
      <c r="BJR18" s="156"/>
      <c r="BJS18" s="156"/>
      <c r="BJT18" s="156"/>
      <c r="BJU18" s="156"/>
      <c r="BJV18" s="156"/>
      <c r="BJW18" s="156"/>
      <c r="BJX18" s="156"/>
      <c r="BJY18" s="156"/>
      <c r="BJZ18" s="156"/>
      <c r="BKA18" s="156"/>
      <c r="BKB18" s="156"/>
      <c r="BKC18" s="156"/>
      <c r="BKD18" s="156"/>
      <c r="BKE18" s="156"/>
      <c r="BKF18" s="156"/>
      <c r="BKG18" s="156"/>
      <c r="BKH18" s="156"/>
      <c r="BKI18" s="156"/>
      <c r="BKJ18" s="156"/>
      <c r="BKK18" s="156"/>
      <c r="BKL18" s="156"/>
      <c r="BKM18" s="156"/>
      <c r="BKN18" s="156"/>
      <c r="BKO18" s="156"/>
      <c r="BKP18" s="156"/>
      <c r="BKQ18" s="156"/>
      <c r="BKR18" s="156"/>
      <c r="BKS18" s="156"/>
      <c r="BKT18" s="156"/>
      <c r="BKU18" s="156"/>
      <c r="BKV18" s="156"/>
      <c r="BKW18" s="156"/>
      <c r="BKX18" s="156"/>
      <c r="BKY18" s="156"/>
      <c r="BKZ18" s="156"/>
      <c r="BLA18" s="156"/>
      <c r="BLB18" s="156"/>
      <c r="BLC18" s="156"/>
      <c r="BLD18" s="156"/>
      <c r="BLE18" s="156"/>
      <c r="BLF18" s="156"/>
      <c r="BLG18" s="156"/>
      <c r="BLH18" s="156"/>
      <c r="BLI18" s="156"/>
      <c r="BLJ18" s="156"/>
      <c r="BLK18" s="156"/>
      <c r="BLL18" s="156"/>
      <c r="BLM18" s="156"/>
      <c r="BLN18" s="156"/>
      <c r="BLO18" s="156"/>
      <c r="BLP18" s="156"/>
      <c r="BLQ18" s="156"/>
      <c r="BLR18" s="156"/>
      <c r="BLS18" s="156"/>
      <c r="BLT18" s="156"/>
      <c r="BLU18" s="156"/>
      <c r="BLV18" s="156"/>
      <c r="BLW18" s="156"/>
      <c r="BLX18" s="156"/>
      <c r="BLY18" s="156"/>
      <c r="BLZ18" s="156"/>
      <c r="BMA18" s="156"/>
      <c r="BMB18" s="156"/>
      <c r="BMC18" s="156"/>
      <c r="BMD18" s="156"/>
      <c r="BME18" s="156"/>
      <c r="BMF18" s="156"/>
      <c r="BMG18" s="156"/>
      <c r="BMH18" s="156"/>
      <c r="BMI18" s="156"/>
      <c r="BMJ18" s="156"/>
      <c r="BMK18" s="156"/>
      <c r="BML18" s="156"/>
      <c r="BMM18" s="156"/>
      <c r="BMN18" s="156"/>
      <c r="BMO18" s="156"/>
      <c r="BMP18" s="156"/>
      <c r="BMQ18" s="156"/>
      <c r="BMR18" s="156"/>
      <c r="BMS18" s="156"/>
      <c r="BMT18" s="156"/>
      <c r="BMU18" s="156"/>
      <c r="BMV18" s="156"/>
      <c r="BMW18" s="156"/>
      <c r="BMX18" s="156"/>
      <c r="BMY18" s="156"/>
      <c r="BMZ18" s="156"/>
      <c r="BNA18" s="156"/>
      <c r="BNB18" s="156"/>
      <c r="BNC18" s="156"/>
      <c r="BND18" s="156"/>
      <c r="BNE18" s="156"/>
      <c r="BNF18" s="156"/>
      <c r="BNG18" s="156"/>
      <c r="BNH18" s="156"/>
      <c r="BNI18" s="156"/>
      <c r="BNJ18" s="156"/>
      <c r="BNK18" s="156"/>
      <c r="BNL18" s="156"/>
      <c r="BNM18" s="156"/>
      <c r="BNN18" s="156"/>
      <c r="BNO18" s="156"/>
      <c r="BNP18" s="156"/>
      <c r="BNQ18" s="156"/>
      <c r="BNR18" s="156"/>
      <c r="BNS18" s="156"/>
      <c r="BNT18" s="156"/>
      <c r="BNU18" s="156"/>
      <c r="BNV18" s="156"/>
      <c r="BNW18" s="156"/>
      <c r="BNX18" s="156"/>
      <c r="BNY18" s="156"/>
      <c r="BNZ18" s="156"/>
      <c r="BOA18" s="156"/>
      <c r="BOB18" s="156"/>
      <c r="BOC18" s="156"/>
      <c r="BOD18" s="156"/>
      <c r="BOE18" s="156"/>
      <c r="BOF18" s="156"/>
      <c r="BOG18" s="156"/>
      <c r="BOH18" s="156"/>
      <c r="BOI18" s="156"/>
      <c r="BOJ18" s="156"/>
      <c r="BOK18" s="156"/>
      <c r="BOL18" s="156"/>
      <c r="BOM18" s="156"/>
      <c r="BON18" s="156"/>
      <c r="BOO18" s="156"/>
      <c r="BOP18" s="156"/>
      <c r="BOQ18" s="156"/>
      <c r="BOR18" s="156"/>
      <c r="BOS18" s="156"/>
      <c r="BOT18" s="156"/>
      <c r="BOU18" s="156"/>
      <c r="BOV18" s="156"/>
      <c r="BOW18" s="156"/>
      <c r="BOX18" s="156"/>
      <c r="BOY18" s="156"/>
      <c r="BOZ18" s="156"/>
      <c r="BPA18" s="156"/>
      <c r="BPB18" s="156"/>
      <c r="BPC18" s="156"/>
      <c r="BPD18" s="156"/>
      <c r="BPE18" s="156"/>
      <c r="BPF18" s="156"/>
      <c r="BPG18" s="156"/>
      <c r="BPH18" s="156"/>
      <c r="BPI18" s="156"/>
      <c r="BPJ18" s="156"/>
      <c r="BPK18" s="156"/>
      <c r="BPL18" s="156"/>
      <c r="BPM18" s="156"/>
      <c r="BPN18" s="156"/>
      <c r="BPO18" s="156"/>
      <c r="BPP18" s="156"/>
      <c r="BPQ18" s="156"/>
      <c r="BPR18" s="156"/>
      <c r="BPS18" s="156"/>
      <c r="BPT18" s="156"/>
      <c r="BPU18" s="156"/>
      <c r="BPV18" s="156"/>
      <c r="BPW18" s="156"/>
      <c r="BPX18" s="156"/>
      <c r="BPY18" s="156"/>
      <c r="BPZ18" s="156"/>
      <c r="BQA18" s="156"/>
      <c r="BQB18" s="156"/>
      <c r="BQC18" s="156"/>
      <c r="BQD18" s="156"/>
      <c r="BQE18" s="156"/>
      <c r="BQF18" s="156"/>
      <c r="BQG18" s="156"/>
      <c r="BQH18" s="156"/>
      <c r="BQI18" s="156"/>
      <c r="BQJ18" s="156"/>
      <c r="BQK18" s="156"/>
      <c r="BQL18" s="156"/>
      <c r="BQM18" s="156"/>
      <c r="BQN18" s="156"/>
      <c r="BQO18" s="156"/>
      <c r="BQP18" s="156"/>
      <c r="BQQ18" s="156"/>
      <c r="BQR18" s="156"/>
      <c r="BQS18" s="156"/>
      <c r="BQT18" s="156"/>
      <c r="BQU18" s="156"/>
      <c r="BQV18" s="156"/>
      <c r="BQW18" s="156"/>
      <c r="BQX18" s="156"/>
      <c r="BQY18" s="156"/>
      <c r="BQZ18" s="156"/>
      <c r="BRA18" s="156"/>
      <c r="BRB18" s="156"/>
      <c r="BRC18" s="156"/>
      <c r="BRD18" s="156"/>
      <c r="BRE18" s="156"/>
      <c r="BRF18" s="156"/>
      <c r="BRG18" s="156"/>
      <c r="BRH18" s="156"/>
      <c r="BRI18" s="156"/>
      <c r="BRJ18" s="156"/>
      <c r="BRK18" s="156"/>
      <c r="BRL18" s="156"/>
      <c r="BRM18" s="156"/>
      <c r="BRN18" s="156"/>
      <c r="BRO18" s="156"/>
      <c r="BRP18" s="156"/>
      <c r="BRQ18" s="156"/>
      <c r="BRR18" s="156"/>
      <c r="BRS18" s="156"/>
      <c r="BRT18" s="156"/>
      <c r="BRU18" s="156"/>
      <c r="BRV18" s="156"/>
      <c r="BRW18" s="156"/>
      <c r="BRX18" s="156"/>
      <c r="BRY18" s="156"/>
      <c r="BRZ18" s="156"/>
      <c r="BSA18" s="156"/>
      <c r="BSB18" s="156"/>
      <c r="BSC18" s="156"/>
      <c r="BSD18" s="156"/>
      <c r="BSE18" s="156"/>
      <c r="BSF18" s="156"/>
      <c r="BSG18" s="156"/>
      <c r="BSH18" s="156"/>
      <c r="BSI18" s="156"/>
      <c r="BSJ18" s="156"/>
      <c r="BSK18" s="156"/>
      <c r="BSL18" s="156"/>
      <c r="BSM18" s="156"/>
      <c r="BSN18" s="156"/>
      <c r="BSO18" s="156"/>
      <c r="BSP18" s="156"/>
      <c r="BSQ18" s="156"/>
      <c r="BSR18" s="156"/>
      <c r="BSS18" s="156"/>
      <c r="BST18" s="156"/>
      <c r="BSU18" s="156"/>
      <c r="BSV18" s="156"/>
      <c r="BSW18" s="156"/>
      <c r="BSX18" s="156"/>
      <c r="BSY18" s="156"/>
      <c r="BSZ18" s="156"/>
      <c r="BTA18" s="156"/>
      <c r="BTB18" s="156"/>
      <c r="BTC18" s="156"/>
      <c r="BTD18" s="156"/>
      <c r="BTE18" s="156"/>
      <c r="BTF18" s="156"/>
      <c r="BTG18" s="156"/>
      <c r="BTH18" s="156"/>
      <c r="BTI18" s="156"/>
      <c r="BTJ18" s="156"/>
      <c r="BTK18" s="156"/>
      <c r="BTL18" s="156"/>
      <c r="BTM18" s="156"/>
      <c r="BTN18" s="156"/>
      <c r="BTO18" s="156"/>
      <c r="BTP18" s="156"/>
      <c r="BTQ18" s="156"/>
      <c r="BTR18" s="156"/>
      <c r="BTS18" s="156"/>
      <c r="BTT18" s="156"/>
      <c r="BTU18" s="156"/>
      <c r="BTV18" s="156"/>
      <c r="BTW18" s="156"/>
      <c r="BTX18" s="156"/>
      <c r="BTY18" s="156"/>
      <c r="BTZ18" s="156"/>
      <c r="BUA18" s="156"/>
      <c r="BUB18" s="156"/>
      <c r="BUC18" s="156"/>
      <c r="BUD18" s="156"/>
      <c r="BUE18" s="156"/>
      <c r="BUF18" s="156"/>
      <c r="BUG18" s="156"/>
      <c r="BUH18" s="156"/>
      <c r="BUI18" s="156"/>
      <c r="BUJ18" s="156"/>
      <c r="BUK18" s="156"/>
      <c r="BUL18" s="156"/>
      <c r="BUM18" s="156"/>
      <c r="BUN18" s="156"/>
      <c r="BUO18" s="156"/>
      <c r="BUP18" s="156"/>
      <c r="BUQ18" s="156"/>
      <c r="BUR18" s="156"/>
      <c r="BUS18" s="156"/>
      <c r="BUT18" s="156"/>
      <c r="BUU18" s="156"/>
      <c r="BUV18" s="156"/>
      <c r="BUW18" s="156"/>
      <c r="BUX18" s="156"/>
      <c r="BUY18" s="156"/>
      <c r="BUZ18" s="156"/>
      <c r="BVA18" s="156"/>
      <c r="BVB18" s="156"/>
      <c r="BVC18" s="156"/>
      <c r="BVD18" s="156"/>
      <c r="BVE18" s="156"/>
      <c r="BVF18" s="156"/>
      <c r="BVG18" s="156"/>
      <c r="BVH18" s="156"/>
      <c r="BVI18" s="156"/>
      <c r="BVJ18" s="156"/>
      <c r="BVK18" s="156"/>
      <c r="BVL18" s="156"/>
      <c r="BVM18" s="156"/>
      <c r="BVN18" s="156"/>
      <c r="BVO18" s="156"/>
      <c r="BVP18" s="156"/>
      <c r="BVQ18" s="156"/>
      <c r="BVR18" s="156"/>
      <c r="BVS18" s="156"/>
      <c r="BVT18" s="156"/>
      <c r="BVU18" s="156"/>
      <c r="BVV18" s="156"/>
      <c r="BVW18" s="156"/>
      <c r="BVX18" s="156"/>
      <c r="BVY18" s="156"/>
      <c r="BVZ18" s="156"/>
      <c r="BWA18" s="156"/>
      <c r="BWB18" s="156"/>
      <c r="BWC18" s="156"/>
      <c r="BWD18" s="156"/>
      <c r="BWE18" s="156"/>
      <c r="BWF18" s="156"/>
      <c r="BWG18" s="156"/>
      <c r="BWH18" s="156"/>
      <c r="BWI18" s="156"/>
      <c r="BWJ18" s="156"/>
      <c r="BWK18" s="156"/>
      <c r="BWL18" s="156"/>
      <c r="BWM18" s="156"/>
      <c r="BWN18" s="156"/>
      <c r="BWO18" s="156"/>
      <c r="BWP18" s="156"/>
      <c r="BWQ18" s="156"/>
      <c r="BWR18" s="156"/>
      <c r="BWS18" s="156"/>
      <c r="BWT18" s="156"/>
      <c r="BWU18" s="156"/>
      <c r="BWV18" s="156"/>
      <c r="BWW18" s="156"/>
      <c r="BWX18" s="156"/>
      <c r="BWY18" s="156"/>
      <c r="BWZ18" s="156"/>
      <c r="BXA18" s="156"/>
      <c r="BXB18" s="156"/>
      <c r="BXC18" s="156"/>
      <c r="BXD18" s="156"/>
      <c r="BXE18" s="156"/>
      <c r="BXF18" s="156"/>
      <c r="BXG18" s="156"/>
      <c r="BXH18" s="156"/>
      <c r="BXI18" s="156"/>
      <c r="BXJ18" s="156"/>
      <c r="BXK18" s="156"/>
      <c r="BXL18" s="156"/>
      <c r="BXM18" s="156"/>
      <c r="BXN18" s="156"/>
      <c r="BXO18" s="156"/>
      <c r="BXP18" s="156"/>
      <c r="BXQ18" s="156"/>
      <c r="BXR18" s="156"/>
      <c r="BXS18" s="156"/>
      <c r="BXT18" s="156"/>
      <c r="BXU18" s="156"/>
      <c r="BXV18" s="156"/>
      <c r="BXW18" s="156"/>
      <c r="BXX18" s="156"/>
      <c r="BXY18" s="156"/>
      <c r="BXZ18" s="156"/>
      <c r="BYA18" s="156"/>
      <c r="BYB18" s="156"/>
      <c r="BYC18" s="156"/>
      <c r="BYD18" s="156"/>
      <c r="BYE18" s="156"/>
      <c r="BYF18" s="156"/>
      <c r="BYG18" s="156"/>
      <c r="BYH18" s="156"/>
      <c r="BYI18" s="156"/>
      <c r="BYJ18" s="156"/>
      <c r="BYK18" s="156"/>
      <c r="BYL18" s="156"/>
      <c r="BYM18" s="156"/>
      <c r="BYN18" s="156"/>
      <c r="BYO18" s="156"/>
      <c r="BYP18" s="156"/>
      <c r="BYQ18" s="156"/>
      <c r="BYR18" s="156"/>
      <c r="BYS18" s="156"/>
      <c r="BYT18" s="156"/>
      <c r="BYU18" s="156"/>
      <c r="BYV18" s="156"/>
      <c r="BYW18" s="156"/>
      <c r="BYX18" s="156"/>
      <c r="BYY18" s="156"/>
      <c r="BYZ18" s="156"/>
      <c r="BZA18" s="156"/>
      <c r="BZB18" s="156"/>
      <c r="BZC18" s="156"/>
      <c r="BZD18" s="156"/>
      <c r="BZE18" s="156"/>
      <c r="BZF18" s="156"/>
      <c r="BZG18" s="156"/>
      <c r="BZH18" s="156"/>
      <c r="BZI18" s="156"/>
      <c r="BZJ18" s="156"/>
      <c r="BZK18" s="156"/>
      <c r="BZL18" s="156"/>
      <c r="BZM18" s="156"/>
      <c r="BZN18" s="156"/>
      <c r="BZO18" s="156"/>
      <c r="BZP18" s="156"/>
      <c r="BZQ18" s="156"/>
      <c r="BZR18" s="156"/>
      <c r="BZS18" s="156"/>
      <c r="BZT18" s="156"/>
      <c r="BZU18" s="156"/>
      <c r="BZV18" s="156"/>
      <c r="BZW18" s="156"/>
      <c r="BZX18" s="156"/>
      <c r="BZY18" s="156"/>
      <c r="BZZ18" s="156"/>
      <c r="CAA18" s="156"/>
      <c r="CAB18" s="156"/>
      <c r="CAC18" s="156"/>
      <c r="CAD18" s="156"/>
      <c r="CAE18" s="156"/>
      <c r="CAF18" s="156"/>
      <c r="CAG18" s="156"/>
      <c r="CAH18" s="156"/>
      <c r="CAI18" s="156"/>
      <c r="CAJ18" s="156"/>
      <c r="CAK18" s="156"/>
      <c r="CAL18" s="156"/>
      <c r="CAM18" s="156"/>
      <c r="CAN18" s="156"/>
      <c r="CAO18" s="156"/>
      <c r="CAP18" s="156"/>
      <c r="CAQ18" s="156"/>
      <c r="CAR18" s="156"/>
      <c r="CAS18" s="156"/>
      <c r="CAT18" s="156"/>
      <c r="CAU18" s="156"/>
      <c r="CAV18" s="156"/>
      <c r="CAW18" s="156"/>
      <c r="CAX18" s="156"/>
      <c r="CAY18" s="156"/>
      <c r="CAZ18" s="156"/>
      <c r="CBA18" s="156"/>
      <c r="CBB18" s="156"/>
      <c r="CBC18" s="156"/>
      <c r="CBD18" s="156"/>
      <c r="CBE18" s="156"/>
      <c r="CBF18" s="156"/>
      <c r="CBG18" s="156"/>
      <c r="CBH18" s="156"/>
      <c r="CBI18" s="156"/>
      <c r="CBJ18" s="156"/>
      <c r="CBK18" s="156"/>
      <c r="CBL18" s="156"/>
      <c r="CBM18" s="156"/>
      <c r="CBN18" s="156"/>
      <c r="CBO18" s="156"/>
      <c r="CBP18" s="156"/>
      <c r="CBQ18" s="156"/>
      <c r="CBR18" s="156"/>
      <c r="CBS18" s="156"/>
      <c r="CBT18" s="156"/>
      <c r="CBU18" s="156"/>
      <c r="CBV18" s="156"/>
      <c r="CBW18" s="156"/>
      <c r="CBX18" s="156"/>
      <c r="CBY18" s="156"/>
      <c r="CBZ18" s="156"/>
      <c r="CCA18" s="156"/>
      <c r="CCB18" s="156"/>
      <c r="CCC18" s="156"/>
      <c r="CCD18" s="156"/>
      <c r="CCE18" s="156"/>
      <c r="CCF18" s="156"/>
      <c r="CCG18" s="156"/>
      <c r="CCH18" s="156"/>
      <c r="CCI18" s="156"/>
      <c r="CCJ18" s="156"/>
      <c r="CCK18" s="156"/>
      <c r="CCL18" s="156"/>
      <c r="CCM18" s="156"/>
      <c r="CCN18" s="156"/>
      <c r="CCO18" s="156"/>
      <c r="CCP18" s="156"/>
      <c r="CCQ18" s="156"/>
      <c r="CCR18" s="156"/>
      <c r="CCS18" s="156"/>
      <c r="CCT18" s="156"/>
      <c r="CCU18" s="156"/>
      <c r="CCV18" s="156"/>
      <c r="CCW18" s="156"/>
      <c r="CCX18" s="156"/>
      <c r="CCY18" s="156"/>
      <c r="CCZ18" s="156"/>
      <c r="CDA18" s="156"/>
      <c r="CDB18" s="156"/>
      <c r="CDC18" s="156"/>
      <c r="CDD18" s="156"/>
      <c r="CDE18" s="156"/>
      <c r="CDF18" s="156"/>
      <c r="CDG18" s="156"/>
      <c r="CDH18" s="156"/>
      <c r="CDI18" s="156"/>
      <c r="CDJ18" s="156"/>
      <c r="CDK18" s="156"/>
      <c r="CDL18" s="156"/>
      <c r="CDM18" s="156"/>
      <c r="CDN18" s="156"/>
      <c r="CDO18" s="156"/>
      <c r="CDP18" s="156"/>
      <c r="CDQ18" s="156"/>
      <c r="CDR18" s="156"/>
      <c r="CDS18" s="156"/>
      <c r="CDT18" s="156"/>
      <c r="CDU18" s="156"/>
      <c r="CDV18" s="156"/>
      <c r="CDW18" s="156"/>
      <c r="CDX18" s="156"/>
      <c r="CDY18" s="156"/>
      <c r="CDZ18" s="156"/>
      <c r="CEA18" s="156"/>
      <c r="CEB18" s="156"/>
      <c r="CEC18" s="156"/>
      <c r="CED18" s="156"/>
      <c r="CEE18" s="156"/>
      <c r="CEF18" s="156"/>
      <c r="CEG18" s="156"/>
      <c r="CEH18" s="156"/>
      <c r="CEI18" s="156"/>
      <c r="CEJ18" s="156"/>
      <c r="CEK18" s="156"/>
      <c r="CEL18" s="156"/>
      <c r="CEM18" s="156"/>
      <c r="CEN18" s="156"/>
      <c r="CEO18" s="156"/>
      <c r="CEP18" s="156"/>
      <c r="CEQ18" s="156"/>
      <c r="CER18" s="156"/>
      <c r="CES18" s="156"/>
      <c r="CET18" s="156"/>
      <c r="CEU18" s="156"/>
      <c r="CEV18" s="156"/>
      <c r="CEW18" s="156"/>
      <c r="CEX18" s="156"/>
      <c r="CEY18" s="156"/>
      <c r="CEZ18" s="156"/>
      <c r="CFA18" s="156"/>
      <c r="CFB18" s="156"/>
      <c r="CFC18" s="156"/>
      <c r="CFD18" s="156"/>
      <c r="CFE18" s="156"/>
      <c r="CFF18" s="156"/>
      <c r="CFG18" s="156"/>
      <c r="CFH18" s="156"/>
      <c r="CFI18" s="156"/>
      <c r="CFJ18" s="156"/>
      <c r="CFK18" s="156"/>
      <c r="CFL18" s="156"/>
      <c r="CFM18" s="156"/>
      <c r="CFN18" s="156"/>
      <c r="CFO18" s="156"/>
      <c r="CFP18" s="156"/>
      <c r="CFQ18" s="156"/>
      <c r="CFR18" s="156"/>
      <c r="CFS18" s="156"/>
      <c r="CFT18" s="156"/>
      <c r="CFU18" s="156"/>
      <c r="CFV18" s="156"/>
      <c r="CFW18" s="156"/>
      <c r="CFX18" s="156"/>
      <c r="CFY18" s="156"/>
      <c r="CFZ18" s="156"/>
      <c r="CGA18" s="156"/>
      <c r="CGB18" s="156"/>
      <c r="CGC18" s="156"/>
      <c r="CGD18" s="156"/>
      <c r="CGE18" s="156"/>
      <c r="CGF18" s="156"/>
      <c r="CGG18" s="156"/>
      <c r="CGH18" s="156"/>
      <c r="CGI18" s="156"/>
      <c r="CGJ18" s="156"/>
      <c r="CGK18" s="156"/>
      <c r="CGL18" s="156"/>
      <c r="CGM18" s="156"/>
      <c r="CGN18" s="156"/>
      <c r="CGO18" s="156"/>
      <c r="CGP18" s="156"/>
      <c r="CGQ18" s="156"/>
      <c r="CGR18" s="156"/>
      <c r="CGS18" s="156"/>
      <c r="CGT18" s="156"/>
      <c r="CGU18" s="156"/>
      <c r="CGV18" s="156"/>
      <c r="CGW18" s="156"/>
      <c r="CGX18" s="156"/>
      <c r="CGY18" s="156"/>
      <c r="CGZ18" s="156"/>
      <c r="CHA18" s="156"/>
      <c r="CHB18" s="156"/>
      <c r="CHC18" s="156"/>
      <c r="CHD18" s="156"/>
      <c r="CHE18" s="156"/>
      <c r="CHF18" s="156"/>
      <c r="CHG18" s="156"/>
      <c r="CHH18" s="156"/>
      <c r="CHI18" s="156"/>
      <c r="CHJ18" s="156"/>
      <c r="CHK18" s="156"/>
      <c r="CHL18" s="156"/>
      <c r="CHM18" s="156"/>
      <c r="CHN18" s="156"/>
      <c r="CHO18" s="156"/>
      <c r="CHP18" s="156"/>
      <c r="CHQ18" s="156"/>
      <c r="CHR18" s="156"/>
      <c r="CHS18" s="156"/>
      <c r="CHT18" s="156"/>
      <c r="CHU18" s="156"/>
      <c r="CHV18" s="156"/>
      <c r="CHW18" s="156"/>
      <c r="CHX18" s="156"/>
      <c r="CHY18" s="156"/>
      <c r="CHZ18" s="156"/>
      <c r="CIA18" s="156"/>
      <c r="CIB18" s="156"/>
      <c r="CIC18" s="156"/>
      <c r="CID18" s="156"/>
      <c r="CIE18" s="156"/>
      <c r="CIF18" s="156"/>
      <c r="CIG18" s="156"/>
      <c r="CIH18" s="156"/>
      <c r="CII18" s="156"/>
      <c r="CIJ18" s="156"/>
      <c r="CIK18" s="156"/>
      <c r="CIL18" s="156"/>
      <c r="CIM18" s="156"/>
      <c r="CIN18" s="156"/>
      <c r="CIO18" s="156"/>
      <c r="CIP18" s="156"/>
      <c r="CIQ18" s="156"/>
      <c r="CIR18" s="156"/>
      <c r="CIS18" s="156"/>
      <c r="CIT18" s="156"/>
      <c r="CIU18" s="156"/>
      <c r="CIV18" s="156"/>
      <c r="CIW18" s="156"/>
      <c r="CIX18" s="156"/>
      <c r="CIY18" s="156"/>
      <c r="CIZ18" s="156"/>
      <c r="CJA18" s="156"/>
      <c r="CJB18" s="156"/>
      <c r="CJC18" s="156"/>
      <c r="CJD18" s="156"/>
      <c r="CJE18" s="156"/>
      <c r="CJF18" s="156"/>
      <c r="CJG18" s="156"/>
      <c r="CJH18" s="156"/>
      <c r="CJI18" s="156"/>
      <c r="CJJ18" s="156"/>
      <c r="CJK18" s="156"/>
      <c r="CJL18" s="156"/>
      <c r="CJM18" s="156"/>
      <c r="CJN18" s="156"/>
      <c r="CJO18" s="156"/>
      <c r="CJP18" s="156"/>
      <c r="CJQ18" s="156"/>
      <c r="CJR18" s="156"/>
      <c r="CJS18" s="156"/>
      <c r="CJT18" s="156"/>
      <c r="CJU18" s="156"/>
      <c r="CJV18" s="156"/>
      <c r="CJW18" s="156"/>
      <c r="CJX18" s="156"/>
      <c r="CJY18" s="156"/>
      <c r="CJZ18" s="156"/>
      <c r="CKA18" s="156"/>
      <c r="CKB18" s="156"/>
      <c r="CKC18" s="156"/>
      <c r="CKD18" s="156"/>
      <c r="CKE18" s="156"/>
      <c r="CKF18" s="156"/>
      <c r="CKG18" s="156"/>
      <c r="CKH18" s="156"/>
      <c r="CKI18" s="156"/>
      <c r="CKJ18" s="156"/>
      <c r="CKK18" s="156"/>
      <c r="CKL18" s="156"/>
      <c r="CKM18" s="156"/>
      <c r="CKN18" s="156"/>
      <c r="CKO18" s="156"/>
      <c r="CKP18" s="156"/>
      <c r="CKQ18" s="156"/>
      <c r="CKR18" s="156"/>
      <c r="CKS18" s="156"/>
      <c r="CKT18" s="156"/>
      <c r="CKU18" s="156"/>
      <c r="CKV18" s="156"/>
      <c r="CKW18" s="156"/>
      <c r="CKX18" s="156"/>
      <c r="CKY18" s="156"/>
      <c r="CKZ18" s="156"/>
      <c r="CLA18" s="156"/>
      <c r="CLB18" s="156"/>
      <c r="CLC18" s="156"/>
      <c r="CLD18" s="156"/>
      <c r="CLE18" s="156"/>
      <c r="CLF18" s="156"/>
      <c r="CLG18" s="156"/>
      <c r="CLH18" s="156"/>
      <c r="CLI18" s="156"/>
      <c r="CLJ18" s="156"/>
      <c r="CLK18" s="156"/>
      <c r="CLL18" s="156"/>
      <c r="CLM18" s="156"/>
      <c r="CLN18" s="156"/>
      <c r="CLO18" s="156"/>
      <c r="CLP18" s="156"/>
      <c r="CLQ18" s="156"/>
      <c r="CLR18" s="156"/>
      <c r="CLS18" s="156"/>
      <c r="CLT18" s="156"/>
      <c r="CLU18" s="156"/>
      <c r="CLV18" s="156"/>
      <c r="CLW18" s="156"/>
      <c r="CLX18" s="156"/>
      <c r="CLY18" s="156"/>
      <c r="CLZ18" s="156"/>
      <c r="CMA18" s="156"/>
      <c r="CMB18" s="156"/>
      <c r="CMC18" s="156"/>
      <c r="CMD18" s="156"/>
      <c r="CME18" s="156"/>
      <c r="CMF18" s="156"/>
      <c r="CMG18" s="156"/>
      <c r="CMH18" s="156"/>
      <c r="CMI18" s="156"/>
      <c r="CMJ18" s="156"/>
      <c r="CMK18" s="156"/>
      <c r="CML18" s="156"/>
      <c r="CMM18" s="156"/>
      <c r="CMN18" s="156"/>
      <c r="CMO18" s="156"/>
      <c r="CMP18" s="156"/>
      <c r="CMQ18" s="156"/>
      <c r="CMR18" s="156"/>
      <c r="CMS18" s="156"/>
      <c r="CMT18" s="156"/>
      <c r="CMU18" s="156"/>
      <c r="CMV18" s="156"/>
      <c r="CMW18" s="156"/>
      <c r="CMX18" s="156"/>
      <c r="CMY18" s="156"/>
      <c r="CMZ18" s="156"/>
      <c r="CNA18" s="156"/>
      <c r="CNB18" s="156"/>
      <c r="CNC18" s="156"/>
      <c r="CND18" s="156"/>
      <c r="CNE18" s="156"/>
      <c r="CNF18" s="156"/>
      <c r="CNG18" s="156"/>
      <c r="CNH18" s="156"/>
      <c r="CNI18" s="156"/>
      <c r="CNJ18" s="156"/>
      <c r="CNK18" s="156"/>
      <c r="CNL18" s="156"/>
      <c r="CNM18" s="156"/>
      <c r="CNN18" s="156"/>
      <c r="CNO18" s="156"/>
      <c r="CNP18" s="156"/>
      <c r="CNQ18" s="156"/>
      <c r="CNR18" s="156"/>
      <c r="CNS18" s="156"/>
      <c r="CNT18" s="156"/>
      <c r="CNU18" s="156"/>
      <c r="CNV18" s="156"/>
      <c r="CNW18" s="156"/>
      <c r="CNX18" s="156"/>
      <c r="CNY18" s="156"/>
      <c r="CNZ18" s="156"/>
      <c r="COA18" s="156"/>
      <c r="COB18" s="156"/>
      <c r="COC18" s="156"/>
      <c r="COD18" s="156"/>
      <c r="COE18" s="156"/>
      <c r="COF18" s="156"/>
      <c r="COG18" s="156"/>
      <c r="COH18" s="156"/>
      <c r="COI18" s="156"/>
      <c r="COJ18" s="156"/>
      <c r="COK18" s="156"/>
      <c r="COL18" s="156"/>
      <c r="COM18" s="156"/>
      <c r="CON18" s="156"/>
      <c r="COO18" s="156"/>
      <c r="COP18" s="156"/>
      <c r="COQ18" s="156"/>
      <c r="COR18" s="156"/>
      <c r="COS18" s="156"/>
      <c r="COT18" s="156"/>
      <c r="COU18" s="156"/>
      <c r="COV18" s="156"/>
      <c r="COW18" s="156"/>
      <c r="COX18" s="156"/>
      <c r="COY18" s="156"/>
      <c r="COZ18" s="156"/>
      <c r="CPA18" s="156"/>
      <c r="CPB18" s="156"/>
      <c r="CPC18" s="156"/>
      <c r="CPD18" s="156"/>
      <c r="CPE18" s="156"/>
      <c r="CPF18" s="156"/>
      <c r="CPG18" s="156"/>
      <c r="CPH18" s="156"/>
      <c r="CPI18" s="156"/>
      <c r="CPJ18" s="156"/>
      <c r="CPK18" s="156"/>
      <c r="CPL18" s="156"/>
      <c r="CPM18" s="156"/>
      <c r="CPN18" s="156"/>
      <c r="CPO18" s="156"/>
      <c r="CPP18" s="156"/>
      <c r="CPQ18" s="156"/>
      <c r="CPR18" s="156"/>
      <c r="CPS18" s="156"/>
      <c r="CPT18" s="156"/>
      <c r="CPU18" s="156"/>
      <c r="CPV18" s="156"/>
      <c r="CPW18" s="156"/>
      <c r="CPX18" s="156"/>
      <c r="CPY18" s="156"/>
      <c r="CPZ18" s="156"/>
      <c r="CQA18" s="156"/>
      <c r="CQB18" s="156"/>
      <c r="CQC18" s="156"/>
      <c r="CQD18" s="156"/>
      <c r="CQE18" s="156"/>
      <c r="CQF18" s="156"/>
      <c r="CQG18" s="156"/>
      <c r="CQH18" s="156"/>
      <c r="CQI18" s="156"/>
      <c r="CQJ18" s="156"/>
      <c r="CQK18" s="156"/>
      <c r="CQL18" s="156"/>
      <c r="CQM18" s="156"/>
      <c r="CQN18" s="156"/>
      <c r="CQO18" s="156"/>
      <c r="CQP18" s="156"/>
      <c r="CQQ18" s="156"/>
      <c r="CQR18" s="156"/>
      <c r="CQS18" s="156"/>
      <c r="CQT18" s="156"/>
      <c r="CQU18" s="156"/>
      <c r="CQV18" s="156"/>
      <c r="CQW18" s="156"/>
      <c r="CQX18" s="156"/>
      <c r="CQY18" s="156"/>
      <c r="CQZ18" s="156"/>
      <c r="CRA18" s="156"/>
      <c r="CRB18" s="156"/>
      <c r="CRC18" s="156"/>
      <c r="CRD18" s="156"/>
      <c r="CRE18" s="156"/>
      <c r="CRF18" s="156"/>
      <c r="CRG18" s="156"/>
      <c r="CRH18" s="156"/>
      <c r="CRI18" s="156"/>
      <c r="CRJ18" s="156"/>
      <c r="CRK18" s="156"/>
      <c r="CRL18" s="156"/>
      <c r="CRM18" s="156"/>
      <c r="CRN18" s="156"/>
      <c r="CRO18" s="156"/>
      <c r="CRP18" s="156"/>
      <c r="CRQ18" s="156"/>
      <c r="CRR18" s="156"/>
      <c r="CRS18" s="156"/>
      <c r="CRT18" s="156"/>
      <c r="CRU18" s="156"/>
      <c r="CRV18" s="156"/>
      <c r="CRW18" s="156"/>
      <c r="CRX18" s="156"/>
      <c r="CRY18" s="156"/>
      <c r="CRZ18" s="156"/>
      <c r="CSA18" s="156"/>
      <c r="CSB18" s="156"/>
      <c r="CSC18" s="156"/>
      <c r="CSD18" s="156"/>
      <c r="CSE18" s="156"/>
      <c r="CSF18" s="156"/>
      <c r="CSG18" s="156"/>
      <c r="CSH18" s="156"/>
      <c r="CSI18" s="156"/>
      <c r="CSJ18" s="156"/>
      <c r="CSK18" s="156"/>
      <c r="CSL18" s="156"/>
      <c r="CSM18" s="156"/>
      <c r="CSN18" s="156"/>
      <c r="CSO18" s="156"/>
      <c r="CSP18" s="156"/>
      <c r="CSQ18" s="156"/>
      <c r="CSR18" s="156"/>
      <c r="CSS18" s="156"/>
      <c r="CST18" s="156"/>
      <c r="CSU18" s="156"/>
      <c r="CSV18" s="156"/>
      <c r="CSW18" s="156"/>
      <c r="CSX18" s="156"/>
      <c r="CSY18" s="156"/>
      <c r="CSZ18" s="156"/>
      <c r="CTA18" s="156"/>
      <c r="CTB18" s="156"/>
      <c r="CTC18" s="156"/>
      <c r="CTD18" s="156"/>
      <c r="CTE18" s="156"/>
      <c r="CTF18" s="156"/>
      <c r="CTG18" s="156"/>
      <c r="CTH18" s="156"/>
      <c r="CTI18" s="156"/>
      <c r="CTJ18" s="156"/>
      <c r="CTK18" s="156"/>
      <c r="CTL18" s="156"/>
      <c r="CTM18" s="156"/>
      <c r="CTN18" s="156"/>
      <c r="CTO18" s="156"/>
      <c r="CTP18" s="156"/>
      <c r="CTQ18" s="156"/>
      <c r="CTR18" s="156"/>
      <c r="CTS18" s="156"/>
      <c r="CTT18" s="156"/>
      <c r="CTU18" s="156"/>
      <c r="CTV18" s="156"/>
      <c r="CTW18" s="156"/>
      <c r="CTX18" s="156"/>
      <c r="CTY18" s="156"/>
      <c r="CTZ18" s="156"/>
      <c r="CUA18" s="156"/>
      <c r="CUB18" s="156"/>
      <c r="CUC18" s="156"/>
      <c r="CUD18" s="156"/>
      <c r="CUE18" s="156"/>
      <c r="CUF18" s="156"/>
      <c r="CUG18" s="156"/>
      <c r="CUH18" s="156"/>
      <c r="CUI18" s="156"/>
      <c r="CUJ18" s="156"/>
      <c r="CUK18" s="156"/>
      <c r="CUL18" s="156"/>
      <c r="CUM18" s="156"/>
      <c r="CUN18" s="156"/>
      <c r="CUO18" s="156"/>
      <c r="CUP18" s="156"/>
      <c r="CUQ18" s="156"/>
      <c r="CUR18" s="156"/>
      <c r="CUS18" s="156"/>
      <c r="CUT18" s="156"/>
      <c r="CUU18" s="156"/>
      <c r="CUV18" s="156"/>
      <c r="CUW18" s="156"/>
      <c r="CUX18" s="156"/>
      <c r="CUY18" s="156"/>
      <c r="CUZ18" s="156"/>
      <c r="CVA18" s="156"/>
      <c r="CVB18" s="156"/>
      <c r="CVC18" s="156"/>
      <c r="CVD18" s="156"/>
      <c r="CVE18" s="156"/>
      <c r="CVF18" s="156"/>
      <c r="CVG18" s="156"/>
      <c r="CVH18" s="156"/>
      <c r="CVI18" s="156"/>
      <c r="CVJ18" s="156"/>
      <c r="CVK18" s="156"/>
      <c r="CVL18" s="156"/>
      <c r="CVM18" s="156"/>
      <c r="CVN18" s="156"/>
      <c r="CVO18" s="156"/>
      <c r="CVP18" s="156"/>
      <c r="CVQ18" s="156"/>
      <c r="CVR18" s="156"/>
      <c r="CVS18" s="156"/>
      <c r="CVT18" s="156"/>
      <c r="CVU18" s="156"/>
      <c r="CVV18" s="156"/>
      <c r="CVW18" s="156"/>
      <c r="CVX18" s="156"/>
      <c r="CVY18" s="156"/>
      <c r="CVZ18" s="156"/>
      <c r="CWA18" s="156"/>
      <c r="CWB18" s="156"/>
      <c r="CWC18" s="156"/>
      <c r="CWD18" s="156"/>
      <c r="CWE18" s="156"/>
      <c r="CWF18" s="156"/>
      <c r="CWG18" s="156"/>
      <c r="CWH18" s="156"/>
      <c r="CWI18" s="156"/>
      <c r="CWJ18" s="156"/>
      <c r="CWK18" s="156"/>
      <c r="CWL18" s="156"/>
      <c r="CWM18" s="156"/>
      <c r="CWN18" s="156"/>
      <c r="CWO18" s="156"/>
      <c r="CWP18" s="156"/>
      <c r="CWQ18" s="156"/>
      <c r="CWR18" s="156"/>
      <c r="CWS18" s="156"/>
      <c r="CWT18" s="156"/>
      <c r="CWU18" s="156"/>
      <c r="CWV18" s="156"/>
      <c r="CWW18" s="156"/>
      <c r="CWX18" s="156"/>
      <c r="CWY18" s="156"/>
      <c r="CWZ18" s="156"/>
      <c r="CXA18" s="156"/>
      <c r="CXB18" s="156"/>
      <c r="CXC18" s="156"/>
      <c r="CXD18" s="156"/>
      <c r="CXE18" s="156"/>
      <c r="CXF18" s="156"/>
      <c r="CXG18" s="156"/>
      <c r="CXH18" s="156"/>
      <c r="CXI18" s="156"/>
      <c r="CXJ18" s="156"/>
      <c r="CXK18" s="156"/>
      <c r="CXL18" s="156"/>
      <c r="CXM18" s="156"/>
      <c r="CXN18" s="156"/>
      <c r="CXO18" s="156"/>
      <c r="CXP18" s="156"/>
      <c r="CXQ18" s="156"/>
      <c r="CXR18" s="156"/>
      <c r="CXS18" s="156"/>
      <c r="CXT18" s="156"/>
      <c r="CXU18" s="156"/>
      <c r="CXV18" s="156"/>
      <c r="CXW18" s="156"/>
      <c r="CXX18" s="156"/>
      <c r="CXY18" s="156"/>
      <c r="CXZ18" s="156"/>
      <c r="CYA18" s="156"/>
      <c r="CYB18" s="156"/>
      <c r="CYC18" s="156"/>
      <c r="CYD18" s="156"/>
      <c r="CYE18" s="156"/>
      <c r="CYF18" s="156"/>
      <c r="CYG18" s="156"/>
      <c r="CYH18" s="156"/>
      <c r="CYI18" s="156"/>
      <c r="CYJ18" s="156"/>
      <c r="CYK18" s="156"/>
      <c r="CYL18" s="156"/>
      <c r="CYM18" s="156"/>
      <c r="CYN18" s="156"/>
      <c r="CYO18" s="156"/>
      <c r="CYP18" s="156"/>
      <c r="CYQ18" s="156"/>
      <c r="CYR18" s="156"/>
      <c r="CYS18" s="156"/>
      <c r="CYT18" s="156"/>
      <c r="CYU18" s="156"/>
      <c r="CYV18" s="156"/>
      <c r="CYW18" s="156"/>
      <c r="CYX18" s="156"/>
      <c r="CYY18" s="156"/>
      <c r="CYZ18" s="156"/>
      <c r="CZA18" s="156"/>
      <c r="CZB18" s="156"/>
      <c r="CZC18" s="156"/>
      <c r="CZD18" s="156"/>
      <c r="CZE18" s="156"/>
      <c r="CZF18" s="156"/>
      <c r="CZG18" s="156"/>
      <c r="CZH18" s="156"/>
      <c r="CZI18" s="156"/>
      <c r="CZJ18" s="156"/>
      <c r="CZK18" s="156"/>
      <c r="CZL18" s="156"/>
      <c r="CZM18" s="156"/>
      <c r="CZN18" s="156"/>
      <c r="CZO18" s="156"/>
      <c r="CZP18" s="156"/>
      <c r="CZQ18" s="156"/>
      <c r="CZR18" s="156"/>
      <c r="CZS18" s="156"/>
      <c r="CZT18" s="156"/>
      <c r="CZU18" s="156"/>
      <c r="CZV18" s="156"/>
      <c r="CZW18" s="156"/>
      <c r="CZX18" s="156"/>
      <c r="CZY18" s="156"/>
      <c r="CZZ18" s="156"/>
      <c r="DAA18" s="156"/>
      <c r="DAB18" s="156"/>
      <c r="DAC18" s="156"/>
      <c r="DAD18" s="156"/>
      <c r="DAE18" s="156"/>
      <c r="DAF18" s="156"/>
      <c r="DAG18" s="156"/>
      <c r="DAH18" s="156"/>
      <c r="DAI18" s="156"/>
      <c r="DAJ18" s="156"/>
      <c r="DAK18" s="156"/>
      <c r="DAL18" s="156"/>
      <c r="DAM18" s="156"/>
      <c r="DAN18" s="156"/>
      <c r="DAO18" s="156"/>
      <c r="DAP18" s="156"/>
      <c r="DAQ18" s="156"/>
      <c r="DAR18" s="156"/>
      <c r="DAS18" s="156"/>
      <c r="DAT18" s="156"/>
      <c r="DAU18" s="156"/>
      <c r="DAV18" s="156"/>
      <c r="DAW18" s="156"/>
      <c r="DAX18" s="156"/>
      <c r="DAY18" s="156"/>
      <c r="DAZ18" s="156"/>
      <c r="DBA18" s="156"/>
      <c r="DBB18" s="156"/>
      <c r="DBC18" s="156"/>
      <c r="DBD18" s="156"/>
      <c r="DBE18" s="156"/>
      <c r="DBF18" s="156"/>
      <c r="DBG18" s="156"/>
      <c r="DBH18" s="156"/>
      <c r="DBI18" s="156"/>
      <c r="DBJ18" s="156"/>
      <c r="DBK18" s="156"/>
      <c r="DBL18" s="156"/>
      <c r="DBM18" s="156"/>
      <c r="DBN18" s="156"/>
      <c r="DBO18" s="156"/>
      <c r="DBP18" s="156"/>
      <c r="DBQ18" s="156"/>
      <c r="DBR18" s="156"/>
      <c r="DBS18" s="156"/>
      <c r="DBT18" s="156"/>
      <c r="DBU18" s="156"/>
      <c r="DBV18" s="156"/>
      <c r="DBW18" s="156"/>
      <c r="DBX18" s="156"/>
      <c r="DBY18" s="156"/>
      <c r="DBZ18" s="156"/>
      <c r="DCA18" s="156"/>
      <c r="DCB18" s="156"/>
      <c r="DCC18" s="156"/>
      <c r="DCD18" s="156"/>
      <c r="DCE18" s="156"/>
      <c r="DCF18" s="156"/>
      <c r="DCG18" s="156"/>
      <c r="DCH18" s="156"/>
      <c r="DCI18" s="156"/>
      <c r="DCJ18" s="156"/>
      <c r="DCK18" s="156"/>
      <c r="DCL18" s="156"/>
      <c r="DCM18" s="156"/>
      <c r="DCN18" s="156"/>
      <c r="DCO18" s="156"/>
      <c r="DCP18" s="156"/>
      <c r="DCQ18" s="156"/>
      <c r="DCR18" s="156"/>
      <c r="DCS18" s="156"/>
      <c r="DCT18" s="156"/>
      <c r="DCU18" s="156"/>
      <c r="DCV18" s="156"/>
      <c r="DCW18" s="156"/>
      <c r="DCX18" s="156"/>
      <c r="DCY18" s="156"/>
      <c r="DCZ18" s="156"/>
      <c r="DDA18" s="156"/>
      <c r="DDB18" s="156"/>
      <c r="DDC18" s="156"/>
      <c r="DDD18" s="156"/>
      <c r="DDE18" s="156"/>
      <c r="DDF18" s="156"/>
      <c r="DDG18" s="156"/>
      <c r="DDH18" s="156"/>
      <c r="DDI18" s="156"/>
      <c r="DDJ18" s="156"/>
      <c r="DDK18" s="156"/>
      <c r="DDL18" s="156"/>
      <c r="DDM18" s="156"/>
      <c r="DDN18" s="156"/>
      <c r="DDO18" s="156"/>
      <c r="DDP18" s="156"/>
      <c r="DDQ18" s="156"/>
      <c r="DDR18" s="156"/>
      <c r="DDS18" s="156"/>
      <c r="DDT18" s="156"/>
      <c r="DDU18" s="156"/>
      <c r="DDV18" s="156"/>
      <c r="DDW18" s="156"/>
      <c r="DDX18" s="156"/>
      <c r="DDY18" s="156"/>
      <c r="DDZ18" s="156"/>
      <c r="DEA18" s="156"/>
      <c r="DEB18" s="156"/>
      <c r="DEC18" s="156"/>
      <c r="DED18" s="156"/>
      <c r="DEE18" s="156"/>
      <c r="DEF18" s="156"/>
      <c r="DEG18" s="156"/>
      <c r="DEH18" s="156"/>
      <c r="DEI18" s="156"/>
      <c r="DEJ18" s="156"/>
      <c r="DEK18" s="156"/>
      <c r="DEL18" s="156"/>
      <c r="DEM18" s="156"/>
      <c r="DEN18" s="156"/>
      <c r="DEO18" s="156"/>
      <c r="DEP18" s="156"/>
      <c r="DEQ18" s="156"/>
      <c r="DER18" s="156"/>
      <c r="DES18" s="156"/>
      <c r="DET18" s="156"/>
      <c r="DEU18" s="156"/>
      <c r="DEV18" s="156"/>
      <c r="DEW18" s="156"/>
      <c r="DEX18" s="156"/>
      <c r="DEY18" s="156"/>
      <c r="DEZ18" s="156"/>
      <c r="DFA18" s="156"/>
      <c r="DFB18" s="156"/>
      <c r="DFC18" s="156"/>
      <c r="DFD18" s="156"/>
      <c r="DFE18" s="156"/>
      <c r="DFF18" s="156"/>
      <c r="DFG18" s="156"/>
      <c r="DFH18" s="156"/>
      <c r="DFI18" s="156"/>
      <c r="DFJ18" s="156"/>
      <c r="DFK18" s="156"/>
      <c r="DFL18" s="156"/>
      <c r="DFM18" s="156"/>
      <c r="DFN18" s="156"/>
      <c r="DFO18" s="156"/>
      <c r="DFP18" s="156"/>
      <c r="DFQ18" s="156"/>
      <c r="DFR18" s="156"/>
      <c r="DFS18" s="156"/>
      <c r="DFT18" s="156"/>
      <c r="DFU18" s="156"/>
      <c r="DFV18" s="156"/>
      <c r="DFW18" s="156"/>
      <c r="DFX18" s="156"/>
      <c r="DFY18" s="156"/>
      <c r="DFZ18" s="156"/>
      <c r="DGA18" s="156"/>
      <c r="DGB18" s="156"/>
      <c r="DGC18" s="156"/>
      <c r="DGD18" s="156"/>
      <c r="DGE18" s="156"/>
      <c r="DGF18" s="156"/>
      <c r="DGG18" s="156"/>
      <c r="DGH18" s="156"/>
      <c r="DGI18" s="156"/>
      <c r="DGJ18" s="156"/>
      <c r="DGK18" s="156"/>
      <c r="DGL18" s="156"/>
      <c r="DGM18" s="156"/>
      <c r="DGN18" s="156"/>
      <c r="DGO18" s="156"/>
      <c r="DGP18" s="156"/>
      <c r="DGQ18" s="156"/>
      <c r="DGR18" s="156"/>
      <c r="DGS18" s="156"/>
      <c r="DGT18" s="156"/>
      <c r="DGU18" s="156"/>
      <c r="DGV18" s="156"/>
      <c r="DGW18" s="156"/>
      <c r="DGX18" s="156"/>
      <c r="DGY18" s="156"/>
      <c r="DGZ18" s="156"/>
      <c r="DHA18" s="156"/>
      <c r="DHB18" s="156"/>
      <c r="DHC18" s="156"/>
      <c r="DHD18" s="156"/>
      <c r="DHE18" s="156"/>
      <c r="DHF18" s="156"/>
      <c r="DHG18" s="156"/>
      <c r="DHH18" s="156"/>
      <c r="DHI18" s="156"/>
      <c r="DHJ18" s="156"/>
      <c r="DHK18" s="156"/>
      <c r="DHL18" s="156"/>
      <c r="DHM18" s="156"/>
      <c r="DHN18" s="156"/>
      <c r="DHO18" s="156"/>
      <c r="DHP18" s="156"/>
      <c r="DHQ18" s="156"/>
      <c r="DHR18" s="156"/>
      <c r="DHS18" s="156"/>
      <c r="DHT18" s="156"/>
      <c r="DHU18" s="156"/>
      <c r="DHV18" s="156"/>
      <c r="DHW18" s="156"/>
      <c r="DHX18" s="156"/>
      <c r="DHY18" s="156"/>
      <c r="DHZ18" s="156"/>
      <c r="DIA18" s="156"/>
      <c r="DIB18" s="156"/>
      <c r="DIC18" s="156"/>
      <c r="DID18" s="156"/>
      <c r="DIE18" s="156"/>
      <c r="DIF18" s="156"/>
      <c r="DIG18" s="156"/>
      <c r="DIH18" s="156"/>
      <c r="DII18" s="156"/>
      <c r="DIJ18" s="156"/>
      <c r="DIK18" s="156"/>
      <c r="DIL18" s="156"/>
      <c r="DIM18" s="156"/>
      <c r="DIN18" s="156"/>
      <c r="DIO18" s="156"/>
      <c r="DIP18" s="156"/>
      <c r="DIQ18" s="156"/>
      <c r="DIR18" s="156"/>
      <c r="DIS18" s="156"/>
      <c r="DIT18" s="156"/>
      <c r="DIU18" s="156"/>
      <c r="DIV18" s="156"/>
      <c r="DIW18" s="156"/>
      <c r="DIX18" s="156"/>
      <c r="DIY18" s="156"/>
      <c r="DIZ18" s="156"/>
      <c r="DJA18" s="156"/>
      <c r="DJB18" s="156"/>
      <c r="DJC18" s="156"/>
      <c r="DJD18" s="156"/>
      <c r="DJE18" s="156"/>
      <c r="DJF18" s="156"/>
      <c r="DJG18" s="156"/>
      <c r="DJH18" s="156"/>
      <c r="DJI18" s="156"/>
      <c r="DJJ18" s="156"/>
      <c r="DJK18" s="156"/>
      <c r="DJL18" s="156"/>
      <c r="DJM18" s="156"/>
      <c r="DJN18" s="156"/>
      <c r="DJO18" s="156"/>
      <c r="DJP18" s="156"/>
      <c r="DJQ18" s="156"/>
      <c r="DJR18" s="156"/>
      <c r="DJS18" s="156"/>
      <c r="DJT18" s="156"/>
      <c r="DJU18" s="156"/>
      <c r="DJV18" s="156"/>
      <c r="DJW18" s="156"/>
      <c r="DJX18" s="156"/>
      <c r="DJY18" s="156"/>
      <c r="DJZ18" s="156"/>
      <c r="DKA18" s="156"/>
      <c r="DKB18" s="156"/>
      <c r="DKC18" s="156"/>
      <c r="DKD18" s="156"/>
      <c r="DKE18" s="156"/>
      <c r="DKF18" s="156"/>
      <c r="DKG18" s="156"/>
      <c r="DKH18" s="156"/>
      <c r="DKI18" s="156"/>
      <c r="DKJ18" s="156"/>
      <c r="DKK18" s="156"/>
      <c r="DKL18" s="156"/>
      <c r="DKM18" s="156"/>
      <c r="DKN18" s="156"/>
      <c r="DKO18" s="156"/>
      <c r="DKP18" s="156"/>
      <c r="DKQ18" s="156"/>
      <c r="DKR18" s="156"/>
      <c r="DKS18" s="156"/>
      <c r="DKT18" s="156"/>
      <c r="DKU18" s="156"/>
      <c r="DKV18" s="156"/>
      <c r="DKW18" s="156"/>
      <c r="DKX18" s="156"/>
      <c r="DKY18" s="156"/>
      <c r="DKZ18" s="156"/>
      <c r="DLA18" s="156"/>
      <c r="DLB18" s="156"/>
      <c r="DLC18" s="156"/>
      <c r="DLD18" s="156"/>
      <c r="DLE18" s="156"/>
      <c r="DLF18" s="156"/>
      <c r="DLG18" s="156"/>
      <c r="DLH18" s="156"/>
      <c r="DLI18" s="156"/>
      <c r="DLJ18" s="156"/>
      <c r="DLK18" s="156"/>
      <c r="DLL18" s="156"/>
      <c r="DLM18" s="156"/>
      <c r="DLN18" s="156"/>
      <c r="DLO18" s="156"/>
      <c r="DLP18" s="156"/>
      <c r="DLQ18" s="156"/>
      <c r="DLR18" s="156"/>
      <c r="DLS18" s="156"/>
      <c r="DLT18" s="156"/>
      <c r="DLU18" s="156"/>
      <c r="DLV18" s="156"/>
      <c r="DLW18" s="156"/>
      <c r="DLX18" s="156"/>
      <c r="DLY18" s="156"/>
      <c r="DLZ18" s="156"/>
      <c r="DMA18" s="156"/>
      <c r="DMB18" s="156"/>
      <c r="DMC18" s="156"/>
      <c r="DMD18" s="156"/>
      <c r="DME18" s="156"/>
      <c r="DMF18" s="156"/>
      <c r="DMG18" s="156"/>
      <c r="DMH18" s="156"/>
      <c r="DMI18" s="156"/>
      <c r="DMJ18" s="156"/>
      <c r="DMK18" s="156"/>
      <c r="DML18" s="156"/>
      <c r="DMM18" s="156"/>
      <c r="DMN18" s="156"/>
      <c r="DMO18" s="156"/>
      <c r="DMP18" s="156"/>
      <c r="DMQ18" s="156"/>
      <c r="DMR18" s="156"/>
      <c r="DMS18" s="156"/>
      <c r="DMT18" s="156"/>
      <c r="DMU18" s="156"/>
      <c r="DMV18" s="156"/>
      <c r="DMW18" s="156"/>
      <c r="DMX18" s="156"/>
      <c r="DMY18" s="156"/>
      <c r="DMZ18" s="156"/>
      <c r="DNA18" s="156"/>
      <c r="DNB18" s="156"/>
      <c r="DNC18" s="156"/>
      <c r="DND18" s="156"/>
      <c r="DNE18" s="156"/>
      <c r="DNF18" s="156"/>
      <c r="DNG18" s="156"/>
      <c r="DNH18" s="156"/>
      <c r="DNI18" s="156"/>
      <c r="DNJ18" s="156"/>
      <c r="DNK18" s="156"/>
      <c r="DNL18" s="156"/>
      <c r="DNM18" s="156"/>
      <c r="DNN18" s="156"/>
      <c r="DNO18" s="156"/>
      <c r="DNP18" s="156"/>
      <c r="DNQ18" s="156"/>
      <c r="DNR18" s="156"/>
      <c r="DNS18" s="156"/>
      <c r="DNT18" s="156"/>
      <c r="DNU18" s="156"/>
      <c r="DNV18" s="156"/>
      <c r="DNW18" s="156"/>
      <c r="DNX18" s="156"/>
      <c r="DNY18" s="156"/>
      <c r="DNZ18" s="156"/>
      <c r="DOA18" s="156"/>
      <c r="DOB18" s="156"/>
      <c r="DOC18" s="156"/>
      <c r="DOD18" s="156"/>
      <c r="DOE18" s="156"/>
      <c r="DOF18" s="156"/>
      <c r="DOG18" s="156"/>
      <c r="DOH18" s="156"/>
      <c r="DOI18" s="156"/>
      <c r="DOJ18" s="156"/>
      <c r="DOK18" s="156"/>
      <c r="DOL18" s="156"/>
      <c r="DOM18" s="156"/>
      <c r="DON18" s="156"/>
      <c r="DOO18" s="156"/>
      <c r="DOP18" s="156"/>
      <c r="DOQ18" s="156"/>
      <c r="DOR18" s="156"/>
      <c r="DOS18" s="156"/>
      <c r="DOT18" s="156"/>
      <c r="DOU18" s="156"/>
      <c r="DOV18" s="156"/>
      <c r="DOW18" s="156"/>
      <c r="DOX18" s="156"/>
      <c r="DOY18" s="156"/>
      <c r="DOZ18" s="156"/>
      <c r="DPA18" s="156"/>
      <c r="DPB18" s="156"/>
      <c r="DPC18" s="156"/>
      <c r="DPD18" s="156"/>
      <c r="DPE18" s="156"/>
      <c r="DPF18" s="156"/>
      <c r="DPG18" s="156"/>
      <c r="DPH18" s="156"/>
      <c r="DPI18" s="156"/>
      <c r="DPJ18" s="156"/>
      <c r="DPK18" s="156"/>
      <c r="DPL18" s="156"/>
      <c r="DPM18" s="156"/>
      <c r="DPN18" s="156"/>
      <c r="DPO18" s="156"/>
      <c r="DPP18" s="156"/>
      <c r="DPQ18" s="156"/>
      <c r="DPR18" s="156"/>
      <c r="DPS18" s="156"/>
      <c r="DPT18" s="156"/>
      <c r="DPU18" s="156"/>
      <c r="DPV18" s="156"/>
      <c r="DPW18" s="156"/>
      <c r="DPX18" s="156"/>
      <c r="DPY18" s="156"/>
      <c r="DPZ18" s="156"/>
      <c r="DQA18" s="156"/>
      <c r="DQB18" s="156"/>
      <c r="DQC18" s="156"/>
      <c r="DQD18" s="156"/>
      <c r="DQE18" s="156"/>
      <c r="DQF18" s="156"/>
      <c r="DQG18" s="156"/>
      <c r="DQH18" s="156"/>
      <c r="DQI18" s="156"/>
      <c r="DQJ18" s="156"/>
      <c r="DQK18" s="156"/>
      <c r="DQL18" s="156"/>
      <c r="DQM18" s="156"/>
      <c r="DQN18" s="156"/>
      <c r="DQO18" s="156"/>
      <c r="DQP18" s="156"/>
      <c r="DQQ18" s="156"/>
      <c r="DQR18" s="156"/>
      <c r="DQS18" s="156"/>
      <c r="DQT18" s="156"/>
      <c r="DQU18" s="156"/>
      <c r="DQV18" s="156"/>
      <c r="DQW18" s="156"/>
      <c r="DQX18" s="156"/>
      <c r="DQY18" s="156"/>
      <c r="DQZ18" s="156"/>
      <c r="DRA18" s="156"/>
      <c r="DRB18" s="156"/>
      <c r="DRC18" s="156"/>
      <c r="DRD18" s="156"/>
      <c r="DRE18" s="156"/>
      <c r="DRF18" s="156"/>
      <c r="DRG18" s="156"/>
      <c r="DRH18" s="156"/>
      <c r="DRI18" s="156"/>
      <c r="DRJ18" s="156"/>
      <c r="DRK18" s="156"/>
      <c r="DRL18" s="156"/>
      <c r="DRM18" s="156"/>
      <c r="DRN18" s="156"/>
      <c r="DRO18" s="156"/>
      <c r="DRP18" s="156"/>
      <c r="DRQ18" s="156"/>
      <c r="DRR18" s="156"/>
      <c r="DRS18" s="156"/>
      <c r="DRT18" s="156"/>
      <c r="DRU18" s="156"/>
      <c r="DRV18" s="156"/>
      <c r="DRW18" s="156"/>
      <c r="DRX18" s="156"/>
      <c r="DRY18" s="156"/>
      <c r="DRZ18" s="156"/>
      <c r="DSA18" s="156"/>
      <c r="DSB18" s="156"/>
      <c r="DSC18" s="156"/>
      <c r="DSD18" s="156"/>
      <c r="DSE18" s="156"/>
      <c r="DSF18" s="156"/>
      <c r="DSG18" s="156"/>
      <c r="DSH18" s="156"/>
      <c r="DSI18" s="156"/>
      <c r="DSJ18" s="156"/>
      <c r="DSK18" s="156"/>
      <c r="DSL18" s="156"/>
      <c r="DSM18" s="156"/>
      <c r="DSN18" s="156"/>
      <c r="DSO18" s="156"/>
      <c r="DSP18" s="156"/>
      <c r="DSQ18" s="156"/>
      <c r="DSR18" s="156"/>
      <c r="DSS18" s="156"/>
      <c r="DST18" s="156"/>
      <c r="DSU18" s="156"/>
      <c r="DSV18" s="156"/>
      <c r="DSW18" s="156"/>
      <c r="DSX18" s="156"/>
      <c r="DSY18" s="156"/>
      <c r="DSZ18" s="156"/>
      <c r="DTA18" s="156"/>
      <c r="DTB18" s="156"/>
      <c r="DTC18" s="156"/>
      <c r="DTD18" s="156"/>
      <c r="DTE18" s="156"/>
      <c r="DTF18" s="156"/>
      <c r="DTG18" s="156"/>
      <c r="DTH18" s="156"/>
      <c r="DTI18" s="156"/>
      <c r="DTJ18" s="156"/>
      <c r="DTK18" s="156"/>
      <c r="DTL18" s="156"/>
      <c r="DTM18" s="156"/>
      <c r="DTN18" s="156"/>
      <c r="DTO18" s="156"/>
      <c r="DTP18" s="156"/>
      <c r="DTQ18" s="156"/>
      <c r="DTR18" s="156"/>
      <c r="DTS18" s="156"/>
      <c r="DTT18" s="156"/>
      <c r="DTU18" s="156"/>
      <c r="DTV18" s="156"/>
      <c r="DTW18" s="156"/>
      <c r="DTX18" s="156"/>
      <c r="DTY18" s="156"/>
      <c r="DTZ18" s="156"/>
      <c r="DUA18" s="156"/>
      <c r="DUB18" s="156"/>
      <c r="DUC18" s="156"/>
      <c r="DUD18" s="156"/>
      <c r="DUE18" s="156"/>
      <c r="DUF18" s="156"/>
      <c r="DUG18" s="156"/>
      <c r="DUH18" s="156"/>
      <c r="DUI18" s="156"/>
      <c r="DUJ18" s="156"/>
      <c r="DUK18" s="156"/>
      <c r="DUL18" s="156"/>
      <c r="DUM18" s="156"/>
      <c r="DUN18" s="156"/>
      <c r="DUO18" s="156"/>
      <c r="DUP18" s="156"/>
      <c r="DUQ18" s="156"/>
      <c r="DUR18" s="156"/>
      <c r="DUS18" s="156"/>
      <c r="DUT18" s="156"/>
      <c r="DUU18" s="156"/>
      <c r="DUV18" s="156"/>
      <c r="DUW18" s="156"/>
      <c r="DUX18" s="156"/>
      <c r="DUY18" s="156"/>
      <c r="DUZ18" s="156"/>
      <c r="DVA18" s="156"/>
      <c r="DVB18" s="156"/>
      <c r="DVC18" s="156"/>
      <c r="DVD18" s="156"/>
      <c r="DVE18" s="156"/>
      <c r="DVF18" s="156"/>
      <c r="DVG18" s="156"/>
      <c r="DVH18" s="156"/>
      <c r="DVI18" s="156"/>
      <c r="DVJ18" s="156"/>
      <c r="DVK18" s="156"/>
      <c r="DVL18" s="156"/>
      <c r="DVM18" s="156"/>
      <c r="DVN18" s="156"/>
      <c r="DVO18" s="156"/>
      <c r="DVP18" s="156"/>
      <c r="DVQ18" s="156"/>
      <c r="DVR18" s="156"/>
      <c r="DVS18" s="156"/>
      <c r="DVT18" s="156"/>
      <c r="DVU18" s="156"/>
      <c r="DVV18" s="156"/>
      <c r="DVW18" s="156"/>
      <c r="DVX18" s="156"/>
      <c r="DVY18" s="156"/>
      <c r="DVZ18" s="156"/>
      <c r="DWA18" s="156"/>
      <c r="DWB18" s="156"/>
      <c r="DWC18" s="156"/>
      <c r="DWD18" s="156"/>
      <c r="DWE18" s="156"/>
      <c r="DWF18" s="156"/>
      <c r="DWG18" s="156"/>
      <c r="DWH18" s="156"/>
      <c r="DWI18" s="156"/>
      <c r="DWJ18" s="156"/>
      <c r="DWK18" s="156"/>
      <c r="DWL18" s="156"/>
      <c r="DWM18" s="156"/>
      <c r="DWN18" s="156"/>
      <c r="DWO18" s="156"/>
      <c r="DWP18" s="156"/>
      <c r="DWQ18" s="156"/>
      <c r="DWR18" s="156"/>
      <c r="DWS18" s="156"/>
      <c r="DWT18" s="156"/>
      <c r="DWU18" s="156"/>
      <c r="DWV18" s="156"/>
      <c r="DWW18" s="156"/>
      <c r="DWX18" s="156"/>
      <c r="DWY18" s="156"/>
      <c r="DWZ18" s="156"/>
      <c r="DXA18" s="156"/>
      <c r="DXB18" s="156"/>
      <c r="DXC18" s="156"/>
      <c r="DXD18" s="156"/>
      <c r="DXE18" s="156"/>
      <c r="DXF18" s="156"/>
      <c r="DXG18" s="156"/>
      <c r="DXH18" s="156"/>
      <c r="DXI18" s="156"/>
      <c r="DXJ18" s="156"/>
      <c r="DXK18" s="156"/>
      <c r="DXL18" s="156"/>
      <c r="DXM18" s="156"/>
      <c r="DXN18" s="156"/>
      <c r="DXO18" s="156"/>
      <c r="DXP18" s="156"/>
      <c r="DXQ18" s="156"/>
      <c r="DXR18" s="156"/>
      <c r="DXS18" s="156"/>
      <c r="DXT18" s="156"/>
      <c r="DXU18" s="156"/>
      <c r="DXV18" s="156"/>
      <c r="DXW18" s="156"/>
      <c r="DXX18" s="156"/>
      <c r="DXY18" s="156"/>
      <c r="DXZ18" s="156"/>
      <c r="DYA18" s="156"/>
      <c r="DYB18" s="156"/>
      <c r="DYC18" s="156"/>
      <c r="DYD18" s="156"/>
      <c r="DYE18" s="156"/>
      <c r="DYF18" s="156"/>
      <c r="DYG18" s="156"/>
      <c r="DYH18" s="156"/>
      <c r="DYI18" s="156"/>
      <c r="DYJ18" s="156"/>
      <c r="DYK18" s="156"/>
      <c r="DYL18" s="156"/>
      <c r="DYM18" s="156"/>
      <c r="DYN18" s="156"/>
      <c r="DYO18" s="156"/>
      <c r="DYP18" s="156"/>
      <c r="DYQ18" s="156"/>
      <c r="DYR18" s="156"/>
      <c r="DYS18" s="156"/>
      <c r="DYT18" s="156"/>
      <c r="DYU18" s="156"/>
      <c r="DYV18" s="156"/>
      <c r="DYW18" s="156"/>
      <c r="DYX18" s="156"/>
      <c r="DYY18" s="156"/>
      <c r="DYZ18" s="156"/>
      <c r="DZA18" s="156"/>
      <c r="DZB18" s="156"/>
      <c r="DZC18" s="156"/>
      <c r="DZD18" s="156"/>
      <c r="DZE18" s="156"/>
      <c r="DZF18" s="156"/>
      <c r="DZG18" s="156"/>
      <c r="DZH18" s="156"/>
      <c r="DZI18" s="156"/>
      <c r="DZJ18" s="156"/>
      <c r="DZK18" s="156"/>
      <c r="DZL18" s="156"/>
      <c r="DZM18" s="156"/>
      <c r="DZN18" s="156"/>
      <c r="DZO18" s="156"/>
      <c r="DZP18" s="156"/>
      <c r="DZQ18" s="156"/>
      <c r="DZR18" s="156"/>
      <c r="DZS18" s="156"/>
      <c r="DZT18" s="156"/>
      <c r="DZU18" s="156"/>
      <c r="DZV18" s="156"/>
      <c r="DZW18" s="156"/>
      <c r="DZX18" s="156"/>
      <c r="DZY18" s="156"/>
      <c r="DZZ18" s="156"/>
      <c r="EAA18" s="156"/>
      <c r="EAB18" s="156"/>
      <c r="EAC18" s="156"/>
      <c r="EAD18" s="156"/>
      <c r="EAE18" s="156"/>
      <c r="EAF18" s="156"/>
      <c r="EAG18" s="156"/>
      <c r="EAH18" s="156"/>
      <c r="EAI18" s="156"/>
      <c r="EAJ18" s="156"/>
      <c r="EAK18" s="156"/>
      <c r="EAL18" s="156"/>
      <c r="EAM18" s="156"/>
      <c r="EAN18" s="156"/>
      <c r="EAO18" s="156"/>
      <c r="EAP18" s="156"/>
      <c r="EAQ18" s="156"/>
      <c r="EAR18" s="156"/>
      <c r="EAS18" s="156"/>
      <c r="EAT18" s="156"/>
      <c r="EAU18" s="156"/>
      <c r="EAV18" s="156"/>
      <c r="EAW18" s="156"/>
      <c r="EAX18" s="156"/>
      <c r="EAY18" s="156"/>
      <c r="EAZ18" s="156"/>
      <c r="EBA18" s="156"/>
      <c r="EBB18" s="156"/>
      <c r="EBC18" s="156"/>
      <c r="EBD18" s="156"/>
      <c r="EBE18" s="156"/>
      <c r="EBF18" s="156"/>
      <c r="EBG18" s="156"/>
      <c r="EBH18" s="156"/>
      <c r="EBI18" s="156"/>
      <c r="EBJ18" s="156"/>
      <c r="EBK18" s="156"/>
      <c r="EBL18" s="156"/>
      <c r="EBM18" s="156"/>
      <c r="EBN18" s="156"/>
      <c r="EBO18" s="156"/>
      <c r="EBP18" s="156"/>
      <c r="EBQ18" s="156"/>
      <c r="EBR18" s="156"/>
      <c r="EBS18" s="156"/>
      <c r="EBT18" s="156"/>
      <c r="EBU18" s="156"/>
      <c r="EBV18" s="156"/>
      <c r="EBW18" s="156"/>
      <c r="EBX18" s="156"/>
      <c r="EBY18" s="156"/>
      <c r="EBZ18" s="156"/>
      <c r="ECA18" s="156"/>
      <c r="ECB18" s="156"/>
      <c r="ECC18" s="156"/>
      <c r="ECD18" s="156"/>
      <c r="ECE18" s="156"/>
      <c r="ECF18" s="156"/>
      <c r="ECG18" s="156"/>
      <c r="ECH18" s="156"/>
      <c r="ECI18" s="156"/>
      <c r="ECJ18" s="156"/>
      <c r="ECK18" s="156"/>
      <c r="ECL18" s="156"/>
      <c r="ECM18" s="156"/>
      <c r="ECN18" s="156"/>
      <c r="ECO18" s="156"/>
      <c r="ECP18" s="156"/>
      <c r="ECQ18" s="156"/>
      <c r="ECR18" s="156"/>
      <c r="ECS18" s="156"/>
      <c r="ECT18" s="156"/>
      <c r="ECU18" s="156"/>
      <c r="ECV18" s="156"/>
      <c r="ECW18" s="156"/>
      <c r="ECX18" s="156"/>
      <c r="ECY18" s="156"/>
      <c r="ECZ18" s="156"/>
      <c r="EDA18" s="156"/>
      <c r="EDB18" s="156"/>
      <c r="EDC18" s="156"/>
      <c r="EDD18" s="156"/>
      <c r="EDE18" s="156"/>
      <c r="EDF18" s="156"/>
      <c r="EDG18" s="156"/>
      <c r="EDH18" s="156"/>
      <c r="EDI18" s="156"/>
      <c r="EDJ18" s="156"/>
      <c r="EDK18" s="156"/>
      <c r="EDL18" s="156"/>
      <c r="EDM18" s="156"/>
      <c r="EDN18" s="156"/>
      <c r="EDO18" s="156"/>
      <c r="EDP18" s="156"/>
      <c r="EDQ18" s="156"/>
    </row>
    <row r="19" spans="1:3501" ht="20.100000000000001" customHeight="1" x14ac:dyDescent="0.2">
      <c r="D19" s="143"/>
      <c r="E19" s="156"/>
      <c r="F19" s="142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56"/>
      <c r="DE19" s="156"/>
      <c r="DF19" s="156"/>
      <c r="DG19" s="156"/>
      <c r="DH19" s="156"/>
      <c r="DI19" s="156"/>
      <c r="DJ19" s="156"/>
      <c r="DK19" s="156"/>
      <c r="DL19" s="156"/>
      <c r="DM19" s="156"/>
      <c r="DN19" s="156"/>
      <c r="DO19" s="156"/>
      <c r="DP19" s="156"/>
      <c r="DQ19" s="156"/>
      <c r="DR19" s="156"/>
      <c r="DS19" s="156"/>
      <c r="DT19" s="156"/>
      <c r="DU19" s="156"/>
      <c r="DV19" s="156"/>
      <c r="DW19" s="156"/>
      <c r="DX19" s="156"/>
      <c r="DY19" s="156"/>
      <c r="DZ19" s="156"/>
      <c r="EA19" s="15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  <c r="EL19" s="156"/>
      <c r="EM19" s="156"/>
      <c r="EN19" s="156"/>
      <c r="EO19" s="156"/>
      <c r="EP19" s="156"/>
      <c r="EQ19" s="156"/>
      <c r="ER19" s="156"/>
      <c r="ES19" s="156"/>
      <c r="ET19" s="156"/>
      <c r="EU19" s="156"/>
      <c r="EV19" s="156"/>
      <c r="EW19" s="156"/>
      <c r="EX19" s="156"/>
      <c r="EY19" s="156"/>
      <c r="EZ19" s="156"/>
      <c r="FA19" s="156"/>
      <c r="FB19" s="156"/>
      <c r="FC19" s="156"/>
      <c r="FD19" s="156"/>
      <c r="FE19" s="156"/>
      <c r="FF19" s="156"/>
      <c r="FG19" s="156"/>
      <c r="FH19" s="156"/>
      <c r="FI19" s="156"/>
      <c r="FJ19" s="156"/>
      <c r="FK19" s="156"/>
      <c r="FL19" s="156"/>
      <c r="FM19" s="156"/>
      <c r="FN19" s="156"/>
      <c r="FO19" s="156"/>
      <c r="FP19" s="156"/>
      <c r="FQ19" s="156"/>
      <c r="FR19" s="156"/>
      <c r="FS19" s="156"/>
      <c r="FT19" s="156"/>
      <c r="FU19" s="156"/>
      <c r="FV19" s="156"/>
      <c r="FW19" s="156"/>
      <c r="FX19" s="156"/>
      <c r="FY19" s="156"/>
      <c r="FZ19" s="156"/>
      <c r="GA19" s="156"/>
      <c r="GB19" s="156"/>
      <c r="GC19" s="156"/>
      <c r="GD19" s="156"/>
      <c r="GE19" s="156"/>
      <c r="GF19" s="156"/>
      <c r="GG19" s="156"/>
      <c r="GH19" s="156"/>
      <c r="GI19" s="156"/>
      <c r="GJ19" s="156"/>
      <c r="GK19" s="156"/>
      <c r="GL19" s="156"/>
      <c r="GM19" s="156"/>
      <c r="GN19" s="156"/>
      <c r="GO19" s="156"/>
      <c r="GP19" s="156"/>
      <c r="GQ19" s="156"/>
      <c r="GR19" s="156"/>
      <c r="GS19" s="156"/>
      <c r="GT19" s="156"/>
      <c r="GU19" s="156"/>
      <c r="GV19" s="156"/>
      <c r="GW19" s="156"/>
      <c r="GX19" s="156"/>
      <c r="GY19" s="156"/>
      <c r="GZ19" s="156"/>
      <c r="HA19" s="156"/>
      <c r="HB19" s="156"/>
      <c r="HC19" s="156"/>
      <c r="HD19" s="156"/>
      <c r="HE19" s="156"/>
      <c r="HF19" s="156"/>
      <c r="HG19" s="156"/>
      <c r="HH19" s="156"/>
      <c r="HI19" s="156"/>
      <c r="HJ19" s="156"/>
      <c r="HK19" s="156"/>
      <c r="HL19" s="156"/>
      <c r="HM19" s="156"/>
      <c r="HN19" s="156"/>
      <c r="HO19" s="156"/>
      <c r="HP19" s="156"/>
      <c r="HQ19" s="156"/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  <c r="IX19" s="156"/>
      <c r="IY19" s="156"/>
      <c r="IZ19" s="156"/>
      <c r="JA19" s="156"/>
      <c r="JB19" s="156"/>
      <c r="JC19" s="156"/>
      <c r="JD19" s="156"/>
      <c r="JE19" s="156"/>
      <c r="JF19" s="156"/>
      <c r="JG19" s="156"/>
      <c r="JH19" s="156"/>
      <c r="JI19" s="156"/>
      <c r="JJ19" s="156"/>
      <c r="JK19" s="156"/>
      <c r="JL19" s="156"/>
      <c r="JM19" s="156"/>
      <c r="JN19" s="156"/>
      <c r="JO19" s="156"/>
      <c r="JP19" s="156"/>
      <c r="JQ19" s="156"/>
      <c r="JR19" s="156"/>
      <c r="JS19" s="156"/>
      <c r="JT19" s="156"/>
      <c r="JU19" s="156"/>
      <c r="JV19" s="156"/>
      <c r="JW19" s="156"/>
      <c r="JX19" s="156"/>
      <c r="JY19" s="156"/>
      <c r="JZ19" s="156"/>
      <c r="KA19" s="156"/>
      <c r="KB19" s="156"/>
      <c r="KC19" s="156"/>
      <c r="KD19" s="156"/>
      <c r="KE19" s="156"/>
      <c r="KF19" s="156"/>
      <c r="KG19" s="156"/>
      <c r="KH19" s="156"/>
      <c r="KI19" s="156"/>
      <c r="KJ19" s="156"/>
      <c r="KK19" s="156"/>
      <c r="KL19" s="156"/>
      <c r="KM19" s="156"/>
      <c r="KN19" s="156"/>
      <c r="KO19" s="156"/>
      <c r="KP19" s="156"/>
      <c r="KQ19" s="156"/>
      <c r="KR19" s="156"/>
      <c r="KS19" s="156"/>
      <c r="KT19" s="156"/>
      <c r="KU19" s="156"/>
      <c r="KV19" s="156"/>
      <c r="KW19" s="156"/>
      <c r="KX19" s="156"/>
      <c r="KY19" s="156"/>
      <c r="KZ19" s="156"/>
      <c r="LA19" s="156"/>
      <c r="LB19" s="156"/>
      <c r="LC19" s="156"/>
      <c r="LD19" s="156"/>
      <c r="LE19" s="156"/>
      <c r="LF19" s="156"/>
      <c r="LG19" s="156"/>
      <c r="LH19" s="156"/>
      <c r="LI19" s="156"/>
      <c r="LJ19" s="156"/>
      <c r="LK19" s="156"/>
      <c r="LL19" s="156"/>
      <c r="LM19" s="156"/>
      <c r="LN19" s="156"/>
      <c r="LO19" s="156"/>
      <c r="LP19" s="156"/>
      <c r="LQ19" s="156"/>
      <c r="LR19" s="156"/>
      <c r="LS19" s="156"/>
      <c r="LT19" s="156"/>
      <c r="LU19" s="156"/>
      <c r="LV19" s="156"/>
      <c r="LW19" s="156"/>
      <c r="LX19" s="156"/>
      <c r="LY19" s="156"/>
      <c r="LZ19" s="156"/>
      <c r="MA19" s="156"/>
      <c r="MB19" s="156"/>
      <c r="MC19" s="156"/>
      <c r="MD19" s="156"/>
      <c r="ME19" s="156"/>
      <c r="MF19" s="156"/>
      <c r="MG19" s="156"/>
      <c r="MH19" s="156"/>
      <c r="MI19" s="156"/>
      <c r="MJ19" s="156"/>
      <c r="MK19" s="156"/>
      <c r="ML19" s="156"/>
      <c r="MM19" s="156"/>
      <c r="MN19" s="156"/>
      <c r="MO19" s="156"/>
      <c r="MP19" s="156"/>
      <c r="MQ19" s="156"/>
      <c r="MR19" s="156"/>
      <c r="MS19" s="156"/>
      <c r="MT19" s="156"/>
      <c r="MU19" s="156"/>
      <c r="MV19" s="156"/>
      <c r="MW19" s="156"/>
      <c r="MX19" s="156"/>
      <c r="MY19" s="156"/>
      <c r="MZ19" s="156"/>
      <c r="NA19" s="156"/>
      <c r="NB19" s="156"/>
      <c r="NC19" s="156"/>
      <c r="ND19" s="156"/>
      <c r="NE19" s="156"/>
      <c r="NF19" s="156"/>
      <c r="NG19" s="156"/>
      <c r="NH19" s="156"/>
      <c r="NI19" s="156"/>
      <c r="NJ19" s="156"/>
      <c r="NK19" s="156"/>
      <c r="NL19" s="156"/>
      <c r="NM19" s="156"/>
      <c r="NN19" s="156"/>
      <c r="NO19" s="156"/>
      <c r="NP19" s="156"/>
      <c r="NQ19" s="156"/>
      <c r="NR19" s="156"/>
      <c r="NS19" s="156"/>
      <c r="NT19" s="156"/>
      <c r="NU19" s="156"/>
      <c r="NV19" s="156"/>
      <c r="NW19" s="156"/>
      <c r="NX19" s="156"/>
      <c r="NY19" s="156"/>
      <c r="NZ19" s="156"/>
      <c r="OA19" s="156"/>
      <c r="OB19" s="156"/>
      <c r="OC19" s="156"/>
      <c r="OD19" s="156"/>
      <c r="OE19" s="156"/>
      <c r="OF19" s="156"/>
      <c r="OG19" s="156"/>
      <c r="OH19" s="156"/>
      <c r="OI19" s="156"/>
      <c r="OJ19" s="156"/>
      <c r="OK19" s="156"/>
      <c r="OL19" s="156"/>
      <c r="OM19" s="156"/>
      <c r="ON19" s="156"/>
      <c r="OO19" s="156"/>
      <c r="OP19" s="156"/>
      <c r="OQ19" s="156"/>
      <c r="OR19" s="156"/>
      <c r="OS19" s="156"/>
      <c r="OT19" s="156"/>
      <c r="OU19" s="156"/>
      <c r="OV19" s="156"/>
      <c r="OW19" s="156"/>
      <c r="OX19" s="156"/>
      <c r="OY19" s="156"/>
      <c r="OZ19" s="156"/>
      <c r="PA19" s="156"/>
      <c r="PB19" s="156"/>
      <c r="PC19" s="156"/>
      <c r="PD19" s="156"/>
      <c r="PE19" s="156"/>
      <c r="PF19" s="156"/>
      <c r="PG19" s="156"/>
      <c r="PH19" s="156"/>
      <c r="PI19" s="156"/>
      <c r="PJ19" s="156"/>
      <c r="PK19" s="156"/>
      <c r="PL19" s="156"/>
      <c r="PM19" s="156"/>
      <c r="PN19" s="156"/>
      <c r="PO19" s="156"/>
      <c r="PP19" s="156"/>
      <c r="PQ19" s="156"/>
      <c r="PR19" s="156"/>
      <c r="PS19" s="156"/>
      <c r="PT19" s="156"/>
      <c r="PU19" s="156"/>
      <c r="PV19" s="156"/>
      <c r="PW19" s="156"/>
      <c r="PX19" s="156"/>
      <c r="PY19" s="156"/>
      <c r="PZ19" s="156"/>
      <c r="QA19" s="156"/>
      <c r="QB19" s="156"/>
      <c r="QC19" s="156"/>
      <c r="QD19" s="156"/>
      <c r="QE19" s="156"/>
      <c r="QF19" s="156"/>
      <c r="QG19" s="156"/>
      <c r="QH19" s="156"/>
      <c r="QI19" s="156"/>
      <c r="QJ19" s="156"/>
      <c r="QK19" s="156"/>
      <c r="QL19" s="156"/>
      <c r="QM19" s="156"/>
      <c r="QN19" s="156"/>
      <c r="QO19" s="156"/>
      <c r="QP19" s="156"/>
      <c r="QQ19" s="156"/>
      <c r="QR19" s="156"/>
      <c r="QS19" s="156"/>
      <c r="QT19" s="156"/>
      <c r="QU19" s="156"/>
      <c r="QV19" s="156"/>
      <c r="QW19" s="156"/>
      <c r="QX19" s="156"/>
      <c r="QY19" s="156"/>
      <c r="QZ19" s="156"/>
      <c r="RA19" s="156"/>
      <c r="RB19" s="156"/>
      <c r="RC19" s="156"/>
      <c r="RD19" s="156"/>
      <c r="RE19" s="156"/>
      <c r="RF19" s="156"/>
      <c r="RG19" s="156"/>
      <c r="RH19" s="156"/>
      <c r="RI19" s="156"/>
      <c r="RJ19" s="156"/>
      <c r="RK19" s="156"/>
      <c r="RL19" s="156"/>
      <c r="RM19" s="156"/>
      <c r="RN19" s="156"/>
      <c r="RO19" s="156"/>
      <c r="RP19" s="156"/>
      <c r="RQ19" s="156"/>
      <c r="RR19" s="156"/>
      <c r="RS19" s="156"/>
      <c r="RT19" s="156"/>
      <c r="RU19" s="156"/>
      <c r="RV19" s="156"/>
      <c r="RW19" s="156"/>
      <c r="RX19" s="156"/>
      <c r="RY19" s="156"/>
      <c r="RZ19" s="156"/>
      <c r="SA19" s="156"/>
      <c r="SB19" s="156"/>
      <c r="SC19" s="156"/>
      <c r="SD19" s="156"/>
      <c r="SE19" s="156"/>
      <c r="SF19" s="156"/>
      <c r="SG19" s="156"/>
      <c r="SH19" s="156"/>
      <c r="SI19" s="156"/>
      <c r="SJ19" s="156"/>
      <c r="SK19" s="156"/>
      <c r="SL19" s="156"/>
      <c r="SM19" s="156"/>
      <c r="SN19" s="156"/>
      <c r="SO19" s="156"/>
      <c r="SP19" s="156"/>
      <c r="SQ19" s="156"/>
      <c r="SR19" s="156"/>
      <c r="SS19" s="156"/>
      <c r="ST19" s="156"/>
      <c r="SU19" s="156"/>
      <c r="SV19" s="156"/>
      <c r="SW19" s="156"/>
      <c r="SX19" s="156"/>
      <c r="SY19" s="156"/>
      <c r="SZ19" s="156"/>
      <c r="TA19" s="156"/>
      <c r="TB19" s="156"/>
      <c r="TC19" s="156"/>
      <c r="TD19" s="156"/>
      <c r="TE19" s="156"/>
      <c r="TF19" s="156"/>
      <c r="TG19" s="156"/>
      <c r="TH19" s="156"/>
      <c r="TI19" s="156"/>
      <c r="TJ19" s="156"/>
      <c r="TK19" s="156"/>
      <c r="TL19" s="156"/>
      <c r="TM19" s="156"/>
      <c r="TN19" s="156"/>
      <c r="TO19" s="156"/>
      <c r="TP19" s="156"/>
      <c r="TQ19" s="156"/>
      <c r="TR19" s="156"/>
      <c r="TS19" s="156"/>
      <c r="TT19" s="156"/>
      <c r="TU19" s="156"/>
      <c r="TV19" s="156"/>
      <c r="TW19" s="156"/>
      <c r="TX19" s="156"/>
      <c r="TY19" s="156"/>
      <c r="TZ19" s="156"/>
      <c r="UA19" s="156"/>
      <c r="UB19" s="156"/>
      <c r="UC19" s="156"/>
      <c r="UD19" s="156"/>
      <c r="UE19" s="156"/>
      <c r="UF19" s="156"/>
      <c r="UG19" s="156"/>
      <c r="UH19" s="156"/>
      <c r="UI19" s="156"/>
      <c r="UJ19" s="156"/>
      <c r="UK19" s="156"/>
      <c r="UL19" s="156"/>
      <c r="UM19" s="156"/>
      <c r="UN19" s="156"/>
      <c r="UO19" s="156"/>
      <c r="UP19" s="156"/>
      <c r="UQ19" s="156"/>
      <c r="UR19" s="156"/>
      <c r="US19" s="156"/>
      <c r="UT19" s="156"/>
      <c r="UU19" s="156"/>
      <c r="UV19" s="156"/>
      <c r="UW19" s="156"/>
      <c r="UX19" s="156"/>
      <c r="UY19" s="156"/>
      <c r="UZ19" s="156"/>
      <c r="VA19" s="156"/>
      <c r="VB19" s="156"/>
      <c r="VC19" s="156"/>
      <c r="VD19" s="156"/>
      <c r="VE19" s="156"/>
      <c r="VF19" s="156"/>
      <c r="VG19" s="156"/>
      <c r="VH19" s="156"/>
      <c r="VI19" s="156"/>
      <c r="VJ19" s="156"/>
      <c r="VK19" s="156"/>
      <c r="VL19" s="156"/>
      <c r="VM19" s="156"/>
      <c r="VN19" s="156"/>
      <c r="VO19" s="156"/>
      <c r="VP19" s="156"/>
      <c r="VQ19" s="156"/>
      <c r="VR19" s="156"/>
      <c r="VS19" s="156"/>
      <c r="VT19" s="156"/>
      <c r="VU19" s="156"/>
      <c r="VV19" s="156"/>
      <c r="VW19" s="156"/>
      <c r="VX19" s="156"/>
      <c r="VY19" s="156"/>
      <c r="VZ19" s="156"/>
      <c r="WA19" s="156"/>
      <c r="WB19" s="156"/>
      <c r="WC19" s="156"/>
      <c r="WD19" s="156"/>
      <c r="WE19" s="156"/>
      <c r="WF19" s="156"/>
      <c r="WG19" s="156"/>
      <c r="WH19" s="156"/>
      <c r="WI19" s="156"/>
      <c r="WJ19" s="156"/>
      <c r="WK19" s="156"/>
      <c r="WL19" s="156"/>
      <c r="WM19" s="156"/>
      <c r="WN19" s="156"/>
      <c r="WO19" s="156"/>
      <c r="WP19" s="156"/>
      <c r="WQ19" s="156"/>
      <c r="WR19" s="156"/>
      <c r="WS19" s="156"/>
      <c r="WT19" s="156"/>
      <c r="WU19" s="156"/>
      <c r="WV19" s="156"/>
      <c r="WW19" s="156"/>
      <c r="WX19" s="156"/>
      <c r="WY19" s="156"/>
      <c r="WZ19" s="156"/>
      <c r="XA19" s="156"/>
      <c r="XB19" s="156"/>
      <c r="XC19" s="156"/>
      <c r="XD19" s="156"/>
      <c r="XE19" s="156"/>
      <c r="XF19" s="156"/>
      <c r="XG19" s="156"/>
      <c r="XH19" s="156"/>
      <c r="XI19" s="156"/>
      <c r="XJ19" s="156"/>
      <c r="XK19" s="156"/>
      <c r="XL19" s="156"/>
      <c r="XM19" s="156"/>
      <c r="XN19" s="156"/>
      <c r="XO19" s="156"/>
      <c r="XP19" s="156"/>
      <c r="XQ19" s="156"/>
      <c r="XR19" s="156"/>
      <c r="XS19" s="156"/>
      <c r="XT19" s="156"/>
      <c r="XU19" s="156"/>
      <c r="XV19" s="156"/>
      <c r="XW19" s="156"/>
      <c r="XX19" s="156"/>
      <c r="XY19" s="156"/>
      <c r="XZ19" s="156"/>
      <c r="YA19" s="156"/>
      <c r="YB19" s="156"/>
      <c r="YC19" s="156"/>
      <c r="YD19" s="156"/>
      <c r="YE19" s="156"/>
      <c r="YF19" s="156"/>
      <c r="YG19" s="156"/>
      <c r="YH19" s="156"/>
      <c r="YI19" s="156"/>
      <c r="YJ19" s="156"/>
      <c r="YK19" s="156"/>
      <c r="YL19" s="156"/>
      <c r="YM19" s="156"/>
      <c r="YN19" s="156"/>
      <c r="YO19" s="156"/>
      <c r="YP19" s="156"/>
      <c r="YQ19" s="156"/>
      <c r="YR19" s="156"/>
      <c r="YS19" s="156"/>
      <c r="YT19" s="156"/>
      <c r="YU19" s="156"/>
      <c r="YV19" s="156"/>
      <c r="YW19" s="156"/>
      <c r="YX19" s="156"/>
      <c r="YY19" s="156"/>
      <c r="YZ19" s="156"/>
      <c r="ZA19" s="156"/>
      <c r="ZB19" s="156"/>
      <c r="ZC19" s="156"/>
      <c r="ZD19" s="156"/>
      <c r="ZE19" s="156"/>
      <c r="ZF19" s="156"/>
      <c r="ZG19" s="156"/>
      <c r="ZH19" s="156"/>
      <c r="ZI19" s="156"/>
      <c r="ZJ19" s="156"/>
      <c r="ZK19" s="156"/>
      <c r="ZL19" s="156"/>
      <c r="ZM19" s="156"/>
      <c r="ZN19" s="156"/>
      <c r="ZO19" s="156"/>
      <c r="ZP19" s="156"/>
      <c r="ZQ19" s="156"/>
      <c r="ZR19" s="156"/>
      <c r="ZS19" s="156"/>
      <c r="ZT19" s="156"/>
      <c r="ZU19" s="156"/>
      <c r="ZV19" s="156"/>
      <c r="ZW19" s="156"/>
      <c r="ZX19" s="156"/>
      <c r="ZY19" s="156"/>
      <c r="ZZ19" s="156"/>
      <c r="AAA19" s="156"/>
      <c r="AAB19" s="156"/>
      <c r="AAC19" s="156"/>
      <c r="AAD19" s="156"/>
      <c r="AAE19" s="156"/>
      <c r="AAF19" s="156"/>
      <c r="AAG19" s="156"/>
      <c r="AAH19" s="156"/>
      <c r="AAI19" s="156"/>
      <c r="AAJ19" s="156"/>
      <c r="AAK19" s="156"/>
      <c r="AAL19" s="156"/>
      <c r="AAM19" s="156"/>
      <c r="AAN19" s="156"/>
      <c r="AAO19" s="156"/>
      <c r="AAP19" s="156"/>
      <c r="AAQ19" s="156"/>
      <c r="AAR19" s="156"/>
      <c r="AAS19" s="156"/>
      <c r="AAT19" s="156"/>
      <c r="AAU19" s="156"/>
      <c r="AAV19" s="156"/>
      <c r="AAW19" s="156"/>
      <c r="AAX19" s="156"/>
      <c r="AAY19" s="156"/>
      <c r="AAZ19" s="156"/>
      <c r="ABA19" s="156"/>
      <c r="ABB19" s="156"/>
      <c r="ABC19" s="156"/>
      <c r="ABD19" s="156"/>
      <c r="ABE19" s="156"/>
      <c r="ABF19" s="156"/>
      <c r="ABG19" s="156"/>
      <c r="ABH19" s="156"/>
      <c r="ABI19" s="156"/>
      <c r="ABJ19" s="156"/>
      <c r="ABK19" s="156"/>
      <c r="ABL19" s="156"/>
      <c r="ABM19" s="156"/>
      <c r="ABN19" s="156"/>
      <c r="ABO19" s="156"/>
      <c r="ABP19" s="156"/>
      <c r="ABQ19" s="156"/>
      <c r="ABR19" s="156"/>
      <c r="ABS19" s="156"/>
      <c r="ABT19" s="156"/>
      <c r="ABU19" s="156"/>
      <c r="ABV19" s="156"/>
      <c r="ABW19" s="156"/>
      <c r="ABX19" s="156"/>
      <c r="ABY19" s="156"/>
      <c r="ABZ19" s="156"/>
      <c r="ACA19" s="156"/>
      <c r="ACB19" s="156"/>
      <c r="ACC19" s="156"/>
      <c r="ACD19" s="156"/>
      <c r="ACE19" s="156"/>
      <c r="ACF19" s="156"/>
      <c r="ACG19" s="156"/>
      <c r="ACH19" s="156"/>
      <c r="ACI19" s="156"/>
      <c r="ACJ19" s="156"/>
      <c r="ACK19" s="156"/>
      <c r="ACL19" s="156"/>
      <c r="ACM19" s="156"/>
      <c r="ACN19" s="156"/>
      <c r="ACO19" s="156"/>
      <c r="ACP19" s="156"/>
      <c r="ACQ19" s="156"/>
      <c r="ACR19" s="156"/>
      <c r="ACS19" s="156"/>
      <c r="ACT19" s="156"/>
      <c r="ACU19" s="156"/>
      <c r="ACV19" s="156"/>
      <c r="ACW19" s="156"/>
      <c r="ACX19" s="156"/>
      <c r="ACY19" s="156"/>
      <c r="ACZ19" s="156"/>
      <c r="ADA19" s="156"/>
      <c r="ADB19" s="156"/>
      <c r="ADC19" s="156"/>
      <c r="ADD19" s="156"/>
      <c r="ADE19" s="156"/>
      <c r="ADF19" s="156"/>
      <c r="ADG19" s="156"/>
      <c r="ADH19" s="156"/>
      <c r="ADI19" s="156"/>
      <c r="ADJ19" s="156"/>
      <c r="ADK19" s="156"/>
      <c r="ADL19" s="156"/>
      <c r="ADM19" s="156"/>
      <c r="ADN19" s="156"/>
      <c r="ADO19" s="156"/>
      <c r="ADP19" s="156"/>
      <c r="ADQ19" s="156"/>
      <c r="ADR19" s="156"/>
      <c r="ADS19" s="156"/>
      <c r="ADT19" s="156"/>
      <c r="ADU19" s="156"/>
      <c r="ADV19" s="156"/>
      <c r="ADW19" s="156"/>
      <c r="ADX19" s="156"/>
      <c r="ADY19" s="156"/>
      <c r="ADZ19" s="156"/>
      <c r="AEA19" s="156"/>
      <c r="AEB19" s="156"/>
      <c r="AEC19" s="156"/>
      <c r="AED19" s="156"/>
      <c r="AEE19" s="156"/>
      <c r="AEF19" s="156"/>
      <c r="AEG19" s="156"/>
      <c r="AEH19" s="156"/>
      <c r="AEI19" s="156"/>
      <c r="AEJ19" s="156"/>
      <c r="AEK19" s="156"/>
      <c r="AEL19" s="156"/>
      <c r="AEM19" s="156"/>
      <c r="AEN19" s="156"/>
      <c r="AEO19" s="156"/>
      <c r="AEP19" s="156"/>
      <c r="AEQ19" s="156"/>
      <c r="AER19" s="156"/>
      <c r="AES19" s="156"/>
      <c r="AET19" s="156"/>
      <c r="AEU19" s="156"/>
      <c r="AEV19" s="156"/>
      <c r="AEW19" s="156"/>
      <c r="AEX19" s="156"/>
      <c r="AEY19" s="156"/>
      <c r="AEZ19" s="156"/>
      <c r="AFA19" s="156"/>
      <c r="AFB19" s="156"/>
      <c r="AFC19" s="156"/>
      <c r="AFD19" s="156"/>
      <c r="AFE19" s="156"/>
      <c r="AFF19" s="156"/>
      <c r="AFG19" s="156"/>
      <c r="AFH19" s="156"/>
      <c r="AFI19" s="156"/>
      <c r="AFJ19" s="156"/>
      <c r="AFK19" s="156"/>
      <c r="AFL19" s="156"/>
      <c r="AFM19" s="156"/>
      <c r="AFN19" s="156"/>
      <c r="AFO19" s="156"/>
      <c r="AFP19" s="156"/>
      <c r="AFQ19" s="156"/>
      <c r="AFR19" s="156"/>
      <c r="AFS19" s="156"/>
      <c r="AFT19" s="156"/>
      <c r="AFU19" s="156"/>
      <c r="AFV19" s="156"/>
      <c r="AFW19" s="156"/>
      <c r="AFX19" s="156"/>
      <c r="AFY19" s="156"/>
      <c r="AFZ19" s="156"/>
      <c r="AGA19" s="156"/>
      <c r="AGB19" s="156"/>
      <c r="AGC19" s="156"/>
      <c r="AGD19" s="156"/>
      <c r="AGE19" s="156"/>
      <c r="AGF19" s="156"/>
      <c r="AGG19" s="156"/>
      <c r="AGH19" s="156"/>
      <c r="AGI19" s="156"/>
      <c r="AGJ19" s="156"/>
      <c r="AGK19" s="156"/>
      <c r="AGL19" s="156"/>
      <c r="AGM19" s="156"/>
      <c r="AGN19" s="156"/>
      <c r="AGO19" s="156"/>
      <c r="AGP19" s="156"/>
      <c r="AGQ19" s="156"/>
      <c r="AGR19" s="156"/>
      <c r="AGS19" s="156"/>
      <c r="AGT19" s="156"/>
      <c r="AGU19" s="156"/>
      <c r="AGV19" s="156"/>
      <c r="AGW19" s="156"/>
      <c r="AGX19" s="156"/>
      <c r="AGY19" s="156"/>
      <c r="AGZ19" s="156"/>
      <c r="AHA19" s="156"/>
      <c r="AHB19" s="156"/>
      <c r="AHC19" s="156"/>
      <c r="AHD19" s="156"/>
      <c r="AHE19" s="156"/>
      <c r="AHF19" s="156"/>
      <c r="AHG19" s="156"/>
      <c r="AHH19" s="156"/>
      <c r="AHI19" s="156"/>
      <c r="AHJ19" s="156"/>
      <c r="AHK19" s="156"/>
      <c r="AHL19" s="156"/>
      <c r="AHM19" s="156"/>
      <c r="AHN19" s="156"/>
      <c r="AHO19" s="156"/>
      <c r="AHP19" s="156"/>
      <c r="AHQ19" s="156"/>
      <c r="AHR19" s="156"/>
      <c r="AHS19" s="156"/>
      <c r="AHT19" s="156"/>
      <c r="AHU19" s="156"/>
      <c r="AHV19" s="156"/>
      <c r="AHW19" s="156"/>
      <c r="AHX19" s="156"/>
      <c r="AHY19" s="156"/>
      <c r="AHZ19" s="156"/>
      <c r="AIA19" s="156"/>
      <c r="AIB19" s="156"/>
      <c r="AIC19" s="156"/>
      <c r="AID19" s="156"/>
      <c r="AIE19" s="156"/>
      <c r="AIF19" s="156"/>
      <c r="AIG19" s="156"/>
      <c r="AIH19" s="156"/>
      <c r="AII19" s="156"/>
      <c r="AIJ19" s="156"/>
      <c r="AIK19" s="156"/>
      <c r="AIL19" s="156"/>
      <c r="AIM19" s="156"/>
      <c r="AIN19" s="156"/>
      <c r="AIO19" s="156"/>
      <c r="AIP19" s="156"/>
      <c r="AIQ19" s="156"/>
      <c r="AIR19" s="156"/>
      <c r="AIS19" s="156"/>
      <c r="AIT19" s="156"/>
      <c r="AIU19" s="156"/>
      <c r="AIV19" s="156"/>
      <c r="AIW19" s="156"/>
      <c r="AIX19" s="156"/>
      <c r="AIY19" s="156"/>
      <c r="AIZ19" s="156"/>
      <c r="AJA19" s="156"/>
      <c r="AJB19" s="156"/>
      <c r="AJC19" s="156"/>
      <c r="AJD19" s="156"/>
      <c r="AJE19" s="156"/>
      <c r="AJF19" s="156"/>
      <c r="AJG19" s="156"/>
      <c r="AJH19" s="156"/>
      <c r="AJI19" s="156"/>
      <c r="AJJ19" s="156"/>
      <c r="AJK19" s="156"/>
      <c r="AJL19" s="156"/>
      <c r="AJM19" s="156"/>
      <c r="AJN19" s="156"/>
      <c r="AJO19" s="156"/>
      <c r="AJP19" s="156"/>
      <c r="AJQ19" s="156"/>
      <c r="AJR19" s="156"/>
      <c r="AJS19" s="156"/>
      <c r="AJT19" s="156"/>
      <c r="AJU19" s="156"/>
      <c r="AJV19" s="156"/>
      <c r="AJW19" s="156"/>
      <c r="AJX19" s="156"/>
      <c r="AJY19" s="156"/>
      <c r="AJZ19" s="156"/>
      <c r="AKA19" s="156"/>
      <c r="AKB19" s="156"/>
      <c r="AKC19" s="156"/>
      <c r="AKD19" s="156"/>
      <c r="AKE19" s="156"/>
      <c r="AKF19" s="156"/>
      <c r="AKG19" s="156"/>
      <c r="AKH19" s="156"/>
      <c r="AKI19" s="156"/>
      <c r="AKJ19" s="156"/>
      <c r="AKK19" s="156"/>
      <c r="AKL19" s="156"/>
      <c r="AKM19" s="156"/>
      <c r="AKN19" s="156"/>
      <c r="AKO19" s="156"/>
      <c r="AKP19" s="156"/>
      <c r="AKQ19" s="156"/>
      <c r="AKR19" s="156"/>
      <c r="AKS19" s="156"/>
      <c r="AKT19" s="156"/>
      <c r="AKU19" s="156"/>
      <c r="AKV19" s="156"/>
      <c r="AKW19" s="156"/>
      <c r="AKX19" s="156"/>
      <c r="AKY19" s="156"/>
      <c r="AKZ19" s="156"/>
      <c r="ALA19" s="156"/>
      <c r="ALB19" s="156"/>
      <c r="ALC19" s="156"/>
      <c r="ALD19" s="156"/>
      <c r="ALE19" s="156"/>
      <c r="ALF19" s="156"/>
      <c r="ALG19" s="156"/>
      <c r="ALH19" s="156"/>
      <c r="ALI19" s="156"/>
      <c r="ALJ19" s="156"/>
      <c r="ALK19" s="156"/>
      <c r="ALL19" s="156"/>
      <c r="ALM19" s="156"/>
      <c r="ALN19" s="156"/>
      <c r="ALO19" s="156"/>
      <c r="ALP19" s="156"/>
      <c r="ALQ19" s="156"/>
      <c r="ALR19" s="156"/>
      <c r="ALS19" s="156"/>
      <c r="ALT19" s="156"/>
      <c r="ALU19" s="156"/>
      <c r="ALV19" s="156"/>
      <c r="ALW19" s="156"/>
      <c r="ALX19" s="156"/>
      <c r="ALY19" s="156"/>
      <c r="ALZ19" s="156"/>
      <c r="AMA19" s="156"/>
      <c r="AMB19" s="156"/>
      <c r="AMC19" s="156"/>
      <c r="AMD19" s="156"/>
      <c r="AME19" s="156"/>
      <c r="AMF19" s="156"/>
      <c r="AMG19" s="156"/>
      <c r="AMH19" s="156"/>
      <c r="AMI19" s="156"/>
      <c r="AMJ19" s="156"/>
      <c r="AMK19" s="156"/>
      <c r="AML19" s="156"/>
      <c r="AMM19" s="156"/>
      <c r="AMN19" s="156"/>
      <c r="AMO19" s="156"/>
      <c r="AMP19" s="156"/>
      <c r="AMQ19" s="156"/>
      <c r="AMR19" s="156"/>
      <c r="AMS19" s="156"/>
      <c r="AMT19" s="156"/>
      <c r="AMU19" s="156"/>
      <c r="AMV19" s="156"/>
      <c r="AMW19" s="156"/>
      <c r="AMX19" s="156"/>
      <c r="AMY19" s="156"/>
      <c r="AMZ19" s="156"/>
      <c r="ANA19" s="156"/>
      <c r="ANB19" s="156"/>
      <c r="ANC19" s="156"/>
      <c r="AND19" s="156"/>
      <c r="ANE19" s="156"/>
      <c r="ANF19" s="156"/>
      <c r="ANG19" s="156"/>
      <c r="ANH19" s="156"/>
      <c r="ANI19" s="156"/>
      <c r="ANJ19" s="156"/>
      <c r="ANK19" s="156"/>
      <c r="ANL19" s="156"/>
      <c r="ANM19" s="156"/>
      <c r="ANN19" s="156"/>
      <c r="ANO19" s="156"/>
      <c r="ANP19" s="156"/>
      <c r="ANQ19" s="156"/>
      <c r="ANR19" s="156"/>
      <c r="ANS19" s="156"/>
      <c r="ANT19" s="156"/>
      <c r="ANU19" s="156"/>
      <c r="ANV19" s="156"/>
      <c r="ANW19" s="156"/>
      <c r="ANX19" s="156"/>
      <c r="ANY19" s="156"/>
      <c r="ANZ19" s="156"/>
      <c r="AOA19" s="156"/>
      <c r="AOB19" s="156"/>
      <c r="AOC19" s="156"/>
      <c r="AOD19" s="156"/>
      <c r="AOE19" s="156"/>
      <c r="AOF19" s="156"/>
      <c r="AOG19" s="156"/>
      <c r="AOH19" s="156"/>
      <c r="AOI19" s="156"/>
      <c r="AOJ19" s="156"/>
      <c r="AOK19" s="156"/>
      <c r="AOL19" s="156"/>
      <c r="AOM19" s="156"/>
      <c r="AON19" s="156"/>
      <c r="AOO19" s="156"/>
      <c r="AOP19" s="156"/>
      <c r="AOQ19" s="156"/>
      <c r="AOR19" s="156"/>
      <c r="AOS19" s="156"/>
      <c r="AOT19" s="156"/>
      <c r="AOU19" s="156"/>
      <c r="AOV19" s="156"/>
      <c r="AOW19" s="156"/>
      <c r="AOX19" s="156"/>
      <c r="AOY19" s="156"/>
      <c r="AOZ19" s="156"/>
      <c r="APA19" s="156"/>
      <c r="APB19" s="156"/>
      <c r="APC19" s="156"/>
      <c r="APD19" s="156"/>
      <c r="APE19" s="156"/>
      <c r="APF19" s="156"/>
      <c r="APG19" s="156"/>
      <c r="APH19" s="156"/>
      <c r="API19" s="156"/>
      <c r="APJ19" s="156"/>
      <c r="APK19" s="156"/>
      <c r="APL19" s="156"/>
      <c r="APM19" s="156"/>
      <c r="APN19" s="156"/>
      <c r="APO19" s="156"/>
      <c r="APP19" s="156"/>
      <c r="APQ19" s="156"/>
      <c r="APR19" s="156"/>
      <c r="APS19" s="156"/>
      <c r="APT19" s="156"/>
      <c r="APU19" s="156"/>
      <c r="APV19" s="156"/>
      <c r="APW19" s="156"/>
      <c r="APX19" s="156"/>
      <c r="APY19" s="156"/>
      <c r="APZ19" s="156"/>
      <c r="AQA19" s="156"/>
      <c r="AQB19" s="156"/>
      <c r="AQC19" s="156"/>
      <c r="AQD19" s="156"/>
      <c r="AQE19" s="156"/>
      <c r="AQF19" s="156"/>
      <c r="AQG19" s="156"/>
      <c r="AQH19" s="156"/>
      <c r="AQI19" s="156"/>
      <c r="AQJ19" s="156"/>
      <c r="AQK19" s="156"/>
      <c r="AQL19" s="156"/>
      <c r="AQM19" s="156"/>
      <c r="AQN19" s="156"/>
      <c r="AQO19" s="156"/>
      <c r="AQP19" s="156"/>
      <c r="AQQ19" s="156"/>
      <c r="AQR19" s="156"/>
      <c r="AQS19" s="156"/>
      <c r="AQT19" s="156"/>
      <c r="AQU19" s="156"/>
      <c r="AQV19" s="156"/>
      <c r="AQW19" s="156"/>
      <c r="AQX19" s="156"/>
      <c r="AQY19" s="156"/>
      <c r="AQZ19" s="156"/>
      <c r="ARA19" s="156"/>
      <c r="ARB19" s="156"/>
      <c r="ARC19" s="156"/>
      <c r="ARD19" s="156"/>
      <c r="ARE19" s="156"/>
      <c r="ARF19" s="156"/>
      <c r="ARG19" s="156"/>
      <c r="ARH19" s="156"/>
      <c r="ARI19" s="156"/>
      <c r="ARJ19" s="156"/>
      <c r="ARK19" s="156"/>
      <c r="ARL19" s="156"/>
      <c r="ARM19" s="156"/>
      <c r="ARN19" s="156"/>
      <c r="ARO19" s="156"/>
      <c r="ARP19" s="156"/>
      <c r="ARQ19" s="156"/>
      <c r="ARR19" s="156"/>
      <c r="ARS19" s="156"/>
      <c r="ART19" s="156"/>
      <c r="ARU19" s="156"/>
      <c r="ARV19" s="156"/>
      <c r="ARW19" s="156"/>
      <c r="ARX19" s="156"/>
      <c r="ARY19" s="156"/>
      <c r="ARZ19" s="156"/>
      <c r="ASA19" s="156"/>
      <c r="ASB19" s="156"/>
      <c r="ASC19" s="156"/>
      <c r="ASD19" s="156"/>
      <c r="ASE19" s="156"/>
      <c r="ASF19" s="156"/>
      <c r="ASG19" s="156"/>
      <c r="ASH19" s="156"/>
      <c r="ASI19" s="156"/>
      <c r="ASJ19" s="156"/>
      <c r="ASK19" s="156"/>
      <c r="ASL19" s="156"/>
      <c r="ASM19" s="156"/>
      <c r="ASN19" s="156"/>
      <c r="ASO19" s="156"/>
      <c r="ASP19" s="156"/>
      <c r="ASQ19" s="156"/>
      <c r="ASR19" s="156"/>
      <c r="ASS19" s="156"/>
      <c r="AST19" s="156"/>
      <c r="ASU19" s="156"/>
      <c r="ASV19" s="156"/>
      <c r="ASW19" s="156"/>
      <c r="ASX19" s="156"/>
      <c r="ASY19" s="156"/>
      <c r="ASZ19" s="156"/>
      <c r="ATA19" s="156"/>
      <c r="ATB19" s="156"/>
      <c r="ATC19" s="156"/>
      <c r="ATD19" s="156"/>
      <c r="ATE19" s="156"/>
      <c r="ATF19" s="156"/>
      <c r="ATG19" s="156"/>
      <c r="ATH19" s="156"/>
      <c r="ATI19" s="156"/>
      <c r="ATJ19" s="156"/>
      <c r="ATK19" s="156"/>
      <c r="ATL19" s="156"/>
      <c r="ATM19" s="156"/>
      <c r="ATN19" s="156"/>
      <c r="ATO19" s="156"/>
      <c r="ATP19" s="156"/>
      <c r="ATQ19" s="156"/>
      <c r="ATR19" s="156"/>
      <c r="ATS19" s="156"/>
      <c r="ATT19" s="156"/>
      <c r="ATU19" s="156"/>
      <c r="ATV19" s="156"/>
      <c r="ATW19" s="156"/>
      <c r="ATX19" s="156"/>
      <c r="ATY19" s="156"/>
      <c r="ATZ19" s="156"/>
      <c r="AUA19" s="156"/>
      <c r="AUB19" s="156"/>
      <c r="AUC19" s="156"/>
      <c r="AUD19" s="156"/>
      <c r="AUE19" s="156"/>
      <c r="AUF19" s="156"/>
      <c r="AUG19" s="156"/>
      <c r="AUH19" s="156"/>
      <c r="AUI19" s="156"/>
      <c r="AUJ19" s="156"/>
      <c r="AUK19" s="156"/>
      <c r="AUL19" s="156"/>
      <c r="AUM19" s="156"/>
      <c r="AUN19" s="156"/>
      <c r="AUO19" s="156"/>
      <c r="AUP19" s="156"/>
      <c r="AUQ19" s="156"/>
      <c r="AUR19" s="156"/>
      <c r="AUS19" s="156"/>
      <c r="AUT19" s="156"/>
      <c r="AUU19" s="156"/>
      <c r="AUV19" s="156"/>
      <c r="AUW19" s="156"/>
      <c r="AUX19" s="156"/>
      <c r="AUY19" s="156"/>
      <c r="AUZ19" s="156"/>
      <c r="AVA19" s="156"/>
      <c r="AVB19" s="156"/>
      <c r="AVC19" s="156"/>
      <c r="AVD19" s="156"/>
      <c r="AVE19" s="156"/>
      <c r="AVF19" s="156"/>
      <c r="AVG19" s="156"/>
      <c r="AVH19" s="156"/>
      <c r="AVI19" s="156"/>
      <c r="AVJ19" s="156"/>
      <c r="AVK19" s="156"/>
      <c r="AVL19" s="156"/>
      <c r="AVM19" s="156"/>
      <c r="AVN19" s="156"/>
      <c r="AVO19" s="156"/>
      <c r="AVP19" s="156"/>
      <c r="AVQ19" s="156"/>
      <c r="AVR19" s="156"/>
      <c r="AVS19" s="156"/>
      <c r="AVT19" s="156"/>
      <c r="AVU19" s="156"/>
      <c r="AVV19" s="156"/>
      <c r="AVW19" s="156"/>
      <c r="AVX19" s="156"/>
      <c r="AVY19" s="156"/>
      <c r="AVZ19" s="156"/>
      <c r="AWA19" s="156"/>
      <c r="AWB19" s="156"/>
      <c r="AWC19" s="156"/>
      <c r="AWD19" s="156"/>
      <c r="AWE19" s="156"/>
      <c r="AWF19" s="156"/>
      <c r="AWG19" s="156"/>
      <c r="AWH19" s="156"/>
      <c r="AWI19" s="156"/>
      <c r="AWJ19" s="156"/>
      <c r="AWK19" s="156"/>
      <c r="AWL19" s="156"/>
      <c r="AWM19" s="156"/>
      <c r="AWN19" s="156"/>
      <c r="AWO19" s="156"/>
      <c r="AWP19" s="156"/>
      <c r="AWQ19" s="156"/>
      <c r="AWR19" s="156"/>
      <c r="AWS19" s="156"/>
      <c r="AWT19" s="156"/>
      <c r="AWU19" s="156"/>
      <c r="AWV19" s="156"/>
      <c r="AWW19" s="156"/>
      <c r="AWX19" s="156"/>
      <c r="AWY19" s="156"/>
      <c r="AWZ19" s="156"/>
      <c r="AXA19" s="156"/>
      <c r="AXB19" s="156"/>
      <c r="AXC19" s="156"/>
      <c r="AXD19" s="156"/>
      <c r="AXE19" s="156"/>
      <c r="AXF19" s="156"/>
      <c r="AXG19" s="156"/>
      <c r="AXH19" s="156"/>
      <c r="AXI19" s="156"/>
      <c r="AXJ19" s="156"/>
      <c r="AXK19" s="156"/>
      <c r="AXL19" s="156"/>
      <c r="AXM19" s="156"/>
      <c r="AXN19" s="156"/>
      <c r="AXO19" s="156"/>
      <c r="AXP19" s="156"/>
      <c r="AXQ19" s="156"/>
      <c r="AXR19" s="156"/>
      <c r="AXS19" s="156"/>
      <c r="AXT19" s="156"/>
      <c r="AXU19" s="156"/>
      <c r="AXV19" s="156"/>
      <c r="AXW19" s="156"/>
      <c r="AXX19" s="156"/>
      <c r="AXY19" s="156"/>
      <c r="AXZ19" s="156"/>
      <c r="AYA19" s="156"/>
      <c r="AYB19" s="156"/>
      <c r="AYC19" s="156"/>
      <c r="AYD19" s="156"/>
      <c r="AYE19" s="156"/>
      <c r="AYF19" s="156"/>
      <c r="AYG19" s="156"/>
      <c r="AYH19" s="156"/>
      <c r="AYI19" s="156"/>
      <c r="AYJ19" s="156"/>
      <c r="AYK19" s="156"/>
      <c r="AYL19" s="156"/>
      <c r="AYM19" s="156"/>
      <c r="AYN19" s="156"/>
      <c r="AYO19" s="156"/>
      <c r="AYP19" s="156"/>
      <c r="AYQ19" s="156"/>
      <c r="AYR19" s="156"/>
      <c r="AYS19" s="156"/>
      <c r="AYT19" s="156"/>
      <c r="AYU19" s="156"/>
      <c r="AYV19" s="156"/>
      <c r="AYW19" s="156"/>
      <c r="AYX19" s="156"/>
      <c r="AYY19" s="156"/>
      <c r="AYZ19" s="156"/>
      <c r="AZA19" s="156"/>
      <c r="AZB19" s="156"/>
      <c r="AZC19" s="156"/>
      <c r="AZD19" s="156"/>
      <c r="AZE19" s="156"/>
      <c r="AZF19" s="156"/>
      <c r="AZG19" s="156"/>
      <c r="AZH19" s="156"/>
      <c r="AZI19" s="156"/>
      <c r="AZJ19" s="156"/>
      <c r="AZK19" s="156"/>
      <c r="AZL19" s="156"/>
      <c r="AZM19" s="156"/>
      <c r="AZN19" s="156"/>
      <c r="AZO19" s="156"/>
      <c r="AZP19" s="156"/>
      <c r="AZQ19" s="156"/>
      <c r="AZR19" s="156"/>
      <c r="AZS19" s="156"/>
      <c r="AZT19" s="156"/>
      <c r="AZU19" s="156"/>
      <c r="AZV19" s="156"/>
      <c r="AZW19" s="156"/>
      <c r="AZX19" s="156"/>
      <c r="AZY19" s="156"/>
      <c r="AZZ19" s="156"/>
      <c r="BAA19" s="156"/>
      <c r="BAB19" s="156"/>
      <c r="BAC19" s="156"/>
      <c r="BAD19" s="156"/>
      <c r="BAE19" s="156"/>
      <c r="BAF19" s="156"/>
      <c r="BAG19" s="156"/>
      <c r="BAH19" s="156"/>
      <c r="BAI19" s="156"/>
      <c r="BAJ19" s="156"/>
      <c r="BAK19" s="156"/>
      <c r="BAL19" s="156"/>
      <c r="BAM19" s="156"/>
      <c r="BAN19" s="156"/>
      <c r="BAO19" s="156"/>
      <c r="BAP19" s="156"/>
      <c r="BAQ19" s="156"/>
      <c r="BAR19" s="156"/>
      <c r="BAS19" s="156"/>
      <c r="BAT19" s="156"/>
      <c r="BAU19" s="156"/>
      <c r="BAV19" s="156"/>
      <c r="BAW19" s="156"/>
      <c r="BAX19" s="156"/>
      <c r="BAY19" s="156"/>
      <c r="BAZ19" s="156"/>
      <c r="BBA19" s="156"/>
      <c r="BBB19" s="156"/>
      <c r="BBC19" s="156"/>
      <c r="BBD19" s="156"/>
      <c r="BBE19" s="156"/>
      <c r="BBF19" s="156"/>
      <c r="BBG19" s="156"/>
      <c r="BBH19" s="156"/>
      <c r="BBI19" s="156"/>
      <c r="BBJ19" s="156"/>
      <c r="BBK19" s="156"/>
      <c r="BBL19" s="156"/>
      <c r="BBM19" s="156"/>
      <c r="BBN19" s="156"/>
      <c r="BBO19" s="156"/>
      <c r="BBP19" s="156"/>
      <c r="BBQ19" s="156"/>
      <c r="BBR19" s="156"/>
      <c r="BBS19" s="156"/>
      <c r="BBT19" s="156"/>
      <c r="BBU19" s="156"/>
      <c r="BBV19" s="156"/>
      <c r="BBW19" s="156"/>
      <c r="BBX19" s="156"/>
      <c r="BBY19" s="156"/>
      <c r="BBZ19" s="156"/>
      <c r="BCA19" s="156"/>
      <c r="BCB19" s="156"/>
      <c r="BCC19" s="156"/>
      <c r="BCD19" s="156"/>
      <c r="BCE19" s="156"/>
      <c r="BCF19" s="156"/>
      <c r="BCG19" s="156"/>
      <c r="BCH19" s="156"/>
      <c r="BCI19" s="156"/>
      <c r="BCJ19" s="156"/>
      <c r="BCK19" s="156"/>
      <c r="BCL19" s="156"/>
      <c r="BCM19" s="156"/>
      <c r="BCN19" s="156"/>
      <c r="BCO19" s="156"/>
      <c r="BCP19" s="156"/>
      <c r="BCQ19" s="156"/>
      <c r="BCR19" s="156"/>
      <c r="BCS19" s="156"/>
      <c r="BCT19" s="156"/>
      <c r="BCU19" s="156"/>
      <c r="BCV19" s="156"/>
      <c r="BCW19" s="156"/>
      <c r="BCX19" s="156"/>
      <c r="BCY19" s="156"/>
      <c r="BCZ19" s="156"/>
      <c r="BDA19" s="156"/>
      <c r="BDB19" s="156"/>
      <c r="BDC19" s="156"/>
      <c r="BDD19" s="156"/>
      <c r="BDE19" s="156"/>
      <c r="BDF19" s="156"/>
      <c r="BDG19" s="156"/>
      <c r="BDH19" s="156"/>
      <c r="BDI19" s="156"/>
      <c r="BDJ19" s="156"/>
      <c r="BDK19" s="156"/>
      <c r="BDL19" s="156"/>
      <c r="BDM19" s="156"/>
      <c r="BDN19" s="156"/>
      <c r="BDO19" s="156"/>
      <c r="BDP19" s="156"/>
      <c r="BDQ19" s="156"/>
      <c r="BDR19" s="156"/>
      <c r="BDS19" s="156"/>
      <c r="BDT19" s="156"/>
      <c r="BDU19" s="156"/>
      <c r="BDV19" s="156"/>
      <c r="BDW19" s="156"/>
      <c r="BDX19" s="156"/>
      <c r="BDY19" s="156"/>
      <c r="BDZ19" s="156"/>
      <c r="BEA19" s="156"/>
      <c r="BEB19" s="156"/>
      <c r="BEC19" s="156"/>
      <c r="BED19" s="156"/>
      <c r="BEE19" s="156"/>
      <c r="BEF19" s="156"/>
      <c r="BEG19" s="156"/>
      <c r="BEH19" s="156"/>
      <c r="BEI19" s="156"/>
      <c r="BEJ19" s="156"/>
      <c r="BEK19" s="156"/>
      <c r="BEL19" s="156"/>
      <c r="BEM19" s="156"/>
      <c r="BEN19" s="156"/>
      <c r="BEO19" s="156"/>
      <c r="BEP19" s="156"/>
      <c r="BEQ19" s="156"/>
      <c r="BER19" s="156"/>
      <c r="BES19" s="156"/>
      <c r="BET19" s="156"/>
      <c r="BEU19" s="156"/>
      <c r="BEV19" s="156"/>
      <c r="BEW19" s="156"/>
      <c r="BEX19" s="156"/>
      <c r="BEY19" s="156"/>
      <c r="BEZ19" s="156"/>
      <c r="BFA19" s="156"/>
      <c r="BFB19" s="156"/>
      <c r="BFC19" s="156"/>
      <c r="BFD19" s="156"/>
      <c r="BFE19" s="156"/>
      <c r="BFF19" s="156"/>
      <c r="BFG19" s="156"/>
      <c r="BFH19" s="156"/>
      <c r="BFI19" s="156"/>
      <c r="BFJ19" s="156"/>
      <c r="BFK19" s="156"/>
      <c r="BFL19" s="156"/>
      <c r="BFM19" s="156"/>
      <c r="BFN19" s="156"/>
      <c r="BFO19" s="156"/>
      <c r="BFP19" s="156"/>
      <c r="BFQ19" s="156"/>
      <c r="BFR19" s="156"/>
      <c r="BFS19" s="156"/>
      <c r="BFT19" s="156"/>
      <c r="BFU19" s="156"/>
      <c r="BFV19" s="156"/>
      <c r="BFW19" s="156"/>
      <c r="BFX19" s="156"/>
      <c r="BFY19" s="156"/>
      <c r="BFZ19" s="156"/>
      <c r="BGA19" s="156"/>
      <c r="BGB19" s="156"/>
      <c r="BGC19" s="156"/>
      <c r="BGD19" s="156"/>
      <c r="BGE19" s="156"/>
      <c r="BGF19" s="156"/>
      <c r="BGG19" s="156"/>
      <c r="BGH19" s="156"/>
      <c r="BGI19" s="156"/>
      <c r="BGJ19" s="156"/>
      <c r="BGK19" s="156"/>
      <c r="BGL19" s="156"/>
      <c r="BGM19" s="156"/>
      <c r="BGN19" s="156"/>
      <c r="BGO19" s="156"/>
      <c r="BGP19" s="156"/>
      <c r="BGQ19" s="156"/>
      <c r="BGR19" s="156"/>
      <c r="BGS19" s="156"/>
      <c r="BGT19" s="156"/>
      <c r="BGU19" s="156"/>
      <c r="BGV19" s="156"/>
      <c r="BGW19" s="156"/>
      <c r="BGX19" s="156"/>
      <c r="BGY19" s="156"/>
      <c r="BGZ19" s="156"/>
      <c r="BHA19" s="156"/>
      <c r="BHB19" s="156"/>
      <c r="BHC19" s="156"/>
      <c r="BHD19" s="156"/>
      <c r="BHE19" s="156"/>
      <c r="BHF19" s="156"/>
      <c r="BHG19" s="156"/>
      <c r="BHH19" s="156"/>
      <c r="BHI19" s="156"/>
      <c r="BHJ19" s="156"/>
      <c r="BHK19" s="156"/>
      <c r="BHL19" s="156"/>
      <c r="BHM19" s="156"/>
      <c r="BHN19" s="156"/>
      <c r="BHO19" s="156"/>
      <c r="BHP19" s="156"/>
      <c r="BHQ19" s="156"/>
      <c r="BHR19" s="156"/>
      <c r="BHS19" s="156"/>
      <c r="BHT19" s="156"/>
      <c r="BHU19" s="156"/>
      <c r="BHV19" s="156"/>
      <c r="BHW19" s="156"/>
      <c r="BHX19" s="156"/>
      <c r="BHY19" s="156"/>
      <c r="BHZ19" s="156"/>
      <c r="BIA19" s="156"/>
      <c r="BIB19" s="156"/>
      <c r="BIC19" s="156"/>
      <c r="BID19" s="156"/>
      <c r="BIE19" s="156"/>
      <c r="BIF19" s="156"/>
      <c r="BIG19" s="156"/>
      <c r="BIH19" s="156"/>
      <c r="BII19" s="156"/>
      <c r="BIJ19" s="156"/>
      <c r="BIK19" s="156"/>
      <c r="BIL19" s="156"/>
      <c r="BIM19" s="156"/>
      <c r="BIN19" s="156"/>
      <c r="BIO19" s="156"/>
      <c r="BIP19" s="156"/>
      <c r="BIQ19" s="156"/>
      <c r="BIR19" s="156"/>
      <c r="BIS19" s="156"/>
      <c r="BIT19" s="156"/>
      <c r="BIU19" s="156"/>
      <c r="BIV19" s="156"/>
      <c r="BIW19" s="156"/>
      <c r="BIX19" s="156"/>
      <c r="BIY19" s="156"/>
      <c r="BIZ19" s="156"/>
      <c r="BJA19" s="156"/>
      <c r="BJB19" s="156"/>
      <c r="BJC19" s="156"/>
      <c r="BJD19" s="156"/>
      <c r="BJE19" s="156"/>
      <c r="BJF19" s="156"/>
      <c r="BJG19" s="156"/>
      <c r="BJH19" s="156"/>
      <c r="BJI19" s="156"/>
      <c r="BJJ19" s="156"/>
      <c r="BJK19" s="156"/>
      <c r="BJL19" s="156"/>
      <c r="BJM19" s="156"/>
      <c r="BJN19" s="156"/>
      <c r="BJO19" s="156"/>
      <c r="BJP19" s="156"/>
      <c r="BJQ19" s="156"/>
      <c r="BJR19" s="156"/>
      <c r="BJS19" s="156"/>
      <c r="BJT19" s="156"/>
      <c r="BJU19" s="156"/>
      <c r="BJV19" s="156"/>
      <c r="BJW19" s="156"/>
      <c r="BJX19" s="156"/>
      <c r="BJY19" s="156"/>
      <c r="BJZ19" s="156"/>
      <c r="BKA19" s="156"/>
      <c r="BKB19" s="156"/>
      <c r="BKC19" s="156"/>
      <c r="BKD19" s="156"/>
      <c r="BKE19" s="156"/>
      <c r="BKF19" s="156"/>
      <c r="BKG19" s="156"/>
      <c r="BKH19" s="156"/>
      <c r="BKI19" s="156"/>
      <c r="BKJ19" s="156"/>
      <c r="BKK19" s="156"/>
      <c r="BKL19" s="156"/>
      <c r="BKM19" s="156"/>
      <c r="BKN19" s="156"/>
      <c r="BKO19" s="156"/>
      <c r="BKP19" s="156"/>
      <c r="BKQ19" s="156"/>
      <c r="BKR19" s="156"/>
      <c r="BKS19" s="156"/>
      <c r="BKT19" s="156"/>
      <c r="BKU19" s="156"/>
      <c r="BKV19" s="156"/>
      <c r="BKW19" s="156"/>
      <c r="BKX19" s="156"/>
      <c r="BKY19" s="156"/>
      <c r="BKZ19" s="156"/>
      <c r="BLA19" s="156"/>
      <c r="BLB19" s="156"/>
      <c r="BLC19" s="156"/>
      <c r="BLD19" s="156"/>
      <c r="BLE19" s="156"/>
      <c r="BLF19" s="156"/>
      <c r="BLG19" s="156"/>
      <c r="BLH19" s="156"/>
      <c r="BLI19" s="156"/>
      <c r="BLJ19" s="156"/>
      <c r="BLK19" s="156"/>
      <c r="BLL19" s="156"/>
      <c r="BLM19" s="156"/>
      <c r="BLN19" s="156"/>
      <c r="BLO19" s="156"/>
      <c r="BLP19" s="156"/>
      <c r="BLQ19" s="156"/>
      <c r="BLR19" s="156"/>
      <c r="BLS19" s="156"/>
      <c r="BLT19" s="156"/>
      <c r="BLU19" s="156"/>
      <c r="BLV19" s="156"/>
      <c r="BLW19" s="156"/>
      <c r="BLX19" s="156"/>
      <c r="BLY19" s="156"/>
      <c r="BLZ19" s="156"/>
      <c r="BMA19" s="156"/>
      <c r="BMB19" s="156"/>
      <c r="BMC19" s="156"/>
      <c r="BMD19" s="156"/>
      <c r="BME19" s="156"/>
      <c r="BMF19" s="156"/>
      <c r="BMG19" s="156"/>
      <c r="BMH19" s="156"/>
      <c r="BMI19" s="156"/>
      <c r="BMJ19" s="156"/>
      <c r="BMK19" s="156"/>
      <c r="BML19" s="156"/>
      <c r="BMM19" s="156"/>
      <c r="BMN19" s="156"/>
      <c r="BMO19" s="156"/>
      <c r="BMP19" s="156"/>
      <c r="BMQ19" s="156"/>
      <c r="BMR19" s="156"/>
      <c r="BMS19" s="156"/>
      <c r="BMT19" s="156"/>
      <c r="BMU19" s="156"/>
      <c r="BMV19" s="156"/>
      <c r="BMW19" s="156"/>
      <c r="BMX19" s="156"/>
      <c r="BMY19" s="156"/>
      <c r="BMZ19" s="156"/>
      <c r="BNA19" s="156"/>
      <c r="BNB19" s="156"/>
      <c r="BNC19" s="156"/>
      <c r="BND19" s="156"/>
      <c r="BNE19" s="156"/>
      <c r="BNF19" s="156"/>
      <c r="BNG19" s="156"/>
      <c r="BNH19" s="156"/>
      <c r="BNI19" s="156"/>
      <c r="BNJ19" s="156"/>
      <c r="BNK19" s="156"/>
      <c r="BNL19" s="156"/>
      <c r="BNM19" s="156"/>
      <c r="BNN19" s="156"/>
      <c r="BNO19" s="156"/>
      <c r="BNP19" s="156"/>
      <c r="BNQ19" s="156"/>
      <c r="BNR19" s="156"/>
      <c r="BNS19" s="156"/>
      <c r="BNT19" s="156"/>
      <c r="BNU19" s="156"/>
      <c r="BNV19" s="156"/>
      <c r="BNW19" s="156"/>
      <c r="BNX19" s="156"/>
      <c r="BNY19" s="156"/>
      <c r="BNZ19" s="156"/>
      <c r="BOA19" s="156"/>
      <c r="BOB19" s="156"/>
      <c r="BOC19" s="156"/>
      <c r="BOD19" s="156"/>
      <c r="BOE19" s="156"/>
      <c r="BOF19" s="156"/>
      <c r="BOG19" s="156"/>
      <c r="BOH19" s="156"/>
      <c r="BOI19" s="156"/>
      <c r="BOJ19" s="156"/>
      <c r="BOK19" s="156"/>
      <c r="BOL19" s="156"/>
      <c r="BOM19" s="156"/>
      <c r="BON19" s="156"/>
      <c r="BOO19" s="156"/>
      <c r="BOP19" s="156"/>
      <c r="BOQ19" s="156"/>
      <c r="BOR19" s="156"/>
      <c r="BOS19" s="156"/>
      <c r="BOT19" s="156"/>
      <c r="BOU19" s="156"/>
      <c r="BOV19" s="156"/>
      <c r="BOW19" s="156"/>
      <c r="BOX19" s="156"/>
      <c r="BOY19" s="156"/>
      <c r="BOZ19" s="156"/>
      <c r="BPA19" s="156"/>
      <c r="BPB19" s="156"/>
      <c r="BPC19" s="156"/>
      <c r="BPD19" s="156"/>
      <c r="BPE19" s="156"/>
      <c r="BPF19" s="156"/>
      <c r="BPG19" s="156"/>
      <c r="BPH19" s="156"/>
      <c r="BPI19" s="156"/>
      <c r="BPJ19" s="156"/>
      <c r="BPK19" s="156"/>
      <c r="BPL19" s="156"/>
      <c r="BPM19" s="156"/>
      <c r="BPN19" s="156"/>
      <c r="BPO19" s="156"/>
      <c r="BPP19" s="156"/>
      <c r="BPQ19" s="156"/>
      <c r="BPR19" s="156"/>
      <c r="BPS19" s="156"/>
      <c r="BPT19" s="156"/>
      <c r="BPU19" s="156"/>
      <c r="BPV19" s="156"/>
      <c r="BPW19" s="156"/>
      <c r="BPX19" s="156"/>
      <c r="BPY19" s="156"/>
      <c r="BPZ19" s="156"/>
      <c r="BQA19" s="156"/>
      <c r="BQB19" s="156"/>
      <c r="BQC19" s="156"/>
      <c r="BQD19" s="156"/>
      <c r="BQE19" s="156"/>
      <c r="BQF19" s="156"/>
      <c r="BQG19" s="156"/>
      <c r="BQH19" s="156"/>
      <c r="BQI19" s="156"/>
      <c r="BQJ19" s="156"/>
      <c r="BQK19" s="156"/>
      <c r="BQL19" s="156"/>
      <c r="BQM19" s="156"/>
      <c r="BQN19" s="156"/>
      <c r="BQO19" s="156"/>
      <c r="BQP19" s="156"/>
      <c r="BQQ19" s="156"/>
      <c r="BQR19" s="156"/>
      <c r="BQS19" s="156"/>
      <c r="BQT19" s="156"/>
      <c r="BQU19" s="156"/>
      <c r="BQV19" s="156"/>
      <c r="BQW19" s="156"/>
      <c r="BQX19" s="156"/>
      <c r="BQY19" s="156"/>
      <c r="BQZ19" s="156"/>
      <c r="BRA19" s="156"/>
      <c r="BRB19" s="156"/>
      <c r="BRC19" s="156"/>
      <c r="BRD19" s="156"/>
      <c r="BRE19" s="156"/>
      <c r="BRF19" s="156"/>
      <c r="BRG19" s="156"/>
      <c r="BRH19" s="156"/>
      <c r="BRI19" s="156"/>
      <c r="BRJ19" s="156"/>
      <c r="BRK19" s="156"/>
      <c r="BRL19" s="156"/>
      <c r="BRM19" s="156"/>
      <c r="BRN19" s="156"/>
      <c r="BRO19" s="156"/>
      <c r="BRP19" s="156"/>
      <c r="BRQ19" s="156"/>
      <c r="BRR19" s="156"/>
      <c r="BRS19" s="156"/>
      <c r="BRT19" s="156"/>
      <c r="BRU19" s="156"/>
      <c r="BRV19" s="156"/>
      <c r="BRW19" s="156"/>
      <c r="BRX19" s="156"/>
      <c r="BRY19" s="156"/>
      <c r="BRZ19" s="156"/>
      <c r="BSA19" s="156"/>
      <c r="BSB19" s="156"/>
      <c r="BSC19" s="156"/>
      <c r="BSD19" s="156"/>
      <c r="BSE19" s="156"/>
      <c r="BSF19" s="156"/>
      <c r="BSG19" s="156"/>
      <c r="BSH19" s="156"/>
      <c r="BSI19" s="156"/>
      <c r="BSJ19" s="156"/>
      <c r="BSK19" s="156"/>
      <c r="BSL19" s="156"/>
      <c r="BSM19" s="156"/>
      <c r="BSN19" s="156"/>
      <c r="BSO19" s="156"/>
      <c r="BSP19" s="156"/>
      <c r="BSQ19" s="156"/>
      <c r="BSR19" s="156"/>
      <c r="BSS19" s="156"/>
      <c r="BST19" s="156"/>
      <c r="BSU19" s="156"/>
      <c r="BSV19" s="156"/>
      <c r="BSW19" s="156"/>
      <c r="BSX19" s="156"/>
      <c r="BSY19" s="156"/>
      <c r="BSZ19" s="156"/>
      <c r="BTA19" s="156"/>
      <c r="BTB19" s="156"/>
      <c r="BTC19" s="156"/>
      <c r="BTD19" s="156"/>
      <c r="BTE19" s="156"/>
      <c r="BTF19" s="156"/>
      <c r="BTG19" s="156"/>
      <c r="BTH19" s="156"/>
      <c r="BTI19" s="156"/>
      <c r="BTJ19" s="156"/>
      <c r="BTK19" s="156"/>
      <c r="BTL19" s="156"/>
      <c r="BTM19" s="156"/>
      <c r="BTN19" s="156"/>
      <c r="BTO19" s="156"/>
      <c r="BTP19" s="156"/>
      <c r="BTQ19" s="156"/>
      <c r="BTR19" s="156"/>
      <c r="BTS19" s="156"/>
      <c r="BTT19" s="156"/>
      <c r="BTU19" s="156"/>
      <c r="BTV19" s="156"/>
      <c r="BTW19" s="156"/>
      <c r="BTX19" s="156"/>
      <c r="BTY19" s="156"/>
      <c r="BTZ19" s="156"/>
      <c r="BUA19" s="156"/>
      <c r="BUB19" s="156"/>
      <c r="BUC19" s="156"/>
      <c r="BUD19" s="156"/>
      <c r="BUE19" s="156"/>
      <c r="BUF19" s="156"/>
      <c r="BUG19" s="156"/>
      <c r="BUH19" s="156"/>
      <c r="BUI19" s="156"/>
      <c r="BUJ19" s="156"/>
      <c r="BUK19" s="156"/>
      <c r="BUL19" s="156"/>
      <c r="BUM19" s="156"/>
      <c r="BUN19" s="156"/>
      <c r="BUO19" s="156"/>
      <c r="BUP19" s="156"/>
      <c r="BUQ19" s="156"/>
      <c r="BUR19" s="156"/>
      <c r="BUS19" s="156"/>
      <c r="BUT19" s="156"/>
      <c r="BUU19" s="156"/>
      <c r="BUV19" s="156"/>
      <c r="BUW19" s="156"/>
      <c r="BUX19" s="156"/>
      <c r="BUY19" s="156"/>
      <c r="BUZ19" s="156"/>
      <c r="BVA19" s="156"/>
      <c r="BVB19" s="156"/>
      <c r="BVC19" s="156"/>
      <c r="BVD19" s="156"/>
      <c r="BVE19" s="156"/>
      <c r="BVF19" s="156"/>
      <c r="BVG19" s="156"/>
      <c r="BVH19" s="156"/>
      <c r="BVI19" s="156"/>
      <c r="BVJ19" s="156"/>
      <c r="BVK19" s="156"/>
      <c r="BVL19" s="156"/>
      <c r="BVM19" s="156"/>
      <c r="BVN19" s="156"/>
      <c r="BVO19" s="156"/>
      <c r="BVP19" s="156"/>
      <c r="BVQ19" s="156"/>
      <c r="BVR19" s="156"/>
      <c r="BVS19" s="156"/>
      <c r="BVT19" s="156"/>
      <c r="BVU19" s="156"/>
      <c r="BVV19" s="156"/>
      <c r="BVW19" s="156"/>
      <c r="BVX19" s="156"/>
      <c r="BVY19" s="156"/>
      <c r="BVZ19" s="156"/>
      <c r="BWA19" s="156"/>
      <c r="BWB19" s="156"/>
      <c r="BWC19" s="156"/>
      <c r="BWD19" s="156"/>
      <c r="BWE19" s="156"/>
      <c r="BWF19" s="156"/>
      <c r="BWG19" s="156"/>
      <c r="BWH19" s="156"/>
      <c r="BWI19" s="156"/>
      <c r="BWJ19" s="156"/>
      <c r="BWK19" s="156"/>
      <c r="BWL19" s="156"/>
      <c r="BWM19" s="156"/>
      <c r="BWN19" s="156"/>
      <c r="BWO19" s="156"/>
      <c r="BWP19" s="156"/>
      <c r="BWQ19" s="156"/>
      <c r="BWR19" s="156"/>
      <c r="BWS19" s="156"/>
      <c r="BWT19" s="156"/>
      <c r="BWU19" s="156"/>
      <c r="BWV19" s="156"/>
      <c r="BWW19" s="156"/>
      <c r="BWX19" s="156"/>
      <c r="BWY19" s="156"/>
      <c r="BWZ19" s="156"/>
      <c r="BXA19" s="156"/>
      <c r="BXB19" s="156"/>
      <c r="BXC19" s="156"/>
      <c r="BXD19" s="156"/>
      <c r="BXE19" s="156"/>
      <c r="BXF19" s="156"/>
      <c r="BXG19" s="156"/>
      <c r="BXH19" s="156"/>
      <c r="BXI19" s="156"/>
      <c r="BXJ19" s="156"/>
      <c r="BXK19" s="156"/>
      <c r="BXL19" s="156"/>
      <c r="BXM19" s="156"/>
      <c r="BXN19" s="156"/>
      <c r="BXO19" s="156"/>
      <c r="BXP19" s="156"/>
      <c r="BXQ19" s="156"/>
      <c r="BXR19" s="156"/>
      <c r="BXS19" s="156"/>
      <c r="BXT19" s="156"/>
      <c r="BXU19" s="156"/>
      <c r="BXV19" s="156"/>
      <c r="BXW19" s="156"/>
      <c r="BXX19" s="156"/>
      <c r="BXY19" s="156"/>
      <c r="BXZ19" s="156"/>
      <c r="BYA19" s="156"/>
      <c r="BYB19" s="156"/>
      <c r="BYC19" s="156"/>
      <c r="BYD19" s="156"/>
      <c r="BYE19" s="156"/>
      <c r="BYF19" s="156"/>
      <c r="BYG19" s="156"/>
      <c r="BYH19" s="156"/>
      <c r="BYI19" s="156"/>
      <c r="BYJ19" s="156"/>
      <c r="BYK19" s="156"/>
      <c r="BYL19" s="156"/>
      <c r="BYM19" s="156"/>
      <c r="BYN19" s="156"/>
      <c r="BYO19" s="156"/>
      <c r="BYP19" s="156"/>
      <c r="BYQ19" s="156"/>
      <c r="BYR19" s="156"/>
      <c r="BYS19" s="156"/>
      <c r="BYT19" s="156"/>
      <c r="BYU19" s="156"/>
      <c r="BYV19" s="156"/>
      <c r="BYW19" s="156"/>
      <c r="BYX19" s="156"/>
      <c r="BYY19" s="156"/>
      <c r="BYZ19" s="156"/>
      <c r="BZA19" s="156"/>
      <c r="BZB19" s="156"/>
      <c r="BZC19" s="156"/>
      <c r="BZD19" s="156"/>
      <c r="BZE19" s="156"/>
      <c r="BZF19" s="156"/>
      <c r="BZG19" s="156"/>
      <c r="BZH19" s="156"/>
      <c r="BZI19" s="156"/>
      <c r="BZJ19" s="156"/>
      <c r="BZK19" s="156"/>
      <c r="BZL19" s="156"/>
      <c r="BZM19" s="156"/>
      <c r="BZN19" s="156"/>
      <c r="BZO19" s="156"/>
      <c r="BZP19" s="156"/>
      <c r="BZQ19" s="156"/>
      <c r="BZR19" s="156"/>
      <c r="BZS19" s="156"/>
      <c r="BZT19" s="156"/>
      <c r="BZU19" s="156"/>
      <c r="BZV19" s="156"/>
      <c r="BZW19" s="156"/>
      <c r="BZX19" s="156"/>
      <c r="BZY19" s="156"/>
      <c r="BZZ19" s="156"/>
      <c r="CAA19" s="156"/>
      <c r="CAB19" s="156"/>
      <c r="CAC19" s="156"/>
      <c r="CAD19" s="156"/>
      <c r="CAE19" s="156"/>
      <c r="CAF19" s="156"/>
      <c r="CAG19" s="156"/>
      <c r="CAH19" s="156"/>
      <c r="CAI19" s="156"/>
      <c r="CAJ19" s="156"/>
      <c r="CAK19" s="156"/>
      <c r="CAL19" s="156"/>
      <c r="CAM19" s="156"/>
      <c r="CAN19" s="156"/>
      <c r="CAO19" s="156"/>
      <c r="CAP19" s="156"/>
      <c r="CAQ19" s="156"/>
      <c r="CAR19" s="156"/>
      <c r="CAS19" s="156"/>
      <c r="CAT19" s="156"/>
      <c r="CAU19" s="156"/>
      <c r="CAV19" s="156"/>
      <c r="CAW19" s="156"/>
      <c r="CAX19" s="156"/>
      <c r="CAY19" s="156"/>
      <c r="CAZ19" s="156"/>
      <c r="CBA19" s="156"/>
      <c r="CBB19" s="156"/>
      <c r="CBC19" s="156"/>
      <c r="CBD19" s="156"/>
      <c r="CBE19" s="156"/>
      <c r="CBF19" s="156"/>
      <c r="CBG19" s="156"/>
      <c r="CBH19" s="156"/>
      <c r="CBI19" s="156"/>
      <c r="CBJ19" s="156"/>
      <c r="CBK19" s="156"/>
      <c r="CBL19" s="156"/>
      <c r="CBM19" s="156"/>
      <c r="CBN19" s="156"/>
      <c r="CBO19" s="156"/>
      <c r="CBP19" s="156"/>
      <c r="CBQ19" s="156"/>
      <c r="CBR19" s="156"/>
      <c r="CBS19" s="156"/>
      <c r="CBT19" s="156"/>
      <c r="CBU19" s="156"/>
      <c r="CBV19" s="156"/>
      <c r="CBW19" s="156"/>
      <c r="CBX19" s="156"/>
      <c r="CBY19" s="156"/>
      <c r="CBZ19" s="156"/>
      <c r="CCA19" s="156"/>
      <c r="CCB19" s="156"/>
      <c r="CCC19" s="156"/>
      <c r="CCD19" s="156"/>
      <c r="CCE19" s="156"/>
      <c r="CCF19" s="156"/>
      <c r="CCG19" s="156"/>
      <c r="CCH19" s="156"/>
      <c r="CCI19" s="156"/>
      <c r="CCJ19" s="156"/>
      <c r="CCK19" s="156"/>
      <c r="CCL19" s="156"/>
      <c r="CCM19" s="156"/>
      <c r="CCN19" s="156"/>
      <c r="CCO19" s="156"/>
      <c r="CCP19" s="156"/>
      <c r="CCQ19" s="156"/>
      <c r="CCR19" s="156"/>
      <c r="CCS19" s="156"/>
      <c r="CCT19" s="156"/>
      <c r="CCU19" s="156"/>
      <c r="CCV19" s="156"/>
      <c r="CCW19" s="156"/>
      <c r="CCX19" s="156"/>
      <c r="CCY19" s="156"/>
      <c r="CCZ19" s="156"/>
      <c r="CDA19" s="156"/>
      <c r="CDB19" s="156"/>
      <c r="CDC19" s="156"/>
      <c r="CDD19" s="156"/>
      <c r="CDE19" s="156"/>
      <c r="CDF19" s="156"/>
      <c r="CDG19" s="156"/>
      <c r="CDH19" s="156"/>
      <c r="CDI19" s="156"/>
      <c r="CDJ19" s="156"/>
      <c r="CDK19" s="156"/>
      <c r="CDL19" s="156"/>
      <c r="CDM19" s="156"/>
      <c r="CDN19" s="156"/>
      <c r="CDO19" s="156"/>
      <c r="CDP19" s="156"/>
      <c r="CDQ19" s="156"/>
      <c r="CDR19" s="156"/>
      <c r="CDS19" s="156"/>
      <c r="CDT19" s="156"/>
      <c r="CDU19" s="156"/>
      <c r="CDV19" s="156"/>
      <c r="CDW19" s="156"/>
      <c r="CDX19" s="156"/>
      <c r="CDY19" s="156"/>
      <c r="CDZ19" s="156"/>
      <c r="CEA19" s="156"/>
      <c r="CEB19" s="156"/>
      <c r="CEC19" s="156"/>
      <c r="CED19" s="156"/>
      <c r="CEE19" s="156"/>
      <c r="CEF19" s="156"/>
      <c r="CEG19" s="156"/>
      <c r="CEH19" s="156"/>
      <c r="CEI19" s="156"/>
      <c r="CEJ19" s="156"/>
      <c r="CEK19" s="156"/>
      <c r="CEL19" s="156"/>
      <c r="CEM19" s="156"/>
      <c r="CEN19" s="156"/>
      <c r="CEO19" s="156"/>
      <c r="CEP19" s="156"/>
      <c r="CEQ19" s="156"/>
      <c r="CER19" s="156"/>
      <c r="CES19" s="156"/>
      <c r="CET19" s="156"/>
      <c r="CEU19" s="156"/>
      <c r="CEV19" s="156"/>
      <c r="CEW19" s="156"/>
      <c r="CEX19" s="156"/>
      <c r="CEY19" s="156"/>
      <c r="CEZ19" s="156"/>
      <c r="CFA19" s="156"/>
      <c r="CFB19" s="156"/>
      <c r="CFC19" s="156"/>
      <c r="CFD19" s="156"/>
      <c r="CFE19" s="156"/>
      <c r="CFF19" s="156"/>
      <c r="CFG19" s="156"/>
      <c r="CFH19" s="156"/>
      <c r="CFI19" s="156"/>
      <c r="CFJ19" s="156"/>
      <c r="CFK19" s="156"/>
      <c r="CFL19" s="156"/>
      <c r="CFM19" s="156"/>
      <c r="CFN19" s="156"/>
      <c r="CFO19" s="156"/>
      <c r="CFP19" s="156"/>
      <c r="CFQ19" s="156"/>
      <c r="CFR19" s="156"/>
      <c r="CFS19" s="156"/>
      <c r="CFT19" s="156"/>
      <c r="CFU19" s="156"/>
      <c r="CFV19" s="156"/>
      <c r="CFW19" s="156"/>
      <c r="CFX19" s="156"/>
      <c r="CFY19" s="156"/>
      <c r="CFZ19" s="156"/>
      <c r="CGA19" s="156"/>
      <c r="CGB19" s="156"/>
      <c r="CGC19" s="156"/>
      <c r="CGD19" s="156"/>
      <c r="CGE19" s="156"/>
      <c r="CGF19" s="156"/>
      <c r="CGG19" s="156"/>
      <c r="CGH19" s="156"/>
      <c r="CGI19" s="156"/>
      <c r="CGJ19" s="156"/>
      <c r="CGK19" s="156"/>
      <c r="CGL19" s="156"/>
      <c r="CGM19" s="156"/>
      <c r="CGN19" s="156"/>
      <c r="CGO19" s="156"/>
      <c r="CGP19" s="156"/>
      <c r="CGQ19" s="156"/>
      <c r="CGR19" s="156"/>
      <c r="CGS19" s="156"/>
      <c r="CGT19" s="156"/>
      <c r="CGU19" s="156"/>
      <c r="CGV19" s="156"/>
      <c r="CGW19" s="156"/>
      <c r="CGX19" s="156"/>
      <c r="CGY19" s="156"/>
      <c r="CGZ19" s="156"/>
      <c r="CHA19" s="156"/>
      <c r="CHB19" s="156"/>
      <c r="CHC19" s="156"/>
      <c r="CHD19" s="156"/>
      <c r="CHE19" s="156"/>
      <c r="CHF19" s="156"/>
      <c r="CHG19" s="156"/>
      <c r="CHH19" s="156"/>
      <c r="CHI19" s="156"/>
      <c r="CHJ19" s="156"/>
      <c r="CHK19" s="156"/>
      <c r="CHL19" s="156"/>
      <c r="CHM19" s="156"/>
      <c r="CHN19" s="156"/>
      <c r="CHO19" s="156"/>
      <c r="CHP19" s="156"/>
      <c r="CHQ19" s="156"/>
      <c r="CHR19" s="156"/>
      <c r="CHS19" s="156"/>
      <c r="CHT19" s="156"/>
      <c r="CHU19" s="156"/>
      <c r="CHV19" s="156"/>
      <c r="CHW19" s="156"/>
      <c r="CHX19" s="156"/>
      <c r="CHY19" s="156"/>
      <c r="CHZ19" s="156"/>
      <c r="CIA19" s="156"/>
      <c r="CIB19" s="156"/>
      <c r="CIC19" s="156"/>
      <c r="CID19" s="156"/>
      <c r="CIE19" s="156"/>
      <c r="CIF19" s="156"/>
      <c r="CIG19" s="156"/>
      <c r="CIH19" s="156"/>
      <c r="CII19" s="156"/>
      <c r="CIJ19" s="156"/>
      <c r="CIK19" s="156"/>
      <c r="CIL19" s="156"/>
      <c r="CIM19" s="156"/>
      <c r="CIN19" s="156"/>
      <c r="CIO19" s="156"/>
      <c r="CIP19" s="156"/>
      <c r="CIQ19" s="156"/>
      <c r="CIR19" s="156"/>
      <c r="CIS19" s="156"/>
      <c r="CIT19" s="156"/>
      <c r="CIU19" s="156"/>
      <c r="CIV19" s="156"/>
      <c r="CIW19" s="156"/>
      <c r="CIX19" s="156"/>
      <c r="CIY19" s="156"/>
      <c r="CIZ19" s="156"/>
      <c r="CJA19" s="156"/>
      <c r="CJB19" s="156"/>
      <c r="CJC19" s="156"/>
      <c r="CJD19" s="156"/>
      <c r="CJE19" s="156"/>
      <c r="CJF19" s="156"/>
      <c r="CJG19" s="156"/>
      <c r="CJH19" s="156"/>
      <c r="CJI19" s="156"/>
      <c r="CJJ19" s="156"/>
      <c r="CJK19" s="156"/>
      <c r="CJL19" s="156"/>
      <c r="CJM19" s="156"/>
      <c r="CJN19" s="156"/>
      <c r="CJO19" s="156"/>
      <c r="CJP19" s="156"/>
      <c r="CJQ19" s="156"/>
      <c r="CJR19" s="156"/>
      <c r="CJS19" s="156"/>
      <c r="CJT19" s="156"/>
      <c r="CJU19" s="156"/>
      <c r="CJV19" s="156"/>
      <c r="CJW19" s="156"/>
      <c r="CJX19" s="156"/>
      <c r="CJY19" s="156"/>
      <c r="CJZ19" s="156"/>
      <c r="CKA19" s="156"/>
      <c r="CKB19" s="156"/>
      <c r="CKC19" s="156"/>
      <c r="CKD19" s="156"/>
      <c r="CKE19" s="156"/>
      <c r="CKF19" s="156"/>
      <c r="CKG19" s="156"/>
      <c r="CKH19" s="156"/>
      <c r="CKI19" s="156"/>
      <c r="CKJ19" s="156"/>
      <c r="CKK19" s="156"/>
      <c r="CKL19" s="156"/>
      <c r="CKM19" s="156"/>
      <c r="CKN19" s="156"/>
      <c r="CKO19" s="156"/>
      <c r="CKP19" s="156"/>
      <c r="CKQ19" s="156"/>
      <c r="CKR19" s="156"/>
      <c r="CKS19" s="156"/>
      <c r="CKT19" s="156"/>
      <c r="CKU19" s="156"/>
      <c r="CKV19" s="156"/>
      <c r="CKW19" s="156"/>
      <c r="CKX19" s="156"/>
      <c r="CKY19" s="156"/>
      <c r="CKZ19" s="156"/>
      <c r="CLA19" s="156"/>
      <c r="CLB19" s="156"/>
      <c r="CLC19" s="156"/>
      <c r="CLD19" s="156"/>
      <c r="CLE19" s="156"/>
      <c r="CLF19" s="156"/>
      <c r="CLG19" s="156"/>
      <c r="CLH19" s="156"/>
      <c r="CLI19" s="156"/>
      <c r="CLJ19" s="156"/>
      <c r="CLK19" s="156"/>
      <c r="CLL19" s="156"/>
      <c r="CLM19" s="156"/>
      <c r="CLN19" s="156"/>
      <c r="CLO19" s="156"/>
      <c r="CLP19" s="156"/>
      <c r="CLQ19" s="156"/>
      <c r="CLR19" s="156"/>
      <c r="CLS19" s="156"/>
      <c r="CLT19" s="156"/>
      <c r="CLU19" s="156"/>
      <c r="CLV19" s="156"/>
      <c r="CLW19" s="156"/>
      <c r="CLX19" s="156"/>
      <c r="CLY19" s="156"/>
      <c r="CLZ19" s="156"/>
      <c r="CMA19" s="156"/>
      <c r="CMB19" s="156"/>
      <c r="CMC19" s="156"/>
      <c r="CMD19" s="156"/>
      <c r="CME19" s="156"/>
      <c r="CMF19" s="156"/>
      <c r="CMG19" s="156"/>
      <c r="CMH19" s="156"/>
      <c r="CMI19" s="156"/>
      <c r="CMJ19" s="156"/>
      <c r="CMK19" s="156"/>
      <c r="CML19" s="156"/>
      <c r="CMM19" s="156"/>
      <c r="CMN19" s="156"/>
      <c r="CMO19" s="156"/>
      <c r="CMP19" s="156"/>
      <c r="CMQ19" s="156"/>
      <c r="CMR19" s="156"/>
      <c r="CMS19" s="156"/>
      <c r="CMT19" s="156"/>
      <c r="CMU19" s="156"/>
      <c r="CMV19" s="156"/>
      <c r="CMW19" s="156"/>
      <c r="CMX19" s="156"/>
      <c r="CMY19" s="156"/>
      <c r="CMZ19" s="156"/>
      <c r="CNA19" s="156"/>
      <c r="CNB19" s="156"/>
      <c r="CNC19" s="156"/>
      <c r="CND19" s="156"/>
      <c r="CNE19" s="156"/>
      <c r="CNF19" s="156"/>
      <c r="CNG19" s="156"/>
      <c r="CNH19" s="156"/>
      <c r="CNI19" s="156"/>
      <c r="CNJ19" s="156"/>
      <c r="CNK19" s="156"/>
      <c r="CNL19" s="156"/>
      <c r="CNM19" s="156"/>
      <c r="CNN19" s="156"/>
      <c r="CNO19" s="156"/>
      <c r="CNP19" s="156"/>
      <c r="CNQ19" s="156"/>
      <c r="CNR19" s="156"/>
      <c r="CNS19" s="156"/>
      <c r="CNT19" s="156"/>
      <c r="CNU19" s="156"/>
      <c r="CNV19" s="156"/>
      <c r="CNW19" s="156"/>
      <c r="CNX19" s="156"/>
      <c r="CNY19" s="156"/>
      <c r="CNZ19" s="156"/>
      <c r="COA19" s="156"/>
      <c r="COB19" s="156"/>
      <c r="COC19" s="156"/>
      <c r="COD19" s="156"/>
      <c r="COE19" s="156"/>
      <c r="COF19" s="156"/>
      <c r="COG19" s="156"/>
      <c r="COH19" s="156"/>
      <c r="COI19" s="156"/>
      <c r="COJ19" s="156"/>
      <c r="COK19" s="156"/>
      <c r="COL19" s="156"/>
      <c r="COM19" s="156"/>
      <c r="CON19" s="156"/>
      <c r="COO19" s="156"/>
      <c r="COP19" s="156"/>
      <c r="COQ19" s="156"/>
      <c r="COR19" s="156"/>
      <c r="COS19" s="156"/>
      <c r="COT19" s="156"/>
      <c r="COU19" s="156"/>
      <c r="COV19" s="156"/>
      <c r="COW19" s="156"/>
      <c r="COX19" s="156"/>
      <c r="COY19" s="156"/>
      <c r="COZ19" s="156"/>
      <c r="CPA19" s="156"/>
      <c r="CPB19" s="156"/>
      <c r="CPC19" s="156"/>
      <c r="CPD19" s="156"/>
      <c r="CPE19" s="156"/>
      <c r="CPF19" s="156"/>
      <c r="CPG19" s="156"/>
      <c r="CPH19" s="156"/>
      <c r="CPI19" s="156"/>
      <c r="CPJ19" s="156"/>
      <c r="CPK19" s="156"/>
      <c r="CPL19" s="156"/>
      <c r="CPM19" s="156"/>
      <c r="CPN19" s="156"/>
      <c r="CPO19" s="156"/>
      <c r="CPP19" s="156"/>
      <c r="CPQ19" s="156"/>
      <c r="CPR19" s="156"/>
      <c r="CPS19" s="156"/>
      <c r="CPT19" s="156"/>
      <c r="CPU19" s="156"/>
      <c r="CPV19" s="156"/>
      <c r="CPW19" s="156"/>
      <c r="CPX19" s="156"/>
      <c r="CPY19" s="156"/>
      <c r="CPZ19" s="156"/>
      <c r="CQA19" s="156"/>
      <c r="CQB19" s="156"/>
      <c r="CQC19" s="156"/>
      <c r="CQD19" s="156"/>
      <c r="CQE19" s="156"/>
      <c r="CQF19" s="156"/>
      <c r="CQG19" s="156"/>
      <c r="CQH19" s="156"/>
      <c r="CQI19" s="156"/>
      <c r="CQJ19" s="156"/>
      <c r="CQK19" s="156"/>
      <c r="CQL19" s="156"/>
      <c r="CQM19" s="156"/>
      <c r="CQN19" s="156"/>
      <c r="CQO19" s="156"/>
      <c r="CQP19" s="156"/>
      <c r="CQQ19" s="156"/>
      <c r="CQR19" s="156"/>
      <c r="CQS19" s="156"/>
      <c r="CQT19" s="156"/>
      <c r="CQU19" s="156"/>
      <c r="CQV19" s="156"/>
      <c r="CQW19" s="156"/>
      <c r="CQX19" s="156"/>
      <c r="CQY19" s="156"/>
      <c r="CQZ19" s="156"/>
      <c r="CRA19" s="156"/>
      <c r="CRB19" s="156"/>
      <c r="CRC19" s="156"/>
      <c r="CRD19" s="156"/>
      <c r="CRE19" s="156"/>
      <c r="CRF19" s="156"/>
      <c r="CRG19" s="156"/>
      <c r="CRH19" s="156"/>
      <c r="CRI19" s="156"/>
      <c r="CRJ19" s="156"/>
      <c r="CRK19" s="156"/>
      <c r="CRL19" s="156"/>
      <c r="CRM19" s="156"/>
      <c r="CRN19" s="156"/>
      <c r="CRO19" s="156"/>
      <c r="CRP19" s="156"/>
      <c r="CRQ19" s="156"/>
      <c r="CRR19" s="156"/>
      <c r="CRS19" s="156"/>
      <c r="CRT19" s="156"/>
      <c r="CRU19" s="156"/>
      <c r="CRV19" s="156"/>
      <c r="CRW19" s="156"/>
      <c r="CRX19" s="156"/>
      <c r="CRY19" s="156"/>
      <c r="CRZ19" s="156"/>
      <c r="CSA19" s="156"/>
      <c r="CSB19" s="156"/>
      <c r="CSC19" s="156"/>
      <c r="CSD19" s="156"/>
      <c r="CSE19" s="156"/>
      <c r="CSF19" s="156"/>
      <c r="CSG19" s="156"/>
      <c r="CSH19" s="156"/>
      <c r="CSI19" s="156"/>
      <c r="CSJ19" s="156"/>
      <c r="CSK19" s="156"/>
      <c r="CSL19" s="156"/>
      <c r="CSM19" s="156"/>
      <c r="CSN19" s="156"/>
      <c r="CSO19" s="156"/>
      <c r="CSP19" s="156"/>
      <c r="CSQ19" s="156"/>
      <c r="CSR19" s="156"/>
      <c r="CSS19" s="156"/>
      <c r="CST19" s="156"/>
      <c r="CSU19" s="156"/>
      <c r="CSV19" s="156"/>
      <c r="CSW19" s="156"/>
      <c r="CSX19" s="156"/>
      <c r="CSY19" s="156"/>
      <c r="CSZ19" s="156"/>
      <c r="CTA19" s="156"/>
      <c r="CTB19" s="156"/>
      <c r="CTC19" s="156"/>
      <c r="CTD19" s="156"/>
      <c r="CTE19" s="156"/>
      <c r="CTF19" s="156"/>
      <c r="CTG19" s="156"/>
      <c r="CTH19" s="156"/>
      <c r="CTI19" s="156"/>
      <c r="CTJ19" s="156"/>
      <c r="CTK19" s="156"/>
      <c r="CTL19" s="156"/>
      <c r="CTM19" s="156"/>
      <c r="CTN19" s="156"/>
      <c r="CTO19" s="156"/>
      <c r="CTP19" s="156"/>
      <c r="CTQ19" s="156"/>
      <c r="CTR19" s="156"/>
      <c r="CTS19" s="156"/>
      <c r="CTT19" s="156"/>
      <c r="CTU19" s="156"/>
      <c r="CTV19" s="156"/>
      <c r="CTW19" s="156"/>
      <c r="CTX19" s="156"/>
      <c r="CTY19" s="156"/>
      <c r="CTZ19" s="156"/>
      <c r="CUA19" s="156"/>
      <c r="CUB19" s="156"/>
      <c r="CUC19" s="156"/>
      <c r="CUD19" s="156"/>
      <c r="CUE19" s="156"/>
      <c r="CUF19" s="156"/>
      <c r="CUG19" s="156"/>
      <c r="CUH19" s="156"/>
      <c r="CUI19" s="156"/>
      <c r="CUJ19" s="156"/>
      <c r="CUK19" s="156"/>
      <c r="CUL19" s="156"/>
      <c r="CUM19" s="156"/>
      <c r="CUN19" s="156"/>
      <c r="CUO19" s="156"/>
      <c r="CUP19" s="156"/>
      <c r="CUQ19" s="156"/>
      <c r="CUR19" s="156"/>
      <c r="CUS19" s="156"/>
      <c r="CUT19" s="156"/>
      <c r="CUU19" s="156"/>
      <c r="CUV19" s="156"/>
      <c r="CUW19" s="156"/>
      <c r="CUX19" s="156"/>
      <c r="CUY19" s="156"/>
      <c r="CUZ19" s="156"/>
      <c r="CVA19" s="156"/>
      <c r="CVB19" s="156"/>
      <c r="CVC19" s="156"/>
      <c r="CVD19" s="156"/>
      <c r="CVE19" s="156"/>
      <c r="CVF19" s="156"/>
      <c r="CVG19" s="156"/>
      <c r="CVH19" s="156"/>
      <c r="CVI19" s="156"/>
      <c r="CVJ19" s="156"/>
      <c r="CVK19" s="156"/>
      <c r="CVL19" s="156"/>
      <c r="CVM19" s="156"/>
      <c r="CVN19" s="156"/>
      <c r="CVO19" s="156"/>
      <c r="CVP19" s="156"/>
      <c r="CVQ19" s="156"/>
      <c r="CVR19" s="156"/>
      <c r="CVS19" s="156"/>
      <c r="CVT19" s="156"/>
      <c r="CVU19" s="156"/>
      <c r="CVV19" s="156"/>
      <c r="CVW19" s="156"/>
      <c r="CVX19" s="156"/>
      <c r="CVY19" s="156"/>
      <c r="CVZ19" s="156"/>
      <c r="CWA19" s="156"/>
      <c r="CWB19" s="156"/>
      <c r="CWC19" s="156"/>
      <c r="CWD19" s="156"/>
      <c r="CWE19" s="156"/>
      <c r="CWF19" s="156"/>
      <c r="CWG19" s="156"/>
      <c r="CWH19" s="156"/>
      <c r="CWI19" s="156"/>
      <c r="CWJ19" s="156"/>
      <c r="CWK19" s="156"/>
      <c r="CWL19" s="156"/>
      <c r="CWM19" s="156"/>
      <c r="CWN19" s="156"/>
      <c r="CWO19" s="156"/>
      <c r="CWP19" s="156"/>
      <c r="CWQ19" s="156"/>
      <c r="CWR19" s="156"/>
      <c r="CWS19" s="156"/>
      <c r="CWT19" s="156"/>
      <c r="CWU19" s="156"/>
      <c r="CWV19" s="156"/>
      <c r="CWW19" s="156"/>
      <c r="CWX19" s="156"/>
      <c r="CWY19" s="156"/>
      <c r="CWZ19" s="156"/>
      <c r="CXA19" s="156"/>
      <c r="CXB19" s="156"/>
      <c r="CXC19" s="156"/>
      <c r="CXD19" s="156"/>
      <c r="CXE19" s="156"/>
      <c r="CXF19" s="156"/>
      <c r="CXG19" s="156"/>
      <c r="CXH19" s="156"/>
      <c r="CXI19" s="156"/>
      <c r="CXJ19" s="156"/>
      <c r="CXK19" s="156"/>
      <c r="CXL19" s="156"/>
      <c r="CXM19" s="156"/>
      <c r="CXN19" s="156"/>
      <c r="CXO19" s="156"/>
      <c r="CXP19" s="156"/>
      <c r="CXQ19" s="156"/>
      <c r="CXR19" s="156"/>
      <c r="CXS19" s="156"/>
      <c r="CXT19" s="156"/>
      <c r="CXU19" s="156"/>
      <c r="CXV19" s="156"/>
      <c r="CXW19" s="156"/>
      <c r="CXX19" s="156"/>
      <c r="CXY19" s="156"/>
      <c r="CXZ19" s="156"/>
      <c r="CYA19" s="156"/>
      <c r="CYB19" s="156"/>
      <c r="CYC19" s="156"/>
      <c r="CYD19" s="156"/>
      <c r="CYE19" s="156"/>
      <c r="CYF19" s="156"/>
      <c r="CYG19" s="156"/>
      <c r="CYH19" s="156"/>
      <c r="CYI19" s="156"/>
      <c r="CYJ19" s="156"/>
      <c r="CYK19" s="156"/>
      <c r="CYL19" s="156"/>
      <c r="CYM19" s="156"/>
      <c r="CYN19" s="156"/>
      <c r="CYO19" s="156"/>
      <c r="CYP19" s="156"/>
      <c r="CYQ19" s="156"/>
      <c r="CYR19" s="156"/>
      <c r="CYS19" s="156"/>
      <c r="CYT19" s="156"/>
      <c r="CYU19" s="156"/>
      <c r="CYV19" s="156"/>
      <c r="CYW19" s="156"/>
      <c r="CYX19" s="156"/>
      <c r="CYY19" s="156"/>
      <c r="CYZ19" s="156"/>
      <c r="CZA19" s="156"/>
      <c r="CZB19" s="156"/>
      <c r="CZC19" s="156"/>
      <c r="CZD19" s="156"/>
      <c r="CZE19" s="156"/>
      <c r="CZF19" s="156"/>
      <c r="CZG19" s="156"/>
      <c r="CZH19" s="156"/>
      <c r="CZI19" s="156"/>
      <c r="CZJ19" s="156"/>
      <c r="CZK19" s="156"/>
      <c r="CZL19" s="156"/>
      <c r="CZM19" s="156"/>
      <c r="CZN19" s="156"/>
      <c r="CZO19" s="156"/>
      <c r="CZP19" s="156"/>
      <c r="CZQ19" s="156"/>
      <c r="CZR19" s="156"/>
      <c r="CZS19" s="156"/>
      <c r="CZT19" s="156"/>
      <c r="CZU19" s="156"/>
      <c r="CZV19" s="156"/>
      <c r="CZW19" s="156"/>
      <c r="CZX19" s="156"/>
      <c r="CZY19" s="156"/>
      <c r="CZZ19" s="156"/>
      <c r="DAA19" s="156"/>
      <c r="DAB19" s="156"/>
      <c r="DAC19" s="156"/>
      <c r="DAD19" s="156"/>
      <c r="DAE19" s="156"/>
      <c r="DAF19" s="156"/>
      <c r="DAG19" s="156"/>
      <c r="DAH19" s="156"/>
      <c r="DAI19" s="156"/>
      <c r="DAJ19" s="156"/>
      <c r="DAK19" s="156"/>
      <c r="DAL19" s="156"/>
      <c r="DAM19" s="156"/>
      <c r="DAN19" s="156"/>
      <c r="DAO19" s="156"/>
      <c r="DAP19" s="156"/>
      <c r="DAQ19" s="156"/>
      <c r="DAR19" s="156"/>
      <c r="DAS19" s="156"/>
      <c r="DAT19" s="156"/>
      <c r="DAU19" s="156"/>
      <c r="DAV19" s="156"/>
      <c r="DAW19" s="156"/>
      <c r="DAX19" s="156"/>
      <c r="DAY19" s="156"/>
      <c r="DAZ19" s="156"/>
      <c r="DBA19" s="156"/>
      <c r="DBB19" s="156"/>
      <c r="DBC19" s="156"/>
      <c r="DBD19" s="156"/>
      <c r="DBE19" s="156"/>
      <c r="DBF19" s="156"/>
      <c r="DBG19" s="156"/>
      <c r="DBH19" s="156"/>
      <c r="DBI19" s="156"/>
      <c r="DBJ19" s="156"/>
      <c r="DBK19" s="156"/>
      <c r="DBL19" s="156"/>
      <c r="DBM19" s="156"/>
      <c r="DBN19" s="156"/>
      <c r="DBO19" s="156"/>
      <c r="DBP19" s="156"/>
      <c r="DBQ19" s="156"/>
      <c r="DBR19" s="156"/>
      <c r="DBS19" s="156"/>
      <c r="DBT19" s="156"/>
      <c r="DBU19" s="156"/>
      <c r="DBV19" s="156"/>
      <c r="DBW19" s="156"/>
      <c r="DBX19" s="156"/>
      <c r="DBY19" s="156"/>
      <c r="DBZ19" s="156"/>
      <c r="DCA19" s="156"/>
      <c r="DCB19" s="156"/>
      <c r="DCC19" s="156"/>
      <c r="DCD19" s="156"/>
      <c r="DCE19" s="156"/>
      <c r="DCF19" s="156"/>
      <c r="DCG19" s="156"/>
      <c r="DCH19" s="156"/>
      <c r="DCI19" s="156"/>
      <c r="DCJ19" s="156"/>
      <c r="DCK19" s="156"/>
      <c r="DCL19" s="156"/>
      <c r="DCM19" s="156"/>
      <c r="DCN19" s="156"/>
      <c r="DCO19" s="156"/>
      <c r="DCP19" s="156"/>
      <c r="DCQ19" s="156"/>
      <c r="DCR19" s="156"/>
      <c r="DCS19" s="156"/>
      <c r="DCT19" s="156"/>
      <c r="DCU19" s="156"/>
      <c r="DCV19" s="156"/>
      <c r="DCW19" s="156"/>
      <c r="DCX19" s="156"/>
      <c r="DCY19" s="156"/>
      <c r="DCZ19" s="156"/>
      <c r="DDA19" s="156"/>
      <c r="DDB19" s="156"/>
      <c r="DDC19" s="156"/>
      <c r="DDD19" s="156"/>
      <c r="DDE19" s="156"/>
      <c r="DDF19" s="156"/>
      <c r="DDG19" s="156"/>
      <c r="DDH19" s="156"/>
      <c r="DDI19" s="156"/>
      <c r="DDJ19" s="156"/>
      <c r="DDK19" s="156"/>
      <c r="DDL19" s="156"/>
      <c r="DDM19" s="156"/>
      <c r="DDN19" s="156"/>
      <c r="DDO19" s="156"/>
      <c r="DDP19" s="156"/>
      <c r="DDQ19" s="156"/>
      <c r="DDR19" s="156"/>
      <c r="DDS19" s="156"/>
      <c r="DDT19" s="156"/>
      <c r="DDU19" s="156"/>
      <c r="DDV19" s="156"/>
      <c r="DDW19" s="156"/>
      <c r="DDX19" s="156"/>
      <c r="DDY19" s="156"/>
      <c r="DDZ19" s="156"/>
      <c r="DEA19" s="156"/>
      <c r="DEB19" s="156"/>
      <c r="DEC19" s="156"/>
      <c r="DED19" s="156"/>
      <c r="DEE19" s="156"/>
      <c r="DEF19" s="156"/>
      <c r="DEG19" s="156"/>
      <c r="DEH19" s="156"/>
      <c r="DEI19" s="156"/>
      <c r="DEJ19" s="156"/>
      <c r="DEK19" s="156"/>
      <c r="DEL19" s="156"/>
      <c r="DEM19" s="156"/>
      <c r="DEN19" s="156"/>
      <c r="DEO19" s="156"/>
      <c r="DEP19" s="156"/>
      <c r="DEQ19" s="156"/>
      <c r="DER19" s="156"/>
      <c r="DES19" s="156"/>
      <c r="DET19" s="156"/>
      <c r="DEU19" s="156"/>
      <c r="DEV19" s="156"/>
      <c r="DEW19" s="156"/>
      <c r="DEX19" s="156"/>
      <c r="DEY19" s="156"/>
      <c r="DEZ19" s="156"/>
      <c r="DFA19" s="156"/>
      <c r="DFB19" s="156"/>
      <c r="DFC19" s="156"/>
      <c r="DFD19" s="156"/>
      <c r="DFE19" s="156"/>
      <c r="DFF19" s="156"/>
      <c r="DFG19" s="156"/>
      <c r="DFH19" s="156"/>
      <c r="DFI19" s="156"/>
      <c r="DFJ19" s="156"/>
      <c r="DFK19" s="156"/>
      <c r="DFL19" s="156"/>
      <c r="DFM19" s="156"/>
      <c r="DFN19" s="156"/>
      <c r="DFO19" s="156"/>
      <c r="DFP19" s="156"/>
      <c r="DFQ19" s="156"/>
      <c r="DFR19" s="156"/>
      <c r="DFS19" s="156"/>
      <c r="DFT19" s="156"/>
      <c r="DFU19" s="156"/>
      <c r="DFV19" s="156"/>
      <c r="DFW19" s="156"/>
      <c r="DFX19" s="156"/>
      <c r="DFY19" s="156"/>
      <c r="DFZ19" s="156"/>
      <c r="DGA19" s="156"/>
      <c r="DGB19" s="156"/>
      <c r="DGC19" s="156"/>
      <c r="DGD19" s="156"/>
      <c r="DGE19" s="156"/>
      <c r="DGF19" s="156"/>
      <c r="DGG19" s="156"/>
      <c r="DGH19" s="156"/>
      <c r="DGI19" s="156"/>
      <c r="DGJ19" s="156"/>
      <c r="DGK19" s="156"/>
      <c r="DGL19" s="156"/>
      <c r="DGM19" s="156"/>
      <c r="DGN19" s="156"/>
      <c r="DGO19" s="156"/>
      <c r="DGP19" s="156"/>
      <c r="DGQ19" s="156"/>
      <c r="DGR19" s="156"/>
      <c r="DGS19" s="156"/>
      <c r="DGT19" s="156"/>
      <c r="DGU19" s="156"/>
      <c r="DGV19" s="156"/>
      <c r="DGW19" s="156"/>
      <c r="DGX19" s="156"/>
      <c r="DGY19" s="156"/>
      <c r="DGZ19" s="156"/>
      <c r="DHA19" s="156"/>
      <c r="DHB19" s="156"/>
      <c r="DHC19" s="156"/>
      <c r="DHD19" s="156"/>
      <c r="DHE19" s="156"/>
      <c r="DHF19" s="156"/>
      <c r="DHG19" s="156"/>
      <c r="DHH19" s="156"/>
      <c r="DHI19" s="156"/>
      <c r="DHJ19" s="156"/>
      <c r="DHK19" s="156"/>
      <c r="DHL19" s="156"/>
      <c r="DHM19" s="156"/>
      <c r="DHN19" s="156"/>
      <c r="DHO19" s="156"/>
      <c r="DHP19" s="156"/>
      <c r="DHQ19" s="156"/>
      <c r="DHR19" s="156"/>
      <c r="DHS19" s="156"/>
      <c r="DHT19" s="156"/>
      <c r="DHU19" s="156"/>
      <c r="DHV19" s="156"/>
      <c r="DHW19" s="156"/>
      <c r="DHX19" s="156"/>
      <c r="DHY19" s="156"/>
      <c r="DHZ19" s="156"/>
      <c r="DIA19" s="156"/>
      <c r="DIB19" s="156"/>
      <c r="DIC19" s="156"/>
      <c r="DID19" s="156"/>
      <c r="DIE19" s="156"/>
      <c r="DIF19" s="156"/>
      <c r="DIG19" s="156"/>
      <c r="DIH19" s="156"/>
      <c r="DII19" s="156"/>
      <c r="DIJ19" s="156"/>
      <c r="DIK19" s="156"/>
      <c r="DIL19" s="156"/>
      <c r="DIM19" s="156"/>
      <c r="DIN19" s="156"/>
      <c r="DIO19" s="156"/>
      <c r="DIP19" s="156"/>
      <c r="DIQ19" s="156"/>
      <c r="DIR19" s="156"/>
      <c r="DIS19" s="156"/>
      <c r="DIT19" s="156"/>
      <c r="DIU19" s="156"/>
      <c r="DIV19" s="156"/>
      <c r="DIW19" s="156"/>
      <c r="DIX19" s="156"/>
      <c r="DIY19" s="156"/>
      <c r="DIZ19" s="156"/>
      <c r="DJA19" s="156"/>
      <c r="DJB19" s="156"/>
      <c r="DJC19" s="156"/>
      <c r="DJD19" s="156"/>
      <c r="DJE19" s="156"/>
      <c r="DJF19" s="156"/>
      <c r="DJG19" s="156"/>
      <c r="DJH19" s="156"/>
      <c r="DJI19" s="156"/>
      <c r="DJJ19" s="156"/>
      <c r="DJK19" s="156"/>
      <c r="DJL19" s="156"/>
      <c r="DJM19" s="156"/>
      <c r="DJN19" s="156"/>
      <c r="DJO19" s="156"/>
      <c r="DJP19" s="156"/>
      <c r="DJQ19" s="156"/>
      <c r="DJR19" s="156"/>
      <c r="DJS19" s="156"/>
      <c r="DJT19" s="156"/>
      <c r="DJU19" s="156"/>
      <c r="DJV19" s="156"/>
      <c r="DJW19" s="156"/>
      <c r="DJX19" s="156"/>
      <c r="DJY19" s="156"/>
      <c r="DJZ19" s="156"/>
      <c r="DKA19" s="156"/>
      <c r="DKB19" s="156"/>
      <c r="DKC19" s="156"/>
      <c r="DKD19" s="156"/>
      <c r="DKE19" s="156"/>
      <c r="DKF19" s="156"/>
      <c r="DKG19" s="156"/>
      <c r="DKH19" s="156"/>
      <c r="DKI19" s="156"/>
      <c r="DKJ19" s="156"/>
      <c r="DKK19" s="156"/>
      <c r="DKL19" s="156"/>
      <c r="DKM19" s="156"/>
      <c r="DKN19" s="156"/>
      <c r="DKO19" s="156"/>
      <c r="DKP19" s="156"/>
      <c r="DKQ19" s="156"/>
      <c r="DKR19" s="156"/>
      <c r="DKS19" s="156"/>
      <c r="DKT19" s="156"/>
      <c r="DKU19" s="156"/>
      <c r="DKV19" s="156"/>
      <c r="DKW19" s="156"/>
      <c r="DKX19" s="156"/>
      <c r="DKY19" s="156"/>
      <c r="DKZ19" s="156"/>
      <c r="DLA19" s="156"/>
      <c r="DLB19" s="156"/>
      <c r="DLC19" s="156"/>
      <c r="DLD19" s="156"/>
      <c r="DLE19" s="156"/>
      <c r="DLF19" s="156"/>
      <c r="DLG19" s="156"/>
      <c r="DLH19" s="156"/>
      <c r="DLI19" s="156"/>
      <c r="DLJ19" s="156"/>
      <c r="DLK19" s="156"/>
      <c r="DLL19" s="156"/>
      <c r="DLM19" s="156"/>
      <c r="DLN19" s="156"/>
      <c r="DLO19" s="156"/>
      <c r="DLP19" s="156"/>
      <c r="DLQ19" s="156"/>
      <c r="DLR19" s="156"/>
      <c r="DLS19" s="156"/>
      <c r="DLT19" s="156"/>
      <c r="DLU19" s="156"/>
      <c r="DLV19" s="156"/>
      <c r="DLW19" s="156"/>
      <c r="DLX19" s="156"/>
      <c r="DLY19" s="156"/>
      <c r="DLZ19" s="156"/>
      <c r="DMA19" s="156"/>
      <c r="DMB19" s="156"/>
      <c r="DMC19" s="156"/>
      <c r="DMD19" s="156"/>
      <c r="DME19" s="156"/>
      <c r="DMF19" s="156"/>
      <c r="DMG19" s="156"/>
      <c r="DMH19" s="156"/>
      <c r="DMI19" s="156"/>
      <c r="DMJ19" s="156"/>
      <c r="DMK19" s="156"/>
      <c r="DML19" s="156"/>
      <c r="DMM19" s="156"/>
      <c r="DMN19" s="156"/>
      <c r="DMO19" s="156"/>
      <c r="DMP19" s="156"/>
      <c r="DMQ19" s="156"/>
      <c r="DMR19" s="156"/>
      <c r="DMS19" s="156"/>
      <c r="DMT19" s="156"/>
      <c r="DMU19" s="156"/>
      <c r="DMV19" s="156"/>
      <c r="DMW19" s="156"/>
      <c r="DMX19" s="156"/>
      <c r="DMY19" s="156"/>
      <c r="DMZ19" s="156"/>
      <c r="DNA19" s="156"/>
      <c r="DNB19" s="156"/>
      <c r="DNC19" s="156"/>
      <c r="DND19" s="156"/>
      <c r="DNE19" s="156"/>
      <c r="DNF19" s="156"/>
      <c r="DNG19" s="156"/>
      <c r="DNH19" s="156"/>
      <c r="DNI19" s="156"/>
      <c r="DNJ19" s="156"/>
      <c r="DNK19" s="156"/>
      <c r="DNL19" s="156"/>
      <c r="DNM19" s="156"/>
      <c r="DNN19" s="156"/>
      <c r="DNO19" s="156"/>
      <c r="DNP19" s="156"/>
      <c r="DNQ19" s="156"/>
      <c r="DNR19" s="156"/>
      <c r="DNS19" s="156"/>
      <c r="DNT19" s="156"/>
      <c r="DNU19" s="156"/>
      <c r="DNV19" s="156"/>
      <c r="DNW19" s="156"/>
      <c r="DNX19" s="156"/>
      <c r="DNY19" s="156"/>
      <c r="DNZ19" s="156"/>
      <c r="DOA19" s="156"/>
      <c r="DOB19" s="156"/>
      <c r="DOC19" s="156"/>
      <c r="DOD19" s="156"/>
      <c r="DOE19" s="156"/>
      <c r="DOF19" s="156"/>
      <c r="DOG19" s="156"/>
      <c r="DOH19" s="156"/>
      <c r="DOI19" s="156"/>
      <c r="DOJ19" s="156"/>
      <c r="DOK19" s="156"/>
      <c r="DOL19" s="156"/>
      <c r="DOM19" s="156"/>
      <c r="DON19" s="156"/>
      <c r="DOO19" s="156"/>
      <c r="DOP19" s="156"/>
      <c r="DOQ19" s="156"/>
      <c r="DOR19" s="156"/>
      <c r="DOS19" s="156"/>
      <c r="DOT19" s="156"/>
      <c r="DOU19" s="156"/>
      <c r="DOV19" s="156"/>
      <c r="DOW19" s="156"/>
      <c r="DOX19" s="156"/>
      <c r="DOY19" s="156"/>
      <c r="DOZ19" s="156"/>
      <c r="DPA19" s="156"/>
      <c r="DPB19" s="156"/>
      <c r="DPC19" s="156"/>
      <c r="DPD19" s="156"/>
      <c r="DPE19" s="156"/>
      <c r="DPF19" s="156"/>
      <c r="DPG19" s="156"/>
      <c r="DPH19" s="156"/>
      <c r="DPI19" s="156"/>
      <c r="DPJ19" s="156"/>
      <c r="DPK19" s="156"/>
      <c r="DPL19" s="156"/>
      <c r="DPM19" s="156"/>
      <c r="DPN19" s="156"/>
      <c r="DPO19" s="156"/>
      <c r="DPP19" s="156"/>
      <c r="DPQ19" s="156"/>
      <c r="DPR19" s="156"/>
      <c r="DPS19" s="156"/>
      <c r="DPT19" s="156"/>
      <c r="DPU19" s="156"/>
      <c r="DPV19" s="156"/>
      <c r="DPW19" s="156"/>
      <c r="DPX19" s="156"/>
      <c r="DPY19" s="156"/>
      <c r="DPZ19" s="156"/>
      <c r="DQA19" s="156"/>
      <c r="DQB19" s="156"/>
      <c r="DQC19" s="156"/>
      <c r="DQD19" s="156"/>
      <c r="DQE19" s="156"/>
      <c r="DQF19" s="156"/>
      <c r="DQG19" s="156"/>
      <c r="DQH19" s="156"/>
      <c r="DQI19" s="156"/>
      <c r="DQJ19" s="156"/>
      <c r="DQK19" s="156"/>
      <c r="DQL19" s="156"/>
      <c r="DQM19" s="156"/>
      <c r="DQN19" s="156"/>
      <c r="DQO19" s="156"/>
      <c r="DQP19" s="156"/>
      <c r="DQQ19" s="156"/>
      <c r="DQR19" s="156"/>
      <c r="DQS19" s="156"/>
      <c r="DQT19" s="156"/>
      <c r="DQU19" s="156"/>
      <c r="DQV19" s="156"/>
      <c r="DQW19" s="156"/>
      <c r="DQX19" s="156"/>
      <c r="DQY19" s="156"/>
      <c r="DQZ19" s="156"/>
      <c r="DRA19" s="156"/>
      <c r="DRB19" s="156"/>
      <c r="DRC19" s="156"/>
      <c r="DRD19" s="156"/>
      <c r="DRE19" s="156"/>
      <c r="DRF19" s="156"/>
      <c r="DRG19" s="156"/>
      <c r="DRH19" s="156"/>
      <c r="DRI19" s="156"/>
      <c r="DRJ19" s="156"/>
      <c r="DRK19" s="156"/>
      <c r="DRL19" s="156"/>
      <c r="DRM19" s="156"/>
      <c r="DRN19" s="156"/>
      <c r="DRO19" s="156"/>
      <c r="DRP19" s="156"/>
      <c r="DRQ19" s="156"/>
      <c r="DRR19" s="156"/>
      <c r="DRS19" s="156"/>
      <c r="DRT19" s="156"/>
      <c r="DRU19" s="156"/>
      <c r="DRV19" s="156"/>
      <c r="DRW19" s="156"/>
      <c r="DRX19" s="156"/>
      <c r="DRY19" s="156"/>
      <c r="DRZ19" s="156"/>
      <c r="DSA19" s="156"/>
      <c r="DSB19" s="156"/>
      <c r="DSC19" s="156"/>
      <c r="DSD19" s="156"/>
      <c r="DSE19" s="156"/>
      <c r="DSF19" s="156"/>
      <c r="DSG19" s="156"/>
      <c r="DSH19" s="156"/>
      <c r="DSI19" s="156"/>
      <c r="DSJ19" s="156"/>
      <c r="DSK19" s="156"/>
      <c r="DSL19" s="156"/>
      <c r="DSM19" s="156"/>
      <c r="DSN19" s="156"/>
      <c r="DSO19" s="156"/>
      <c r="DSP19" s="156"/>
      <c r="DSQ19" s="156"/>
      <c r="DSR19" s="156"/>
      <c r="DSS19" s="156"/>
      <c r="DST19" s="156"/>
      <c r="DSU19" s="156"/>
      <c r="DSV19" s="156"/>
      <c r="DSW19" s="156"/>
      <c r="DSX19" s="156"/>
      <c r="DSY19" s="156"/>
      <c r="DSZ19" s="156"/>
      <c r="DTA19" s="156"/>
      <c r="DTB19" s="156"/>
      <c r="DTC19" s="156"/>
      <c r="DTD19" s="156"/>
      <c r="DTE19" s="156"/>
      <c r="DTF19" s="156"/>
      <c r="DTG19" s="156"/>
      <c r="DTH19" s="156"/>
      <c r="DTI19" s="156"/>
      <c r="DTJ19" s="156"/>
      <c r="DTK19" s="156"/>
      <c r="DTL19" s="156"/>
      <c r="DTM19" s="156"/>
      <c r="DTN19" s="156"/>
      <c r="DTO19" s="156"/>
      <c r="DTP19" s="156"/>
      <c r="DTQ19" s="156"/>
      <c r="DTR19" s="156"/>
      <c r="DTS19" s="156"/>
      <c r="DTT19" s="156"/>
      <c r="DTU19" s="156"/>
      <c r="DTV19" s="156"/>
      <c r="DTW19" s="156"/>
      <c r="DTX19" s="156"/>
      <c r="DTY19" s="156"/>
      <c r="DTZ19" s="156"/>
      <c r="DUA19" s="156"/>
      <c r="DUB19" s="156"/>
      <c r="DUC19" s="156"/>
      <c r="DUD19" s="156"/>
      <c r="DUE19" s="156"/>
      <c r="DUF19" s="156"/>
      <c r="DUG19" s="156"/>
      <c r="DUH19" s="156"/>
      <c r="DUI19" s="156"/>
      <c r="DUJ19" s="156"/>
      <c r="DUK19" s="156"/>
      <c r="DUL19" s="156"/>
      <c r="DUM19" s="156"/>
      <c r="DUN19" s="156"/>
      <c r="DUO19" s="156"/>
      <c r="DUP19" s="156"/>
      <c r="DUQ19" s="156"/>
      <c r="DUR19" s="156"/>
      <c r="DUS19" s="156"/>
      <c r="DUT19" s="156"/>
      <c r="DUU19" s="156"/>
      <c r="DUV19" s="156"/>
      <c r="DUW19" s="156"/>
      <c r="DUX19" s="156"/>
      <c r="DUY19" s="156"/>
      <c r="DUZ19" s="156"/>
      <c r="DVA19" s="156"/>
      <c r="DVB19" s="156"/>
      <c r="DVC19" s="156"/>
      <c r="DVD19" s="156"/>
      <c r="DVE19" s="156"/>
      <c r="DVF19" s="156"/>
      <c r="DVG19" s="156"/>
      <c r="DVH19" s="156"/>
      <c r="DVI19" s="156"/>
      <c r="DVJ19" s="156"/>
      <c r="DVK19" s="156"/>
      <c r="DVL19" s="156"/>
      <c r="DVM19" s="156"/>
      <c r="DVN19" s="156"/>
      <c r="DVO19" s="156"/>
      <c r="DVP19" s="156"/>
      <c r="DVQ19" s="156"/>
      <c r="DVR19" s="156"/>
      <c r="DVS19" s="156"/>
      <c r="DVT19" s="156"/>
      <c r="DVU19" s="156"/>
      <c r="DVV19" s="156"/>
      <c r="DVW19" s="156"/>
      <c r="DVX19" s="156"/>
      <c r="DVY19" s="156"/>
      <c r="DVZ19" s="156"/>
      <c r="DWA19" s="156"/>
      <c r="DWB19" s="156"/>
      <c r="DWC19" s="156"/>
      <c r="DWD19" s="156"/>
      <c r="DWE19" s="156"/>
      <c r="DWF19" s="156"/>
      <c r="DWG19" s="156"/>
      <c r="DWH19" s="156"/>
      <c r="DWI19" s="156"/>
      <c r="DWJ19" s="156"/>
      <c r="DWK19" s="156"/>
      <c r="DWL19" s="156"/>
      <c r="DWM19" s="156"/>
      <c r="DWN19" s="156"/>
      <c r="DWO19" s="156"/>
      <c r="DWP19" s="156"/>
      <c r="DWQ19" s="156"/>
      <c r="DWR19" s="156"/>
      <c r="DWS19" s="156"/>
      <c r="DWT19" s="156"/>
      <c r="DWU19" s="156"/>
      <c r="DWV19" s="156"/>
      <c r="DWW19" s="156"/>
      <c r="DWX19" s="156"/>
      <c r="DWY19" s="156"/>
      <c r="DWZ19" s="156"/>
      <c r="DXA19" s="156"/>
      <c r="DXB19" s="156"/>
      <c r="DXC19" s="156"/>
      <c r="DXD19" s="156"/>
      <c r="DXE19" s="156"/>
      <c r="DXF19" s="156"/>
      <c r="DXG19" s="156"/>
      <c r="DXH19" s="156"/>
      <c r="DXI19" s="156"/>
      <c r="DXJ19" s="156"/>
      <c r="DXK19" s="156"/>
      <c r="DXL19" s="156"/>
      <c r="DXM19" s="156"/>
      <c r="DXN19" s="156"/>
      <c r="DXO19" s="156"/>
      <c r="DXP19" s="156"/>
      <c r="DXQ19" s="156"/>
      <c r="DXR19" s="156"/>
      <c r="DXS19" s="156"/>
      <c r="DXT19" s="156"/>
      <c r="DXU19" s="156"/>
      <c r="DXV19" s="156"/>
      <c r="DXW19" s="156"/>
      <c r="DXX19" s="156"/>
      <c r="DXY19" s="156"/>
      <c r="DXZ19" s="156"/>
      <c r="DYA19" s="156"/>
      <c r="DYB19" s="156"/>
      <c r="DYC19" s="156"/>
      <c r="DYD19" s="156"/>
      <c r="DYE19" s="156"/>
      <c r="DYF19" s="156"/>
      <c r="DYG19" s="156"/>
      <c r="DYH19" s="156"/>
      <c r="DYI19" s="156"/>
      <c r="DYJ19" s="156"/>
      <c r="DYK19" s="156"/>
      <c r="DYL19" s="156"/>
      <c r="DYM19" s="156"/>
      <c r="DYN19" s="156"/>
      <c r="DYO19" s="156"/>
      <c r="DYP19" s="156"/>
      <c r="DYQ19" s="156"/>
      <c r="DYR19" s="156"/>
      <c r="DYS19" s="156"/>
      <c r="DYT19" s="156"/>
      <c r="DYU19" s="156"/>
      <c r="DYV19" s="156"/>
      <c r="DYW19" s="156"/>
      <c r="DYX19" s="156"/>
      <c r="DYY19" s="156"/>
      <c r="DYZ19" s="156"/>
      <c r="DZA19" s="156"/>
      <c r="DZB19" s="156"/>
      <c r="DZC19" s="156"/>
      <c r="DZD19" s="156"/>
      <c r="DZE19" s="156"/>
      <c r="DZF19" s="156"/>
      <c r="DZG19" s="156"/>
      <c r="DZH19" s="156"/>
      <c r="DZI19" s="156"/>
      <c r="DZJ19" s="156"/>
      <c r="DZK19" s="156"/>
      <c r="DZL19" s="156"/>
      <c r="DZM19" s="156"/>
      <c r="DZN19" s="156"/>
      <c r="DZO19" s="156"/>
      <c r="DZP19" s="156"/>
      <c r="DZQ19" s="156"/>
      <c r="DZR19" s="156"/>
      <c r="DZS19" s="156"/>
      <c r="DZT19" s="156"/>
      <c r="DZU19" s="156"/>
      <c r="DZV19" s="156"/>
      <c r="DZW19" s="156"/>
      <c r="DZX19" s="156"/>
      <c r="DZY19" s="156"/>
      <c r="DZZ19" s="156"/>
      <c r="EAA19" s="156"/>
      <c r="EAB19" s="156"/>
      <c r="EAC19" s="156"/>
      <c r="EAD19" s="156"/>
      <c r="EAE19" s="156"/>
      <c r="EAF19" s="156"/>
      <c r="EAG19" s="156"/>
      <c r="EAH19" s="156"/>
      <c r="EAI19" s="156"/>
      <c r="EAJ19" s="156"/>
      <c r="EAK19" s="156"/>
      <c r="EAL19" s="156"/>
      <c r="EAM19" s="156"/>
      <c r="EAN19" s="156"/>
      <c r="EAO19" s="156"/>
      <c r="EAP19" s="156"/>
      <c r="EAQ19" s="156"/>
      <c r="EAR19" s="156"/>
      <c r="EAS19" s="156"/>
      <c r="EAT19" s="156"/>
      <c r="EAU19" s="156"/>
      <c r="EAV19" s="156"/>
      <c r="EAW19" s="156"/>
      <c r="EAX19" s="156"/>
      <c r="EAY19" s="156"/>
      <c r="EAZ19" s="156"/>
      <c r="EBA19" s="156"/>
      <c r="EBB19" s="156"/>
      <c r="EBC19" s="156"/>
      <c r="EBD19" s="156"/>
      <c r="EBE19" s="156"/>
      <c r="EBF19" s="156"/>
      <c r="EBG19" s="156"/>
      <c r="EBH19" s="156"/>
      <c r="EBI19" s="156"/>
      <c r="EBJ19" s="156"/>
      <c r="EBK19" s="156"/>
      <c r="EBL19" s="156"/>
      <c r="EBM19" s="156"/>
      <c r="EBN19" s="156"/>
      <c r="EBO19" s="156"/>
      <c r="EBP19" s="156"/>
      <c r="EBQ19" s="156"/>
      <c r="EBR19" s="156"/>
      <c r="EBS19" s="156"/>
      <c r="EBT19" s="156"/>
      <c r="EBU19" s="156"/>
      <c r="EBV19" s="156"/>
      <c r="EBW19" s="156"/>
      <c r="EBX19" s="156"/>
      <c r="EBY19" s="156"/>
      <c r="EBZ19" s="156"/>
      <c r="ECA19" s="156"/>
      <c r="ECB19" s="156"/>
      <c r="ECC19" s="156"/>
      <c r="ECD19" s="156"/>
      <c r="ECE19" s="156"/>
      <c r="ECF19" s="156"/>
      <c r="ECG19" s="156"/>
      <c r="ECH19" s="156"/>
      <c r="ECI19" s="156"/>
      <c r="ECJ19" s="156"/>
      <c r="ECK19" s="156"/>
      <c r="ECL19" s="156"/>
      <c r="ECM19" s="156"/>
      <c r="ECN19" s="156"/>
      <c r="ECO19" s="156"/>
      <c r="ECP19" s="156"/>
      <c r="ECQ19" s="156"/>
      <c r="ECR19" s="156"/>
      <c r="ECS19" s="156"/>
      <c r="ECT19" s="156"/>
      <c r="ECU19" s="156"/>
      <c r="ECV19" s="156"/>
      <c r="ECW19" s="156"/>
      <c r="ECX19" s="156"/>
      <c r="ECY19" s="156"/>
      <c r="ECZ19" s="156"/>
      <c r="EDA19" s="156"/>
      <c r="EDB19" s="156"/>
      <c r="EDC19" s="156"/>
      <c r="EDD19" s="156"/>
      <c r="EDE19" s="156"/>
      <c r="EDF19" s="156"/>
      <c r="EDG19" s="156"/>
      <c r="EDH19" s="156"/>
      <c r="EDI19" s="156"/>
      <c r="EDJ19" s="156"/>
      <c r="EDK19" s="156"/>
      <c r="EDL19" s="156"/>
      <c r="EDM19" s="156"/>
      <c r="EDN19" s="156"/>
      <c r="EDO19" s="156"/>
      <c r="EDP19" s="156"/>
      <c r="EDQ19" s="156"/>
    </row>
    <row r="20" spans="1:3501" ht="20.100000000000001" customHeight="1" x14ac:dyDescent="0.2">
      <c r="B20" s="142"/>
      <c r="C20" s="142"/>
      <c r="D20" s="142"/>
      <c r="H20" s="156"/>
      <c r="I20" s="156"/>
      <c r="J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  <c r="BS20" s="156"/>
      <c r="BT20" s="156"/>
      <c r="BU20" s="156"/>
      <c r="BV20" s="156"/>
      <c r="BW20" s="156"/>
      <c r="BX20" s="156"/>
      <c r="BY20" s="156"/>
      <c r="BZ20" s="156"/>
      <c r="CA20" s="156"/>
      <c r="CB20" s="156"/>
      <c r="CC20" s="156"/>
      <c r="CD20" s="156"/>
      <c r="CE20" s="156"/>
      <c r="CF20" s="156"/>
      <c r="CG20" s="156"/>
      <c r="CH20" s="1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  <c r="HO20" s="156"/>
      <c r="HP20" s="156"/>
      <c r="HQ20" s="156"/>
      <c r="HR20" s="156"/>
      <c r="HS20" s="156"/>
      <c r="HT20" s="156"/>
      <c r="HU20" s="156"/>
      <c r="HV20" s="156"/>
      <c r="HW20" s="156"/>
      <c r="HX20" s="156"/>
      <c r="HY20" s="156"/>
      <c r="HZ20" s="156"/>
      <c r="IA20" s="156"/>
      <c r="IB20" s="156"/>
      <c r="IC20" s="156"/>
      <c r="ID20" s="156"/>
      <c r="IE20" s="156"/>
      <c r="IF20" s="156"/>
      <c r="IG20" s="156"/>
      <c r="IH20" s="156"/>
      <c r="II20" s="156"/>
      <c r="IJ20" s="156"/>
      <c r="IK20" s="156"/>
      <c r="IL20" s="156"/>
      <c r="IM20" s="156"/>
      <c r="IN20" s="156"/>
      <c r="IO20" s="156"/>
      <c r="IP20" s="156"/>
      <c r="IQ20" s="156"/>
      <c r="IR20" s="156"/>
      <c r="IS20" s="156"/>
      <c r="IT20" s="156"/>
      <c r="IU20" s="156"/>
      <c r="IV20" s="156"/>
      <c r="IW20" s="156"/>
      <c r="IX20" s="156"/>
      <c r="IY20" s="156"/>
      <c r="IZ20" s="156"/>
      <c r="JA20" s="156"/>
      <c r="JB20" s="156"/>
      <c r="JC20" s="156"/>
      <c r="JD20" s="156"/>
      <c r="JE20" s="156"/>
      <c r="JF20" s="156"/>
      <c r="JG20" s="156"/>
      <c r="JH20" s="156"/>
      <c r="JI20" s="156"/>
      <c r="JJ20" s="156"/>
      <c r="JK20" s="156"/>
      <c r="JL20" s="156"/>
      <c r="JM20" s="156"/>
      <c r="JN20" s="156"/>
      <c r="JO20" s="156"/>
      <c r="JP20" s="156"/>
      <c r="JQ20" s="156"/>
      <c r="JR20" s="156"/>
      <c r="JS20" s="156"/>
      <c r="JT20" s="156"/>
      <c r="JU20" s="156"/>
      <c r="JV20" s="156"/>
      <c r="JW20" s="156"/>
      <c r="JX20" s="156"/>
      <c r="JY20" s="156"/>
      <c r="JZ20" s="156"/>
      <c r="KA20" s="156"/>
      <c r="KB20" s="156"/>
      <c r="KC20" s="156"/>
      <c r="KD20" s="156"/>
      <c r="KE20" s="156"/>
      <c r="KF20" s="156"/>
      <c r="KG20" s="156"/>
      <c r="KH20" s="156"/>
      <c r="KI20" s="156"/>
      <c r="KJ20" s="156"/>
      <c r="KK20" s="156"/>
      <c r="KL20" s="156"/>
      <c r="KM20" s="156"/>
      <c r="KN20" s="156"/>
      <c r="KO20" s="156"/>
      <c r="KP20" s="156"/>
      <c r="KQ20" s="156"/>
      <c r="KR20" s="156"/>
      <c r="KS20" s="156"/>
      <c r="KT20" s="156"/>
      <c r="KU20" s="156"/>
      <c r="KV20" s="156"/>
      <c r="KW20" s="156"/>
      <c r="KX20" s="156"/>
      <c r="KY20" s="156"/>
      <c r="KZ20" s="156"/>
      <c r="LA20" s="156"/>
      <c r="LB20" s="156"/>
      <c r="LC20" s="156"/>
      <c r="LD20" s="156"/>
      <c r="LE20" s="156"/>
      <c r="LF20" s="156"/>
      <c r="LG20" s="156"/>
      <c r="LH20" s="156"/>
      <c r="LI20" s="156"/>
      <c r="LJ20" s="156"/>
      <c r="LK20" s="156"/>
      <c r="LL20" s="156"/>
      <c r="LM20" s="156"/>
      <c r="LN20" s="156"/>
      <c r="LO20" s="156"/>
      <c r="LP20" s="156"/>
      <c r="LQ20" s="156"/>
      <c r="LR20" s="156"/>
      <c r="LS20" s="156"/>
      <c r="LT20" s="156"/>
      <c r="LU20" s="156"/>
      <c r="LV20" s="156"/>
      <c r="LW20" s="156"/>
      <c r="LX20" s="156"/>
      <c r="LY20" s="156"/>
      <c r="LZ20" s="156"/>
      <c r="MA20" s="156"/>
      <c r="MB20" s="156"/>
      <c r="MC20" s="156"/>
      <c r="MD20" s="156"/>
      <c r="ME20" s="156"/>
      <c r="MF20" s="156"/>
      <c r="MG20" s="156"/>
      <c r="MH20" s="156"/>
      <c r="MI20" s="156"/>
      <c r="MJ20" s="156"/>
      <c r="MK20" s="156"/>
      <c r="ML20" s="156"/>
      <c r="MM20" s="156"/>
      <c r="MN20" s="156"/>
      <c r="MO20" s="156"/>
      <c r="MP20" s="156"/>
      <c r="MQ20" s="156"/>
      <c r="MR20" s="156"/>
      <c r="MS20" s="156"/>
      <c r="MT20" s="156"/>
      <c r="MU20" s="156"/>
      <c r="MV20" s="156"/>
      <c r="MW20" s="156"/>
      <c r="MX20" s="156"/>
      <c r="MY20" s="156"/>
      <c r="MZ20" s="156"/>
      <c r="NA20" s="156"/>
      <c r="NB20" s="156"/>
      <c r="NC20" s="156"/>
      <c r="ND20" s="156"/>
      <c r="NE20" s="156"/>
      <c r="NF20" s="156"/>
      <c r="NG20" s="156"/>
      <c r="NH20" s="156"/>
      <c r="NI20" s="156"/>
      <c r="NJ20" s="156"/>
      <c r="NK20" s="156"/>
      <c r="NL20" s="156"/>
      <c r="NM20" s="156"/>
      <c r="NN20" s="156"/>
      <c r="NO20" s="156"/>
      <c r="NP20" s="156"/>
      <c r="NQ20" s="156"/>
      <c r="NR20" s="156"/>
      <c r="NS20" s="156"/>
      <c r="NT20" s="156"/>
      <c r="NU20" s="156"/>
      <c r="NV20" s="156"/>
      <c r="NW20" s="156"/>
      <c r="NX20" s="156"/>
      <c r="NY20" s="156"/>
      <c r="NZ20" s="156"/>
      <c r="OA20" s="156"/>
      <c r="OB20" s="156"/>
      <c r="OC20" s="156"/>
      <c r="OD20" s="156"/>
      <c r="OE20" s="156"/>
      <c r="OF20" s="156"/>
      <c r="OG20" s="156"/>
      <c r="OH20" s="156"/>
      <c r="OI20" s="156"/>
      <c r="OJ20" s="156"/>
      <c r="OK20" s="156"/>
      <c r="OL20" s="156"/>
      <c r="OM20" s="156"/>
      <c r="ON20" s="156"/>
      <c r="OO20" s="156"/>
      <c r="OP20" s="156"/>
      <c r="OQ20" s="156"/>
      <c r="OR20" s="156"/>
      <c r="OS20" s="156"/>
      <c r="OT20" s="156"/>
      <c r="OU20" s="156"/>
      <c r="OV20" s="156"/>
      <c r="OW20" s="156"/>
      <c r="OX20" s="156"/>
      <c r="OY20" s="156"/>
      <c r="OZ20" s="156"/>
      <c r="PA20" s="156"/>
      <c r="PB20" s="156"/>
      <c r="PC20" s="156"/>
      <c r="PD20" s="156"/>
      <c r="PE20" s="156"/>
      <c r="PF20" s="156"/>
      <c r="PG20" s="156"/>
      <c r="PH20" s="156"/>
      <c r="PI20" s="156"/>
      <c r="PJ20" s="156"/>
      <c r="PK20" s="156"/>
      <c r="PL20" s="156"/>
      <c r="PM20" s="156"/>
      <c r="PN20" s="156"/>
      <c r="PO20" s="156"/>
      <c r="PP20" s="156"/>
      <c r="PQ20" s="156"/>
      <c r="PR20" s="156"/>
      <c r="PS20" s="156"/>
      <c r="PT20" s="156"/>
      <c r="PU20" s="156"/>
      <c r="PV20" s="156"/>
      <c r="PW20" s="156"/>
      <c r="PX20" s="156"/>
      <c r="PY20" s="156"/>
      <c r="PZ20" s="156"/>
      <c r="QA20" s="156"/>
      <c r="QB20" s="156"/>
      <c r="QC20" s="156"/>
      <c r="QD20" s="156"/>
      <c r="QE20" s="156"/>
      <c r="QF20" s="156"/>
      <c r="QG20" s="156"/>
      <c r="QH20" s="156"/>
      <c r="QI20" s="156"/>
      <c r="QJ20" s="156"/>
      <c r="QK20" s="156"/>
      <c r="QL20" s="156"/>
      <c r="QM20" s="156"/>
      <c r="QN20" s="156"/>
      <c r="QO20" s="156"/>
      <c r="QP20" s="156"/>
      <c r="QQ20" s="156"/>
      <c r="QR20" s="156"/>
      <c r="QS20" s="156"/>
      <c r="QT20" s="156"/>
      <c r="QU20" s="156"/>
      <c r="QV20" s="156"/>
      <c r="QW20" s="156"/>
      <c r="QX20" s="156"/>
      <c r="QY20" s="156"/>
      <c r="QZ20" s="156"/>
      <c r="RA20" s="156"/>
      <c r="RB20" s="156"/>
      <c r="RC20" s="156"/>
      <c r="RD20" s="156"/>
      <c r="RE20" s="156"/>
      <c r="RF20" s="156"/>
      <c r="RG20" s="156"/>
      <c r="RH20" s="156"/>
      <c r="RI20" s="156"/>
      <c r="RJ20" s="156"/>
      <c r="RK20" s="156"/>
      <c r="RL20" s="156"/>
      <c r="RM20" s="156"/>
      <c r="RN20" s="156"/>
      <c r="RO20" s="156"/>
      <c r="RP20" s="156"/>
      <c r="RQ20" s="156"/>
      <c r="RR20" s="156"/>
      <c r="RS20" s="156"/>
      <c r="RT20" s="156"/>
      <c r="RU20" s="156"/>
      <c r="RV20" s="156"/>
      <c r="RW20" s="156"/>
      <c r="RX20" s="156"/>
      <c r="RY20" s="156"/>
      <c r="RZ20" s="156"/>
      <c r="SA20" s="156"/>
      <c r="SB20" s="156"/>
      <c r="SC20" s="156"/>
      <c r="SD20" s="156"/>
      <c r="SE20" s="156"/>
      <c r="SF20" s="156"/>
      <c r="SG20" s="156"/>
      <c r="SH20" s="156"/>
      <c r="SI20" s="156"/>
      <c r="SJ20" s="156"/>
      <c r="SK20" s="156"/>
      <c r="SL20" s="156"/>
      <c r="SM20" s="156"/>
      <c r="SN20" s="156"/>
      <c r="SO20" s="156"/>
      <c r="SP20" s="156"/>
      <c r="SQ20" s="156"/>
      <c r="SR20" s="156"/>
      <c r="SS20" s="156"/>
      <c r="ST20" s="156"/>
      <c r="SU20" s="156"/>
      <c r="SV20" s="156"/>
      <c r="SW20" s="156"/>
      <c r="SX20" s="156"/>
      <c r="SY20" s="156"/>
      <c r="SZ20" s="156"/>
      <c r="TA20" s="156"/>
      <c r="TB20" s="156"/>
      <c r="TC20" s="156"/>
      <c r="TD20" s="156"/>
      <c r="TE20" s="156"/>
      <c r="TF20" s="156"/>
      <c r="TG20" s="156"/>
      <c r="TH20" s="156"/>
      <c r="TI20" s="156"/>
      <c r="TJ20" s="156"/>
      <c r="TK20" s="156"/>
      <c r="TL20" s="156"/>
      <c r="TM20" s="156"/>
      <c r="TN20" s="156"/>
      <c r="TO20" s="156"/>
      <c r="TP20" s="156"/>
      <c r="TQ20" s="156"/>
      <c r="TR20" s="156"/>
      <c r="TS20" s="156"/>
      <c r="TT20" s="156"/>
      <c r="TU20" s="156"/>
      <c r="TV20" s="156"/>
      <c r="TW20" s="156"/>
      <c r="TX20" s="156"/>
      <c r="TY20" s="156"/>
      <c r="TZ20" s="156"/>
      <c r="UA20" s="156"/>
      <c r="UB20" s="156"/>
      <c r="UC20" s="156"/>
      <c r="UD20" s="156"/>
      <c r="UE20" s="156"/>
      <c r="UF20" s="156"/>
      <c r="UG20" s="156"/>
      <c r="UH20" s="156"/>
      <c r="UI20" s="156"/>
      <c r="UJ20" s="156"/>
      <c r="UK20" s="156"/>
      <c r="UL20" s="156"/>
      <c r="UM20" s="156"/>
      <c r="UN20" s="156"/>
      <c r="UO20" s="156"/>
      <c r="UP20" s="156"/>
      <c r="UQ20" s="156"/>
      <c r="UR20" s="156"/>
      <c r="US20" s="156"/>
      <c r="UT20" s="156"/>
      <c r="UU20" s="156"/>
      <c r="UV20" s="156"/>
      <c r="UW20" s="156"/>
      <c r="UX20" s="156"/>
      <c r="UY20" s="156"/>
      <c r="UZ20" s="156"/>
      <c r="VA20" s="156"/>
      <c r="VB20" s="156"/>
      <c r="VC20" s="156"/>
      <c r="VD20" s="156"/>
      <c r="VE20" s="156"/>
      <c r="VF20" s="156"/>
      <c r="VG20" s="156"/>
      <c r="VH20" s="156"/>
      <c r="VI20" s="156"/>
      <c r="VJ20" s="156"/>
      <c r="VK20" s="156"/>
      <c r="VL20" s="156"/>
      <c r="VM20" s="156"/>
      <c r="VN20" s="156"/>
      <c r="VO20" s="156"/>
      <c r="VP20" s="156"/>
      <c r="VQ20" s="156"/>
      <c r="VR20" s="156"/>
      <c r="VS20" s="156"/>
      <c r="VT20" s="156"/>
      <c r="VU20" s="156"/>
      <c r="VV20" s="156"/>
      <c r="VW20" s="156"/>
      <c r="VX20" s="156"/>
      <c r="VY20" s="156"/>
      <c r="VZ20" s="156"/>
      <c r="WA20" s="156"/>
      <c r="WB20" s="156"/>
      <c r="WC20" s="156"/>
      <c r="WD20" s="156"/>
      <c r="WE20" s="156"/>
      <c r="WF20" s="156"/>
      <c r="WG20" s="156"/>
      <c r="WH20" s="156"/>
      <c r="WI20" s="156"/>
      <c r="WJ20" s="156"/>
      <c r="WK20" s="156"/>
      <c r="WL20" s="156"/>
      <c r="WM20" s="156"/>
      <c r="WN20" s="156"/>
      <c r="WO20" s="156"/>
      <c r="WP20" s="156"/>
      <c r="WQ20" s="156"/>
      <c r="WR20" s="156"/>
      <c r="WS20" s="156"/>
      <c r="WT20" s="156"/>
      <c r="WU20" s="156"/>
      <c r="WV20" s="156"/>
      <c r="WW20" s="156"/>
      <c r="WX20" s="156"/>
      <c r="WY20" s="156"/>
      <c r="WZ20" s="156"/>
      <c r="XA20" s="156"/>
      <c r="XB20" s="156"/>
      <c r="XC20" s="156"/>
      <c r="XD20" s="156"/>
      <c r="XE20" s="156"/>
      <c r="XF20" s="156"/>
      <c r="XG20" s="156"/>
      <c r="XH20" s="156"/>
      <c r="XI20" s="156"/>
      <c r="XJ20" s="156"/>
      <c r="XK20" s="156"/>
      <c r="XL20" s="156"/>
      <c r="XM20" s="156"/>
      <c r="XN20" s="156"/>
      <c r="XO20" s="156"/>
      <c r="XP20" s="156"/>
      <c r="XQ20" s="156"/>
      <c r="XR20" s="156"/>
      <c r="XS20" s="156"/>
      <c r="XT20" s="156"/>
      <c r="XU20" s="156"/>
      <c r="XV20" s="156"/>
      <c r="XW20" s="156"/>
      <c r="XX20" s="156"/>
      <c r="XY20" s="156"/>
      <c r="XZ20" s="156"/>
      <c r="YA20" s="156"/>
      <c r="YB20" s="156"/>
      <c r="YC20" s="156"/>
      <c r="YD20" s="156"/>
      <c r="YE20" s="156"/>
      <c r="YF20" s="156"/>
      <c r="YG20" s="156"/>
      <c r="YH20" s="156"/>
      <c r="YI20" s="156"/>
      <c r="YJ20" s="156"/>
      <c r="YK20" s="156"/>
      <c r="YL20" s="156"/>
      <c r="YM20" s="156"/>
      <c r="YN20" s="156"/>
      <c r="YO20" s="156"/>
      <c r="YP20" s="156"/>
      <c r="YQ20" s="156"/>
      <c r="YR20" s="156"/>
      <c r="YS20" s="156"/>
      <c r="YT20" s="156"/>
      <c r="YU20" s="156"/>
      <c r="YV20" s="156"/>
      <c r="YW20" s="156"/>
      <c r="YX20" s="156"/>
      <c r="YY20" s="156"/>
      <c r="YZ20" s="156"/>
      <c r="ZA20" s="156"/>
      <c r="ZB20" s="156"/>
      <c r="ZC20" s="156"/>
      <c r="ZD20" s="156"/>
      <c r="ZE20" s="156"/>
      <c r="ZF20" s="156"/>
      <c r="ZG20" s="156"/>
      <c r="ZH20" s="156"/>
      <c r="ZI20" s="156"/>
      <c r="ZJ20" s="156"/>
      <c r="ZK20" s="156"/>
      <c r="ZL20" s="156"/>
      <c r="ZM20" s="156"/>
      <c r="ZN20" s="156"/>
      <c r="ZO20" s="156"/>
      <c r="ZP20" s="156"/>
      <c r="ZQ20" s="156"/>
      <c r="ZR20" s="156"/>
      <c r="ZS20" s="156"/>
      <c r="ZT20" s="156"/>
      <c r="ZU20" s="156"/>
      <c r="ZV20" s="156"/>
      <c r="ZW20" s="156"/>
      <c r="ZX20" s="156"/>
      <c r="ZY20" s="156"/>
      <c r="ZZ20" s="156"/>
      <c r="AAA20" s="156"/>
      <c r="AAB20" s="156"/>
      <c r="AAC20" s="156"/>
      <c r="AAD20" s="156"/>
      <c r="AAE20" s="156"/>
      <c r="AAF20" s="156"/>
      <c r="AAG20" s="156"/>
      <c r="AAH20" s="156"/>
      <c r="AAI20" s="156"/>
      <c r="AAJ20" s="156"/>
      <c r="AAK20" s="156"/>
      <c r="AAL20" s="156"/>
      <c r="AAM20" s="156"/>
      <c r="AAN20" s="156"/>
      <c r="AAO20" s="156"/>
      <c r="AAP20" s="156"/>
      <c r="AAQ20" s="156"/>
      <c r="AAR20" s="156"/>
      <c r="AAS20" s="156"/>
      <c r="AAT20" s="156"/>
      <c r="AAU20" s="156"/>
      <c r="AAV20" s="156"/>
      <c r="AAW20" s="156"/>
      <c r="AAX20" s="156"/>
      <c r="AAY20" s="156"/>
      <c r="AAZ20" s="156"/>
      <c r="ABA20" s="156"/>
      <c r="ABB20" s="156"/>
      <c r="ABC20" s="156"/>
      <c r="ABD20" s="156"/>
      <c r="ABE20" s="156"/>
      <c r="ABF20" s="156"/>
      <c r="ABG20" s="156"/>
      <c r="ABH20" s="156"/>
      <c r="ABI20" s="156"/>
      <c r="ABJ20" s="156"/>
      <c r="ABK20" s="156"/>
      <c r="ABL20" s="156"/>
      <c r="ABM20" s="156"/>
      <c r="ABN20" s="156"/>
      <c r="ABO20" s="156"/>
      <c r="ABP20" s="156"/>
      <c r="ABQ20" s="156"/>
      <c r="ABR20" s="156"/>
      <c r="ABS20" s="156"/>
      <c r="ABT20" s="156"/>
      <c r="ABU20" s="156"/>
      <c r="ABV20" s="156"/>
      <c r="ABW20" s="156"/>
      <c r="ABX20" s="156"/>
      <c r="ABY20" s="156"/>
      <c r="ABZ20" s="156"/>
      <c r="ACA20" s="156"/>
      <c r="ACB20" s="156"/>
      <c r="ACC20" s="156"/>
      <c r="ACD20" s="156"/>
      <c r="ACE20" s="156"/>
      <c r="ACF20" s="156"/>
      <c r="ACG20" s="156"/>
      <c r="ACH20" s="156"/>
      <c r="ACI20" s="156"/>
      <c r="ACJ20" s="156"/>
      <c r="ACK20" s="156"/>
      <c r="ACL20" s="156"/>
      <c r="ACM20" s="156"/>
      <c r="ACN20" s="156"/>
      <c r="ACO20" s="156"/>
      <c r="ACP20" s="156"/>
      <c r="ACQ20" s="156"/>
      <c r="ACR20" s="156"/>
      <c r="ACS20" s="156"/>
      <c r="ACT20" s="156"/>
      <c r="ACU20" s="156"/>
      <c r="ACV20" s="156"/>
      <c r="ACW20" s="156"/>
      <c r="ACX20" s="156"/>
      <c r="ACY20" s="156"/>
      <c r="ACZ20" s="156"/>
      <c r="ADA20" s="156"/>
      <c r="ADB20" s="156"/>
      <c r="ADC20" s="156"/>
      <c r="ADD20" s="156"/>
      <c r="ADE20" s="156"/>
      <c r="ADF20" s="156"/>
      <c r="ADG20" s="156"/>
      <c r="ADH20" s="156"/>
      <c r="ADI20" s="156"/>
      <c r="ADJ20" s="156"/>
      <c r="ADK20" s="156"/>
      <c r="ADL20" s="156"/>
      <c r="ADM20" s="156"/>
      <c r="ADN20" s="156"/>
      <c r="ADO20" s="156"/>
      <c r="ADP20" s="156"/>
      <c r="ADQ20" s="156"/>
      <c r="ADR20" s="156"/>
      <c r="ADS20" s="156"/>
      <c r="ADT20" s="156"/>
      <c r="ADU20" s="156"/>
      <c r="ADV20" s="156"/>
      <c r="ADW20" s="156"/>
      <c r="ADX20" s="156"/>
      <c r="ADY20" s="156"/>
      <c r="ADZ20" s="156"/>
      <c r="AEA20" s="156"/>
      <c r="AEB20" s="156"/>
      <c r="AEC20" s="156"/>
      <c r="AED20" s="156"/>
      <c r="AEE20" s="156"/>
      <c r="AEF20" s="156"/>
      <c r="AEG20" s="156"/>
      <c r="AEH20" s="156"/>
      <c r="AEI20" s="156"/>
      <c r="AEJ20" s="156"/>
      <c r="AEK20" s="156"/>
      <c r="AEL20" s="156"/>
      <c r="AEM20" s="156"/>
      <c r="AEN20" s="156"/>
      <c r="AEO20" s="156"/>
      <c r="AEP20" s="156"/>
      <c r="AEQ20" s="156"/>
      <c r="AER20" s="156"/>
      <c r="AES20" s="156"/>
      <c r="AET20" s="156"/>
      <c r="AEU20" s="156"/>
      <c r="AEV20" s="156"/>
      <c r="AEW20" s="156"/>
      <c r="AEX20" s="156"/>
      <c r="AEY20" s="156"/>
      <c r="AEZ20" s="156"/>
      <c r="AFA20" s="156"/>
      <c r="AFB20" s="156"/>
      <c r="AFC20" s="156"/>
      <c r="AFD20" s="156"/>
      <c r="AFE20" s="156"/>
      <c r="AFF20" s="156"/>
      <c r="AFG20" s="156"/>
      <c r="AFH20" s="156"/>
      <c r="AFI20" s="156"/>
      <c r="AFJ20" s="156"/>
      <c r="AFK20" s="156"/>
      <c r="AFL20" s="156"/>
      <c r="AFM20" s="156"/>
      <c r="AFN20" s="156"/>
      <c r="AFO20" s="156"/>
      <c r="AFP20" s="156"/>
      <c r="AFQ20" s="156"/>
      <c r="AFR20" s="156"/>
      <c r="AFS20" s="156"/>
      <c r="AFT20" s="156"/>
      <c r="AFU20" s="156"/>
      <c r="AFV20" s="156"/>
      <c r="AFW20" s="156"/>
      <c r="AFX20" s="156"/>
      <c r="AFY20" s="156"/>
      <c r="AFZ20" s="156"/>
      <c r="AGA20" s="156"/>
      <c r="AGB20" s="156"/>
      <c r="AGC20" s="156"/>
      <c r="AGD20" s="156"/>
      <c r="AGE20" s="156"/>
      <c r="AGF20" s="156"/>
      <c r="AGG20" s="156"/>
      <c r="AGH20" s="156"/>
      <c r="AGI20" s="156"/>
      <c r="AGJ20" s="156"/>
      <c r="AGK20" s="156"/>
      <c r="AGL20" s="156"/>
      <c r="AGM20" s="156"/>
      <c r="AGN20" s="156"/>
      <c r="AGO20" s="156"/>
      <c r="AGP20" s="156"/>
      <c r="AGQ20" s="156"/>
      <c r="AGR20" s="156"/>
      <c r="AGS20" s="156"/>
      <c r="AGT20" s="156"/>
      <c r="AGU20" s="156"/>
      <c r="AGV20" s="156"/>
      <c r="AGW20" s="156"/>
      <c r="AGX20" s="156"/>
      <c r="AGY20" s="156"/>
      <c r="AGZ20" s="156"/>
      <c r="AHA20" s="156"/>
      <c r="AHB20" s="156"/>
      <c r="AHC20" s="156"/>
      <c r="AHD20" s="156"/>
      <c r="AHE20" s="156"/>
      <c r="AHF20" s="156"/>
      <c r="AHG20" s="156"/>
      <c r="AHH20" s="156"/>
      <c r="AHI20" s="156"/>
      <c r="AHJ20" s="156"/>
      <c r="AHK20" s="156"/>
      <c r="AHL20" s="156"/>
      <c r="AHM20" s="156"/>
      <c r="AHN20" s="156"/>
      <c r="AHO20" s="156"/>
      <c r="AHP20" s="156"/>
      <c r="AHQ20" s="156"/>
      <c r="AHR20" s="156"/>
      <c r="AHS20" s="156"/>
      <c r="AHT20" s="156"/>
      <c r="AHU20" s="156"/>
      <c r="AHV20" s="156"/>
      <c r="AHW20" s="156"/>
      <c r="AHX20" s="156"/>
      <c r="AHY20" s="156"/>
      <c r="AHZ20" s="156"/>
      <c r="AIA20" s="156"/>
      <c r="AIB20" s="156"/>
      <c r="AIC20" s="156"/>
      <c r="AID20" s="156"/>
      <c r="AIE20" s="156"/>
      <c r="AIF20" s="156"/>
      <c r="AIG20" s="156"/>
      <c r="AIH20" s="156"/>
      <c r="AII20" s="156"/>
      <c r="AIJ20" s="156"/>
      <c r="AIK20" s="156"/>
      <c r="AIL20" s="156"/>
      <c r="AIM20" s="156"/>
      <c r="AIN20" s="156"/>
      <c r="AIO20" s="156"/>
      <c r="AIP20" s="156"/>
      <c r="AIQ20" s="156"/>
      <c r="AIR20" s="156"/>
      <c r="AIS20" s="156"/>
      <c r="AIT20" s="156"/>
      <c r="AIU20" s="156"/>
      <c r="AIV20" s="156"/>
      <c r="AIW20" s="156"/>
      <c r="AIX20" s="156"/>
      <c r="AIY20" s="156"/>
      <c r="AIZ20" s="156"/>
      <c r="AJA20" s="156"/>
      <c r="AJB20" s="156"/>
      <c r="AJC20" s="156"/>
      <c r="AJD20" s="156"/>
      <c r="AJE20" s="156"/>
      <c r="AJF20" s="156"/>
      <c r="AJG20" s="156"/>
      <c r="AJH20" s="156"/>
      <c r="AJI20" s="156"/>
      <c r="AJJ20" s="156"/>
      <c r="AJK20" s="156"/>
      <c r="AJL20" s="156"/>
      <c r="AJM20" s="156"/>
      <c r="AJN20" s="156"/>
      <c r="AJO20" s="156"/>
      <c r="AJP20" s="156"/>
      <c r="AJQ20" s="156"/>
      <c r="AJR20" s="156"/>
      <c r="AJS20" s="156"/>
      <c r="AJT20" s="156"/>
      <c r="AJU20" s="156"/>
      <c r="AJV20" s="156"/>
      <c r="AJW20" s="156"/>
      <c r="AJX20" s="156"/>
      <c r="AJY20" s="156"/>
      <c r="AJZ20" s="156"/>
      <c r="AKA20" s="156"/>
      <c r="AKB20" s="156"/>
      <c r="AKC20" s="156"/>
      <c r="AKD20" s="156"/>
      <c r="AKE20" s="156"/>
      <c r="AKF20" s="156"/>
      <c r="AKG20" s="156"/>
      <c r="AKH20" s="156"/>
      <c r="AKI20" s="156"/>
      <c r="AKJ20" s="156"/>
      <c r="AKK20" s="156"/>
      <c r="AKL20" s="156"/>
      <c r="AKM20" s="156"/>
      <c r="AKN20" s="156"/>
      <c r="AKO20" s="156"/>
      <c r="AKP20" s="156"/>
      <c r="AKQ20" s="156"/>
      <c r="AKR20" s="156"/>
      <c r="AKS20" s="156"/>
      <c r="AKT20" s="156"/>
      <c r="AKU20" s="156"/>
      <c r="AKV20" s="156"/>
      <c r="AKW20" s="156"/>
      <c r="AKX20" s="156"/>
      <c r="AKY20" s="156"/>
      <c r="AKZ20" s="156"/>
      <c r="ALA20" s="156"/>
      <c r="ALB20" s="156"/>
      <c r="ALC20" s="156"/>
      <c r="ALD20" s="156"/>
      <c r="ALE20" s="156"/>
      <c r="ALF20" s="156"/>
      <c r="ALG20" s="156"/>
      <c r="ALH20" s="156"/>
      <c r="ALI20" s="156"/>
      <c r="ALJ20" s="156"/>
      <c r="ALK20" s="156"/>
      <c r="ALL20" s="156"/>
      <c r="ALM20" s="156"/>
      <c r="ALN20" s="156"/>
      <c r="ALO20" s="156"/>
      <c r="ALP20" s="156"/>
      <c r="ALQ20" s="156"/>
      <c r="ALR20" s="156"/>
      <c r="ALS20" s="156"/>
      <c r="ALT20" s="156"/>
      <c r="ALU20" s="156"/>
      <c r="ALV20" s="156"/>
      <c r="ALW20" s="156"/>
      <c r="ALX20" s="156"/>
      <c r="ALY20" s="156"/>
      <c r="ALZ20" s="156"/>
      <c r="AMA20" s="156"/>
      <c r="AMB20" s="156"/>
      <c r="AMC20" s="156"/>
      <c r="AMD20" s="156"/>
      <c r="AME20" s="156"/>
      <c r="AMF20" s="156"/>
      <c r="AMG20" s="156"/>
      <c r="AMH20" s="156"/>
      <c r="AMI20" s="156"/>
      <c r="AMJ20" s="156"/>
      <c r="AMK20" s="156"/>
      <c r="AML20" s="156"/>
      <c r="AMM20" s="156"/>
      <c r="AMN20" s="156"/>
      <c r="AMO20" s="156"/>
      <c r="AMP20" s="156"/>
      <c r="AMQ20" s="156"/>
      <c r="AMR20" s="156"/>
      <c r="AMS20" s="156"/>
      <c r="AMT20" s="156"/>
      <c r="AMU20" s="156"/>
      <c r="AMV20" s="156"/>
      <c r="AMW20" s="156"/>
      <c r="AMX20" s="156"/>
      <c r="AMY20" s="156"/>
      <c r="AMZ20" s="156"/>
      <c r="ANA20" s="156"/>
      <c r="ANB20" s="156"/>
      <c r="ANC20" s="156"/>
      <c r="AND20" s="156"/>
      <c r="ANE20" s="156"/>
      <c r="ANF20" s="156"/>
      <c r="ANG20" s="156"/>
      <c r="ANH20" s="156"/>
      <c r="ANI20" s="156"/>
      <c r="ANJ20" s="156"/>
      <c r="ANK20" s="156"/>
      <c r="ANL20" s="156"/>
      <c r="ANM20" s="156"/>
      <c r="ANN20" s="156"/>
      <c r="ANO20" s="156"/>
      <c r="ANP20" s="156"/>
      <c r="ANQ20" s="156"/>
      <c r="ANR20" s="156"/>
      <c r="ANS20" s="156"/>
      <c r="ANT20" s="156"/>
      <c r="ANU20" s="156"/>
      <c r="ANV20" s="156"/>
      <c r="ANW20" s="156"/>
      <c r="ANX20" s="156"/>
      <c r="ANY20" s="156"/>
      <c r="ANZ20" s="156"/>
      <c r="AOA20" s="156"/>
      <c r="AOB20" s="156"/>
      <c r="AOC20" s="156"/>
      <c r="AOD20" s="156"/>
      <c r="AOE20" s="156"/>
      <c r="AOF20" s="156"/>
      <c r="AOG20" s="156"/>
      <c r="AOH20" s="156"/>
      <c r="AOI20" s="156"/>
      <c r="AOJ20" s="156"/>
      <c r="AOK20" s="156"/>
      <c r="AOL20" s="156"/>
      <c r="AOM20" s="156"/>
      <c r="AON20" s="156"/>
      <c r="AOO20" s="156"/>
      <c r="AOP20" s="156"/>
      <c r="AOQ20" s="156"/>
      <c r="AOR20" s="156"/>
      <c r="AOS20" s="156"/>
      <c r="AOT20" s="156"/>
      <c r="AOU20" s="156"/>
      <c r="AOV20" s="156"/>
      <c r="AOW20" s="156"/>
      <c r="AOX20" s="156"/>
      <c r="AOY20" s="156"/>
      <c r="AOZ20" s="156"/>
      <c r="APA20" s="156"/>
      <c r="APB20" s="156"/>
      <c r="APC20" s="156"/>
      <c r="APD20" s="156"/>
      <c r="APE20" s="156"/>
      <c r="APF20" s="156"/>
      <c r="APG20" s="156"/>
      <c r="APH20" s="156"/>
      <c r="API20" s="156"/>
      <c r="APJ20" s="156"/>
      <c r="APK20" s="156"/>
      <c r="APL20" s="156"/>
      <c r="APM20" s="156"/>
      <c r="APN20" s="156"/>
      <c r="APO20" s="156"/>
      <c r="APP20" s="156"/>
      <c r="APQ20" s="156"/>
      <c r="APR20" s="156"/>
      <c r="APS20" s="156"/>
      <c r="APT20" s="156"/>
      <c r="APU20" s="156"/>
      <c r="APV20" s="156"/>
      <c r="APW20" s="156"/>
      <c r="APX20" s="156"/>
      <c r="APY20" s="156"/>
      <c r="APZ20" s="156"/>
      <c r="AQA20" s="156"/>
      <c r="AQB20" s="156"/>
      <c r="AQC20" s="156"/>
      <c r="AQD20" s="156"/>
      <c r="AQE20" s="156"/>
      <c r="AQF20" s="156"/>
      <c r="AQG20" s="156"/>
      <c r="AQH20" s="156"/>
      <c r="AQI20" s="156"/>
      <c r="AQJ20" s="156"/>
      <c r="AQK20" s="156"/>
      <c r="AQL20" s="156"/>
      <c r="AQM20" s="156"/>
      <c r="AQN20" s="156"/>
      <c r="AQO20" s="156"/>
      <c r="AQP20" s="156"/>
      <c r="AQQ20" s="156"/>
      <c r="AQR20" s="156"/>
      <c r="AQS20" s="156"/>
      <c r="AQT20" s="156"/>
      <c r="AQU20" s="156"/>
      <c r="AQV20" s="156"/>
      <c r="AQW20" s="156"/>
      <c r="AQX20" s="156"/>
      <c r="AQY20" s="156"/>
      <c r="AQZ20" s="156"/>
      <c r="ARA20" s="156"/>
      <c r="ARB20" s="156"/>
      <c r="ARC20" s="156"/>
      <c r="ARD20" s="156"/>
      <c r="ARE20" s="156"/>
      <c r="ARF20" s="156"/>
      <c r="ARG20" s="156"/>
      <c r="ARH20" s="156"/>
      <c r="ARI20" s="156"/>
      <c r="ARJ20" s="156"/>
      <c r="ARK20" s="156"/>
      <c r="ARL20" s="156"/>
      <c r="ARM20" s="156"/>
      <c r="ARN20" s="156"/>
      <c r="ARO20" s="156"/>
      <c r="ARP20" s="156"/>
      <c r="ARQ20" s="156"/>
      <c r="ARR20" s="156"/>
      <c r="ARS20" s="156"/>
      <c r="ART20" s="156"/>
      <c r="ARU20" s="156"/>
      <c r="ARV20" s="156"/>
      <c r="ARW20" s="156"/>
      <c r="ARX20" s="156"/>
      <c r="ARY20" s="156"/>
      <c r="ARZ20" s="156"/>
      <c r="ASA20" s="156"/>
      <c r="ASB20" s="156"/>
      <c r="ASC20" s="156"/>
      <c r="ASD20" s="156"/>
      <c r="ASE20" s="156"/>
      <c r="ASF20" s="156"/>
      <c r="ASG20" s="156"/>
      <c r="ASH20" s="156"/>
      <c r="ASI20" s="156"/>
      <c r="ASJ20" s="156"/>
      <c r="ASK20" s="156"/>
      <c r="ASL20" s="156"/>
      <c r="ASM20" s="156"/>
      <c r="ASN20" s="156"/>
      <c r="ASO20" s="156"/>
      <c r="ASP20" s="156"/>
      <c r="ASQ20" s="156"/>
      <c r="ASR20" s="156"/>
      <c r="ASS20" s="156"/>
      <c r="AST20" s="156"/>
      <c r="ASU20" s="156"/>
      <c r="ASV20" s="156"/>
      <c r="ASW20" s="156"/>
      <c r="ASX20" s="156"/>
      <c r="ASY20" s="156"/>
      <c r="ASZ20" s="156"/>
      <c r="ATA20" s="156"/>
      <c r="ATB20" s="156"/>
      <c r="ATC20" s="156"/>
      <c r="ATD20" s="156"/>
      <c r="ATE20" s="156"/>
      <c r="ATF20" s="156"/>
      <c r="ATG20" s="156"/>
      <c r="ATH20" s="156"/>
      <c r="ATI20" s="156"/>
      <c r="ATJ20" s="156"/>
      <c r="ATK20" s="156"/>
      <c r="ATL20" s="156"/>
      <c r="ATM20" s="156"/>
      <c r="ATN20" s="156"/>
      <c r="ATO20" s="156"/>
      <c r="ATP20" s="156"/>
      <c r="ATQ20" s="156"/>
      <c r="ATR20" s="156"/>
      <c r="ATS20" s="156"/>
      <c r="ATT20" s="156"/>
      <c r="ATU20" s="156"/>
      <c r="ATV20" s="156"/>
      <c r="ATW20" s="156"/>
      <c r="ATX20" s="156"/>
      <c r="ATY20" s="156"/>
      <c r="ATZ20" s="156"/>
      <c r="AUA20" s="156"/>
      <c r="AUB20" s="156"/>
      <c r="AUC20" s="156"/>
      <c r="AUD20" s="156"/>
      <c r="AUE20" s="156"/>
      <c r="AUF20" s="156"/>
      <c r="AUG20" s="156"/>
      <c r="AUH20" s="156"/>
      <c r="AUI20" s="156"/>
      <c r="AUJ20" s="156"/>
      <c r="AUK20" s="156"/>
      <c r="AUL20" s="156"/>
      <c r="AUM20" s="156"/>
      <c r="AUN20" s="156"/>
      <c r="AUO20" s="156"/>
      <c r="AUP20" s="156"/>
      <c r="AUQ20" s="156"/>
      <c r="AUR20" s="156"/>
      <c r="AUS20" s="156"/>
      <c r="AUT20" s="156"/>
      <c r="AUU20" s="156"/>
      <c r="AUV20" s="156"/>
      <c r="AUW20" s="156"/>
      <c r="AUX20" s="156"/>
      <c r="AUY20" s="156"/>
      <c r="AUZ20" s="156"/>
      <c r="AVA20" s="156"/>
      <c r="AVB20" s="156"/>
      <c r="AVC20" s="156"/>
      <c r="AVD20" s="156"/>
      <c r="AVE20" s="156"/>
      <c r="AVF20" s="156"/>
      <c r="AVG20" s="156"/>
      <c r="AVH20" s="156"/>
      <c r="AVI20" s="156"/>
      <c r="AVJ20" s="156"/>
      <c r="AVK20" s="156"/>
      <c r="AVL20" s="156"/>
      <c r="AVM20" s="156"/>
      <c r="AVN20" s="156"/>
      <c r="AVO20" s="156"/>
      <c r="AVP20" s="156"/>
      <c r="AVQ20" s="156"/>
      <c r="AVR20" s="156"/>
      <c r="AVS20" s="156"/>
      <c r="AVT20" s="156"/>
      <c r="AVU20" s="156"/>
      <c r="AVV20" s="156"/>
      <c r="AVW20" s="156"/>
      <c r="AVX20" s="156"/>
      <c r="AVY20" s="156"/>
      <c r="AVZ20" s="156"/>
      <c r="AWA20" s="156"/>
      <c r="AWB20" s="156"/>
      <c r="AWC20" s="156"/>
      <c r="AWD20" s="156"/>
      <c r="AWE20" s="156"/>
      <c r="AWF20" s="156"/>
      <c r="AWG20" s="156"/>
      <c r="AWH20" s="156"/>
      <c r="AWI20" s="156"/>
      <c r="AWJ20" s="156"/>
      <c r="AWK20" s="156"/>
      <c r="AWL20" s="156"/>
      <c r="AWM20" s="156"/>
      <c r="AWN20" s="156"/>
      <c r="AWO20" s="156"/>
      <c r="AWP20" s="156"/>
      <c r="AWQ20" s="156"/>
      <c r="AWR20" s="156"/>
      <c r="AWS20" s="156"/>
      <c r="AWT20" s="156"/>
      <c r="AWU20" s="156"/>
      <c r="AWV20" s="156"/>
      <c r="AWW20" s="156"/>
      <c r="AWX20" s="156"/>
      <c r="AWY20" s="156"/>
      <c r="AWZ20" s="156"/>
      <c r="AXA20" s="156"/>
      <c r="AXB20" s="156"/>
      <c r="AXC20" s="156"/>
      <c r="AXD20" s="156"/>
      <c r="AXE20" s="156"/>
      <c r="AXF20" s="156"/>
      <c r="AXG20" s="156"/>
      <c r="AXH20" s="156"/>
      <c r="AXI20" s="156"/>
      <c r="AXJ20" s="156"/>
      <c r="AXK20" s="156"/>
      <c r="AXL20" s="156"/>
      <c r="AXM20" s="156"/>
      <c r="AXN20" s="156"/>
      <c r="AXO20" s="156"/>
      <c r="AXP20" s="156"/>
      <c r="AXQ20" s="156"/>
      <c r="AXR20" s="156"/>
      <c r="AXS20" s="156"/>
      <c r="AXT20" s="156"/>
      <c r="AXU20" s="156"/>
      <c r="AXV20" s="156"/>
      <c r="AXW20" s="156"/>
      <c r="AXX20" s="156"/>
      <c r="AXY20" s="156"/>
      <c r="AXZ20" s="156"/>
      <c r="AYA20" s="156"/>
      <c r="AYB20" s="156"/>
      <c r="AYC20" s="156"/>
      <c r="AYD20" s="156"/>
      <c r="AYE20" s="156"/>
      <c r="AYF20" s="156"/>
      <c r="AYG20" s="156"/>
      <c r="AYH20" s="156"/>
      <c r="AYI20" s="156"/>
      <c r="AYJ20" s="156"/>
      <c r="AYK20" s="156"/>
      <c r="AYL20" s="156"/>
      <c r="AYM20" s="156"/>
      <c r="AYN20" s="156"/>
      <c r="AYO20" s="156"/>
      <c r="AYP20" s="156"/>
      <c r="AYQ20" s="156"/>
      <c r="AYR20" s="156"/>
      <c r="AYS20" s="156"/>
      <c r="AYT20" s="156"/>
      <c r="AYU20" s="156"/>
      <c r="AYV20" s="156"/>
      <c r="AYW20" s="156"/>
      <c r="AYX20" s="156"/>
      <c r="AYY20" s="156"/>
      <c r="AYZ20" s="156"/>
      <c r="AZA20" s="156"/>
      <c r="AZB20" s="156"/>
      <c r="AZC20" s="156"/>
      <c r="AZD20" s="156"/>
      <c r="AZE20" s="156"/>
      <c r="AZF20" s="156"/>
      <c r="AZG20" s="156"/>
      <c r="AZH20" s="156"/>
      <c r="AZI20" s="156"/>
      <c r="AZJ20" s="156"/>
      <c r="AZK20" s="156"/>
      <c r="AZL20" s="156"/>
      <c r="AZM20" s="156"/>
      <c r="AZN20" s="156"/>
      <c r="AZO20" s="156"/>
      <c r="AZP20" s="156"/>
      <c r="AZQ20" s="156"/>
      <c r="AZR20" s="156"/>
      <c r="AZS20" s="156"/>
      <c r="AZT20" s="156"/>
      <c r="AZU20" s="156"/>
      <c r="AZV20" s="156"/>
      <c r="AZW20" s="156"/>
      <c r="AZX20" s="156"/>
      <c r="AZY20" s="156"/>
      <c r="AZZ20" s="156"/>
      <c r="BAA20" s="156"/>
      <c r="BAB20" s="156"/>
      <c r="BAC20" s="156"/>
      <c r="BAD20" s="156"/>
      <c r="BAE20" s="156"/>
      <c r="BAF20" s="156"/>
      <c r="BAG20" s="156"/>
      <c r="BAH20" s="156"/>
      <c r="BAI20" s="156"/>
      <c r="BAJ20" s="156"/>
      <c r="BAK20" s="156"/>
      <c r="BAL20" s="156"/>
      <c r="BAM20" s="156"/>
      <c r="BAN20" s="156"/>
      <c r="BAO20" s="156"/>
      <c r="BAP20" s="156"/>
      <c r="BAQ20" s="156"/>
      <c r="BAR20" s="156"/>
      <c r="BAS20" s="156"/>
      <c r="BAT20" s="156"/>
      <c r="BAU20" s="156"/>
      <c r="BAV20" s="156"/>
      <c r="BAW20" s="156"/>
      <c r="BAX20" s="156"/>
      <c r="BAY20" s="156"/>
      <c r="BAZ20" s="156"/>
      <c r="BBA20" s="156"/>
      <c r="BBB20" s="156"/>
      <c r="BBC20" s="156"/>
      <c r="BBD20" s="156"/>
      <c r="BBE20" s="156"/>
      <c r="BBF20" s="156"/>
      <c r="BBG20" s="156"/>
      <c r="BBH20" s="156"/>
      <c r="BBI20" s="156"/>
      <c r="BBJ20" s="156"/>
      <c r="BBK20" s="156"/>
      <c r="BBL20" s="156"/>
      <c r="BBM20" s="156"/>
      <c r="BBN20" s="156"/>
      <c r="BBO20" s="156"/>
      <c r="BBP20" s="156"/>
      <c r="BBQ20" s="156"/>
      <c r="BBR20" s="156"/>
      <c r="BBS20" s="156"/>
      <c r="BBT20" s="156"/>
      <c r="BBU20" s="156"/>
      <c r="BBV20" s="156"/>
      <c r="BBW20" s="156"/>
      <c r="BBX20" s="156"/>
      <c r="BBY20" s="156"/>
      <c r="BBZ20" s="156"/>
      <c r="BCA20" s="156"/>
      <c r="BCB20" s="156"/>
      <c r="BCC20" s="156"/>
      <c r="BCD20" s="156"/>
      <c r="BCE20" s="156"/>
      <c r="BCF20" s="156"/>
      <c r="BCG20" s="156"/>
      <c r="BCH20" s="156"/>
      <c r="BCI20" s="156"/>
      <c r="BCJ20" s="156"/>
      <c r="BCK20" s="156"/>
      <c r="BCL20" s="156"/>
      <c r="BCM20" s="156"/>
      <c r="BCN20" s="156"/>
      <c r="BCO20" s="156"/>
      <c r="BCP20" s="156"/>
      <c r="BCQ20" s="156"/>
      <c r="BCR20" s="156"/>
      <c r="BCS20" s="156"/>
      <c r="BCT20" s="156"/>
      <c r="BCU20" s="156"/>
      <c r="BCV20" s="156"/>
      <c r="BCW20" s="156"/>
      <c r="BCX20" s="156"/>
      <c r="BCY20" s="156"/>
      <c r="BCZ20" s="156"/>
      <c r="BDA20" s="156"/>
      <c r="BDB20" s="156"/>
      <c r="BDC20" s="156"/>
      <c r="BDD20" s="156"/>
      <c r="BDE20" s="156"/>
      <c r="BDF20" s="156"/>
      <c r="BDG20" s="156"/>
      <c r="BDH20" s="156"/>
      <c r="BDI20" s="156"/>
      <c r="BDJ20" s="156"/>
      <c r="BDK20" s="156"/>
      <c r="BDL20" s="156"/>
      <c r="BDM20" s="156"/>
      <c r="BDN20" s="156"/>
      <c r="BDO20" s="156"/>
      <c r="BDP20" s="156"/>
      <c r="BDQ20" s="156"/>
      <c r="BDR20" s="156"/>
      <c r="BDS20" s="156"/>
      <c r="BDT20" s="156"/>
      <c r="BDU20" s="156"/>
      <c r="BDV20" s="156"/>
      <c r="BDW20" s="156"/>
      <c r="BDX20" s="156"/>
      <c r="BDY20" s="156"/>
      <c r="BDZ20" s="156"/>
      <c r="BEA20" s="156"/>
      <c r="BEB20" s="156"/>
      <c r="BEC20" s="156"/>
      <c r="BED20" s="156"/>
      <c r="BEE20" s="156"/>
      <c r="BEF20" s="156"/>
      <c r="BEG20" s="156"/>
      <c r="BEH20" s="156"/>
      <c r="BEI20" s="156"/>
      <c r="BEJ20" s="156"/>
      <c r="BEK20" s="156"/>
      <c r="BEL20" s="156"/>
      <c r="BEM20" s="156"/>
      <c r="BEN20" s="156"/>
      <c r="BEO20" s="156"/>
      <c r="BEP20" s="156"/>
      <c r="BEQ20" s="156"/>
      <c r="BER20" s="156"/>
      <c r="BES20" s="156"/>
      <c r="BET20" s="156"/>
      <c r="BEU20" s="156"/>
      <c r="BEV20" s="156"/>
      <c r="BEW20" s="156"/>
      <c r="BEX20" s="156"/>
      <c r="BEY20" s="156"/>
      <c r="BEZ20" s="156"/>
      <c r="BFA20" s="156"/>
      <c r="BFB20" s="156"/>
      <c r="BFC20" s="156"/>
      <c r="BFD20" s="156"/>
      <c r="BFE20" s="156"/>
      <c r="BFF20" s="156"/>
      <c r="BFG20" s="156"/>
      <c r="BFH20" s="156"/>
      <c r="BFI20" s="156"/>
      <c r="BFJ20" s="156"/>
      <c r="BFK20" s="156"/>
      <c r="BFL20" s="156"/>
      <c r="BFM20" s="156"/>
      <c r="BFN20" s="156"/>
      <c r="BFO20" s="156"/>
      <c r="BFP20" s="156"/>
      <c r="BFQ20" s="156"/>
      <c r="BFR20" s="156"/>
      <c r="BFS20" s="156"/>
      <c r="BFT20" s="156"/>
      <c r="BFU20" s="156"/>
      <c r="BFV20" s="156"/>
      <c r="BFW20" s="156"/>
      <c r="BFX20" s="156"/>
      <c r="BFY20" s="156"/>
      <c r="BFZ20" s="156"/>
      <c r="BGA20" s="156"/>
      <c r="BGB20" s="156"/>
      <c r="BGC20" s="156"/>
      <c r="BGD20" s="156"/>
      <c r="BGE20" s="156"/>
      <c r="BGF20" s="156"/>
      <c r="BGG20" s="156"/>
      <c r="BGH20" s="156"/>
      <c r="BGI20" s="156"/>
      <c r="BGJ20" s="156"/>
      <c r="BGK20" s="156"/>
      <c r="BGL20" s="156"/>
      <c r="BGM20" s="156"/>
      <c r="BGN20" s="156"/>
      <c r="BGO20" s="156"/>
      <c r="BGP20" s="156"/>
      <c r="BGQ20" s="156"/>
      <c r="BGR20" s="156"/>
      <c r="BGS20" s="156"/>
      <c r="BGT20" s="156"/>
      <c r="BGU20" s="156"/>
      <c r="BGV20" s="156"/>
      <c r="BGW20" s="156"/>
      <c r="BGX20" s="156"/>
      <c r="BGY20" s="156"/>
      <c r="BGZ20" s="156"/>
      <c r="BHA20" s="156"/>
      <c r="BHB20" s="156"/>
      <c r="BHC20" s="156"/>
      <c r="BHD20" s="156"/>
      <c r="BHE20" s="156"/>
      <c r="BHF20" s="156"/>
      <c r="BHG20" s="156"/>
      <c r="BHH20" s="156"/>
      <c r="BHI20" s="156"/>
      <c r="BHJ20" s="156"/>
      <c r="BHK20" s="156"/>
      <c r="BHL20" s="156"/>
      <c r="BHM20" s="156"/>
      <c r="BHN20" s="156"/>
      <c r="BHO20" s="156"/>
      <c r="BHP20" s="156"/>
      <c r="BHQ20" s="156"/>
      <c r="BHR20" s="156"/>
      <c r="BHS20" s="156"/>
      <c r="BHT20" s="156"/>
      <c r="BHU20" s="156"/>
      <c r="BHV20" s="156"/>
      <c r="BHW20" s="156"/>
      <c r="BHX20" s="156"/>
      <c r="BHY20" s="156"/>
      <c r="BHZ20" s="156"/>
      <c r="BIA20" s="156"/>
      <c r="BIB20" s="156"/>
      <c r="BIC20" s="156"/>
      <c r="BID20" s="156"/>
      <c r="BIE20" s="156"/>
      <c r="BIF20" s="156"/>
      <c r="BIG20" s="156"/>
      <c r="BIH20" s="156"/>
      <c r="BII20" s="156"/>
      <c r="BIJ20" s="156"/>
      <c r="BIK20" s="156"/>
      <c r="BIL20" s="156"/>
      <c r="BIM20" s="156"/>
      <c r="BIN20" s="156"/>
      <c r="BIO20" s="156"/>
      <c r="BIP20" s="156"/>
      <c r="BIQ20" s="156"/>
      <c r="BIR20" s="156"/>
      <c r="BIS20" s="156"/>
      <c r="BIT20" s="156"/>
      <c r="BIU20" s="156"/>
      <c r="BIV20" s="156"/>
      <c r="BIW20" s="156"/>
      <c r="BIX20" s="156"/>
      <c r="BIY20" s="156"/>
      <c r="BIZ20" s="156"/>
      <c r="BJA20" s="156"/>
      <c r="BJB20" s="156"/>
      <c r="BJC20" s="156"/>
      <c r="BJD20" s="156"/>
      <c r="BJE20" s="156"/>
      <c r="BJF20" s="156"/>
      <c r="BJG20" s="156"/>
      <c r="BJH20" s="156"/>
      <c r="BJI20" s="156"/>
      <c r="BJJ20" s="156"/>
      <c r="BJK20" s="156"/>
      <c r="BJL20" s="156"/>
      <c r="BJM20" s="156"/>
      <c r="BJN20" s="156"/>
      <c r="BJO20" s="156"/>
      <c r="BJP20" s="156"/>
      <c r="BJQ20" s="156"/>
      <c r="BJR20" s="156"/>
      <c r="BJS20" s="156"/>
      <c r="BJT20" s="156"/>
      <c r="BJU20" s="156"/>
      <c r="BJV20" s="156"/>
      <c r="BJW20" s="156"/>
      <c r="BJX20" s="156"/>
      <c r="BJY20" s="156"/>
      <c r="BJZ20" s="156"/>
      <c r="BKA20" s="156"/>
      <c r="BKB20" s="156"/>
      <c r="BKC20" s="156"/>
      <c r="BKD20" s="156"/>
      <c r="BKE20" s="156"/>
      <c r="BKF20" s="156"/>
      <c r="BKG20" s="156"/>
      <c r="BKH20" s="156"/>
      <c r="BKI20" s="156"/>
      <c r="BKJ20" s="156"/>
      <c r="BKK20" s="156"/>
      <c r="BKL20" s="156"/>
      <c r="BKM20" s="156"/>
      <c r="BKN20" s="156"/>
      <c r="BKO20" s="156"/>
      <c r="BKP20" s="156"/>
      <c r="BKQ20" s="156"/>
      <c r="BKR20" s="156"/>
      <c r="BKS20" s="156"/>
      <c r="BKT20" s="156"/>
      <c r="BKU20" s="156"/>
      <c r="BKV20" s="156"/>
      <c r="BKW20" s="156"/>
      <c r="BKX20" s="156"/>
      <c r="BKY20" s="156"/>
      <c r="BKZ20" s="156"/>
      <c r="BLA20" s="156"/>
      <c r="BLB20" s="156"/>
      <c r="BLC20" s="156"/>
      <c r="BLD20" s="156"/>
      <c r="BLE20" s="156"/>
      <c r="BLF20" s="156"/>
      <c r="BLG20" s="156"/>
      <c r="BLH20" s="156"/>
      <c r="BLI20" s="156"/>
      <c r="BLJ20" s="156"/>
      <c r="BLK20" s="156"/>
      <c r="BLL20" s="156"/>
      <c r="BLM20" s="156"/>
      <c r="BLN20" s="156"/>
      <c r="BLO20" s="156"/>
      <c r="BLP20" s="156"/>
      <c r="BLQ20" s="156"/>
      <c r="BLR20" s="156"/>
      <c r="BLS20" s="156"/>
      <c r="BLT20" s="156"/>
      <c r="BLU20" s="156"/>
      <c r="BLV20" s="156"/>
      <c r="BLW20" s="156"/>
      <c r="BLX20" s="156"/>
      <c r="BLY20" s="156"/>
      <c r="BLZ20" s="156"/>
      <c r="BMA20" s="156"/>
      <c r="BMB20" s="156"/>
      <c r="BMC20" s="156"/>
      <c r="BMD20" s="156"/>
      <c r="BME20" s="156"/>
      <c r="BMF20" s="156"/>
      <c r="BMG20" s="156"/>
      <c r="BMH20" s="156"/>
      <c r="BMI20" s="156"/>
      <c r="BMJ20" s="156"/>
      <c r="BMK20" s="156"/>
      <c r="BML20" s="156"/>
      <c r="BMM20" s="156"/>
      <c r="BMN20" s="156"/>
      <c r="BMO20" s="156"/>
      <c r="BMP20" s="156"/>
      <c r="BMQ20" s="156"/>
      <c r="BMR20" s="156"/>
      <c r="BMS20" s="156"/>
      <c r="BMT20" s="156"/>
      <c r="BMU20" s="156"/>
      <c r="BMV20" s="156"/>
      <c r="BMW20" s="156"/>
      <c r="BMX20" s="156"/>
      <c r="BMY20" s="156"/>
      <c r="BMZ20" s="156"/>
      <c r="BNA20" s="156"/>
      <c r="BNB20" s="156"/>
      <c r="BNC20" s="156"/>
      <c r="BND20" s="156"/>
      <c r="BNE20" s="156"/>
      <c r="BNF20" s="156"/>
      <c r="BNG20" s="156"/>
      <c r="BNH20" s="156"/>
      <c r="BNI20" s="156"/>
      <c r="BNJ20" s="156"/>
      <c r="BNK20" s="156"/>
      <c r="BNL20" s="156"/>
      <c r="BNM20" s="156"/>
      <c r="BNN20" s="156"/>
      <c r="BNO20" s="156"/>
      <c r="BNP20" s="156"/>
      <c r="BNQ20" s="156"/>
      <c r="BNR20" s="156"/>
      <c r="BNS20" s="156"/>
      <c r="BNT20" s="156"/>
      <c r="BNU20" s="156"/>
      <c r="BNV20" s="156"/>
      <c r="BNW20" s="156"/>
      <c r="BNX20" s="156"/>
      <c r="BNY20" s="156"/>
      <c r="BNZ20" s="156"/>
      <c r="BOA20" s="156"/>
      <c r="BOB20" s="156"/>
      <c r="BOC20" s="156"/>
      <c r="BOD20" s="156"/>
      <c r="BOE20" s="156"/>
      <c r="BOF20" s="156"/>
      <c r="BOG20" s="156"/>
      <c r="BOH20" s="156"/>
      <c r="BOI20" s="156"/>
      <c r="BOJ20" s="156"/>
      <c r="BOK20" s="156"/>
      <c r="BOL20" s="156"/>
      <c r="BOM20" s="156"/>
      <c r="BON20" s="156"/>
      <c r="BOO20" s="156"/>
      <c r="BOP20" s="156"/>
      <c r="BOQ20" s="156"/>
      <c r="BOR20" s="156"/>
      <c r="BOS20" s="156"/>
      <c r="BOT20" s="156"/>
      <c r="BOU20" s="156"/>
      <c r="BOV20" s="156"/>
      <c r="BOW20" s="156"/>
      <c r="BOX20" s="156"/>
      <c r="BOY20" s="156"/>
      <c r="BOZ20" s="156"/>
      <c r="BPA20" s="156"/>
      <c r="BPB20" s="156"/>
      <c r="BPC20" s="156"/>
      <c r="BPD20" s="156"/>
      <c r="BPE20" s="156"/>
      <c r="BPF20" s="156"/>
      <c r="BPG20" s="156"/>
      <c r="BPH20" s="156"/>
      <c r="BPI20" s="156"/>
      <c r="BPJ20" s="156"/>
      <c r="BPK20" s="156"/>
      <c r="BPL20" s="156"/>
      <c r="BPM20" s="156"/>
      <c r="BPN20" s="156"/>
      <c r="BPO20" s="156"/>
      <c r="BPP20" s="156"/>
      <c r="BPQ20" s="156"/>
      <c r="BPR20" s="156"/>
      <c r="BPS20" s="156"/>
      <c r="BPT20" s="156"/>
      <c r="BPU20" s="156"/>
      <c r="BPV20" s="156"/>
      <c r="BPW20" s="156"/>
      <c r="BPX20" s="156"/>
      <c r="BPY20" s="156"/>
      <c r="BPZ20" s="156"/>
      <c r="BQA20" s="156"/>
      <c r="BQB20" s="156"/>
      <c r="BQC20" s="156"/>
      <c r="BQD20" s="156"/>
      <c r="BQE20" s="156"/>
      <c r="BQF20" s="156"/>
      <c r="BQG20" s="156"/>
      <c r="BQH20" s="156"/>
      <c r="BQI20" s="156"/>
      <c r="BQJ20" s="156"/>
      <c r="BQK20" s="156"/>
      <c r="BQL20" s="156"/>
      <c r="BQM20" s="156"/>
      <c r="BQN20" s="156"/>
      <c r="BQO20" s="156"/>
      <c r="BQP20" s="156"/>
      <c r="BQQ20" s="156"/>
      <c r="BQR20" s="156"/>
      <c r="BQS20" s="156"/>
      <c r="BQT20" s="156"/>
      <c r="BQU20" s="156"/>
      <c r="BQV20" s="156"/>
      <c r="BQW20" s="156"/>
      <c r="BQX20" s="156"/>
      <c r="BQY20" s="156"/>
      <c r="BQZ20" s="156"/>
      <c r="BRA20" s="156"/>
      <c r="BRB20" s="156"/>
      <c r="BRC20" s="156"/>
      <c r="BRD20" s="156"/>
      <c r="BRE20" s="156"/>
      <c r="BRF20" s="156"/>
      <c r="BRG20" s="156"/>
      <c r="BRH20" s="156"/>
      <c r="BRI20" s="156"/>
      <c r="BRJ20" s="156"/>
      <c r="BRK20" s="156"/>
      <c r="BRL20" s="156"/>
      <c r="BRM20" s="156"/>
      <c r="BRN20" s="156"/>
      <c r="BRO20" s="156"/>
      <c r="BRP20" s="156"/>
      <c r="BRQ20" s="156"/>
      <c r="BRR20" s="156"/>
      <c r="BRS20" s="156"/>
      <c r="BRT20" s="156"/>
      <c r="BRU20" s="156"/>
      <c r="BRV20" s="156"/>
      <c r="BRW20" s="156"/>
      <c r="BRX20" s="156"/>
      <c r="BRY20" s="156"/>
      <c r="BRZ20" s="156"/>
      <c r="BSA20" s="156"/>
      <c r="BSB20" s="156"/>
      <c r="BSC20" s="156"/>
      <c r="BSD20" s="156"/>
      <c r="BSE20" s="156"/>
      <c r="BSF20" s="156"/>
      <c r="BSG20" s="156"/>
      <c r="BSH20" s="156"/>
      <c r="BSI20" s="156"/>
      <c r="BSJ20" s="156"/>
      <c r="BSK20" s="156"/>
      <c r="BSL20" s="156"/>
      <c r="BSM20" s="156"/>
      <c r="BSN20" s="156"/>
      <c r="BSO20" s="156"/>
      <c r="BSP20" s="156"/>
      <c r="BSQ20" s="156"/>
      <c r="BSR20" s="156"/>
      <c r="BSS20" s="156"/>
      <c r="BST20" s="156"/>
      <c r="BSU20" s="156"/>
      <c r="BSV20" s="156"/>
      <c r="BSW20" s="156"/>
      <c r="BSX20" s="156"/>
      <c r="BSY20" s="156"/>
      <c r="BSZ20" s="156"/>
      <c r="BTA20" s="156"/>
      <c r="BTB20" s="156"/>
      <c r="BTC20" s="156"/>
      <c r="BTD20" s="156"/>
      <c r="BTE20" s="156"/>
      <c r="BTF20" s="156"/>
      <c r="BTG20" s="156"/>
      <c r="BTH20" s="156"/>
      <c r="BTI20" s="156"/>
      <c r="BTJ20" s="156"/>
      <c r="BTK20" s="156"/>
      <c r="BTL20" s="156"/>
      <c r="BTM20" s="156"/>
      <c r="BTN20" s="156"/>
      <c r="BTO20" s="156"/>
      <c r="BTP20" s="156"/>
      <c r="BTQ20" s="156"/>
      <c r="BTR20" s="156"/>
      <c r="BTS20" s="156"/>
      <c r="BTT20" s="156"/>
      <c r="BTU20" s="156"/>
      <c r="BTV20" s="156"/>
      <c r="BTW20" s="156"/>
      <c r="BTX20" s="156"/>
      <c r="BTY20" s="156"/>
      <c r="BTZ20" s="156"/>
      <c r="BUA20" s="156"/>
      <c r="BUB20" s="156"/>
      <c r="BUC20" s="156"/>
      <c r="BUD20" s="156"/>
      <c r="BUE20" s="156"/>
      <c r="BUF20" s="156"/>
      <c r="BUG20" s="156"/>
      <c r="BUH20" s="156"/>
      <c r="BUI20" s="156"/>
      <c r="BUJ20" s="156"/>
      <c r="BUK20" s="156"/>
      <c r="BUL20" s="156"/>
      <c r="BUM20" s="156"/>
      <c r="BUN20" s="156"/>
      <c r="BUO20" s="156"/>
      <c r="BUP20" s="156"/>
      <c r="BUQ20" s="156"/>
      <c r="BUR20" s="156"/>
      <c r="BUS20" s="156"/>
      <c r="BUT20" s="156"/>
      <c r="BUU20" s="156"/>
      <c r="BUV20" s="156"/>
      <c r="BUW20" s="156"/>
      <c r="BUX20" s="156"/>
      <c r="BUY20" s="156"/>
      <c r="BUZ20" s="156"/>
      <c r="BVA20" s="156"/>
      <c r="BVB20" s="156"/>
      <c r="BVC20" s="156"/>
      <c r="BVD20" s="156"/>
      <c r="BVE20" s="156"/>
      <c r="BVF20" s="156"/>
      <c r="BVG20" s="156"/>
      <c r="BVH20" s="156"/>
      <c r="BVI20" s="156"/>
      <c r="BVJ20" s="156"/>
      <c r="BVK20" s="156"/>
      <c r="BVL20" s="156"/>
      <c r="BVM20" s="156"/>
      <c r="BVN20" s="156"/>
      <c r="BVO20" s="156"/>
      <c r="BVP20" s="156"/>
      <c r="BVQ20" s="156"/>
      <c r="BVR20" s="156"/>
      <c r="BVS20" s="156"/>
      <c r="BVT20" s="156"/>
      <c r="BVU20" s="156"/>
      <c r="BVV20" s="156"/>
      <c r="BVW20" s="156"/>
      <c r="BVX20" s="156"/>
      <c r="BVY20" s="156"/>
      <c r="BVZ20" s="156"/>
      <c r="BWA20" s="156"/>
      <c r="BWB20" s="156"/>
      <c r="BWC20" s="156"/>
      <c r="BWD20" s="156"/>
      <c r="BWE20" s="156"/>
      <c r="BWF20" s="156"/>
      <c r="BWG20" s="156"/>
      <c r="BWH20" s="156"/>
      <c r="BWI20" s="156"/>
      <c r="BWJ20" s="156"/>
      <c r="BWK20" s="156"/>
      <c r="BWL20" s="156"/>
      <c r="BWM20" s="156"/>
      <c r="BWN20" s="156"/>
      <c r="BWO20" s="156"/>
      <c r="BWP20" s="156"/>
      <c r="BWQ20" s="156"/>
      <c r="BWR20" s="156"/>
      <c r="BWS20" s="156"/>
      <c r="BWT20" s="156"/>
      <c r="BWU20" s="156"/>
      <c r="BWV20" s="156"/>
      <c r="BWW20" s="156"/>
      <c r="BWX20" s="156"/>
      <c r="BWY20" s="156"/>
      <c r="BWZ20" s="156"/>
      <c r="BXA20" s="156"/>
      <c r="BXB20" s="156"/>
      <c r="BXC20" s="156"/>
      <c r="BXD20" s="156"/>
      <c r="BXE20" s="156"/>
      <c r="BXF20" s="156"/>
      <c r="BXG20" s="156"/>
      <c r="BXH20" s="156"/>
      <c r="BXI20" s="156"/>
      <c r="BXJ20" s="156"/>
      <c r="BXK20" s="156"/>
      <c r="BXL20" s="156"/>
      <c r="BXM20" s="156"/>
      <c r="BXN20" s="156"/>
      <c r="BXO20" s="156"/>
      <c r="BXP20" s="156"/>
      <c r="BXQ20" s="156"/>
      <c r="BXR20" s="156"/>
      <c r="BXS20" s="156"/>
      <c r="BXT20" s="156"/>
      <c r="BXU20" s="156"/>
      <c r="BXV20" s="156"/>
      <c r="BXW20" s="156"/>
      <c r="BXX20" s="156"/>
      <c r="BXY20" s="156"/>
      <c r="BXZ20" s="156"/>
      <c r="BYA20" s="156"/>
      <c r="BYB20" s="156"/>
      <c r="BYC20" s="156"/>
      <c r="BYD20" s="156"/>
      <c r="BYE20" s="156"/>
      <c r="BYF20" s="156"/>
      <c r="BYG20" s="156"/>
      <c r="BYH20" s="156"/>
      <c r="BYI20" s="156"/>
      <c r="BYJ20" s="156"/>
      <c r="BYK20" s="156"/>
      <c r="BYL20" s="156"/>
      <c r="BYM20" s="156"/>
      <c r="BYN20" s="156"/>
      <c r="BYO20" s="156"/>
      <c r="BYP20" s="156"/>
      <c r="BYQ20" s="156"/>
      <c r="BYR20" s="156"/>
      <c r="BYS20" s="156"/>
      <c r="BYT20" s="156"/>
      <c r="BYU20" s="156"/>
      <c r="BYV20" s="156"/>
      <c r="BYW20" s="156"/>
      <c r="BYX20" s="156"/>
      <c r="BYY20" s="156"/>
      <c r="BYZ20" s="156"/>
      <c r="BZA20" s="156"/>
      <c r="BZB20" s="156"/>
      <c r="BZC20" s="156"/>
      <c r="BZD20" s="156"/>
      <c r="BZE20" s="156"/>
      <c r="BZF20" s="156"/>
      <c r="BZG20" s="156"/>
      <c r="BZH20" s="156"/>
      <c r="BZI20" s="156"/>
      <c r="BZJ20" s="156"/>
      <c r="BZK20" s="156"/>
      <c r="BZL20" s="156"/>
      <c r="BZM20" s="156"/>
      <c r="BZN20" s="156"/>
      <c r="BZO20" s="156"/>
      <c r="BZP20" s="156"/>
      <c r="BZQ20" s="156"/>
      <c r="BZR20" s="156"/>
      <c r="BZS20" s="156"/>
      <c r="BZT20" s="156"/>
      <c r="BZU20" s="156"/>
      <c r="BZV20" s="156"/>
      <c r="BZW20" s="156"/>
      <c r="BZX20" s="156"/>
      <c r="BZY20" s="156"/>
      <c r="BZZ20" s="156"/>
      <c r="CAA20" s="156"/>
      <c r="CAB20" s="156"/>
      <c r="CAC20" s="156"/>
      <c r="CAD20" s="156"/>
      <c r="CAE20" s="156"/>
      <c r="CAF20" s="156"/>
      <c r="CAG20" s="156"/>
      <c r="CAH20" s="156"/>
      <c r="CAI20" s="156"/>
      <c r="CAJ20" s="156"/>
      <c r="CAK20" s="156"/>
      <c r="CAL20" s="156"/>
      <c r="CAM20" s="156"/>
      <c r="CAN20" s="156"/>
      <c r="CAO20" s="156"/>
      <c r="CAP20" s="156"/>
      <c r="CAQ20" s="156"/>
      <c r="CAR20" s="156"/>
      <c r="CAS20" s="156"/>
      <c r="CAT20" s="156"/>
      <c r="CAU20" s="156"/>
      <c r="CAV20" s="156"/>
      <c r="CAW20" s="156"/>
      <c r="CAX20" s="156"/>
      <c r="CAY20" s="156"/>
      <c r="CAZ20" s="156"/>
      <c r="CBA20" s="156"/>
      <c r="CBB20" s="156"/>
      <c r="CBC20" s="156"/>
      <c r="CBD20" s="156"/>
      <c r="CBE20" s="156"/>
      <c r="CBF20" s="156"/>
      <c r="CBG20" s="156"/>
      <c r="CBH20" s="156"/>
      <c r="CBI20" s="156"/>
      <c r="CBJ20" s="156"/>
      <c r="CBK20" s="156"/>
      <c r="CBL20" s="156"/>
      <c r="CBM20" s="156"/>
      <c r="CBN20" s="156"/>
      <c r="CBO20" s="156"/>
      <c r="CBP20" s="156"/>
      <c r="CBQ20" s="156"/>
      <c r="CBR20" s="156"/>
      <c r="CBS20" s="156"/>
      <c r="CBT20" s="156"/>
      <c r="CBU20" s="156"/>
      <c r="CBV20" s="156"/>
      <c r="CBW20" s="156"/>
      <c r="CBX20" s="156"/>
      <c r="CBY20" s="156"/>
      <c r="CBZ20" s="156"/>
      <c r="CCA20" s="156"/>
      <c r="CCB20" s="156"/>
      <c r="CCC20" s="156"/>
      <c r="CCD20" s="156"/>
      <c r="CCE20" s="156"/>
      <c r="CCF20" s="156"/>
      <c r="CCG20" s="156"/>
      <c r="CCH20" s="156"/>
      <c r="CCI20" s="156"/>
      <c r="CCJ20" s="156"/>
      <c r="CCK20" s="156"/>
      <c r="CCL20" s="156"/>
      <c r="CCM20" s="156"/>
      <c r="CCN20" s="156"/>
      <c r="CCO20" s="156"/>
      <c r="CCP20" s="156"/>
      <c r="CCQ20" s="156"/>
      <c r="CCR20" s="156"/>
      <c r="CCS20" s="156"/>
      <c r="CCT20" s="156"/>
      <c r="CCU20" s="156"/>
      <c r="CCV20" s="156"/>
      <c r="CCW20" s="156"/>
      <c r="CCX20" s="156"/>
      <c r="CCY20" s="156"/>
      <c r="CCZ20" s="156"/>
      <c r="CDA20" s="156"/>
      <c r="CDB20" s="156"/>
      <c r="CDC20" s="156"/>
      <c r="CDD20" s="156"/>
      <c r="CDE20" s="156"/>
      <c r="CDF20" s="156"/>
      <c r="CDG20" s="156"/>
      <c r="CDH20" s="156"/>
      <c r="CDI20" s="156"/>
      <c r="CDJ20" s="156"/>
      <c r="CDK20" s="156"/>
      <c r="CDL20" s="156"/>
      <c r="CDM20" s="156"/>
      <c r="CDN20" s="156"/>
      <c r="CDO20" s="156"/>
      <c r="CDP20" s="156"/>
      <c r="CDQ20" s="156"/>
      <c r="CDR20" s="156"/>
      <c r="CDS20" s="156"/>
      <c r="CDT20" s="156"/>
      <c r="CDU20" s="156"/>
      <c r="CDV20" s="156"/>
      <c r="CDW20" s="156"/>
      <c r="CDX20" s="156"/>
      <c r="CDY20" s="156"/>
      <c r="CDZ20" s="156"/>
      <c r="CEA20" s="156"/>
      <c r="CEB20" s="156"/>
      <c r="CEC20" s="156"/>
      <c r="CED20" s="156"/>
      <c r="CEE20" s="156"/>
      <c r="CEF20" s="156"/>
      <c r="CEG20" s="156"/>
      <c r="CEH20" s="156"/>
      <c r="CEI20" s="156"/>
      <c r="CEJ20" s="156"/>
      <c r="CEK20" s="156"/>
      <c r="CEL20" s="156"/>
      <c r="CEM20" s="156"/>
      <c r="CEN20" s="156"/>
      <c r="CEO20" s="156"/>
      <c r="CEP20" s="156"/>
      <c r="CEQ20" s="156"/>
      <c r="CER20" s="156"/>
      <c r="CES20" s="156"/>
      <c r="CET20" s="156"/>
      <c r="CEU20" s="156"/>
      <c r="CEV20" s="156"/>
      <c r="CEW20" s="156"/>
      <c r="CEX20" s="156"/>
      <c r="CEY20" s="156"/>
      <c r="CEZ20" s="156"/>
      <c r="CFA20" s="156"/>
      <c r="CFB20" s="156"/>
      <c r="CFC20" s="156"/>
      <c r="CFD20" s="156"/>
      <c r="CFE20" s="156"/>
      <c r="CFF20" s="156"/>
      <c r="CFG20" s="156"/>
      <c r="CFH20" s="156"/>
      <c r="CFI20" s="156"/>
      <c r="CFJ20" s="156"/>
      <c r="CFK20" s="156"/>
      <c r="CFL20" s="156"/>
      <c r="CFM20" s="156"/>
      <c r="CFN20" s="156"/>
      <c r="CFO20" s="156"/>
      <c r="CFP20" s="156"/>
      <c r="CFQ20" s="156"/>
      <c r="CFR20" s="156"/>
      <c r="CFS20" s="156"/>
      <c r="CFT20" s="156"/>
      <c r="CFU20" s="156"/>
      <c r="CFV20" s="156"/>
      <c r="CFW20" s="156"/>
      <c r="CFX20" s="156"/>
      <c r="CFY20" s="156"/>
      <c r="CFZ20" s="156"/>
      <c r="CGA20" s="156"/>
      <c r="CGB20" s="156"/>
      <c r="CGC20" s="156"/>
      <c r="CGD20" s="156"/>
      <c r="CGE20" s="156"/>
      <c r="CGF20" s="156"/>
      <c r="CGG20" s="156"/>
      <c r="CGH20" s="156"/>
      <c r="CGI20" s="156"/>
      <c r="CGJ20" s="156"/>
      <c r="CGK20" s="156"/>
      <c r="CGL20" s="156"/>
      <c r="CGM20" s="156"/>
      <c r="CGN20" s="156"/>
      <c r="CGO20" s="156"/>
      <c r="CGP20" s="156"/>
      <c r="CGQ20" s="156"/>
      <c r="CGR20" s="156"/>
      <c r="CGS20" s="156"/>
      <c r="CGT20" s="156"/>
      <c r="CGU20" s="156"/>
      <c r="CGV20" s="156"/>
      <c r="CGW20" s="156"/>
      <c r="CGX20" s="156"/>
      <c r="CGY20" s="156"/>
      <c r="CGZ20" s="156"/>
      <c r="CHA20" s="156"/>
      <c r="CHB20" s="156"/>
      <c r="CHC20" s="156"/>
      <c r="CHD20" s="156"/>
      <c r="CHE20" s="156"/>
      <c r="CHF20" s="156"/>
      <c r="CHG20" s="156"/>
      <c r="CHH20" s="156"/>
      <c r="CHI20" s="156"/>
      <c r="CHJ20" s="156"/>
      <c r="CHK20" s="156"/>
      <c r="CHL20" s="156"/>
      <c r="CHM20" s="156"/>
      <c r="CHN20" s="156"/>
      <c r="CHO20" s="156"/>
      <c r="CHP20" s="156"/>
      <c r="CHQ20" s="156"/>
      <c r="CHR20" s="156"/>
      <c r="CHS20" s="156"/>
      <c r="CHT20" s="156"/>
      <c r="CHU20" s="156"/>
      <c r="CHV20" s="156"/>
      <c r="CHW20" s="156"/>
      <c r="CHX20" s="156"/>
      <c r="CHY20" s="156"/>
      <c r="CHZ20" s="156"/>
      <c r="CIA20" s="156"/>
      <c r="CIB20" s="156"/>
      <c r="CIC20" s="156"/>
      <c r="CID20" s="156"/>
      <c r="CIE20" s="156"/>
      <c r="CIF20" s="156"/>
      <c r="CIG20" s="156"/>
      <c r="CIH20" s="156"/>
      <c r="CII20" s="156"/>
      <c r="CIJ20" s="156"/>
      <c r="CIK20" s="156"/>
      <c r="CIL20" s="156"/>
      <c r="CIM20" s="156"/>
      <c r="CIN20" s="156"/>
      <c r="CIO20" s="156"/>
      <c r="CIP20" s="156"/>
      <c r="CIQ20" s="156"/>
      <c r="CIR20" s="156"/>
      <c r="CIS20" s="156"/>
      <c r="CIT20" s="156"/>
      <c r="CIU20" s="156"/>
      <c r="CIV20" s="156"/>
      <c r="CIW20" s="156"/>
      <c r="CIX20" s="156"/>
      <c r="CIY20" s="156"/>
      <c r="CIZ20" s="156"/>
      <c r="CJA20" s="156"/>
      <c r="CJB20" s="156"/>
      <c r="CJC20" s="156"/>
      <c r="CJD20" s="156"/>
      <c r="CJE20" s="156"/>
      <c r="CJF20" s="156"/>
      <c r="CJG20" s="156"/>
      <c r="CJH20" s="156"/>
      <c r="CJI20" s="156"/>
      <c r="CJJ20" s="156"/>
      <c r="CJK20" s="156"/>
      <c r="CJL20" s="156"/>
      <c r="CJM20" s="156"/>
      <c r="CJN20" s="156"/>
      <c r="CJO20" s="156"/>
      <c r="CJP20" s="156"/>
      <c r="CJQ20" s="156"/>
      <c r="CJR20" s="156"/>
      <c r="CJS20" s="156"/>
      <c r="CJT20" s="156"/>
      <c r="CJU20" s="156"/>
      <c r="CJV20" s="156"/>
      <c r="CJW20" s="156"/>
      <c r="CJX20" s="156"/>
      <c r="CJY20" s="156"/>
      <c r="CJZ20" s="156"/>
      <c r="CKA20" s="156"/>
      <c r="CKB20" s="156"/>
      <c r="CKC20" s="156"/>
      <c r="CKD20" s="156"/>
      <c r="CKE20" s="156"/>
      <c r="CKF20" s="156"/>
      <c r="CKG20" s="156"/>
      <c r="CKH20" s="156"/>
      <c r="CKI20" s="156"/>
      <c r="CKJ20" s="156"/>
      <c r="CKK20" s="156"/>
      <c r="CKL20" s="156"/>
      <c r="CKM20" s="156"/>
      <c r="CKN20" s="156"/>
      <c r="CKO20" s="156"/>
      <c r="CKP20" s="156"/>
      <c r="CKQ20" s="156"/>
      <c r="CKR20" s="156"/>
      <c r="CKS20" s="156"/>
      <c r="CKT20" s="156"/>
      <c r="CKU20" s="156"/>
      <c r="CKV20" s="156"/>
      <c r="CKW20" s="156"/>
      <c r="CKX20" s="156"/>
      <c r="CKY20" s="156"/>
      <c r="CKZ20" s="156"/>
      <c r="CLA20" s="156"/>
      <c r="CLB20" s="156"/>
      <c r="CLC20" s="156"/>
      <c r="CLD20" s="156"/>
      <c r="CLE20" s="156"/>
      <c r="CLF20" s="156"/>
      <c r="CLG20" s="156"/>
      <c r="CLH20" s="156"/>
      <c r="CLI20" s="156"/>
      <c r="CLJ20" s="156"/>
      <c r="CLK20" s="156"/>
      <c r="CLL20" s="156"/>
      <c r="CLM20" s="156"/>
      <c r="CLN20" s="156"/>
      <c r="CLO20" s="156"/>
      <c r="CLP20" s="156"/>
      <c r="CLQ20" s="156"/>
      <c r="CLR20" s="156"/>
      <c r="CLS20" s="156"/>
      <c r="CLT20" s="156"/>
      <c r="CLU20" s="156"/>
      <c r="CLV20" s="156"/>
      <c r="CLW20" s="156"/>
      <c r="CLX20" s="156"/>
      <c r="CLY20" s="156"/>
      <c r="CLZ20" s="156"/>
      <c r="CMA20" s="156"/>
      <c r="CMB20" s="156"/>
      <c r="CMC20" s="156"/>
      <c r="CMD20" s="156"/>
      <c r="CME20" s="156"/>
      <c r="CMF20" s="156"/>
      <c r="CMG20" s="156"/>
      <c r="CMH20" s="156"/>
      <c r="CMI20" s="156"/>
      <c r="CMJ20" s="156"/>
      <c r="CMK20" s="156"/>
      <c r="CML20" s="156"/>
      <c r="CMM20" s="156"/>
      <c r="CMN20" s="156"/>
      <c r="CMO20" s="156"/>
      <c r="CMP20" s="156"/>
      <c r="CMQ20" s="156"/>
      <c r="CMR20" s="156"/>
      <c r="CMS20" s="156"/>
      <c r="CMT20" s="156"/>
      <c r="CMU20" s="156"/>
      <c r="CMV20" s="156"/>
      <c r="CMW20" s="156"/>
      <c r="CMX20" s="156"/>
      <c r="CMY20" s="156"/>
      <c r="CMZ20" s="156"/>
      <c r="CNA20" s="156"/>
      <c r="CNB20" s="156"/>
      <c r="CNC20" s="156"/>
      <c r="CND20" s="156"/>
      <c r="CNE20" s="156"/>
      <c r="CNF20" s="156"/>
      <c r="CNG20" s="156"/>
      <c r="CNH20" s="156"/>
      <c r="CNI20" s="156"/>
      <c r="CNJ20" s="156"/>
      <c r="CNK20" s="156"/>
      <c r="CNL20" s="156"/>
      <c r="CNM20" s="156"/>
      <c r="CNN20" s="156"/>
      <c r="CNO20" s="156"/>
      <c r="CNP20" s="156"/>
      <c r="CNQ20" s="156"/>
      <c r="CNR20" s="156"/>
      <c r="CNS20" s="156"/>
      <c r="CNT20" s="156"/>
      <c r="CNU20" s="156"/>
      <c r="CNV20" s="156"/>
      <c r="CNW20" s="156"/>
      <c r="CNX20" s="156"/>
      <c r="CNY20" s="156"/>
      <c r="CNZ20" s="156"/>
      <c r="COA20" s="156"/>
      <c r="COB20" s="156"/>
      <c r="COC20" s="156"/>
      <c r="COD20" s="156"/>
      <c r="COE20" s="156"/>
      <c r="COF20" s="156"/>
      <c r="COG20" s="156"/>
      <c r="COH20" s="156"/>
      <c r="COI20" s="156"/>
      <c r="COJ20" s="156"/>
      <c r="COK20" s="156"/>
      <c r="COL20" s="156"/>
      <c r="COM20" s="156"/>
      <c r="CON20" s="156"/>
      <c r="COO20" s="156"/>
      <c r="COP20" s="156"/>
      <c r="COQ20" s="156"/>
      <c r="COR20" s="156"/>
      <c r="COS20" s="156"/>
      <c r="COT20" s="156"/>
      <c r="COU20" s="156"/>
      <c r="COV20" s="156"/>
      <c r="COW20" s="156"/>
      <c r="COX20" s="156"/>
      <c r="COY20" s="156"/>
      <c r="COZ20" s="156"/>
      <c r="CPA20" s="156"/>
      <c r="CPB20" s="156"/>
      <c r="CPC20" s="156"/>
      <c r="CPD20" s="156"/>
      <c r="CPE20" s="156"/>
      <c r="CPF20" s="156"/>
      <c r="CPG20" s="156"/>
      <c r="CPH20" s="156"/>
      <c r="CPI20" s="156"/>
      <c r="CPJ20" s="156"/>
      <c r="CPK20" s="156"/>
      <c r="CPL20" s="156"/>
      <c r="CPM20" s="156"/>
      <c r="CPN20" s="156"/>
      <c r="CPO20" s="156"/>
      <c r="CPP20" s="156"/>
      <c r="CPQ20" s="156"/>
      <c r="CPR20" s="156"/>
      <c r="CPS20" s="156"/>
      <c r="CPT20" s="156"/>
      <c r="CPU20" s="156"/>
      <c r="CPV20" s="156"/>
      <c r="CPW20" s="156"/>
      <c r="CPX20" s="156"/>
      <c r="CPY20" s="156"/>
      <c r="CPZ20" s="156"/>
      <c r="CQA20" s="156"/>
      <c r="CQB20" s="156"/>
      <c r="CQC20" s="156"/>
      <c r="CQD20" s="156"/>
      <c r="CQE20" s="156"/>
      <c r="CQF20" s="156"/>
      <c r="CQG20" s="156"/>
      <c r="CQH20" s="156"/>
      <c r="CQI20" s="156"/>
      <c r="CQJ20" s="156"/>
      <c r="CQK20" s="156"/>
      <c r="CQL20" s="156"/>
      <c r="CQM20" s="156"/>
      <c r="CQN20" s="156"/>
      <c r="CQO20" s="156"/>
      <c r="CQP20" s="156"/>
      <c r="CQQ20" s="156"/>
      <c r="CQR20" s="156"/>
      <c r="CQS20" s="156"/>
      <c r="CQT20" s="156"/>
      <c r="CQU20" s="156"/>
      <c r="CQV20" s="156"/>
      <c r="CQW20" s="156"/>
      <c r="CQX20" s="156"/>
      <c r="CQY20" s="156"/>
      <c r="CQZ20" s="156"/>
      <c r="CRA20" s="156"/>
      <c r="CRB20" s="156"/>
      <c r="CRC20" s="156"/>
      <c r="CRD20" s="156"/>
      <c r="CRE20" s="156"/>
      <c r="CRF20" s="156"/>
      <c r="CRG20" s="156"/>
      <c r="CRH20" s="156"/>
      <c r="CRI20" s="156"/>
      <c r="CRJ20" s="156"/>
      <c r="CRK20" s="156"/>
      <c r="CRL20" s="156"/>
      <c r="CRM20" s="156"/>
      <c r="CRN20" s="156"/>
      <c r="CRO20" s="156"/>
      <c r="CRP20" s="156"/>
      <c r="CRQ20" s="156"/>
      <c r="CRR20" s="156"/>
      <c r="CRS20" s="156"/>
      <c r="CRT20" s="156"/>
      <c r="CRU20" s="156"/>
      <c r="CRV20" s="156"/>
      <c r="CRW20" s="156"/>
      <c r="CRX20" s="156"/>
      <c r="CRY20" s="156"/>
      <c r="CRZ20" s="156"/>
      <c r="CSA20" s="156"/>
      <c r="CSB20" s="156"/>
      <c r="CSC20" s="156"/>
      <c r="CSD20" s="156"/>
      <c r="CSE20" s="156"/>
      <c r="CSF20" s="156"/>
      <c r="CSG20" s="156"/>
      <c r="CSH20" s="156"/>
      <c r="CSI20" s="156"/>
      <c r="CSJ20" s="156"/>
      <c r="CSK20" s="156"/>
      <c r="CSL20" s="156"/>
      <c r="CSM20" s="156"/>
      <c r="CSN20" s="156"/>
      <c r="CSO20" s="156"/>
      <c r="CSP20" s="156"/>
      <c r="CSQ20" s="156"/>
      <c r="CSR20" s="156"/>
      <c r="CSS20" s="156"/>
      <c r="CST20" s="156"/>
      <c r="CSU20" s="156"/>
      <c r="CSV20" s="156"/>
      <c r="CSW20" s="156"/>
      <c r="CSX20" s="156"/>
      <c r="CSY20" s="156"/>
      <c r="CSZ20" s="156"/>
      <c r="CTA20" s="156"/>
      <c r="CTB20" s="156"/>
      <c r="CTC20" s="156"/>
      <c r="CTD20" s="156"/>
      <c r="CTE20" s="156"/>
      <c r="CTF20" s="156"/>
      <c r="CTG20" s="156"/>
      <c r="CTH20" s="156"/>
      <c r="CTI20" s="156"/>
      <c r="CTJ20" s="156"/>
      <c r="CTK20" s="156"/>
      <c r="CTL20" s="156"/>
      <c r="CTM20" s="156"/>
      <c r="CTN20" s="156"/>
      <c r="CTO20" s="156"/>
      <c r="CTP20" s="156"/>
      <c r="CTQ20" s="156"/>
      <c r="CTR20" s="156"/>
      <c r="CTS20" s="156"/>
      <c r="CTT20" s="156"/>
      <c r="CTU20" s="156"/>
      <c r="CTV20" s="156"/>
      <c r="CTW20" s="156"/>
      <c r="CTX20" s="156"/>
      <c r="CTY20" s="156"/>
      <c r="CTZ20" s="156"/>
      <c r="CUA20" s="156"/>
      <c r="CUB20" s="156"/>
      <c r="CUC20" s="156"/>
      <c r="CUD20" s="156"/>
      <c r="CUE20" s="156"/>
      <c r="CUF20" s="156"/>
      <c r="CUG20" s="156"/>
      <c r="CUH20" s="156"/>
      <c r="CUI20" s="156"/>
      <c r="CUJ20" s="156"/>
      <c r="CUK20" s="156"/>
      <c r="CUL20" s="156"/>
      <c r="CUM20" s="156"/>
      <c r="CUN20" s="156"/>
      <c r="CUO20" s="156"/>
      <c r="CUP20" s="156"/>
      <c r="CUQ20" s="156"/>
      <c r="CUR20" s="156"/>
      <c r="CUS20" s="156"/>
      <c r="CUT20" s="156"/>
      <c r="CUU20" s="156"/>
      <c r="CUV20" s="156"/>
      <c r="CUW20" s="156"/>
      <c r="CUX20" s="156"/>
      <c r="CUY20" s="156"/>
      <c r="CUZ20" s="156"/>
      <c r="CVA20" s="156"/>
      <c r="CVB20" s="156"/>
      <c r="CVC20" s="156"/>
      <c r="CVD20" s="156"/>
      <c r="CVE20" s="156"/>
      <c r="CVF20" s="156"/>
      <c r="CVG20" s="156"/>
      <c r="CVH20" s="156"/>
      <c r="CVI20" s="156"/>
      <c r="CVJ20" s="156"/>
      <c r="CVK20" s="156"/>
      <c r="CVL20" s="156"/>
      <c r="CVM20" s="156"/>
      <c r="CVN20" s="156"/>
      <c r="CVO20" s="156"/>
      <c r="CVP20" s="156"/>
      <c r="CVQ20" s="156"/>
      <c r="CVR20" s="156"/>
      <c r="CVS20" s="156"/>
      <c r="CVT20" s="156"/>
      <c r="CVU20" s="156"/>
      <c r="CVV20" s="156"/>
      <c r="CVW20" s="156"/>
      <c r="CVX20" s="156"/>
      <c r="CVY20" s="156"/>
      <c r="CVZ20" s="156"/>
      <c r="CWA20" s="156"/>
      <c r="CWB20" s="156"/>
      <c r="CWC20" s="156"/>
      <c r="CWD20" s="156"/>
      <c r="CWE20" s="156"/>
      <c r="CWF20" s="156"/>
      <c r="CWG20" s="156"/>
      <c r="CWH20" s="156"/>
      <c r="CWI20" s="156"/>
      <c r="CWJ20" s="156"/>
      <c r="CWK20" s="156"/>
      <c r="CWL20" s="156"/>
      <c r="CWM20" s="156"/>
      <c r="CWN20" s="156"/>
      <c r="CWO20" s="156"/>
      <c r="CWP20" s="156"/>
      <c r="CWQ20" s="156"/>
      <c r="CWR20" s="156"/>
      <c r="CWS20" s="156"/>
      <c r="CWT20" s="156"/>
      <c r="CWU20" s="156"/>
      <c r="CWV20" s="156"/>
      <c r="CWW20" s="156"/>
      <c r="CWX20" s="156"/>
      <c r="CWY20" s="156"/>
      <c r="CWZ20" s="156"/>
      <c r="CXA20" s="156"/>
      <c r="CXB20" s="156"/>
      <c r="CXC20" s="156"/>
      <c r="CXD20" s="156"/>
      <c r="CXE20" s="156"/>
      <c r="CXF20" s="156"/>
      <c r="CXG20" s="156"/>
      <c r="CXH20" s="156"/>
      <c r="CXI20" s="156"/>
      <c r="CXJ20" s="156"/>
      <c r="CXK20" s="156"/>
      <c r="CXL20" s="156"/>
      <c r="CXM20" s="156"/>
      <c r="CXN20" s="156"/>
      <c r="CXO20" s="156"/>
      <c r="CXP20" s="156"/>
      <c r="CXQ20" s="156"/>
      <c r="CXR20" s="156"/>
      <c r="CXS20" s="156"/>
      <c r="CXT20" s="156"/>
      <c r="CXU20" s="156"/>
      <c r="CXV20" s="156"/>
      <c r="CXW20" s="156"/>
      <c r="CXX20" s="156"/>
      <c r="CXY20" s="156"/>
      <c r="CXZ20" s="156"/>
      <c r="CYA20" s="156"/>
      <c r="CYB20" s="156"/>
      <c r="CYC20" s="156"/>
      <c r="CYD20" s="156"/>
      <c r="CYE20" s="156"/>
      <c r="CYF20" s="156"/>
      <c r="CYG20" s="156"/>
      <c r="CYH20" s="156"/>
      <c r="CYI20" s="156"/>
      <c r="CYJ20" s="156"/>
      <c r="CYK20" s="156"/>
      <c r="CYL20" s="156"/>
      <c r="CYM20" s="156"/>
      <c r="CYN20" s="156"/>
      <c r="CYO20" s="156"/>
      <c r="CYP20" s="156"/>
      <c r="CYQ20" s="156"/>
      <c r="CYR20" s="156"/>
      <c r="CYS20" s="156"/>
      <c r="CYT20" s="156"/>
      <c r="CYU20" s="156"/>
      <c r="CYV20" s="156"/>
      <c r="CYW20" s="156"/>
      <c r="CYX20" s="156"/>
      <c r="CYY20" s="156"/>
      <c r="CYZ20" s="156"/>
      <c r="CZA20" s="156"/>
      <c r="CZB20" s="156"/>
      <c r="CZC20" s="156"/>
      <c r="CZD20" s="156"/>
      <c r="CZE20" s="156"/>
      <c r="CZF20" s="156"/>
      <c r="CZG20" s="156"/>
      <c r="CZH20" s="156"/>
      <c r="CZI20" s="156"/>
      <c r="CZJ20" s="156"/>
      <c r="CZK20" s="156"/>
      <c r="CZL20" s="156"/>
      <c r="CZM20" s="156"/>
      <c r="CZN20" s="156"/>
      <c r="CZO20" s="156"/>
      <c r="CZP20" s="156"/>
      <c r="CZQ20" s="156"/>
      <c r="CZR20" s="156"/>
      <c r="CZS20" s="156"/>
      <c r="CZT20" s="156"/>
      <c r="CZU20" s="156"/>
      <c r="CZV20" s="156"/>
      <c r="CZW20" s="156"/>
      <c r="CZX20" s="156"/>
      <c r="CZY20" s="156"/>
      <c r="CZZ20" s="156"/>
      <c r="DAA20" s="156"/>
      <c r="DAB20" s="156"/>
      <c r="DAC20" s="156"/>
      <c r="DAD20" s="156"/>
      <c r="DAE20" s="156"/>
      <c r="DAF20" s="156"/>
      <c r="DAG20" s="156"/>
      <c r="DAH20" s="156"/>
      <c r="DAI20" s="156"/>
      <c r="DAJ20" s="156"/>
      <c r="DAK20" s="156"/>
      <c r="DAL20" s="156"/>
      <c r="DAM20" s="156"/>
      <c r="DAN20" s="156"/>
      <c r="DAO20" s="156"/>
      <c r="DAP20" s="156"/>
      <c r="DAQ20" s="156"/>
      <c r="DAR20" s="156"/>
      <c r="DAS20" s="156"/>
      <c r="DAT20" s="156"/>
      <c r="DAU20" s="156"/>
      <c r="DAV20" s="156"/>
      <c r="DAW20" s="156"/>
      <c r="DAX20" s="156"/>
      <c r="DAY20" s="156"/>
      <c r="DAZ20" s="156"/>
      <c r="DBA20" s="156"/>
      <c r="DBB20" s="156"/>
      <c r="DBC20" s="156"/>
      <c r="DBD20" s="156"/>
      <c r="DBE20" s="156"/>
      <c r="DBF20" s="156"/>
      <c r="DBG20" s="156"/>
      <c r="DBH20" s="156"/>
      <c r="DBI20" s="156"/>
      <c r="DBJ20" s="156"/>
      <c r="DBK20" s="156"/>
      <c r="DBL20" s="156"/>
      <c r="DBM20" s="156"/>
      <c r="DBN20" s="156"/>
      <c r="DBO20" s="156"/>
      <c r="DBP20" s="156"/>
      <c r="DBQ20" s="156"/>
      <c r="DBR20" s="156"/>
      <c r="DBS20" s="156"/>
      <c r="DBT20" s="156"/>
      <c r="DBU20" s="156"/>
      <c r="DBV20" s="156"/>
      <c r="DBW20" s="156"/>
      <c r="DBX20" s="156"/>
      <c r="DBY20" s="156"/>
      <c r="DBZ20" s="156"/>
      <c r="DCA20" s="156"/>
      <c r="DCB20" s="156"/>
      <c r="DCC20" s="156"/>
      <c r="DCD20" s="156"/>
      <c r="DCE20" s="156"/>
      <c r="DCF20" s="156"/>
      <c r="DCG20" s="156"/>
      <c r="DCH20" s="156"/>
      <c r="DCI20" s="156"/>
      <c r="DCJ20" s="156"/>
      <c r="DCK20" s="156"/>
      <c r="DCL20" s="156"/>
      <c r="DCM20" s="156"/>
      <c r="DCN20" s="156"/>
      <c r="DCO20" s="156"/>
      <c r="DCP20" s="156"/>
      <c r="DCQ20" s="156"/>
      <c r="DCR20" s="156"/>
      <c r="DCS20" s="156"/>
      <c r="DCT20" s="156"/>
      <c r="DCU20" s="156"/>
      <c r="DCV20" s="156"/>
      <c r="DCW20" s="156"/>
      <c r="DCX20" s="156"/>
      <c r="DCY20" s="156"/>
      <c r="DCZ20" s="156"/>
      <c r="DDA20" s="156"/>
      <c r="DDB20" s="156"/>
      <c r="DDC20" s="156"/>
      <c r="DDD20" s="156"/>
      <c r="DDE20" s="156"/>
      <c r="DDF20" s="156"/>
      <c r="DDG20" s="156"/>
      <c r="DDH20" s="156"/>
      <c r="DDI20" s="156"/>
      <c r="DDJ20" s="156"/>
      <c r="DDK20" s="156"/>
      <c r="DDL20" s="156"/>
      <c r="DDM20" s="156"/>
      <c r="DDN20" s="156"/>
      <c r="DDO20" s="156"/>
      <c r="DDP20" s="156"/>
      <c r="DDQ20" s="156"/>
      <c r="DDR20" s="156"/>
      <c r="DDS20" s="156"/>
      <c r="DDT20" s="156"/>
      <c r="DDU20" s="156"/>
      <c r="DDV20" s="156"/>
      <c r="DDW20" s="156"/>
      <c r="DDX20" s="156"/>
      <c r="DDY20" s="156"/>
      <c r="DDZ20" s="156"/>
      <c r="DEA20" s="156"/>
      <c r="DEB20" s="156"/>
      <c r="DEC20" s="156"/>
      <c r="DED20" s="156"/>
      <c r="DEE20" s="156"/>
      <c r="DEF20" s="156"/>
      <c r="DEG20" s="156"/>
      <c r="DEH20" s="156"/>
      <c r="DEI20" s="156"/>
      <c r="DEJ20" s="156"/>
      <c r="DEK20" s="156"/>
      <c r="DEL20" s="156"/>
      <c r="DEM20" s="156"/>
      <c r="DEN20" s="156"/>
      <c r="DEO20" s="156"/>
      <c r="DEP20" s="156"/>
      <c r="DEQ20" s="156"/>
      <c r="DER20" s="156"/>
      <c r="DES20" s="156"/>
      <c r="DET20" s="156"/>
      <c r="DEU20" s="156"/>
      <c r="DEV20" s="156"/>
      <c r="DEW20" s="156"/>
      <c r="DEX20" s="156"/>
      <c r="DEY20" s="156"/>
      <c r="DEZ20" s="156"/>
      <c r="DFA20" s="156"/>
      <c r="DFB20" s="156"/>
      <c r="DFC20" s="156"/>
      <c r="DFD20" s="156"/>
      <c r="DFE20" s="156"/>
      <c r="DFF20" s="156"/>
      <c r="DFG20" s="156"/>
      <c r="DFH20" s="156"/>
      <c r="DFI20" s="156"/>
      <c r="DFJ20" s="156"/>
      <c r="DFK20" s="156"/>
      <c r="DFL20" s="156"/>
      <c r="DFM20" s="156"/>
      <c r="DFN20" s="156"/>
      <c r="DFO20" s="156"/>
      <c r="DFP20" s="156"/>
      <c r="DFQ20" s="156"/>
      <c r="DFR20" s="156"/>
      <c r="DFS20" s="156"/>
      <c r="DFT20" s="156"/>
      <c r="DFU20" s="156"/>
      <c r="DFV20" s="156"/>
      <c r="DFW20" s="156"/>
      <c r="DFX20" s="156"/>
      <c r="DFY20" s="156"/>
      <c r="DFZ20" s="156"/>
      <c r="DGA20" s="156"/>
      <c r="DGB20" s="156"/>
      <c r="DGC20" s="156"/>
      <c r="DGD20" s="156"/>
      <c r="DGE20" s="156"/>
      <c r="DGF20" s="156"/>
      <c r="DGG20" s="156"/>
      <c r="DGH20" s="156"/>
      <c r="DGI20" s="156"/>
      <c r="DGJ20" s="156"/>
      <c r="DGK20" s="156"/>
      <c r="DGL20" s="156"/>
      <c r="DGM20" s="156"/>
      <c r="DGN20" s="156"/>
      <c r="DGO20" s="156"/>
      <c r="DGP20" s="156"/>
      <c r="DGQ20" s="156"/>
      <c r="DGR20" s="156"/>
      <c r="DGS20" s="156"/>
      <c r="DGT20" s="156"/>
      <c r="DGU20" s="156"/>
      <c r="DGV20" s="156"/>
      <c r="DGW20" s="156"/>
      <c r="DGX20" s="156"/>
      <c r="DGY20" s="156"/>
      <c r="DGZ20" s="156"/>
      <c r="DHA20" s="156"/>
      <c r="DHB20" s="156"/>
      <c r="DHC20" s="156"/>
      <c r="DHD20" s="156"/>
      <c r="DHE20" s="156"/>
      <c r="DHF20" s="156"/>
      <c r="DHG20" s="156"/>
      <c r="DHH20" s="156"/>
      <c r="DHI20" s="156"/>
      <c r="DHJ20" s="156"/>
      <c r="DHK20" s="156"/>
      <c r="DHL20" s="156"/>
      <c r="DHM20" s="156"/>
      <c r="DHN20" s="156"/>
      <c r="DHO20" s="156"/>
      <c r="DHP20" s="156"/>
      <c r="DHQ20" s="156"/>
      <c r="DHR20" s="156"/>
      <c r="DHS20" s="156"/>
      <c r="DHT20" s="156"/>
      <c r="DHU20" s="156"/>
      <c r="DHV20" s="156"/>
      <c r="DHW20" s="156"/>
      <c r="DHX20" s="156"/>
      <c r="DHY20" s="156"/>
      <c r="DHZ20" s="156"/>
      <c r="DIA20" s="156"/>
      <c r="DIB20" s="156"/>
      <c r="DIC20" s="156"/>
      <c r="DID20" s="156"/>
      <c r="DIE20" s="156"/>
      <c r="DIF20" s="156"/>
      <c r="DIG20" s="156"/>
      <c r="DIH20" s="156"/>
      <c r="DII20" s="156"/>
      <c r="DIJ20" s="156"/>
      <c r="DIK20" s="156"/>
      <c r="DIL20" s="156"/>
      <c r="DIM20" s="156"/>
      <c r="DIN20" s="156"/>
      <c r="DIO20" s="156"/>
      <c r="DIP20" s="156"/>
      <c r="DIQ20" s="156"/>
      <c r="DIR20" s="156"/>
      <c r="DIS20" s="156"/>
      <c r="DIT20" s="156"/>
      <c r="DIU20" s="156"/>
      <c r="DIV20" s="156"/>
      <c r="DIW20" s="156"/>
      <c r="DIX20" s="156"/>
      <c r="DIY20" s="156"/>
      <c r="DIZ20" s="156"/>
      <c r="DJA20" s="156"/>
      <c r="DJB20" s="156"/>
      <c r="DJC20" s="156"/>
      <c r="DJD20" s="156"/>
      <c r="DJE20" s="156"/>
      <c r="DJF20" s="156"/>
      <c r="DJG20" s="156"/>
      <c r="DJH20" s="156"/>
      <c r="DJI20" s="156"/>
      <c r="DJJ20" s="156"/>
      <c r="DJK20" s="156"/>
      <c r="DJL20" s="156"/>
      <c r="DJM20" s="156"/>
      <c r="DJN20" s="156"/>
      <c r="DJO20" s="156"/>
      <c r="DJP20" s="156"/>
      <c r="DJQ20" s="156"/>
      <c r="DJR20" s="156"/>
      <c r="DJS20" s="156"/>
      <c r="DJT20" s="156"/>
      <c r="DJU20" s="156"/>
      <c r="DJV20" s="156"/>
      <c r="DJW20" s="156"/>
      <c r="DJX20" s="156"/>
      <c r="DJY20" s="156"/>
      <c r="DJZ20" s="156"/>
      <c r="DKA20" s="156"/>
      <c r="DKB20" s="156"/>
      <c r="DKC20" s="156"/>
      <c r="DKD20" s="156"/>
      <c r="DKE20" s="156"/>
      <c r="DKF20" s="156"/>
      <c r="DKG20" s="156"/>
      <c r="DKH20" s="156"/>
      <c r="DKI20" s="156"/>
      <c r="DKJ20" s="156"/>
      <c r="DKK20" s="156"/>
      <c r="DKL20" s="156"/>
      <c r="DKM20" s="156"/>
      <c r="DKN20" s="156"/>
      <c r="DKO20" s="156"/>
      <c r="DKP20" s="156"/>
      <c r="DKQ20" s="156"/>
      <c r="DKR20" s="156"/>
      <c r="DKS20" s="156"/>
      <c r="DKT20" s="156"/>
      <c r="DKU20" s="156"/>
      <c r="DKV20" s="156"/>
      <c r="DKW20" s="156"/>
      <c r="DKX20" s="156"/>
      <c r="DKY20" s="156"/>
      <c r="DKZ20" s="156"/>
      <c r="DLA20" s="156"/>
      <c r="DLB20" s="156"/>
      <c r="DLC20" s="156"/>
      <c r="DLD20" s="156"/>
      <c r="DLE20" s="156"/>
      <c r="DLF20" s="156"/>
      <c r="DLG20" s="156"/>
      <c r="DLH20" s="156"/>
      <c r="DLI20" s="156"/>
      <c r="DLJ20" s="156"/>
      <c r="DLK20" s="156"/>
      <c r="DLL20" s="156"/>
      <c r="DLM20" s="156"/>
      <c r="DLN20" s="156"/>
      <c r="DLO20" s="156"/>
      <c r="DLP20" s="156"/>
      <c r="DLQ20" s="156"/>
      <c r="DLR20" s="156"/>
      <c r="DLS20" s="156"/>
      <c r="DLT20" s="156"/>
      <c r="DLU20" s="156"/>
      <c r="DLV20" s="156"/>
      <c r="DLW20" s="156"/>
      <c r="DLX20" s="156"/>
      <c r="DLY20" s="156"/>
      <c r="DLZ20" s="156"/>
      <c r="DMA20" s="156"/>
      <c r="DMB20" s="156"/>
      <c r="DMC20" s="156"/>
      <c r="DMD20" s="156"/>
      <c r="DME20" s="156"/>
      <c r="DMF20" s="156"/>
      <c r="DMG20" s="156"/>
      <c r="DMH20" s="156"/>
      <c r="DMI20" s="156"/>
      <c r="DMJ20" s="156"/>
      <c r="DMK20" s="156"/>
      <c r="DML20" s="156"/>
      <c r="DMM20" s="156"/>
      <c r="DMN20" s="156"/>
      <c r="DMO20" s="156"/>
      <c r="DMP20" s="156"/>
      <c r="DMQ20" s="156"/>
      <c r="DMR20" s="156"/>
      <c r="DMS20" s="156"/>
      <c r="DMT20" s="156"/>
      <c r="DMU20" s="156"/>
      <c r="DMV20" s="156"/>
      <c r="DMW20" s="156"/>
      <c r="DMX20" s="156"/>
      <c r="DMY20" s="156"/>
      <c r="DMZ20" s="156"/>
      <c r="DNA20" s="156"/>
      <c r="DNB20" s="156"/>
      <c r="DNC20" s="156"/>
      <c r="DND20" s="156"/>
      <c r="DNE20" s="156"/>
      <c r="DNF20" s="156"/>
      <c r="DNG20" s="156"/>
      <c r="DNH20" s="156"/>
      <c r="DNI20" s="156"/>
      <c r="DNJ20" s="156"/>
      <c r="DNK20" s="156"/>
      <c r="DNL20" s="156"/>
      <c r="DNM20" s="156"/>
      <c r="DNN20" s="156"/>
      <c r="DNO20" s="156"/>
      <c r="DNP20" s="156"/>
      <c r="DNQ20" s="156"/>
      <c r="DNR20" s="156"/>
      <c r="DNS20" s="156"/>
      <c r="DNT20" s="156"/>
      <c r="DNU20" s="156"/>
      <c r="DNV20" s="156"/>
      <c r="DNW20" s="156"/>
      <c r="DNX20" s="156"/>
      <c r="DNY20" s="156"/>
      <c r="DNZ20" s="156"/>
      <c r="DOA20" s="156"/>
      <c r="DOB20" s="156"/>
      <c r="DOC20" s="156"/>
      <c r="DOD20" s="156"/>
      <c r="DOE20" s="156"/>
      <c r="DOF20" s="156"/>
      <c r="DOG20" s="156"/>
      <c r="DOH20" s="156"/>
      <c r="DOI20" s="156"/>
      <c r="DOJ20" s="156"/>
      <c r="DOK20" s="156"/>
      <c r="DOL20" s="156"/>
      <c r="DOM20" s="156"/>
      <c r="DON20" s="156"/>
      <c r="DOO20" s="156"/>
      <c r="DOP20" s="156"/>
      <c r="DOQ20" s="156"/>
      <c r="DOR20" s="156"/>
      <c r="DOS20" s="156"/>
      <c r="DOT20" s="156"/>
      <c r="DOU20" s="156"/>
      <c r="DOV20" s="156"/>
      <c r="DOW20" s="156"/>
      <c r="DOX20" s="156"/>
      <c r="DOY20" s="156"/>
      <c r="DOZ20" s="156"/>
      <c r="DPA20" s="156"/>
      <c r="DPB20" s="156"/>
      <c r="DPC20" s="156"/>
      <c r="DPD20" s="156"/>
      <c r="DPE20" s="156"/>
      <c r="DPF20" s="156"/>
      <c r="DPG20" s="156"/>
      <c r="DPH20" s="156"/>
      <c r="DPI20" s="156"/>
      <c r="DPJ20" s="156"/>
      <c r="DPK20" s="156"/>
      <c r="DPL20" s="156"/>
      <c r="DPM20" s="156"/>
      <c r="DPN20" s="156"/>
      <c r="DPO20" s="156"/>
      <c r="DPP20" s="156"/>
      <c r="DPQ20" s="156"/>
      <c r="DPR20" s="156"/>
      <c r="DPS20" s="156"/>
      <c r="DPT20" s="156"/>
      <c r="DPU20" s="156"/>
      <c r="DPV20" s="156"/>
      <c r="DPW20" s="156"/>
      <c r="DPX20" s="156"/>
      <c r="DPY20" s="156"/>
      <c r="DPZ20" s="156"/>
      <c r="DQA20" s="156"/>
      <c r="DQB20" s="156"/>
      <c r="DQC20" s="156"/>
      <c r="DQD20" s="156"/>
      <c r="DQE20" s="156"/>
      <c r="DQF20" s="156"/>
      <c r="DQG20" s="156"/>
      <c r="DQH20" s="156"/>
      <c r="DQI20" s="156"/>
      <c r="DQJ20" s="156"/>
      <c r="DQK20" s="156"/>
      <c r="DQL20" s="156"/>
      <c r="DQM20" s="156"/>
      <c r="DQN20" s="156"/>
      <c r="DQO20" s="156"/>
      <c r="DQP20" s="156"/>
      <c r="DQQ20" s="156"/>
      <c r="DQR20" s="156"/>
      <c r="DQS20" s="156"/>
      <c r="DQT20" s="156"/>
      <c r="DQU20" s="156"/>
      <c r="DQV20" s="156"/>
      <c r="DQW20" s="156"/>
      <c r="DQX20" s="156"/>
      <c r="DQY20" s="156"/>
      <c r="DQZ20" s="156"/>
      <c r="DRA20" s="156"/>
      <c r="DRB20" s="156"/>
      <c r="DRC20" s="156"/>
      <c r="DRD20" s="156"/>
      <c r="DRE20" s="156"/>
      <c r="DRF20" s="156"/>
      <c r="DRG20" s="156"/>
      <c r="DRH20" s="156"/>
      <c r="DRI20" s="156"/>
      <c r="DRJ20" s="156"/>
      <c r="DRK20" s="156"/>
      <c r="DRL20" s="156"/>
      <c r="DRM20" s="156"/>
      <c r="DRN20" s="156"/>
      <c r="DRO20" s="156"/>
      <c r="DRP20" s="156"/>
      <c r="DRQ20" s="156"/>
      <c r="DRR20" s="156"/>
      <c r="DRS20" s="156"/>
      <c r="DRT20" s="156"/>
      <c r="DRU20" s="156"/>
      <c r="DRV20" s="156"/>
      <c r="DRW20" s="156"/>
      <c r="DRX20" s="156"/>
      <c r="DRY20" s="156"/>
      <c r="DRZ20" s="156"/>
      <c r="DSA20" s="156"/>
      <c r="DSB20" s="156"/>
      <c r="DSC20" s="156"/>
      <c r="DSD20" s="156"/>
      <c r="DSE20" s="156"/>
      <c r="DSF20" s="156"/>
      <c r="DSG20" s="156"/>
      <c r="DSH20" s="156"/>
      <c r="DSI20" s="156"/>
      <c r="DSJ20" s="156"/>
      <c r="DSK20" s="156"/>
      <c r="DSL20" s="156"/>
      <c r="DSM20" s="156"/>
      <c r="DSN20" s="156"/>
      <c r="DSO20" s="156"/>
      <c r="DSP20" s="156"/>
      <c r="DSQ20" s="156"/>
      <c r="DSR20" s="156"/>
      <c r="DSS20" s="156"/>
      <c r="DST20" s="156"/>
      <c r="DSU20" s="156"/>
      <c r="DSV20" s="156"/>
      <c r="DSW20" s="156"/>
      <c r="DSX20" s="156"/>
      <c r="DSY20" s="156"/>
      <c r="DSZ20" s="156"/>
      <c r="DTA20" s="156"/>
      <c r="DTB20" s="156"/>
      <c r="DTC20" s="156"/>
      <c r="DTD20" s="156"/>
      <c r="DTE20" s="156"/>
      <c r="DTF20" s="156"/>
      <c r="DTG20" s="156"/>
      <c r="DTH20" s="156"/>
      <c r="DTI20" s="156"/>
      <c r="DTJ20" s="156"/>
      <c r="DTK20" s="156"/>
      <c r="DTL20" s="156"/>
      <c r="DTM20" s="156"/>
      <c r="DTN20" s="156"/>
      <c r="DTO20" s="156"/>
      <c r="DTP20" s="156"/>
      <c r="DTQ20" s="156"/>
      <c r="DTR20" s="156"/>
      <c r="DTS20" s="156"/>
      <c r="DTT20" s="156"/>
      <c r="DTU20" s="156"/>
      <c r="DTV20" s="156"/>
      <c r="DTW20" s="156"/>
      <c r="DTX20" s="156"/>
      <c r="DTY20" s="156"/>
      <c r="DTZ20" s="156"/>
      <c r="DUA20" s="156"/>
      <c r="DUB20" s="156"/>
      <c r="DUC20" s="156"/>
      <c r="DUD20" s="156"/>
      <c r="DUE20" s="156"/>
      <c r="DUF20" s="156"/>
      <c r="DUG20" s="156"/>
      <c r="DUH20" s="156"/>
      <c r="DUI20" s="156"/>
      <c r="DUJ20" s="156"/>
      <c r="DUK20" s="156"/>
      <c r="DUL20" s="156"/>
      <c r="DUM20" s="156"/>
      <c r="DUN20" s="156"/>
      <c r="DUO20" s="156"/>
      <c r="DUP20" s="156"/>
      <c r="DUQ20" s="156"/>
      <c r="DUR20" s="156"/>
      <c r="DUS20" s="156"/>
      <c r="DUT20" s="156"/>
      <c r="DUU20" s="156"/>
      <c r="DUV20" s="156"/>
      <c r="DUW20" s="156"/>
      <c r="DUX20" s="156"/>
      <c r="DUY20" s="156"/>
      <c r="DUZ20" s="156"/>
      <c r="DVA20" s="156"/>
      <c r="DVB20" s="156"/>
      <c r="DVC20" s="156"/>
      <c r="DVD20" s="156"/>
      <c r="DVE20" s="156"/>
      <c r="DVF20" s="156"/>
      <c r="DVG20" s="156"/>
      <c r="DVH20" s="156"/>
      <c r="DVI20" s="156"/>
      <c r="DVJ20" s="156"/>
      <c r="DVK20" s="156"/>
      <c r="DVL20" s="156"/>
      <c r="DVM20" s="156"/>
      <c r="DVN20" s="156"/>
      <c r="DVO20" s="156"/>
      <c r="DVP20" s="156"/>
      <c r="DVQ20" s="156"/>
      <c r="DVR20" s="156"/>
      <c r="DVS20" s="156"/>
      <c r="DVT20" s="156"/>
      <c r="DVU20" s="156"/>
      <c r="DVV20" s="156"/>
      <c r="DVW20" s="156"/>
      <c r="DVX20" s="156"/>
      <c r="DVY20" s="156"/>
      <c r="DVZ20" s="156"/>
      <c r="DWA20" s="156"/>
      <c r="DWB20" s="156"/>
      <c r="DWC20" s="156"/>
      <c r="DWD20" s="156"/>
      <c r="DWE20" s="156"/>
      <c r="DWF20" s="156"/>
      <c r="DWG20" s="156"/>
      <c r="DWH20" s="156"/>
      <c r="DWI20" s="156"/>
      <c r="DWJ20" s="156"/>
      <c r="DWK20" s="156"/>
      <c r="DWL20" s="156"/>
      <c r="DWM20" s="156"/>
      <c r="DWN20" s="156"/>
      <c r="DWO20" s="156"/>
      <c r="DWP20" s="156"/>
      <c r="DWQ20" s="156"/>
      <c r="DWR20" s="156"/>
      <c r="DWS20" s="156"/>
      <c r="DWT20" s="156"/>
      <c r="DWU20" s="156"/>
      <c r="DWV20" s="156"/>
      <c r="DWW20" s="156"/>
      <c r="DWX20" s="156"/>
      <c r="DWY20" s="156"/>
      <c r="DWZ20" s="156"/>
      <c r="DXA20" s="156"/>
      <c r="DXB20" s="156"/>
      <c r="DXC20" s="156"/>
      <c r="DXD20" s="156"/>
      <c r="DXE20" s="156"/>
      <c r="DXF20" s="156"/>
      <c r="DXG20" s="156"/>
      <c r="DXH20" s="156"/>
      <c r="DXI20" s="156"/>
      <c r="DXJ20" s="156"/>
      <c r="DXK20" s="156"/>
      <c r="DXL20" s="156"/>
      <c r="DXM20" s="156"/>
      <c r="DXN20" s="156"/>
      <c r="DXO20" s="156"/>
      <c r="DXP20" s="156"/>
      <c r="DXQ20" s="156"/>
      <c r="DXR20" s="156"/>
      <c r="DXS20" s="156"/>
      <c r="DXT20" s="156"/>
      <c r="DXU20" s="156"/>
      <c r="DXV20" s="156"/>
      <c r="DXW20" s="156"/>
      <c r="DXX20" s="156"/>
      <c r="DXY20" s="156"/>
      <c r="DXZ20" s="156"/>
      <c r="DYA20" s="156"/>
      <c r="DYB20" s="156"/>
      <c r="DYC20" s="156"/>
      <c r="DYD20" s="156"/>
      <c r="DYE20" s="156"/>
      <c r="DYF20" s="156"/>
      <c r="DYG20" s="156"/>
      <c r="DYH20" s="156"/>
      <c r="DYI20" s="156"/>
      <c r="DYJ20" s="156"/>
      <c r="DYK20" s="156"/>
      <c r="DYL20" s="156"/>
      <c r="DYM20" s="156"/>
      <c r="DYN20" s="156"/>
      <c r="DYO20" s="156"/>
      <c r="DYP20" s="156"/>
      <c r="DYQ20" s="156"/>
      <c r="DYR20" s="156"/>
      <c r="DYS20" s="156"/>
      <c r="DYT20" s="156"/>
      <c r="DYU20" s="156"/>
      <c r="DYV20" s="156"/>
      <c r="DYW20" s="156"/>
      <c r="DYX20" s="156"/>
      <c r="DYY20" s="156"/>
      <c r="DYZ20" s="156"/>
      <c r="DZA20" s="156"/>
      <c r="DZB20" s="156"/>
      <c r="DZC20" s="156"/>
      <c r="DZD20" s="156"/>
      <c r="DZE20" s="156"/>
      <c r="DZF20" s="156"/>
      <c r="DZG20" s="156"/>
      <c r="DZH20" s="156"/>
      <c r="DZI20" s="156"/>
      <c r="DZJ20" s="156"/>
      <c r="DZK20" s="156"/>
      <c r="DZL20" s="156"/>
      <c r="DZM20" s="156"/>
      <c r="DZN20" s="156"/>
      <c r="DZO20" s="156"/>
      <c r="DZP20" s="156"/>
      <c r="DZQ20" s="156"/>
      <c r="DZR20" s="156"/>
      <c r="DZS20" s="156"/>
      <c r="DZT20" s="156"/>
      <c r="DZU20" s="156"/>
      <c r="DZV20" s="156"/>
      <c r="DZW20" s="156"/>
      <c r="DZX20" s="156"/>
      <c r="DZY20" s="156"/>
      <c r="DZZ20" s="156"/>
      <c r="EAA20" s="156"/>
      <c r="EAB20" s="156"/>
      <c r="EAC20" s="156"/>
      <c r="EAD20" s="156"/>
      <c r="EAE20" s="156"/>
      <c r="EAF20" s="156"/>
      <c r="EAG20" s="156"/>
      <c r="EAH20" s="156"/>
      <c r="EAI20" s="156"/>
      <c r="EAJ20" s="156"/>
      <c r="EAK20" s="156"/>
      <c r="EAL20" s="156"/>
      <c r="EAM20" s="156"/>
      <c r="EAN20" s="156"/>
      <c r="EAO20" s="156"/>
      <c r="EAP20" s="156"/>
      <c r="EAQ20" s="156"/>
      <c r="EAR20" s="156"/>
      <c r="EAS20" s="156"/>
      <c r="EAT20" s="156"/>
      <c r="EAU20" s="156"/>
      <c r="EAV20" s="156"/>
      <c r="EAW20" s="156"/>
      <c r="EAX20" s="156"/>
      <c r="EAY20" s="156"/>
      <c r="EAZ20" s="156"/>
      <c r="EBA20" s="156"/>
      <c r="EBB20" s="156"/>
      <c r="EBC20" s="156"/>
      <c r="EBD20" s="156"/>
      <c r="EBE20" s="156"/>
      <c r="EBF20" s="156"/>
      <c r="EBG20" s="156"/>
      <c r="EBH20" s="156"/>
      <c r="EBI20" s="156"/>
      <c r="EBJ20" s="156"/>
      <c r="EBK20" s="156"/>
      <c r="EBL20" s="156"/>
      <c r="EBM20" s="156"/>
      <c r="EBN20" s="156"/>
      <c r="EBO20" s="156"/>
      <c r="EBP20" s="156"/>
      <c r="EBQ20" s="156"/>
      <c r="EBR20" s="156"/>
      <c r="EBS20" s="156"/>
      <c r="EBT20" s="156"/>
      <c r="EBU20" s="156"/>
      <c r="EBV20" s="156"/>
      <c r="EBW20" s="156"/>
      <c r="EBX20" s="156"/>
      <c r="EBY20" s="156"/>
      <c r="EBZ20" s="156"/>
      <c r="ECA20" s="156"/>
      <c r="ECB20" s="156"/>
      <c r="ECC20" s="156"/>
      <c r="ECD20" s="156"/>
      <c r="ECE20" s="156"/>
      <c r="ECF20" s="156"/>
      <c r="ECG20" s="156"/>
      <c r="ECH20" s="156"/>
      <c r="ECI20" s="156"/>
      <c r="ECJ20" s="156"/>
      <c r="ECK20" s="156"/>
      <c r="ECL20" s="156"/>
      <c r="ECM20" s="156"/>
      <c r="ECN20" s="156"/>
      <c r="ECO20" s="156"/>
      <c r="ECP20" s="156"/>
      <c r="ECQ20" s="156"/>
      <c r="ECR20" s="156"/>
      <c r="ECS20" s="156"/>
      <c r="ECT20" s="156"/>
      <c r="ECU20" s="156"/>
      <c r="ECV20" s="156"/>
      <c r="ECW20" s="156"/>
      <c r="ECX20" s="156"/>
      <c r="ECY20" s="156"/>
      <c r="ECZ20" s="156"/>
      <c r="EDA20" s="156"/>
      <c r="EDB20" s="156"/>
      <c r="EDC20" s="156"/>
      <c r="EDD20" s="156"/>
      <c r="EDE20" s="156"/>
      <c r="EDF20" s="156"/>
      <c r="EDG20" s="156"/>
      <c r="EDH20" s="156"/>
      <c r="EDI20" s="156"/>
      <c r="EDJ20" s="156"/>
      <c r="EDK20" s="156"/>
      <c r="EDL20" s="156"/>
      <c r="EDM20" s="156"/>
      <c r="EDN20" s="156"/>
      <c r="EDO20" s="156"/>
      <c r="EDP20" s="156"/>
      <c r="EDQ20" s="156"/>
    </row>
    <row r="21" spans="1:3501" ht="20.100000000000001" customHeight="1" thickBot="1" x14ac:dyDescent="0.3">
      <c r="B21" s="370" t="s">
        <v>106</v>
      </c>
      <c r="C21" s="370"/>
      <c r="D21" s="142"/>
      <c r="E21" s="264" t="s">
        <v>722</v>
      </c>
      <c r="F21" s="10"/>
      <c r="H21" s="143"/>
      <c r="I21" s="143"/>
      <c r="J21" s="143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  <c r="BS21" s="156"/>
      <c r="BT21" s="156"/>
      <c r="BU21" s="156"/>
      <c r="BV21" s="156"/>
      <c r="BW21" s="156"/>
      <c r="BX21" s="156"/>
      <c r="BY21" s="156"/>
      <c r="BZ21" s="156"/>
      <c r="CA21" s="156"/>
      <c r="CB21" s="156"/>
      <c r="CC21" s="156"/>
      <c r="CD21" s="156"/>
      <c r="CE21" s="156"/>
      <c r="CF21" s="156"/>
      <c r="CG21" s="156"/>
      <c r="CH21" s="156"/>
      <c r="CI21" s="156"/>
      <c r="CJ21" s="156"/>
      <c r="CK21" s="156"/>
      <c r="CL21" s="156"/>
      <c r="CM21" s="156"/>
      <c r="CN21" s="156"/>
      <c r="CO21" s="156"/>
      <c r="CP21" s="156"/>
      <c r="CQ21" s="156"/>
      <c r="CR21" s="156"/>
      <c r="CS21" s="156"/>
      <c r="CT21" s="156"/>
      <c r="CU21" s="156"/>
      <c r="CV21" s="156"/>
      <c r="CW21" s="156"/>
      <c r="CX21" s="156"/>
      <c r="CY21" s="156"/>
      <c r="CZ21" s="156"/>
      <c r="DA21" s="156"/>
      <c r="DB21" s="156"/>
      <c r="DC21" s="156"/>
      <c r="DD21" s="156"/>
      <c r="DE21" s="156"/>
      <c r="DF21" s="156"/>
      <c r="DG21" s="156"/>
      <c r="DH21" s="156"/>
      <c r="DI21" s="156"/>
      <c r="DJ21" s="156"/>
      <c r="DK21" s="156"/>
      <c r="DL21" s="156"/>
      <c r="DM21" s="156"/>
      <c r="DN21" s="156"/>
      <c r="DO21" s="156"/>
      <c r="DP21" s="156"/>
      <c r="DQ21" s="156"/>
      <c r="DR21" s="156"/>
      <c r="DS21" s="156"/>
      <c r="DT21" s="156"/>
      <c r="DU21" s="156"/>
      <c r="DV21" s="156"/>
      <c r="DW21" s="156"/>
      <c r="DX21" s="156"/>
      <c r="DY21" s="156"/>
      <c r="DZ21" s="156"/>
      <c r="EA21" s="156"/>
      <c r="EB21" s="156"/>
      <c r="EC21" s="156"/>
      <c r="ED21" s="156"/>
      <c r="EE21" s="156"/>
      <c r="EF21" s="156"/>
      <c r="EG21" s="156"/>
      <c r="EH21" s="156"/>
      <c r="EI21" s="156"/>
      <c r="EJ21" s="156"/>
      <c r="EK21" s="156"/>
      <c r="EL21" s="156"/>
      <c r="EM21" s="156"/>
      <c r="EN21" s="156"/>
      <c r="EO21" s="156"/>
      <c r="EP21" s="156"/>
      <c r="EQ21" s="156"/>
      <c r="ER21" s="156"/>
      <c r="ES21" s="156"/>
      <c r="ET21" s="156"/>
      <c r="EU21" s="156"/>
      <c r="EV21" s="156"/>
      <c r="EW21" s="156"/>
      <c r="EX21" s="156"/>
      <c r="EY21" s="156"/>
      <c r="EZ21" s="156"/>
      <c r="FA21" s="156"/>
      <c r="FB21" s="156"/>
      <c r="FC21" s="156"/>
      <c r="FD21" s="156"/>
      <c r="FE21" s="156"/>
      <c r="FF21" s="156"/>
      <c r="FG21" s="156"/>
      <c r="FH21" s="156"/>
      <c r="FI21" s="156"/>
      <c r="FJ21" s="156"/>
      <c r="FK21" s="156"/>
      <c r="FL21" s="156"/>
      <c r="FM21" s="156"/>
      <c r="FN21" s="156"/>
      <c r="FO21" s="156"/>
      <c r="FP21" s="156"/>
      <c r="FQ21" s="156"/>
      <c r="FR21" s="156"/>
      <c r="FS21" s="156"/>
      <c r="FT21" s="156"/>
      <c r="FU21" s="156"/>
      <c r="FV21" s="156"/>
      <c r="FW21" s="156"/>
      <c r="FX21" s="156"/>
      <c r="FY21" s="156"/>
      <c r="FZ21" s="156"/>
      <c r="GA21" s="156"/>
      <c r="GB21" s="156"/>
      <c r="GC21" s="156"/>
      <c r="GD21" s="156"/>
      <c r="GE21" s="156"/>
      <c r="GF21" s="156"/>
      <c r="GG21" s="156"/>
      <c r="GH21" s="156"/>
      <c r="GI21" s="156"/>
      <c r="GJ21" s="156"/>
      <c r="GK21" s="156"/>
      <c r="GL21" s="156"/>
      <c r="GM21" s="156"/>
      <c r="GN21" s="156"/>
      <c r="GO21" s="156"/>
      <c r="GP21" s="156"/>
      <c r="GQ21" s="156"/>
      <c r="GR21" s="156"/>
      <c r="GS21" s="156"/>
      <c r="GT21" s="156"/>
      <c r="GU21" s="156"/>
      <c r="GV21" s="156"/>
      <c r="GW21" s="156"/>
      <c r="GX21" s="156"/>
      <c r="GY21" s="156"/>
      <c r="GZ21" s="156"/>
      <c r="HA21" s="156"/>
      <c r="HB21" s="156"/>
      <c r="HC21" s="156"/>
      <c r="HD21" s="156"/>
      <c r="HE21" s="156"/>
      <c r="HF21" s="156"/>
      <c r="HG21" s="156"/>
      <c r="HH21" s="156"/>
      <c r="HI21" s="156"/>
      <c r="HJ21" s="156"/>
      <c r="HK21" s="156"/>
      <c r="HL21" s="156"/>
      <c r="HM21" s="156"/>
      <c r="HN21" s="156"/>
      <c r="HO21" s="156"/>
      <c r="HP21" s="156"/>
      <c r="HQ21" s="156"/>
      <c r="HR21" s="156"/>
      <c r="HS21" s="156"/>
      <c r="HT21" s="156"/>
      <c r="HU21" s="156"/>
      <c r="HV21" s="156"/>
      <c r="HW21" s="156"/>
      <c r="HX21" s="156"/>
      <c r="HY21" s="156"/>
      <c r="HZ21" s="156"/>
      <c r="IA21" s="156"/>
      <c r="IB21" s="156"/>
      <c r="IC21" s="156"/>
      <c r="ID21" s="156"/>
      <c r="IE21" s="156"/>
      <c r="IF21" s="156"/>
      <c r="IG21" s="156"/>
      <c r="IH21" s="156"/>
      <c r="II21" s="156"/>
      <c r="IJ21" s="156"/>
      <c r="IK21" s="156"/>
      <c r="IL21" s="156"/>
      <c r="IM21" s="156"/>
      <c r="IN21" s="156"/>
      <c r="IO21" s="156"/>
      <c r="IP21" s="156"/>
      <c r="IQ21" s="156"/>
      <c r="IR21" s="156"/>
      <c r="IS21" s="156"/>
      <c r="IT21" s="156"/>
      <c r="IU21" s="156"/>
      <c r="IV21" s="156"/>
      <c r="IW21" s="156"/>
      <c r="IX21" s="156"/>
      <c r="IY21" s="156"/>
      <c r="IZ21" s="156"/>
      <c r="JA21" s="156"/>
      <c r="JB21" s="156"/>
      <c r="JC21" s="156"/>
      <c r="JD21" s="156"/>
      <c r="JE21" s="156"/>
      <c r="JF21" s="156"/>
      <c r="JG21" s="156"/>
      <c r="JH21" s="156"/>
      <c r="JI21" s="156"/>
      <c r="JJ21" s="156"/>
      <c r="JK21" s="156"/>
      <c r="JL21" s="156"/>
      <c r="JM21" s="156"/>
      <c r="JN21" s="156"/>
      <c r="JO21" s="156"/>
      <c r="JP21" s="156"/>
      <c r="JQ21" s="156"/>
      <c r="JR21" s="156"/>
      <c r="JS21" s="156"/>
      <c r="JT21" s="156"/>
      <c r="JU21" s="156"/>
      <c r="JV21" s="156"/>
      <c r="JW21" s="156"/>
      <c r="JX21" s="156"/>
      <c r="JY21" s="156"/>
      <c r="JZ21" s="156"/>
      <c r="KA21" s="156"/>
      <c r="KB21" s="156"/>
      <c r="KC21" s="156"/>
      <c r="KD21" s="156"/>
      <c r="KE21" s="156"/>
      <c r="KF21" s="156"/>
      <c r="KG21" s="156"/>
      <c r="KH21" s="156"/>
      <c r="KI21" s="156"/>
      <c r="KJ21" s="156"/>
      <c r="KK21" s="156"/>
      <c r="KL21" s="156"/>
      <c r="KM21" s="156"/>
      <c r="KN21" s="156"/>
      <c r="KO21" s="156"/>
      <c r="KP21" s="156"/>
      <c r="KQ21" s="156"/>
      <c r="KR21" s="156"/>
      <c r="KS21" s="156"/>
      <c r="KT21" s="156"/>
      <c r="KU21" s="156"/>
      <c r="KV21" s="156"/>
      <c r="KW21" s="156"/>
      <c r="KX21" s="156"/>
      <c r="KY21" s="156"/>
      <c r="KZ21" s="156"/>
      <c r="LA21" s="156"/>
      <c r="LB21" s="156"/>
      <c r="LC21" s="156"/>
      <c r="LD21" s="156"/>
      <c r="LE21" s="156"/>
      <c r="LF21" s="156"/>
      <c r="LG21" s="156"/>
      <c r="LH21" s="156"/>
      <c r="LI21" s="156"/>
      <c r="LJ21" s="156"/>
      <c r="LK21" s="156"/>
      <c r="LL21" s="156"/>
      <c r="LM21" s="156"/>
      <c r="LN21" s="156"/>
      <c r="LO21" s="156"/>
      <c r="LP21" s="156"/>
      <c r="LQ21" s="156"/>
      <c r="LR21" s="156"/>
      <c r="LS21" s="156"/>
      <c r="LT21" s="156"/>
      <c r="LU21" s="156"/>
      <c r="LV21" s="156"/>
      <c r="LW21" s="156"/>
      <c r="LX21" s="156"/>
      <c r="LY21" s="156"/>
      <c r="LZ21" s="156"/>
      <c r="MA21" s="156"/>
      <c r="MB21" s="156"/>
      <c r="MC21" s="156"/>
      <c r="MD21" s="156"/>
      <c r="ME21" s="156"/>
      <c r="MF21" s="156"/>
      <c r="MG21" s="156"/>
      <c r="MH21" s="156"/>
      <c r="MI21" s="156"/>
      <c r="MJ21" s="156"/>
      <c r="MK21" s="156"/>
      <c r="ML21" s="156"/>
      <c r="MM21" s="156"/>
      <c r="MN21" s="156"/>
      <c r="MO21" s="156"/>
      <c r="MP21" s="156"/>
      <c r="MQ21" s="156"/>
      <c r="MR21" s="156"/>
      <c r="MS21" s="156"/>
      <c r="MT21" s="156"/>
      <c r="MU21" s="156"/>
      <c r="MV21" s="156"/>
      <c r="MW21" s="156"/>
      <c r="MX21" s="156"/>
      <c r="MY21" s="156"/>
      <c r="MZ21" s="156"/>
      <c r="NA21" s="156"/>
      <c r="NB21" s="156"/>
      <c r="NC21" s="156"/>
      <c r="ND21" s="156"/>
      <c r="NE21" s="156"/>
      <c r="NF21" s="156"/>
      <c r="NG21" s="156"/>
      <c r="NH21" s="156"/>
      <c r="NI21" s="156"/>
      <c r="NJ21" s="156"/>
      <c r="NK21" s="156"/>
      <c r="NL21" s="156"/>
      <c r="NM21" s="156"/>
      <c r="NN21" s="156"/>
      <c r="NO21" s="156"/>
      <c r="NP21" s="156"/>
      <c r="NQ21" s="156"/>
      <c r="NR21" s="156"/>
      <c r="NS21" s="156"/>
      <c r="NT21" s="156"/>
      <c r="NU21" s="156"/>
      <c r="NV21" s="156"/>
      <c r="NW21" s="156"/>
      <c r="NX21" s="156"/>
      <c r="NY21" s="156"/>
      <c r="NZ21" s="156"/>
      <c r="OA21" s="156"/>
      <c r="OB21" s="156"/>
      <c r="OC21" s="156"/>
      <c r="OD21" s="156"/>
      <c r="OE21" s="156"/>
      <c r="OF21" s="156"/>
      <c r="OG21" s="156"/>
      <c r="OH21" s="156"/>
      <c r="OI21" s="156"/>
      <c r="OJ21" s="156"/>
      <c r="OK21" s="156"/>
      <c r="OL21" s="156"/>
      <c r="OM21" s="156"/>
      <c r="ON21" s="156"/>
      <c r="OO21" s="156"/>
      <c r="OP21" s="156"/>
      <c r="OQ21" s="156"/>
      <c r="OR21" s="156"/>
      <c r="OS21" s="156"/>
      <c r="OT21" s="156"/>
      <c r="OU21" s="156"/>
      <c r="OV21" s="156"/>
      <c r="OW21" s="156"/>
      <c r="OX21" s="156"/>
      <c r="OY21" s="156"/>
      <c r="OZ21" s="156"/>
      <c r="PA21" s="156"/>
      <c r="PB21" s="156"/>
      <c r="PC21" s="156"/>
      <c r="PD21" s="156"/>
      <c r="PE21" s="156"/>
      <c r="PF21" s="156"/>
      <c r="PG21" s="156"/>
      <c r="PH21" s="156"/>
      <c r="PI21" s="156"/>
      <c r="PJ21" s="156"/>
      <c r="PK21" s="156"/>
      <c r="PL21" s="156"/>
      <c r="PM21" s="156"/>
      <c r="PN21" s="156"/>
      <c r="PO21" s="156"/>
      <c r="PP21" s="156"/>
      <c r="PQ21" s="156"/>
      <c r="PR21" s="156"/>
      <c r="PS21" s="156"/>
      <c r="PT21" s="156"/>
      <c r="PU21" s="156"/>
      <c r="PV21" s="156"/>
      <c r="PW21" s="156"/>
      <c r="PX21" s="156"/>
      <c r="PY21" s="156"/>
      <c r="PZ21" s="156"/>
      <c r="QA21" s="156"/>
      <c r="QB21" s="156"/>
      <c r="QC21" s="156"/>
      <c r="QD21" s="156"/>
      <c r="QE21" s="156"/>
      <c r="QF21" s="156"/>
      <c r="QG21" s="156"/>
      <c r="QH21" s="156"/>
      <c r="QI21" s="156"/>
      <c r="QJ21" s="156"/>
      <c r="QK21" s="156"/>
      <c r="QL21" s="156"/>
      <c r="QM21" s="156"/>
      <c r="QN21" s="156"/>
      <c r="QO21" s="156"/>
      <c r="QP21" s="156"/>
      <c r="QQ21" s="156"/>
      <c r="QR21" s="156"/>
      <c r="QS21" s="156"/>
      <c r="QT21" s="156"/>
      <c r="QU21" s="156"/>
      <c r="QV21" s="156"/>
      <c r="QW21" s="156"/>
      <c r="QX21" s="156"/>
      <c r="QY21" s="156"/>
      <c r="QZ21" s="156"/>
      <c r="RA21" s="156"/>
      <c r="RB21" s="156"/>
      <c r="RC21" s="156"/>
      <c r="RD21" s="156"/>
      <c r="RE21" s="156"/>
      <c r="RF21" s="156"/>
      <c r="RG21" s="156"/>
      <c r="RH21" s="156"/>
      <c r="RI21" s="156"/>
      <c r="RJ21" s="156"/>
      <c r="RK21" s="156"/>
      <c r="RL21" s="156"/>
      <c r="RM21" s="156"/>
      <c r="RN21" s="156"/>
      <c r="RO21" s="156"/>
      <c r="RP21" s="156"/>
      <c r="RQ21" s="156"/>
      <c r="RR21" s="156"/>
      <c r="RS21" s="156"/>
      <c r="RT21" s="156"/>
      <c r="RU21" s="156"/>
      <c r="RV21" s="156"/>
      <c r="RW21" s="156"/>
      <c r="RX21" s="156"/>
      <c r="RY21" s="156"/>
      <c r="RZ21" s="156"/>
      <c r="SA21" s="156"/>
      <c r="SB21" s="156"/>
      <c r="SC21" s="156"/>
      <c r="SD21" s="156"/>
      <c r="SE21" s="156"/>
      <c r="SF21" s="156"/>
      <c r="SG21" s="156"/>
      <c r="SH21" s="156"/>
      <c r="SI21" s="156"/>
      <c r="SJ21" s="156"/>
      <c r="SK21" s="156"/>
      <c r="SL21" s="156"/>
      <c r="SM21" s="156"/>
      <c r="SN21" s="156"/>
      <c r="SO21" s="156"/>
      <c r="SP21" s="156"/>
      <c r="SQ21" s="156"/>
      <c r="SR21" s="156"/>
      <c r="SS21" s="156"/>
      <c r="ST21" s="156"/>
      <c r="SU21" s="156"/>
      <c r="SV21" s="156"/>
      <c r="SW21" s="156"/>
      <c r="SX21" s="156"/>
      <c r="SY21" s="156"/>
      <c r="SZ21" s="156"/>
      <c r="TA21" s="156"/>
      <c r="TB21" s="156"/>
      <c r="TC21" s="156"/>
      <c r="TD21" s="156"/>
      <c r="TE21" s="156"/>
      <c r="TF21" s="156"/>
      <c r="TG21" s="156"/>
      <c r="TH21" s="156"/>
      <c r="TI21" s="156"/>
      <c r="TJ21" s="156"/>
      <c r="TK21" s="156"/>
      <c r="TL21" s="156"/>
      <c r="TM21" s="156"/>
      <c r="TN21" s="156"/>
      <c r="TO21" s="156"/>
      <c r="TP21" s="156"/>
      <c r="TQ21" s="156"/>
      <c r="TR21" s="156"/>
      <c r="TS21" s="156"/>
      <c r="TT21" s="156"/>
      <c r="TU21" s="156"/>
      <c r="TV21" s="156"/>
      <c r="TW21" s="156"/>
      <c r="TX21" s="156"/>
      <c r="TY21" s="156"/>
      <c r="TZ21" s="156"/>
      <c r="UA21" s="156"/>
      <c r="UB21" s="156"/>
      <c r="UC21" s="156"/>
      <c r="UD21" s="156"/>
      <c r="UE21" s="156"/>
      <c r="UF21" s="156"/>
      <c r="UG21" s="156"/>
      <c r="UH21" s="156"/>
      <c r="UI21" s="156"/>
      <c r="UJ21" s="156"/>
      <c r="UK21" s="156"/>
      <c r="UL21" s="156"/>
      <c r="UM21" s="156"/>
      <c r="UN21" s="156"/>
      <c r="UO21" s="156"/>
      <c r="UP21" s="156"/>
      <c r="UQ21" s="156"/>
      <c r="UR21" s="156"/>
      <c r="US21" s="156"/>
      <c r="UT21" s="156"/>
      <c r="UU21" s="156"/>
      <c r="UV21" s="156"/>
      <c r="UW21" s="156"/>
      <c r="UX21" s="156"/>
      <c r="UY21" s="156"/>
      <c r="UZ21" s="156"/>
      <c r="VA21" s="156"/>
      <c r="VB21" s="156"/>
      <c r="VC21" s="156"/>
      <c r="VD21" s="156"/>
      <c r="VE21" s="156"/>
      <c r="VF21" s="156"/>
      <c r="VG21" s="156"/>
      <c r="VH21" s="156"/>
      <c r="VI21" s="156"/>
      <c r="VJ21" s="156"/>
      <c r="VK21" s="156"/>
      <c r="VL21" s="156"/>
      <c r="VM21" s="156"/>
      <c r="VN21" s="156"/>
      <c r="VO21" s="156"/>
      <c r="VP21" s="156"/>
      <c r="VQ21" s="156"/>
      <c r="VR21" s="156"/>
      <c r="VS21" s="156"/>
      <c r="VT21" s="156"/>
      <c r="VU21" s="156"/>
      <c r="VV21" s="156"/>
      <c r="VW21" s="156"/>
      <c r="VX21" s="156"/>
      <c r="VY21" s="156"/>
      <c r="VZ21" s="156"/>
      <c r="WA21" s="156"/>
      <c r="WB21" s="156"/>
      <c r="WC21" s="156"/>
      <c r="WD21" s="156"/>
      <c r="WE21" s="156"/>
      <c r="WF21" s="156"/>
      <c r="WG21" s="156"/>
      <c r="WH21" s="156"/>
      <c r="WI21" s="156"/>
      <c r="WJ21" s="156"/>
      <c r="WK21" s="156"/>
      <c r="WL21" s="156"/>
      <c r="WM21" s="156"/>
      <c r="WN21" s="156"/>
      <c r="WO21" s="156"/>
      <c r="WP21" s="156"/>
      <c r="WQ21" s="156"/>
      <c r="WR21" s="156"/>
      <c r="WS21" s="156"/>
      <c r="WT21" s="156"/>
      <c r="WU21" s="156"/>
      <c r="WV21" s="156"/>
      <c r="WW21" s="156"/>
      <c r="WX21" s="156"/>
      <c r="WY21" s="156"/>
      <c r="WZ21" s="156"/>
      <c r="XA21" s="156"/>
      <c r="XB21" s="156"/>
      <c r="XC21" s="156"/>
      <c r="XD21" s="156"/>
      <c r="XE21" s="156"/>
      <c r="XF21" s="156"/>
      <c r="XG21" s="156"/>
      <c r="XH21" s="156"/>
      <c r="XI21" s="156"/>
      <c r="XJ21" s="156"/>
      <c r="XK21" s="156"/>
      <c r="XL21" s="156"/>
      <c r="XM21" s="156"/>
      <c r="XN21" s="156"/>
      <c r="XO21" s="156"/>
      <c r="XP21" s="156"/>
      <c r="XQ21" s="156"/>
      <c r="XR21" s="156"/>
      <c r="XS21" s="156"/>
      <c r="XT21" s="156"/>
      <c r="XU21" s="156"/>
      <c r="XV21" s="156"/>
      <c r="XW21" s="156"/>
      <c r="XX21" s="156"/>
      <c r="XY21" s="156"/>
      <c r="XZ21" s="156"/>
      <c r="YA21" s="156"/>
      <c r="YB21" s="156"/>
      <c r="YC21" s="156"/>
      <c r="YD21" s="156"/>
      <c r="YE21" s="156"/>
      <c r="YF21" s="156"/>
      <c r="YG21" s="156"/>
      <c r="YH21" s="156"/>
      <c r="YI21" s="156"/>
      <c r="YJ21" s="156"/>
      <c r="YK21" s="156"/>
      <c r="YL21" s="156"/>
      <c r="YM21" s="156"/>
      <c r="YN21" s="156"/>
      <c r="YO21" s="156"/>
      <c r="YP21" s="156"/>
      <c r="YQ21" s="156"/>
      <c r="YR21" s="156"/>
      <c r="YS21" s="156"/>
      <c r="YT21" s="156"/>
      <c r="YU21" s="156"/>
      <c r="YV21" s="156"/>
      <c r="YW21" s="156"/>
      <c r="YX21" s="156"/>
      <c r="YY21" s="156"/>
      <c r="YZ21" s="156"/>
      <c r="ZA21" s="156"/>
      <c r="ZB21" s="156"/>
      <c r="ZC21" s="156"/>
      <c r="ZD21" s="156"/>
      <c r="ZE21" s="156"/>
      <c r="ZF21" s="156"/>
      <c r="ZG21" s="156"/>
      <c r="ZH21" s="156"/>
      <c r="ZI21" s="156"/>
      <c r="ZJ21" s="156"/>
      <c r="ZK21" s="156"/>
      <c r="ZL21" s="156"/>
      <c r="ZM21" s="156"/>
      <c r="ZN21" s="156"/>
      <c r="ZO21" s="156"/>
      <c r="ZP21" s="156"/>
      <c r="ZQ21" s="156"/>
      <c r="ZR21" s="156"/>
      <c r="ZS21" s="156"/>
      <c r="ZT21" s="156"/>
      <c r="ZU21" s="156"/>
      <c r="ZV21" s="156"/>
      <c r="ZW21" s="156"/>
      <c r="ZX21" s="156"/>
      <c r="ZY21" s="156"/>
      <c r="ZZ21" s="156"/>
      <c r="AAA21" s="156"/>
      <c r="AAB21" s="156"/>
      <c r="AAC21" s="156"/>
      <c r="AAD21" s="156"/>
      <c r="AAE21" s="156"/>
      <c r="AAF21" s="156"/>
      <c r="AAG21" s="156"/>
      <c r="AAH21" s="156"/>
      <c r="AAI21" s="156"/>
      <c r="AAJ21" s="156"/>
      <c r="AAK21" s="156"/>
      <c r="AAL21" s="156"/>
      <c r="AAM21" s="156"/>
      <c r="AAN21" s="156"/>
      <c r="AAO21" s="156"/>
      <c r="AAP21" s="156"/>
      <c r="AAQ21" s="156"/>
      <c r="AAR21" s="156"/>
      <c r="AAS21" s="156"/>
      <c r="AAT21" s="156"/>
      <c r="AAU21" s="156"/>
      <c r="AAV21" s="156"/>
      <c r="AAW21" s="156"/>
      <c r="AAX21" s="156"/>
      <c r="AAY21" s="156"/>
      <c r="AAZ21" s="156"/>
      <c r="ABA21" s="156"/>
      <c r="ABB21" s="156"/>
      <c r="ABC21" s="156"/>
      <c r="ABD21" s="156"/>
      <c r="ABE21" s="156"/>
      <c r="ABF21" s="156"/>
      <c r="ABG21" s="156"/>
      <c r="ABH21" s="156"/>
      <c r="ABI21" s="156"/>
      <c r="ABJ21" s="156"/>
      <c r="ABK21" s="156"/>
      <c r="ABL21" s="156"/>
      <c r="ABM21" s="156"/>
      <c r="ABN21" s="156"/>
      <c r="ABO21" s="156"/>
      <c r="ABP21" s="156"/>
      <c r="ABQ21" s="156"/>
      <c r="ABR21" s="156"/>
      <c r="ABS21" s="156"/>
      <c r="ABT21" s="156"/>
      <c r="ABU21" s="156"/>
      <c r="ABV21" s="156"/>
      <c r="ABW21" s="156"/>
      <c r="ABX21" s="156"/>
      <c r="ABY21" s="156"/>
      <c r="ABZ21" s="156"/>
      <c r="ACA21" s="156"/>
      <c r="ACB21" s="156"/>
      <c r="ACC21" s="156"/>
      <c r="ACD21" s="156"/>
      <c r="ACE21" s="156"/>
      <c r="ACF21" s="156"/>
      <c r="ACG21" s="156"/>
      <c r="ACH21" s="156"/>
      <c r="ACI21" s="156"/>
      <c r="ACJ21" s="156"/>
      <c r="ACK21" s="156"/>
      <c r="ACL21" s="156"/>
      <c r="ACM21" s="156"/>
      <c r="ACN21" s="156"/>
      <c r="ACO21" s="156"/>
      <c r="ACP21" s="156"/>
      <c r="ACQ21" s="156"/>
      <c r="ACR21" s="156"/>
      <c r="ACS21" s="156"/>
      <c r="ACT21" s="156"/>
      <c r="ACU21" s="156"/>
      <c r="ACV21" s="156"/>
      <c r="ACW21" s="156"/>
      <c r="ACX21" s="156"/>
      <c r="ACY21" s="156"/>
      <c r="ACZ21" s="156"/>
      <c r="ADA21" s="156"/>
      <c r="ADB21" s="156"/>
      <c r="ADC21" s="156"/>
      <c r="ADD21" s="156"/>
      <c r="ADE21" s="156"/>
      <c r="ADF21" s="156"/>
      <c r="ADG21" s="156"/>
      <c r="ADH21" s="156"/>
      <c r="ADI21" s="156"/>
      <c r="ADJ21" s="156"/>
      <c r="ADK21" s="156"/>
      <c r="ADL21" s="156"/>
      <c r="ADM21" s="156"/>
      <c r="ADN21" s="156"/>
      <c r="ADO21" s="156"/>
      <c r="ADP21" s="156"/>
      <c r="ADQ21" s="156"/>
      <c r="ADR21" s="156"/>
      <c r="ADS21" s="156"/>
      <c r="ADT21" s="156"/>
      <c r="ADU21" s="156"/>
      <c r="ADV21" s="156"/>
      <c r="ADW21" s="156"/>
      <c r="ADX21" s="156"/>
      <c r="ADY21" s="156"/>
      <c r="ADZ21" s="156"/>
      <c r="AEA21" s="156"/>
      <c r="AEB21" s="156"/>
      <c r="AEC21" s="156"/>
      <c r="AED21" s="156"/>
      <c r="AEE21" s="156"/>
      <c r="AEF21" s="156"/>
      <c r="AEG21" s="156"/>
      <c r="AEH21" s="156"/>
      <c r="AEI21" s="156"/>
      <c r="AEJ21" s="156"/>
      <c r="AEK21" s="156"/>
      <c r="AEL21" s="156"/>
      <c r="AEM21" s="156"/>
      <c r="AEN21" s="156"/>
      <c r="AEO21" s="156"/>
      <c r="AEP21" s="156"/>
      <c r="AEQ21" s="156"/>
      <c r="AER21" s="156"/>
      <c r="AES21" s="156"/>
      <c r="AET21" s="156"/>
      <c r="AEU21" s="156"/>
      <c r="AEV21" s="156"/>
      <c r="AEW21" s="156"/>
      <c r="AEX21" s="156"/>
      <c r="AEY21" s="156"/>
      <c r="AEZ21" s="156"/>
      <c r="AFA21" s="156"/>
      <c r="AFB21" s="156"/>
      <c r="AFC21" s="156"/>
      <c r="AFD21" s="156"/>
      <c r="AFE21" s="156"/>
      <c r="AFF21" s="156"/>
      <c r="AFG21" s="156"/>
      <c r="AFH21" s="156"/>
      <c r="AFI21" s="156"/>
      <c r="AFJ21" s="156"/>
      <c r="AFK21" s="156"/>
      <c r="AFL21" s="156"/>
      <c r="AFM21" s="156"/>
      <c r="AFN21" s="156"/>
      <c r="AFO21" s="156"/>
      <c r="AFP21" s="156"/>
      <c r="AFQ21" s="156"/>
      <c r="AFR21" s="156"/>
      <c r="AFS21" s="156"/>
      <c r="AFT21" s="156"/>
      <c r="AFU21" s="156"/>
      <c r="AFV21" s="156"/>
      <c r="AFW21" s="156"/>
      <c r="AFX21" s="156"/>
      <c r="AFY21" s="156"/>
      <c r="AFZ21" s="156"/>
      <c r="AGA21" s="156"/>
      <c r="AGB21" s="156"/>
      <c r="AGC21" s="156"/>
      <c r="AGD21" s="156"/>
      <c r="AGE21" s="156"/>
      <c r="AGF21" s="156"/>
      <c r="AGG21" s="156"/>
      <c r="AGH21" s="156"/>
      <c r="AGI21" s="156"/>
      <c r="AGJ21" s="156"/>
      <c r="AGK21" s="156"/>
      <c r="AGL21" s="156"/>
      <c r="AGM21" s="156"/>
      <c r="AGN21" s="156"/>
      <c r="AGO21" s="156"/>
      <c r="AGP21" s="156"/>
      <c r="AGQ21" s="156"/>
      <c r="AGR21" s="156"/>
      <c r="AGS21" s="156"/>
      <c r="AGT21" s="156"/>
      <c r="AGU21" s="156"/>
      <c r="AGV21" s="156"/>
      <c r="AGW21" s="156"/>
      <c r="AGX21" s="156"/>
      <c r="AGY21" s="156"/>
      <c r="AGZ21" s="156"/>
      <c r="AHA21" s="156"/>
      <c r="AHB21" s="156"/>
      <c r="AHC21" s="156"/>
      <c r="AHD21" s="156"/>
      <c r="AHE21" s="156"/>
      <c r="AHF21" s="156"/>
      <c r="AHG21" s="156"/>
      <c r="AHH21" s="156"/>
      <c r="AHI21" s="156"/>
      <c r="AHJ21" s="156"/>
      <c r="AHK21" s="156"/>
      <c r="AHL21" s="156"/>
      <c r="AHM21" s="156"/>
      <c r="AHN21" s="156"/>
      <c r="AHO21" s="156"/>
      <c r="AHP21" s="156"/>
      <c r="AHQ21" s="156"/>
      <c r="AHR21" s="156"/>
      <c r="AHS21" s="156"/>
      <c r="AHT21" s="156"/>
      <c r="AHU21" s="156"/>
      <c r="AHV21" s="156"/>
      <c r="AHW21" s="156"/>
      <c r="AHX21" s="156"/>
      <c r="AHY21" s="156"/>
      <c r="AHZ21" s="156"/>
      <c r="AIA21" s="156"/>
      <c r="AIB21" s="156"/>
      <c r="AIC21" s="156"/>
      <c r="AID21" s="156"/>
      <c r="AIE21" s="156"/>
      <c r="AIF21" s="156"/>
      <c r="AIG21" s="156"/>
      <c r="AIH21" s="156"/>
      <c r="AII21" s="156"/>
      <c r="AIJ21" s="156"/>
      <c r="AIK21" s="156"/>
      <c r="AIL21" s="156"/>
      <c r="AIM21" s="156"/>
      <c r="AIN21" s="156"/>
      <c r="AIO21" s="156"/>
      <c r="AIP21" s="156"/>
      <c r="AIQ21" s="156"/>
      <c r="AIR21" s="156"/>
      <c r="AIS21" s="156"/>
      <c r="AIT21" s="156"/>
      <c r="AIU21" s="156"/>
      <c r="AIV21" s="156"/>
      <c r="AIW21" s="156"/>
      <c r="AIX21" s="156"/>
      <c r="AIY21" s="156"/>
      <c r="AIZ21" s="156"/>
      <c r="AJA21" s="156"/>
      <c r="AJB21" s="156"/>
      <c r="AJC21" s="156"/>
      <c r="AJD21" s="156"/>
      <c r="AJE21" s="156"/>
      <c r="AJF21" s="156"/>
      <c r="AJG21" s="156"/>
      <c r="AJH21" s="156"/>
      <c r="AJI21" s="156"/>
      <c r="AJJ21" s="156"/>
      <c r="AJK21" s="156"/>
      <c r="AJL21" s="156"/>
      <c r="AJM21" s="156"/>
      <c r="AJN21" s="156"/>
      <c r="AJO21" s="156"/>
      <c r="AJP21" s="156"/>
      <c r="AJQ21" s="156"/>
      <c r="AJR21" s="156"/>
      <c r="AJS21" s="156"/>
      <c r="AJT21" s="156"/>
      <c r="AJU21" s="156"/>
      <c r="AJV21" s="156"/>
      <c r="AJW21" s="156"/>
      <c r="AJX21" s="156"/>
      <c r="AJY21" s="156"/>
      <c r="AJZ21" s="156"/>
      <c r="AKA21" s="156"/>
      <c r="AKB21" s="156"/>
      <c r="AKC21" s="156"/>
      <c r="AKD21" s="156"/>
      <c r="AKE21" s="156"/>
      <c r="AKF21" s="156"/>
      <c r="AKG21" s="156"/>
      <c r="AKH21" s="156"/>
      <c r="AKI21" s="156"/>
      <c r="AKJ21" s="156"/>
      <c r="AKK21" s="156"/>
      <c r="AKL21" s="156"/>
      <c r="AKM21" s="156"/>
      <c r="AKN21" s="156"/>
      <c r="AKO21" s="156"/>
      <c r="AKP21" s="156"/>
      <c r="AKQ21" s="156"/>
      <c r="AKR21" s="156"/>
      <c r="AKS21" s="156"/>
      <c r="AKT21" s="156"/>
      <c r="AKU21" s="156"/>
      <c r="AKV21" s="156"/>
      <c r="AKW21" s="156"/>
      <c r="AKX21" s="156"/>
      <c r="AKY21" s="156"/>
      <c r="AKZ21" s="156"/>
      <c r="ALA21" s="156"/>
      <c r="ALB21" s="156"/>
      <c r="ALC21" s="156"/>
      <c r="ALD21" s="156"/>
      <c r="ALE21" s="156"/>
      <c r="ALF21" s="156"/>
      <c r="ALG21" s="156"/>
      <c r="ALH21" s="156"/>
      <c r="ALI21" s="156"/>
      <c r="ALJ21" s="156"/>
      <c r="ALK21" s="156"/>
      <c r="ALL21" s="156"/>
      <c r="ALM21" s="156"/>
      <c r="ALN21" s="156"/>
      <c r="ALO21" s="156"/>
      <c r="ALP21" s="156"/>
      <c r="ALQ21" s="156"/>
      <c r="ALR21" s="156"/>
      <c r="ALS21" s="156"/>
      <c r="ALT21" s="156"/>
      <c r="ALU21" s="156"/>
      <c r="ALV21" s="156"/>
      <c r="ALW21" s="156"/>
      <c r="ALX21" s="156"/>
      <c r="ALY21" s="156"/>
      <c r="ALZ21" s="156"/>
      <c r="AMA21" s="156"/>
      <c r="AMB21" s="156"/>
      <c r="AMC21" s="156"/>
      <c r="AMD21" s="156"/>
      <c r="AME21" s="156"/>
      <c r="AMF21" s="156"/>
      <c r="AMG21" s="156"/>
      <c r="AMH21" s="156"/>
      <c r="AMI21" s="156"/>
      <c r="AMJ21" s="156"/>
      <c r="AMK21" s="156"/>
      <c r="AML21" s="156"/>
      <c r="AMM21" s="156"/>
      <c r="AMN21" s="156"/>
      <c r="AMO21" s="156"/>
      <c r="AMP21" s="156"/>
      <c r="AMQ21" s="156"/>
      <c r="AMR21" s="156"/>
      <c r="AMS21" s="156"/>
      <c r="AMT21" s="156"/>
      <c r="AMU21" s="156"/>
      <c r="AMV21" s="156"/>
      <c r="AMW21" s="156"/>
      <c r="AMX21" s="156"/>
      <c r="AMY21" s="156"/>
      <c r="AMZ21" s="156"/>
      <c r="ANA21" s="156"/>
      <c r="ANB21" s="156"/>
      <c r="ANC21" s="156"/>
      <c r="AND21" s="156"/>
      <c r="ANE21" s="156"/>
      <c r="ANF21" s="156"/>
      <c r="ANG21" s="156"/>
      <c r="ANH21" s="156"/>
      <c r="ANI21" s="156"/>
      <c r="ANJ21" s="156"/>
      <c r="ANK21" s="156"/>
      <c r="ANL21" s="156"/>
      <c r="ANM21" s="156"/>
      <c r="ANN21" s="156"/>
      <c r="ANO21" s="156"/>
      <c r="ANP21" s="156"/>
      <c r="ANQ21" s="156"/>
      <c r="ANR21" s="156"/>
      <c r="ANS21" s="156"/>
      <c r="ANT21" s="156"/>
      <c r="ANU21" s="156"/>
      <c r="ANV21" s="156"/>
      <c r="ANW21" s="156"/>
      <c r="ANX21" s="156"/>
      <c r="ANY21" s="156"/>
      <c r="ANZ21" s="156"/>
      <c r="AOA21" s="156"/>
      <c r="AOB21" s="156"/>
      <c r="AOC21" s="156"/>
      <c r="AOD21" s="156"/>
      <c r="AOE21" s="156"/>
      <c r="AOF21" s="156"/>
      <c r="AOG21" s="156"/>
      <c r="AOH21" s="156"/>
      <c r="AOI21" s="156"/>
      <c r="AOJ21" s="156"/>
      <c r="AOK21" s="156"/>
      <c r="AOL21" s="156"/>
      <c r="AOM21" s="156"/>
      <c r="AON21" s="156"/>
      <c r="AOO21" s="156"/>
      <c r="AOP21" s="156"/>
      <c r="AOQ21" s="156"/>
      <c r="AOR21" s="156"/>
      <c r="AOS21" s="156"/>
      <c r="AOT21" s="156"/>
      <c r="AOU21" s="156"/>
      <c r="AOV21" s="156"/>
      <c r="AOW21" s="156"/>
      <c r="AOX21" s="156"/>
      <c r="AOY21" s="156"/>
      <c r="AOZ21" s="156"/>
      <c r="APA21" s="156"/>
      <c r="APB21" s="156"/>
      <c r="APC21" s="156"/>
      <c r="APD21" s="156"/>
      <c r="APE21" s="156"/>
      <c r="APF21" s="156"/>
      <c r="APG21" s="156"/>
      <c r="APH21" s="156"/>
      <c r="API21" s="156"/>
      <c r="APJ21" s="156"/>
      <c r="APK21" s="156"/>
      <c r="APL21" s="156"/>
      <c r="APM21" s="156"/>
      <c r="APN21" s="156"/>
      <c r="APO21" s="156"/>
      <c r="APP21" s="156"/>
      <c r="APQ21" s="156"/>
      <c r="APR21" s="156"/>
      <c r="APS21" s="156"/>
      <c r="APT21" s="156"/>
      <c r="APU21" s="156"/>
      <c r="APV21" s="156"/>
      <c r="APW21" s="156"/>
      <c r="APX21" s="156"/>
      <c r="APY21" s="156"/>
      <c r="APZ21" s="156"/>
      <c r="AQA21" s="156"/>
      <c r="AQB21" s="156"/>
      <c r="AQC21" s="156"/>
      <c r="AQD21" s="156"/>
      <c r="AQE21" s="156"/>
      <c r="AQF21" s="156"/>
      <c r="AQG21" s="156"/>
      <c r="AQH21" s="156"/>
      <c r="AQI21" s="156"/>
      <c r="AQJ21" s="156"/>
      <c r="AQK21" s="156"/>
      <c r="AQL21" s="156"/>
      <c r="AQM21" s="156"/>
      <c r="AQN21" s="156"/>
      <c r="AQO21" s="156"/>
      <c r="AQP21" s="156"/>
      <c r="AQQ21" s="156"/>
      <c r="AQR21" s="156"/>
      <c r="AQS21" s="156"/>
      <c r="AQT21" s="156"/>
      <c r="AQU21" s="156"/>
      <c r="AQV21" s="156"/>
      <c r="AQW21" s="156"/>
      <c r="AQX21" s="156"/>
      <c r="AQY21" s="156"/>
      <c r="AQZ21" s="156"/>
      <c r="ARA21" s="156"/>
      <c r="ARB21" s="156"/>
      <c r="ARC21" s="156"/>
      <c r="ARD21" s="156"/>
      <c r="ARE21" s="156"/>
      <c r="ARF21" s="156"/>
      <c r="ARG21" s="156"/>
      <c r="ARH21" s="156"/>
      <c r="ARI21" s="156"/>
      <c r="ARJ21" s="156"/>
      <c r="ARK21" s="156"/>
      <c r="ARL21" s="156"/>
      <c r="ARM21" s="156"/>
      <c r="ARN21" s="156"/>
      <c r="ARO21" s="156"/>
      <c r="ARP21" s="156"/>
      <c r="ARQ21" s="156"/>
      <c r="ARR21" s="156"/>
      <c r="ARS21" s="156"/>
      <c r="ART21" s="156"/>
      <c r="ARU21" s="156"/>
      <c r="ARV21" s="156"/>
      <c r="ARW21" s="156"/>
      <c r="ARX21" s="156"/>
      <c r="ARY21" s="156"/>
      <c r="ARZ21" s="156"/>
      <c r="ASA21" s="156"/>
      <c r="ASB21" s="156"/>
      <c r="ASC21" s="156"/>
      <c r="ASD21" s="156"/>
      <c r="ASE21" s="156"/>
      <c r="ASF21" s="156"/>
      <c r="ASG21" s="156"/>
      <c r="ASH21" s="156"/>
      <c r="ASI21" s="156"/>
      <c r="ASJ21" s="156"/>
      <c r="ASK21" s="156"/>
      <c r="ASL21" s="156"/>
      <c r="ASM21" s="156"/>
      <c r="ASN21" s="156"/>
      <c r="ASO21" s="156"/>
      <c r="ASP21" s="156"/>
      <c r="ASQ21" s="156"/>
      <c r="ASR21" s="156"/>
      <c r="ASS21" s="156"/>
      <c r="AST21" s="156"/>
      <c r="ASU21" s="156"/>
      <c r="ASV21" s="156"/>
      <c r="ASW21" s="156"/>
      <c r="ASX21" s="156"/>
      <c r="ASY21" s="156"/>
      <c r="ASZ21" s="156"/>
      <c r="ATA21" s="156"/>
      <c r="ATB21" s="156"/>
      <c r="ATC21" s="156"/>
      <c r="ATD21" s="156"/>
      <c r="ATE21" s="156"/>
      <c r="ATF21" s="156"/>
      <c r="ATG21" s="156"/>
      <c r="ATH21" s="156"/>
      <c r="ATI21" s="156"/>
      <c r="ATJ21" s="156"/>
      <c r="ATK21" s="156"/>
      <c r="ATL21" s="156"/>
      <c r="ATM21" s="156"/>
      <c r="ATN21" s="156"/>
      <c r="ATO21" s="156"/>
      <c r="ATP21" s="156"/>
      <c r="ATQ21" s="156"/>
      <c r="ATR21" s="156"/>
      <c r="ATS21" s="156"/>
      <c r="ATT21" s="156"/>
      <c r="ATU21" s="156"/>
      <c r="ATV21" s="156"/>
      <c r="ATW21" s="156"/>
      <c r="ATX21" s="156"/>
      <c r="ATY21" s="156"/>
      <c r="ATZ21" s="156"/>
      <c r="AUA21" s="156"/>
      <c r="AUB21" s="156"/>
      <c r="AUC21" s="156"/>
      <c r="AUD21" s="156"/>
      <c r="AUE21" s="156"/>
      <c r="AUF21" s="156"/>
      <c r="AUG21" s="156"/>
      <c r="AUH21" s="156"/>
      <c r="AUI21" s="156"/>
      <c r="AUJ21" s="156"/>
      <c r="AUK21" s="156"/>
      <c r="AUL21" s="156"/>
      <c r="AUM21" s="156"/>
      <c r="AUN21" s="156"/>
      <c r="AUO21" s="156"/>
      <c r="AUP21" s="156"/>
      <c r="AUQ21" s="156"/>
      <c r="AUR21" s="156"/>
      <c r="AUS21" s="156"/>
      <c r="AUT21" s="156"/>
      <c r="AUU21" s="156"/>
      <c r="AUV21" s="156"/>
      <c r="AUW21" s="156"/>
      <c r="AUX21" s="156"/>
      <c r="AUY21" s="156"/>
      <c r="AUZ21" s="156"/>
      <c r="AVA21" s="156"/>
      <c r="AVB21" s="156"/>
      <c r="AVC21" s="156"/>
      <c r="AVD21" s="156"/>
      <c r="AVE21" s="156"/>
      <c r="AVF21" s="156"/>
      <c r="AVG21" s="156"/>
      <c r="AVH21" s="156"/>
      <c r="AVI21" s="156"/>
      <c r="AVJ21" s="156"/>
      <c r="AVK21" s="156"/>
      <c r="AVL21" s="156"/>
      <c r="AVM21" s="156"/>
      <c r="AVN21" s="156"/>
      <c r="AVO21" s="156"/>
      <c r="AVP21" s="156"/>
      <c r="AVQ21" s="156"/>
      <c r="AVR21" s="156"/>
      <c r="AVS21" s="156"/>
      <c r="AVT21" s="156"/>
      <c r="AVU21" s="156"/>
      <c r="AVV21" s="156"/>
      <c r="AVW21" s="156"/>
      <c r="AVX21" s="156"/>
      <c r="AVY21" s="156"/>
      <c r="AVZ21" s="156"/>
      <c r="AWA21" s="156"/>
      <c r="AWB21" s="156"/>
      <c r="AWC21" s="156"/>
      <c r="AWD21" s="156"/>
      <c r="AWE21" s="156"/>
      <c r="AWF21" s="156"/>
      <c r="AWG21" s="156"/>
      <c r="AWH21" s="156"/>
      <c r="AWI21" s="156"/>
      <c r="AWJ21" s="156"/>
      <c r="AWK21" s="156"/>
      <c r="AWL21" s="156"/>
      <c r="AWM21" s="156"/>
      <c r="AWN21" s="156"/>
      <c r="AWO21" s="156"/>
      <c r="AWP21" s="156"/>
      <c r="AWQ21" s="156"/>
      <c r="AWR21" s="156"/>
      <c r="AWS21" s="156"/>
      <c r="AWT21" s="156"/>
      <c r="AWU21" s="156"/>
      <c r="AWV21" s="156"/>
      <c r="AWW21" s="156"/>
      <c r="AWX21" s="156"/>
      <c r="AWY21" s="156"/>
      <c r="AWZ21" s="156"/>
      <c r="AXA21" s="156"/>
      <c r="AXB21" s="156"/>
      <c r="AXC21" s="156"/>
      <c r="AXD21" s="156"/>
      <c r="AXE21" s="156"/>
      <c r="AXF21" s="156"/>
      <c r="AXG21" s="156"/>
      <c r="AXH21" s="156"/>
      <c r="AXI21" s="156"/>
      <c r="AXJ21" s="156"/>
      <c r="AXK21" s="156"/>
      <c r="AXL21" s="156"/>
      <c r="AXM21" s="156"/>
      <c r="AXN21" s="156"/>
      <c r="AXO21" s="156"/>
      <c r="AXP21" s="156"/>
      <c r="AXQ21" s="156"/>
      <c r="AXR21" s="156"/>
      <c r="AXS21" s="156"/>
      <c r="AXT21" s="156"/>
      <c r="AXU21" s="156"/>
      <c r="AXV21" s="156"/>
      <c r="AXW21" s="156"/>
      <c r="AXX21" s="156"/>
      <c r="AXY21" s="156"/>
      <c r="AXZ21" s="156"/>
      <c r="AYA21" s="156"/>
      <c r="AYB21" s="156"/>
      <c r="AYC21" s="156"/>
      <c r="AYD21" s="156"/>
      <c r="AYE21" s="156"/>
      <c r="AYF21" s="156"/>
      <c r="AYG21" s="156"/>
      <c r="AYH21" s="156"/>
      <c r="AYI21" s="156"/>
      <c r="AYJ21" s="156"/>
      <c r="AYK21" s="156"/>
      <c r="AYL21" s="156"/>
      <c r="AYM21" s="156"/>
      <c r="AYN21" s="156"/>
      <c r="AYO21" s="156"/>
      <c r="AYP21" s="156"/>
      <c r="AYQ21" s="156"/>
      <c r="AYR21" s="156"/>
      <c r="AYS21" s="156"/>
      <c r="AYT21" s="156"/>
      <c r="AYU21" s="156"/>
      <c r="AYV21" s="156"/>
      <c r="AYW21" s="156"/>
      <c r="AYX21" s="156"/>
      <c r="AYY21" s="156"/>
      <c r="AYZ21" s="156"/>
      <c r="AZA21" s="156"/>
      <c r="AZB21" s="156"/>
      <c r="AZC21" s="156"/>
      <c r="AZD21" s="156"/>
      <c r="AZE21" s="156"/>
      <c r="AZF21" s="156"/>
      <c r="AZG21" s="156"/>
      <c r="AZH21" s="156"/>
      <c r="AZI21" s="156"/>
      <c r="AZJ21" s="156"/>
      <c r="AZK21" s="156"/>
      <c r="AZL21" s="156"/>
      <c r="AZM21" s="156"/>
      <c r="AZN21" s="156"/>
      <c r="AZO21" s="156"/>
      <c r="AZP21" s="156"/>
      <c r="AZQ21" s="156"/>
      <c r="AZR21" s="156"/>
      <c r="AZS21" s="156"/>
      <c r="AZT21" s="156"/>
      <c r="AZU21" s="156"/>
      <c r="AZV21" s="156"/>
      <c r="AZW21" s="156"/>
      <c r="AZX21" s="156"/>
      <c r="AZY21" s="156"/>
      <c r="AZZ21" s="156"/>
      <c r="BAA21" s="156"/>
      <c r="BAB21" s="156"/>
      <c r="BAC21" s="156"/>
      <c r="BAD21" s="156"/>
      <c r="BAE21" s="156"/>
      <c r="BAF21" s="156"/>
      <c r="BAG21" s="156"/>
      <c r="BAH21" s="156"/>
      <c r="BAI21" s="156"/>
      <c r="BAJ21" s="156"/>
      <c r="BAK21" s="156"/>
      <c r="BAL21" s="156"/>
      <c r="BAM21" s="156"/>
      <c r="BAN21" s="156"/>
      <c r="BAO21" s="156"/>
      <c r="BAP21" s="156"/>
      <c r="BAQ21" s="156"/>
      <c r="BAR21" s="156"/>
      <c r="BAS21" s="156"/>
      <c r="BAT21" s="156"/>
      <c r="BAU21" s="156"/>
      <c r="BAV21" s="156"/>
      <c r="BAW21" s="156"/>
      <c r="BAX21" s="156"/>
      <c r="BAY21" s="156"/>
      <c r="BAZ21" s="156"/>
      <c r="BBA21" s="156"/>
      <c r="BBB21" s="156"/>
      <c r="BBC21" s="156"/>
      <c r="BBD21" s="156"/>
      <c r="BBE21" s="156"/>
      <c r="BBF21" s="156"/>
      <c r="BBG21" s="156"/>
      <c r="BBH21" s="156"/>
      <c r="BBI21" s="156"/>
      <c r="BBJ21" s="156"/>
      <c r="BBK21" s="156"/>
      <c r="BBL21" s="156"/>
      <c r="BBM21" s="156"/>
      <c r="BBN21" s="156"/>
      <c r="BBO21" s="156"/>
      <c r="BBP21" s="156"/>
      <c r="BBQ21" s="156"/>
      <c r="BBR21" s="156"/>
      <c r="BBS21" s="156"/>
      <c r="BBT21" s="156"/>
      <c r="BBU21" s="156"/>
      <c r="BBV21" s="156"/>
      <c r="BBW21" s="156"/>
      <c r="BBX21" s="156"/>
      <c r="BBY21" s="156"/>
      <c r="BBZ21" s="156"/>
      <c r="BCA21" s="156"/>
      <c r="BCB21" s="156"/>
      <c r="BCC21" s="156"/>
      <c r="BCD21" s="156"/>
      <c r="BCE21" s="156"/>
      <c r="BCF21" s="156"/>
      <c r="BCG21" s="156"/>
      <c r="BCH21" s="156"/>
      <c r="BCI21" s="156"/>
      <c r="BCJ21" s="156"/>
      <c r="BCK21" s="156"/>
      <c r="BCL21" s="156"/>
      <c r="BCM21" s="156"/>
      <c r="BCN21" s="156"/>
      <c r="BCO21" s="156"/>
      <c r="BCP21" s="156"/>
      <c r="BCQ21" s="156"/>
      <c r="BCR21" s="156"/>
      <c r="BCS21" s="156"/>
      <c r="BCT21" s="156"/>
      <c r="BCU21" s="156"/>
      <c r="BCV21" s="156"/>
      <c r="BCW21" s="156"/>
      <c r="BCX21" s="156"/>
      <c r="BCY21" s="156"/>
      <c r="BCZ21" s="156"/>
      <c r="BDA21" s="156"/>
      <c r="BDB21" s="156"/>
      <c r="BDC21" s="156"/>
      <c r="BDD21" s="156"/>
      <c r="BDE21" s="156"/>
      <c r="BDF21" s="156"/>
      <c r="BDG21" s="156"/>
      <c r="BDH21" s="156"/>
      <c r="BDI21" s="156"/>
      <c r="BDJ21" s="156"/>
      <c r="BDK21" s="156"/>
      <c r="BDL21" s="156"/>
      <c r="BDM21" s="156"/>
      <c r="BDN21" s="156"/>
      <c r="BDO21" s="156"/>
      <c r="BDP21" s="156"/>
      <c r="BDQ21" s="156"/>
      <c r="BDR21" s="156"/>
      <c r="BDS21" s="156"/>
      <c r="BDT21" s="156"/>
      <c r="BDU21" s="156"/>
      <c r="BDV21" s="156"/>
      <c r="BDW21" s="156"/>
      <c r="BDX21" s="156"/>
      <c r="BDY21" s="156"/>
      <c r="BDZ21" s="156"/>
      <c r="BEA21" s="156"/>
      <c r="BEB21" s="156"/>
      <c r="BEC21" s="156"/>
      <c r="BED21" s="156"/>
      <c r="BEE21" s="156"/>
      <c r="BEF21" s="156"/>
      <c r="BEG21" s="156"/>
      <c r="BEH21" s="156"/>
      <c r="BEI21" s="156"/>
      <c r="BEJ21" s="156"/>
      <c r="BEK21" s="156"/>
      <c r="BEL21" s="156"/>
      <c r="BEM21" s="156"/>
      <c r="BEN21" s="156"/>
      <c r="BEO21" s="156"/>
      <c r="BEP21" s="156"/>
      <c r="BEQ21" s="156"/>
      <c r="BER21" s="156"/>
      <c r="BES21" s="156"/>
      <c r="BET21" s="156"/>
      <c r="BEU21" s="156"/>
      <c r="BEV21" s="156"/>
      <c r="BEW21" s="156"/>
      <c r="BEX21" s="156"/>
      <c r="BEY21" s="156"/>
      <c r="BEZ21" s="156"/>
      <c r="BFA21" s="156"/>
      <c r="BFB21" s="156"/>
      <c r="BFC21" s="156"/>
      <c r="BFD21" s="156"/>
      <c r="BFE21" s="156"/>
      <c r="BFF21" s="156"/>
      <c r="BFG21" s="156"/>
      <c r="BFH21" s="156"/>
      <c r="BFI21" s="156"/>
      <c r="BFJ21" s="156"/>
      <c r="BFK21" s="156"/>
      <c r="BFL21" s="156"/>
      <c r="BFM21" s="156"/>
      <c r="BFN21" s="156"/>
      <c r="BFO21" s="156"/>
      <c r="BFP21" s="156"/>
      <c r="BFQ21" s="156"/>
      <c r="BFR21" s="156"/>
      <c r="BFS21" s="156"/>
      <c r="BFT21" s="156"/>
      <c r="BFU21" s="156"/>
      <c r="BFV21" s="156"/>
      <c r="BFW21" s="156"/>
      <c r="BFX21" s="156"/>
      <c r="BFY21" s="156"/>
      <c r="BFZ21" s="156"/>
      <c r="BGA21" s="156"/>
      <c r="BGB21" s="156"/>
      <c r="BGC21" s="156"/>
      <c r="BGD21" s="156"/>
      <c r="BGE21" s="156"/>
      <c r="BGF21" s="156"/>
      <c r="BGG21" s="156"/>
      <c r="BGH21" s="156"/>
      <c r="BGI21" s="156"/>
      <c r="BGJ21" s="156"/>
      <c r="BGK21" s="156"/>
      <c r="BGL21" s="156"/>
      <c r="BGM21" s="156"/>
      <c r="BGN21" s="156"/>
      <c r="BGO21" s="156"/>
      <c r="BGP21" s="156"/>
      <c r="BGQ21" s="156"/>
      <c r="BGR21" s="156"/>
      <c r="BGS21" s="156"/>
      <c r="BGT21" s="156"/>
      <c r="BGU21" s="156"/>
      <c r="BGV21" s="156"/>
      <c r="BGW21" s="156"/>
      <c r="BGX21" s="156"/>
      <c r="BGY21" s="156"/>
      <c r="BGZ21" s="156"/>
      <c r="BHA21" s="156"/>
      <c r="BHB21" s="156"/>
      <c r="BHC21" s="156"/>
      <c r="BHD21" s="156"/>
      <c r="BHE21" s="156"/>
      <c r="BHF21" s="156"/>
      <c r="BHG21" s="156"/>
      <c r="BHH21" s="156"/>
      <c r="BHI21" s="156"/>
      <c r="BHJ21" s="156"/>
      <c r="BHK21" s="156"/>
      <c r="BHL21" s="156"/>
      <c r="BHM21" s="156"/>
      <c r="BHN21" s="156"/>
      <c r="BHO21" s="156"/>
      <c r="BHP21" s="156"/>
      <c r="BHQ21" s="156"/>
      <c r="BHR21" s="156"/>
      <c r="BHS21" s="156"/>
      <c r="BHT21" s="156"/>
      <c r="BHU21" s="156"/>
      <c r="BHV21" s="156"/>
      <c r="BHW21" s="156"/>
      <c r="BHX21" s="156"/>
      <c r="BHY21" s="156"/>
      <c r="BHZ21" s="156"/>
      <c r="BIA21" s="156"/>
      <c r="BIB21" s="156"/>
      <c r="BIC21" s="156"/>
      <c r="BID21" s="156"/>
      <c r="BIE21" s="156"/>
      <c r="BIF21" s="156"/>
      <c r="BIG21" s="156"/>
      <c r="BIH21" s="156"/>
      <c r="BII21" s="156"/>
      <c r="BIJ21" s="156"/>
      <c r="BIK21" s="156"/>
      <c r="BIL21" s="156"/>
      <c r="BIM21" s="156"/>
      <c r="BIN21" s="156"/>
      <c r="BIO21" s="156"/>
      <c r="BIP21" s="156"/>
      <c r="BIQ21" s="156"/>
      <c r="BIR21" s="156"/>
      <c r="BIS21" s="156"/>
      <c r="BIT21" s="156"/>
      <c r="BIU21" s="156"/>
      <c r="BIV21" s="156"/>
      <c r="BIW21" s="156"/>
      <c r="BIX21" s="156"/>
      <c r="BIY21" s="156"/>
      <c r="BIZ21" s="156"/>
      <c r="BJA21" s="156"/>
      <c r="BJB21" s="156"/>
      <c r="BJC21" s="156"/>
      <c r="BJD21" s="156"/>
      <c r="BJE21" s="156"/>
      <c r="BJF21" s="156"/>
      <c r="BJG21" s="156"/>
      <c r="BJH21" s="156"/>
      <c r="BJI21" s="156"/>
      <c r="BJJ21" s="156"/>
      <c r="BJK21" s="156"/>
      <c r="BJL21" s="156"/>
      <c r="BJM21" s="156"/>
      <c r="BJN21" s="156"/>
      <c r="BJO21" s="156"/>
      <c r="BJP21" s="156"/>
      <c r="BJQ21" s="156"/>
      <c r="BJR21" s="156"/>
      <c r="BJS21" s="156"/>
      <c r="BJT21" s="156"/>
      <c r="BJU21" s="156"/>
      <c r="BJV21" s="156"/>
      <c r="BJW21" s="156"/>
      <c r="BJX21" s="156"/>
      <c r="BJY21" s="156"/>
      <c r="BJZ21" s="156"/>
      <c r="BKA21" s="156"/>
      <c r="BKB21" s="156"/>
      <c r="BKC21" s="156"/>
      <c r="BKD21" s="156"/>
      <c r="BKE21" s="156"/>
      <c r="BKF21" s="156"/>
      <c r="BKG21" s="156"/>
      <c r="BKH21" s="156"/>
      <c r="BKI21" s="156"/>
      <c r="BKJ21" s="156"/>
      <c r="BKK21" s="156"/>
      <c r="BKL21" s="156"/>
      <c r="BKM21" s="156"/>
      <c r="BKN21" s="156"/>
      <c r="BKO21" s="156"/>
      <c r="BKP21" s="156"/>
      <c r="BKQ21" s="156"/>
      <c r="BKR21" s="156"/>
      <c r="BKS21" s="156"/>
      <c r="BKT21" s="156"/>
      <c r="BKU21" s="156"/>
      <c r="BKV21" s="156"/>
      <c r="BKW21" s="156"/>
      <c r="BKX21" s="156"/>
      <c r="BKY21" s="156"/>
      <c r="BKZ21" s="156"/>
      <c r="BLA21" s="156"/>
      <c r="BLB21" s="156"/>
      <c r="BLC21" s="156"/>
      <c r="BLD21" s="156"/>
      <c r="BLE21" s="156"/>
      <c r="BLF21" s="156"/>
      <c r="BLG21" s="156"/>
      <c r="BLH21" s="156"/>
      <c r="BLI21" s="156"/>
      <c r="BLJ21" s="156"/>
      <c r="BLK21" s="156"/>
      <c r="BLL21" s="156"/>
      <c r="BLM21" s="156"/>
      <c r="BLN21" s="156"/>
      <c r="BLO21" s="156"/>
      <c r="BLP21" s="156"/>
      <c r="BLQ21" s="156"/>
      <c r="BLR21" s="156"/>
      <c r="BLS21" s="156"/>
      <c r="BLT21" s="156"/>
      <c r="BLU21" s="156"/>
      <c r="BLV21" s="156"/>
      <c r="BLW21" s="156"/>
      <c r="BLX21" s="156"/>
      <c r="BLY21" s="156"/>
      <c r="BLZ21" s="156"/>
      <c r="BMA21" s="156"/>
      <c r="BMB21" s="156"/>
      <c r="BMC21" s="156"/>
      <c r="BMD21" s="156"/>
      <c r="BME21" s="156"/>
      <c r="BMF21" s="156"/>
      <c r="BMG21" s="156"/>
      <c r="BMH21" s="156"/>
      <c r="BMI21" s="156"/>
      <c r="BMJ21" s="156"/>
      <c r="BMK21" s="156"/>
      <c r="BML21" s="156"/>
      <c r="BMM21" s="156"/>
      <c r="BMN21" s="156"/>
      <c r="BMO21" s="156"/>
      <c r="BMP21" s="156"/>
      <c r="BMQ21" s="156"/>
      <c r="BMR21" s="156"/>
      <c r="BMS21" s="156"/>
      <c r="BMT21" s="156"/>
      <c r="BMU21" s="156"/>
      <c r="BMV21" s="156"/>
      <c r="BMW21" s="156"/>
      <c r="BMX21" s="156"/>
      <c r="BMY21" s="156"/>
      <c r="BMZ21" s="156"/>
      <c r="BNA21" s="156"/>
      <c r="BNB21" s="156"/>
      <c r="BNC21" s="156"/>
      <c r="BND21" s="156"/>
      <c r="BNE21" s="156"/>
      <c r="BNF21" s="156"/>
      <c r="BNG21" s="156"/>
      <c r="BNH21" s="156"/>
      <c r="BNI21" s="156"/>
      <c r="BNJ21" s="156"/>
      <c r="BNK21" s="156"/>
      <c r="BNL21" s="156"/>
      <c r="BNM21" s="156"/>
      <c r="BNN21" s="156"/>
      <c r="BNO21" s="156"/>
      <c r="BNP21" s="156"/>
      <c r="BNQ21" s="156"/>
      <c r="BNR21" s="156"/>
      <c r="BNS21" s="156"/>
      <c r="BNT21" s="156"/>
      <c r="BNU21" s="156"/>
      <c r="BNV21" s="156"/>
      <c r="BNW21" s="156"/>
      <c r="BNX21" s="156"/>
      <c r="BNY21" s="156"/>
      <c r="BNZ21" s="156"/>
      <c r="BOA21" s="156"/>
      <c r="BOB21" s="156"/>
      <c r="BOC21" s="156"/>
      <c r="BOD21" s="156"/>
      <c r="BOE21" s="156"/>
      <c r="BOF21" s="156"/>
      <c r="BOG21" s="156"/>
      <c r="BOH21" s="156"/>
      <c r="BOI21" s="156"/>
      <c r="BOJ21" s="156"/>
      <c r="BOK21" s="156"/>
      <c r="BOL21" s="156"/>
      <c r="BOM21" s="156"/>
      <c r="BON21" s="156"/>
      <c r="BOO21" s="156"/>
      <c r="BOP21" s="156"/>
      <c r="BOQ21" s="156"/>
      <c r="BOR21" s="156"/>
      <c r="BOS21" s="156"/>
      <c r="BOT21" s="156"/>
      <c r="BOU21" s="156"/>
      <c r="BOV21" s="156"/>
      <c r="BOW21" s="156"/>
      <c r="BOX21" s="156"/>
      <c r="BOY21" s="156"/>
      <c r="BOZ21" s="156"/>
      <c r="BPA21" s="156"/>
      <c r="BPB21" s="156"/>
      <c r="BPC21" s="156"/>
      <c r="BPD21" s="156"/>
      <c r="BPE21" s="156"/>
      <c r="BPF21" s="156"/>
      <c r="BPG21" s="156"/>
      <c r="BPH21" s="156"/>
      <c r="BPI21" s="156"/>
      <c r="BPJ21" s="156"/>
      <c r="BPK21" s="156"/>
      <c r="BPL21" s="156"/>
      <c r="BPM21" s="156"/>
      <c r="BPN21" s="156"/>
      <c r="BPO21" s="156"/>
      <c r="BPP21" s="156"/>
      <c r="BPQ21" s="156"/>
      <c r="BPR21" s="156"/>
      <c r="BPS21" s="156"/>
      <c r="BPT21" s="156"/>
      <c r="BPU21" s="156"/>
      <c r="BPV21" s="156"/>
      <c r="BPW21" s="156"/>
      <c r="BPX21" s="156"/>
      <c r="BPY21" s="156"/>
      <c r="BPZ21" s="156"/>
      <c r="BQA21" s="156"/>
      <c r="BQB21" s="156"/>
      <c r="BQC21" s="156"/>
      <c r="BQD21" s="156"/>
      <c r="BQE21" s="156"/>
      <c r="BQF21" s="156"/>
      <c r="BQG21" s="156"/>
      <c r="BQH21" s="156"/>
      <c r="BQI21" s="156"/>
      <c r="BQJ21" s="156"/>
      <c r="BQK21" s="156"/>
      <c r="BQL21" s="156"/>
      <c r="BQM21" s="156"/>
      <c r="BQN21" s="156"/>
      <c r="BQO21" s="156"/>
      <c r="BQP21" s="156"/>
      <c r="BQQ21" s="156"/>
      <c r="BQR21" s="156"/>
      <c r="BQS21" s="156"/>
      <c r="BQT21" s="156"/>
      <c r="BQU21" s="156"/>
      <c r="BQV21" s="156"/>
      <c r="BQW21" s="156"/>
      <c r="BQX21" s="156"/>
      <c r="BQY21" s="156"/>
      <c r="BQZ21" s="156"/>
      <c r="BRA21" s="156"/>
      <c r="BRB21" s="156"/>
      <c r="BRC21" s="156"/>
      <c r="BRD21" s="156"/>
      <c r="BRE21" s="156"/>
      <c r="BRF21" s="156"/>
      <c r="BRG21" s="156"/>
      <c r="BRH21" s="156"/>
      <c r="BRI21" s="156"/>
      <c r="BRJ21" s="156"/>
      <c r="BRK21" s="156"/>
      <c r="BRL21" s="156"/>
      <c r="BRM21" s="156"/>
      <c r="BRN21" s="156"/>
      <c r="BRO21" s="156"/>
      <c r="BRP21" s="156"/>
      <c r="BRQ21" s="156"/>
      <c r="BRR21" s="156"/>
      <c r="BRS21" s="156"/>
      <c r="BRT21" s="156"/>
      <c r="BRU21" s="156"/>
      <c r="BRV21" s="156"/>
      <c r="BRW21" s="156"/>
      <c r="BRX21" s="156"/>
      <c r="BRY21" s="156"/>
      <c r="BRZ21" s="156"/>
      <c r="BSA21" s="156"/>
      <c r="BSB21" s="156"/>
      <c r="BSC21" s="156"/>
      <c r="BSD21" s="156"/>
      <c r="BSE21" s="156"/>
      <c r="BSF21" s="156"/>
      <c r="BSG21" s="156"/>
      <c r="BSH21" s="156"/>
      <c r="BSI21" s="156"/>
      <c r="BSJ21" s="156"/>
      <c r="BSK21" s="156"/>
      <c r="BSL21" s="156"/>
      <c r="BSM21" s="156"/>
      <c r="BSN21" s="156"/>
      <c r="BSO21" s="156"/>
      <c r="BSP21" s="156"/>
      <c r="BSQ21" s="156"/>
      <c r="BSR21" s="156"/>
      <c r="BSS21" s="156"/>
      <c r="BST21" s="156"/>
      <c r="BSU21" s="156"/>
      <c r="BSV21" s="156"/>
      <c r="BSW21" s="156"/>
      <c r="BSX21" s="156"/>
      <c r="BSY21" s="156"/>
      <c r="BSZ21" s="156"/>
      <c r="BTA21" s="156"/>
      <c r="BTB21" s="156"/>
      <c r="BTC21" s="156"/>
      <c r="BTD21" s="156"/>
      <c r="BTE21" s="156"/>
      <c r="BTF21" s="156"/>
      <c r="BTG21" s="156"/>
      <c r="BTH21" s="156"/>
      <c r="BTI21" s="156"/>
      <c r="BTJ21" s="156"/>
      <c r="BTK21" s="156"/>
      <c r="BTL21" s="156"/>
      <c r="BTM21" s="156"/>
      <c r="BTN21" s="156"/>
      <c r="BTO21" s="156"/>
      <c r="BTP21" s="156"/>
      <c r="BTQ21" s="156"/>
      <c r="BTR21" s="156"/>
      <c r="BTS21" s="156"/>
      <c r="BTT21" s="156"/>
      <c r="BTU21" s="156"/>
      <c r="BTV21" s="156"/>
      <c r="BTW21" s="156"/>
      <c r="BTX21" s="156"/>
      <c r="BTY21" s="156"/>
      <c r="BTZ21" s="156"/>
      <c r="BUA21" s="156"/>
      <c r="BUB21" s="156"/>
      <c r="BUC21" s="156"/>
      <c r="BUD21" s="156"/>
      <c r="BUE21" s="156"/>
      <c r="BUF21" s="156"/>
      <c r="BUG21" s="156"/>
      <c r="BUH21" s="156"/>
      <c r="BUI21" s="156"/>
      <c r="BUJ21" s="156"/>
      <c r="BUK21" s="156"/>
      <c r="BUL21" s="156"/>
      <c r="BUM21" s="156"/>
      <c r="BUN21" s="156"/>
      <c r="BUO21" s="156"/>
      <c r="BUP21" s="156"/>
      <c r="BUQ21" s="156"/>
      <c r="BUR21" s="156"/>
      <c r="BUS21" s="156"/>
      <c r="BUT21" s="156"/>
      <c r="BUU21" s="156"/>
      <c r="BUV21" s="156"/>
      <c r="BUW21" s="156"/>
      <c r="BUX21" s="156"/>
      <c r="BUY21" s="156"/>
      <c r="BUZ21" s="156"/>
      <c r="BVA21" s="156"/>
      <c r="BVB21" s="156"/>
      <c r="BVC21" s="156"/>
      <c r="BVD21" s="156"/>
      <c r="BVE21" s="156"/>
      <c r="BVF21" s="156"/>
      <c r="BVG21" s="156"/>
      <c r="BVH21" s="156"/>
      <c r="BVI21" s="156"/>
      <c r="BVJ21" s="156"/>
      <c r="BVK21" s="156"/>
      <c r="BVL21" s="156"/>
      <c r="BVM21" s="156"/>
      <c r="BVN21" s="156"/>
      <c r="BVO21" s="156"/>
      <c r="BVP21" s="156"/>
      <c r="BVQ21" s="156"/>
      <c r="BVR21" s="156"/>
      <c r="BVS21" s="156"/>
      <c r="BVT21" s="156"/>
      <c r="BVU21" s="156"/>
      <c r="BVV21" s="156"/>
      <c r="BVW21" s="156"/>
      <c r="BVX21" s="156"/>
      <c r="BVY21" s="156"/>
      <c r="BVZ21" s="156"/>
      <c r="BWA21" s="156"/>
      <c r="BWB21" s="156"/>
      <c r="BWC21" s="156"/>
      <c r="BWD21" s="156"/>
      <c r="BWE21" s="156"/>
      <c r="BWF21" s="156"/>
      <c r="BWG21" s="156"/>
      <c r="BWH21" s="156"/>
      <c r="BWI21" s="156"/>
      <c r="BWJ21" s="156"/>
      <c r="BWK21" s="156"/>
      <c r="BWL21" s="156"/>
      <c r="BWM21" s="156"/>
      <c r="BWN21" s="156"/>
      <c r="BWO21" s="156"/>
      <c r="BWP21" s="156"/>
      <c r="BWQ21" s="156"/>
      <c r="BWR21" s="156"/>
      <c r="BWS21" s="156"/>
      <c r="BWT21" s="156"/>
      <c r="BWU21" s="156"/>
      <c r="BWV21" s="156"/>
      <c r="BWW21" s="156"/>
      <c r="BWX21" s="156"/>
      <c r="BWY21" s="156"/>
      <c r="BWZ21" s="156"/>
      <c r="BXA21" s="156"/>
      <c r="BXB21" s="156"/>
      <c r="BXC21" s="156"/>
      <c r="BXD21" s="156"/>
      <c r="BXE21" s="156"/>
      <c r="BXF21" s="156"/>
      <c r="BXG21" s="156"/>
      <c r="BXH21" s="156"/>
      <c r="BXI21" s="156"/>
      <c r="BXJ21" s="156"/>
      <c r="BXK21" s="156"/>
      <c r="BXL21" s="156"/>
      <c r="BXM21" s="156"/>
      <c r="BXN21" s="156"/>
      <c r="BXO21" s="156"/>
      <c r="BXP21" s="156"/>
      <c r="BXQ21" s="156"/>
      <c r="BXR21" s="156"/>
      <c r="BXS21" s="156"/>
      <c r="BXT21" s="156"/>
      <c r="BXU21" s="156"/>
      <c r="BXV21" s="156"/>
      <c r="BXW21" s="156"/>
      <c r="BXX21" s="156"/>
      <c r="BXY21" s="156"/>
      <c r="BXZ21" s="156"/>
      <c r="BYA21" s="156"/>
      <c r="BYB21" s="156"/>
      <c r="BYC21" s="156"/>
      <c r="BYD21" s="156"/>
      <c r="BYE21" s="156"/>
      <c r="BYF21" s="156"/>
      <c r="BYG21" s="156"/>
      <c r="BYH21" s="156"/>
      <c r="BYI21" s="156"/>
      <c r="BYJ21" s="156"/>
      <c r="BYK21" s="156"/>
      <c r="BYL21" s="156"/>
      <c r="BYM21" s="156"/>
      <c r="BYN21" s="156"/>
      <c r="BYO21" s="156"/>
      <c r="BYP21" s="156"/>
      <c r="BYQ21" s="156"/>
      <c r="BYR21" s="156"/>
      <c r="BYS21" s="156"/>
      <c r="BYT21" s="156"/>
      <c r="BYU21" s="156"/>
      <c r="BYV21" s="156"/>
      <c r="BYW21" s="156"/>
      <c r="BYX21" s="156"/>
      <c r="BYY21" s="156"/>
      <c r="BYZ21" s="156"/>
      <c r="BZA21" s="156"/>
      <c r="BZB21" s="156"/>
      <c r="BZC21" s="156"/>
      <c r="BZD21" s="156"/>
      <c r="BZE21" s="156"/>
      <c r="BZF21" s="156"/>
      <c r="BZG21" s="156"/>
      <c r="BZH21" s="156"/>
      <c r="BZI21" s="156"/>
      <c r="BZJ21" s="156"/>
      <c r="BZK21" s="156"/>
      <c r="BZL21" s="156"/>
      <c r="BZM21" s="156"/>
      <c r="BZN21" s="156"/>
      <c r="BZO21" s="156"/>
      <c r="BZP21" s="156"/>
      <c r="BZQ21" s="156"/>
      <c r="BZR21" s="156"/>
      <c r="BZS21" s="156"/>
      <c r="BZT21" s="156"/>
      <c r="BZU21" s="156"/>
      <c r="BZV21" s="156"/>
      <c r="BZW21" s="156"/>
      <c r="BZX21" s="156"/>
      <c r="BZY21" s="156"/>
      <c r="BZZ21" s="156"/>
      <c r="CAA21" s="156"/>
      <c r="CAB21" s="156"/>
      <c r="CAC21" s="156"/>
      <c r="CAD21" s="156"/>
      <c r="CAE21" s="156"/>
      <c r="CAF21" s="156"/>
      <c r="CAG21" s="156"/>
      <c r="CAH21" s="156"/>
      <c r="CAI21" s="156"/>
      <c r="CAJ21" s="156"/>
      <c r="CAK21" s="156"/>
      <c r="CAL21" s="156"/>
      <c r="CAM21" s="156"/>
      <c r="CAN21" s="156"/>
      <c r="CAO21" s="156"/>
      <c r="CAP21" s="156"/>
      <c r="CAQ21" s="156"/>
      <c r="CAR21" s="156"/>
      <c r="CAS21" s="156"/>
      <c r="CAT21" s="156"/>
      <c r="CAU21" s="156"/>
      <c r="CAV21" s="156"/>
      <c r="CAW21" s="156"/>
      <c r="CAX21" s="156"/>
      <c r="CAY21" s="156"/>
      <c r="CAZ21" s="156"/>
      <c r="CBA21" s="156"/>
      <c r="CBB21" s="156"/>
      <c r="CBC21" s="156"/>
      <c r="CBD21" s="156"/>
      <c r="CBE21" s="156"/>
      <c r="CBF21" s="156"/>
      <c r="CBG21" s="156"/>
      <c r="CBH21" s="156"/>
      <c r="CBI21" s="156"/>
      <c r="CBJ21" s="156"/>
      <c r="CBK21" s="156"/>
      <c r="CBL21" s="156"/>
      <c r="CBM21" s="156"/>
      <c r="CBN21" s="156"/>
      <c r="CBO21" s="156"/>
      <c r="CBP21" s="156"/>
      <c r="CBQ21" s="156"/>
      <c r="CBR21" s="156"/>
      <c r="CBS21" s="156"/>
      <c r="CBT21" s="156"/>
      <c r="CBU21" s="156"/>
      <c r="CBV21" s="156"/>
      <c r="CBW21" s="156"/>
      <c r="CBX21" s="156"/>
      <c r="CBY21" s="156"/>
      <c r="CBZ21" s="156"/>
      <c r="CCA21" s="156"/>
      <c r="CCB21" s="156"/>
      <c r="CCC21" s="156"/>
      <c r="CCD21" s="156"/>
      <c r="CCE21" s="156"/>
      <c r="CCF21" s="156"/>
      <c r="CCG21" s="156"/>
      <c r="CCH21" s="156"/>
      <c r="CCI21" s="156"/>
      <c r="CCJ21" s="156"/>
      <c r="CCK21" s="156"/>
      <c r="CCL21" s="156"/>
      <c r="CCM21" s="156"/>
      <c r="CCN21" s="156"/>
      <c r="CCO21" s="156"/>
      <c r="CCP21" s="156"/>
      <c r="CCQ21" s="156"/>
      <c r="CCR21" s="156"/>
      <c r="CCS21" s="156"/>
      <c r="CCT21" s="156"/>
      <c r="CCU21" s="156"/>
      <c r="CCV21" s="156"/>
      <c r="CCW21" s="156"/>
      <c r="CCX21" s="156"/>
      <c r="CCY21" s="156"/>
      <c r="CCZ21" s="156"/>
      <c r="CDA21" s="156"/>
      <c r="CDB21" s="156"/>
      <c r="CDC21" s="156"/>
      <c r="CDD21" s="156"/>
      <c r="CDE21" s="156"/>
      <c r="CDF21" s="156"/>
      <c r="CDG21" s="156"/>
      <c r="CDH21" s="156"/>
      <c r="CDI21" s="156"/>
      <c r="CDJ21" s="156"/>
      <c r="CDK21" s="156"/>
      <c r="CDL21" s="156"/>
      <c r="CDM21" s="156"/>
      <c r="CDN21" s="156"/>
      <c r="CDO21" s="156"/>
      <c r="CDP21" s="156"/>
      <c r="CDQ21" s="156"/>
      <c r="CDR21" s="156"/>
      <c r="CDS21" s="156"/>
      <c r="CDT21" s="156"/>
      <c r="CDU21" s="156"/>
      <c r="CDV21" s="156"/>
      <c r="CDW21" s="156"/>
      <c r="CDX21" s="156"/>
      <c r="CDY21" s="156"/>
      <c r="CDZ21" s="156"/>
      <c r="CEA21" s="156"/>
      <c r="CEB21" s="156"/>
      <c r="CEC21" s="156"/>
      <c r="CED21" s="156"/>
      <c r="CEE21" s="156"/>
      <c r="CEF21" s="156"/>
      <c r="CEG21" s="156"/>
      <c r="CEH21" s="156"/>
      <c r="CEI21" s="156"/>
      <c r="CEJ21" s="156"/>
      <c r="CEK21" s="156"/>
      <c r="CEL21" s="156"/>
      <c r="CEM21" s="156"/>
      <c r="CEN21" s="156"/>
      <c r="CEO21" s="156"/>
      <c r="CEP21" s="156"/>
      <c r="CEQ21" s="156"/>
      <c r="CER21" s="156"/>
      <c r="CES21" s="156"/>
      <c r="CET21" s="156"/>
      <c r="CEU21" s="156"/>
      <c r="CEV21" s="156"/>
      <c r="CEW21" s="156"/>
      <c r="CEX21" s="156"/>
      <c r="CEY21" s="156"/>
      <c r="CEZ21" s="156"/>
      <c r="CFA21" s="156"/>
      <c r="CFB21" s="156"/>
      <c r="CFC21" s="156"/>
      <c r="CFD21" s="156"/>
      <c r="CFE21" s="156"/>
      <c r="CFF21" s="156"/>
      <c r="CFG21" s="156"/>
      <c r="CFH21" s="156"/>
      <c r="CFI21" s="156"/>
      <c r="CFJ21" s="156"/>
      <c r="CFK21" s="156"/>
      <c r="CFL21" s="156"/>
      <c r="CFM21" s="156"/>
      <c r="CFN21" s="156"/>
      <c r="CFO21" s="156"/>
      <c r="CFP21" s="156"/>
      <c r="CFQ21" s="156"/>
      <c r="CFR21" s="156"/>
      <c r="CFS21" s="156"/>
      <c r="CFT21" s="156"/>
      <c r="CFU21" s="156"/>
      <c r="CFV21" s="156"/>
      <c r="CFW21" s="156"/>
      <c r="CFX21" s="156"/>
      <c r="CFY21" s="156"/>
      <c r="CFZ21" s="156"/>
      <c r="CGA21" s="156"/>
      <c r="CGB21" s="156"/>
      <c r="CGC21" s="156"/>
      <c r="CGD21" s="156"/>
      <c r="CGE21" s="156"/>
      <c r="CGF21" s="156"/>
      <c r="CGG21" s="156"/>
      <c r="CGH21" s="156"/>
      <c r="CGI21" s="156"/>
      <c r="CGJ21" s="156"/>
      <c r="CGK21" s="156"/>
      <c r="CGL21" s="156"/>
      <c r="CGM21" s="156"/>
      <c r="CGN21" s="156"/>
      <c r="CGO21" s="156"/>
      <c r="CGP21" s="156"/>
      <c r="CGQ21" s="156"/>
      <c r="CGR21" s="156"/>
      <c r="CGS21" s="156"/>
      <c r="CGT21" s="156"/>
      <c r="CGU21" s="156"/>
      <c r="CGV21" s="156"/>
      <c r="CGW21" s="156"/>
      <c r="CGX21" s="156"/>
      <c r="CGY21" s="156"/>
      <c r="CGZ21" s="156"/>
      <c r="CHA21" s="156"/>
      <c r="CHB21" s="156"/>
      <c r="CHC21" s="156"/>
      <c r="CHD21" s="156"/>
      <c r="CHE21" s="156"/>
      <c r="CHF21" s="156"/>
      <c r="CHG21" s="156"/>
      <c r="CHH21" s="156"/>
      <c r="CHI21" s="156"/>
      <c r="CHJ21" s="156"/>
      <c r="CHK21" s="156"/>
      <c r="CHL21" s="156"/>
      <c r="CHM21" s="156"/>
      <c r="CHN21" s="156"/>
      <c r="CHO21" s="156"/>
      <c r="CHP21" s="156"/>
      <c r="CHQ21" s="156"/>
      <c r="CHR21" s="156"/>
      <c r="CHS21" s="156"/>
      <c r="CHT21" s="156"/>
      <c r="CHU21" s="156"/>
      <c r="CHV21" s="156"/>
      <c r="CHW21" s="156"/>
      <c r="CHX21" s="156"/>
      <c r="CHY21" s="156"/>
      <c r="CHZ21" s="156"/>
      <c r="CIA21" s="156"/>
      <c r="CIB21" s="156"/>
      <c r="CIC21" s="156"/>
      <c r="CID21" s="156"/>
      <c r="CIE21" s="156"/>
      <c r="CIF21" s="156"/>
      <c r="CIG21" s="156"/>
      <c r="CIH21" s="156"/>
      <c r="CII21" s="156"/>
      <c r="CIJ21" s="156"/>
      <c r="CIK21" s="156"/>
      <c r="CIL21" s="156"/>
      <c r="CIM21" s="156"/>
      <c r="CIN21" s="156"/>
      <c r="CIO21" s="156"/>
      <c r="CIP21" s="156"/>
      <c r="CIQ21" s="156"/>
      <c r="CIR21" s="156"/>
      <c r="CIS21" s="156"/>
      <c r="CIT21" s="156"/>
      <c r="CIU21" s="156"/>
      <c r="CIV21" s="156"/>
      <c r="CIW21" s="156"/>
      <c r="CIX21" s="156"/>
      <c r="CIY21" s="156"/>
      <c r="CIZ21" s="156"/>
      <c r="CJA21" s="156"/>
      <c r="CJB21" s="156"/>
      <c r="CJC21" s="156"/>
      <c r="CJD21" s="156"/>
      <c r="CJE21" s="156"/>
      <c r="CJF21" s="156"/>
      <c r="CJG21" s="156"/>
      <c r="CJH21" s="156"/>
      <c r="CJI21" s="156"/>
      <c r="CJJ21" s="156"/>
      <c r="CJK21" s="156"/>
      <c r="CJL21" s="156"/>
      <c r="CJM21" s="156"/>
      <c r="CJN21" s="156"/>
      <c r="CJO21" s="156"/>
      <c r="CJP21" s="156"/>
      <c r="CJQ21" s="156"/>
      <c r="CJR21" s="156"/>
      <c r="CJS21" s="156"/>
      <c r="CJT21" s="156"/>
      <c r="CJU21" s="156"/>
      <c r="CJV21" s="156"/>
      <c r="CJW21" s="156"/>
      <c r="CJX21" s="156"/>
      <c r="CJY21" s="156"/>
      <c r="CJZ21" s="156"/>
      <c r="CKA21" s="156"/>
      <c r="CKB21" s="156"/>
      <c r="CKC21" s="156"/>
      <c r="CKD21" s="156"/>
      <c r="CKE21" s="156"/>
      <c r="CKF21" s="156"/>
      <c r="CKG21" s="156"/>
      <c r="CKH21" s="156"/>
      <c r="CKI21" s="156"/>
      <c r="CKJ21" s="156"/>
      <c r="CKK21" s="156"/>
      <c r="CKL21" s="156"/>
      <c r="CKM21" s="156"/>
      <c r="CKN21" s="156"/>
      <c r="CKO21" s="156"/>
      <c r="CKP21" s="156"/>
      <c r="CKQ21" s="156"/>
      <c r="CKR21" s="156"/>
      <c r="CKS21" s="156"/>
      <c r="CKT21" s="156"/>
      <c r="CKU21" s="156"/>
      <c r="CKV21" s="156"/>
      <c r="CKW21" s="156"/>
      <c r="CKX21" s="156"/>
      <c r="CKY21" s="156"/>
      <c r="CKZ21" s="156"/>
      <c r="CLA21" s="156"/>
      <c r="CLB21" s="156"/>
      <c r="CLC21" s="156"/>
      <c r="CLD21" s="156"/>
      <c r="CLE21" s="156"/>
      <c r="CLF21" s="156"/>
      <c r="CLG21" s="156"/>
      <c r="CLH21" s="156"/>
      <c r="CLI21" s="156"/>
      <c r="CLJ21" s="156"/>
      <c r="CLK21" s="156"/>
      <c r="CLL21" s="156"/>
      <c r="CLM21" s="156"/>
      <c r="CLN21" s="156"/>
      <c r="CLO21" s="156"/>
      <c r="CLP21" s="156"/>
      <c r="CLQ21" s="156"/>
      <c r="CLR21" s="156"/>
      <c r="CLS21" s="156"/>
      <c r="CLT21" s="156"/>
      <c r="CLU21" s="156"/>
      <c r="CLV21" s="156"/>
      <c r="CLW21" s="156"/>
      <c r="CLX21" s="156"/>
      <c r="CLY21" s="156"/>
      <c r="CLZ21" s="156"/>
      <c r="CMA21" s="156"/>
      <c r="CMB21" s="156"/>
      <c r="CMC21" s="156"/>
      <c r="CMD21" s="156"/>
      <c r="CME21" s="156"/>
      <c r="CMF21" s="156"/>
      <c r="CMG21" s="156"/>
      <c r="CMH21" s="156"/>
      <c r="CMI21" s="156"/>
      <c r="CMJ21" s="156"/>
      <c r="CMK21" s="156"/>
      <c r="CML21" s="156"/>
      <c r="CMM21" s="156"/>
      <c r="CMN21" s="156"/>
      <c r="CMO21" s="156"/>
      <c r="CMP21" s="156"/>
      <c r="CMQ21" s="156"/>
      <c r="CMR21" s="156"/>
      <c r="CMS21" s="156"/>
      <c r="CMT21" s="156"/>
      <c r="CMU21" s="156"/>
      <c r="CMV21" s="156"/>
      <c r="CMW21" s="156"/>
      <c r="CMX21" s="156"/>
      <c r="CMY21" s="156"/>
      <c r="CMZ21" s="156"/>
      <c r="CNA21" s="156"/>
      <c r="CNB21" s="156"/>
      <c r="CNC21" s="156"/>
      <c r="CND21" s="156"/>
      <c r="CNE21" s="156"/>
      <c r="CNF21" s="156"/>
      <c r="CNG21" s="156"/>
      <c r="CNH21" s="156"/>
      <c r="CNI21" s="156"/>
      <c r="CNJ21" s="156"/>
      <c r="CNK21" s="156"/>
      <c r="CNL21" s="156"/>
      <c r="CNM21" s="156"/>
      <c r="CNN21" s="156"/>
      <c r="CNO21" s="156"/>
      <c r="CNP21" s="156"/>
      <c r="CNQ21" s="156"/>
      <c r="CNR21" s="156"/>
      <c r="CNS21" s="156"/>
      <c r="CNT21" s="156"/>
      <c r="CNU21" s="156"/>
      <c r="CNV21" s="156"/>
      <c r="CNW21" s="156"/>
      <c r="CNX21" s="156"/>
      <c r="CNY21" s="156"/>
      <c r="CNZ21" s="156"/>
      <c r="COA21" s="156"/>
      <c r="COB21" s="156"/>
      <c r="COC21" s="156"/>
      <c r="COD21" s="156"/>
      <c r="COE21" s="156"/>
      <c r="COF21" s="156"/>
      <c r="COG21" s="156"/>
      <c r="COH21" s="156"/>
      <c r="COI21" s="156"/>
      <c r="COJ21" s="156"/>
      <c r="COK21" s="156"/>
      <c r="COL21" s="156"/>
      <c r="COM21" s="156"/>
      <c r="CON21" s="156"/>
      <c r="COO21" s="156"/>
      <c r="COP21" s="156"/>
      <c r="COQ21" s="156"/>
      <c r="COR21" s="156"/>
      <c r="COS21" s="156"/>
      <c r="COT21" s="156"/>
      <c r="COU21" s="156"/>
      <c r="COV21" s="156"/>
      <c r="COW21" s="156"/>
      <c r="COX21" s="156"/>
      <c r="COY21" s="156"/>
      <c r="COZ21" s="156"/>
      <c r="CPA21" s="156"/>
      <c r="CPB21" s="156"/>
      <c r="CPC21" s="156"/>
      <c r="CPD21" s="156"/>
      <c r="CPE21" s="156"/>
      <c r="CPF21" s="156"/>
      <c r="CPG21" s="156"/>
      <c r="CPH21" s="156"/>
      <c r="CPI21" s="156"/>
      <c r="CPJ21" s="156"/>
      <c r="CPK21" s="156"/>
      <c r="CPL21" s="156"/>
      <c r="CPM21" s="156"/>
      <c r="CPN21" s="156"/>
      <c r="CPO21" s="156"/>
      <c r="CPP21" s="156"/>
      <c r="CPQ21" s="156"/>
      <c r="CPR21" s="156"/>
      <c r="CPS21" s="156"/>
      <c r="CPT21" s="156"/>
      <c r="CPU21" s="156"/>
      <c r="CPV21" s="156"/>
      <c r="CPW21" s="156"/>
      <c r="CPX21" s="156"/>
      <c r="CPY21" s="156"/>
      <c r="CPZ21" s="156"/>
      <c r="CQA21" s="156"/>
      <c r="CQB21" s="156"/>
      <c r="CQC21" s="156"/>
      <c r="CQD21" s="156"/>
      <c r="CQE21" s="156"/>
      <c r="CQF21" s="156"/>
      <c r="CQG21" s="156"/>
      <c r="CQH21" s="156"/>
      <c r="CQI21" s="156"/>
      <c r="CQJ21" s="156"/>
      <c r="CQK21" s="156"/>
      <c r="CQL21" s="156"/>
      <c r="CQM21" s="156"/>
      <c r="CQN21" s="156"/>
      <c r="CQO21" s="156"/>
      <c r="CQP21" s="156"/>
      <c r="CQQ21" s="156"/>
      <c r="CQR21" s="156"/>
      <c r="CQS21" s="156"/>
      <c r="CQT21" s="156"/>
      <c r="CQU21" s="156"/>
      <c r="CQV21" s="156"/>
      <c r="CQW21" s="156"/>
      <c r="CQX21" s="156"/>
      <c r="CQY21" s="156"/>
      <c r="CQZ21" s="156"/>
      <c r="CRA21" s="156"/>
      <c r="CRB21" s="156"/>
      <c r="CRC21" s="156"/>
      <c r="CRD21" s="156"/>
      <c r="CRE21" s="156"/>
      <c r="CRF21" s="156"/>
      <c r="CRG21" s="156"/>
      <c r="CRH21" s="156"/>
      <c r="CRI21" s="156"/>
      <c r="CRJ21" s="156"/>
      <c r="CRK21" s="156"/>
      <c r="CRL21" s="156"/>
      <c r="CRM21" s="156"/>
      <c r="CRN21" s="156"/>
      <c r="CRO21" s="156"/>
      <c r="CRP21" s="156"/>
      <c r="CRQ21" s="156"/>
      <c r="CRR21" s="156"/>
      <c r="CRS21" s="156"/>
      <c r="CRT21" s="156"/>
      <c r="CRU21" s="156"/>
      <c r="CRV21" s="156"/>
      <c r="CRW21" s="156"/>
      <c r="CRX21" s="156"/>
      <c r="CRY21" s="156"/>
      <c r="CRZ21" s="156"/>
      <c r="CSA21" s="156"/>
      <c r="CSB21" s="156"/>
      <c r="CSC21" s="156"/>
      <c r="CSD21" s="156"/>
      <c r="CSE21" s="156"/>
      <c r="CSF21" s="156"/>
      <c r="CSG21" s="156"/>
      <c r="CSH21" s="156"/>
      <c r="CSI21" s="156"/>
      <c r="CSJ21" s="156"/>
      <c r="CSK21" s="156"/>
      <c r="CSL21" s="156"/>
      <c r="CSM21" s="156"/>
      <c r="CSN21" s="156"/>
      <c r="CSO21" s="156"/>
      <c r="CSP21" s="156"/>
      <c r="CSQ21" s="156"/>
      <c r="CSR21" s="156"/>
      <c r="CSS21" s="156"/>
      <c r="CST21" s="156"/>
      <c r="CSU21" s="156"/>
      <c r="CSV21" s="156"/>
      <c r="CSW21" s="156"/>
      <c r="CSX21" s="156"/>
      <c r="CSY21" s="156"/>
      <c r="CSZ21" s="156"/>
      <c r="CTA21" s="156"/>
      <c r="CTB21" s="156"/>
      <c r="CTC21" s="156"/>
      <c r="CTD21" s="156"/>
      <c r="CTE21" s="156"/>
      <c r="CTF21" s="156"/>
      <c r="CTG21" s="156"/>
      <c r="CTH21" s="156"/>
      <c r="CTI21" s="156"/>
      <c r="CTJ21" s="156"/>
      <c r="CTK21" s="156"/>
      <c r="CTL21" s="156"/>
      <c r="CTM21" s="156"/>
      <c r="CTN21" s="156"/>
      <c r="CTO21" s="156"/>
      <c r="CTP21" s="156"/>
      <c r="CTQ21" s="156"/>
      <c r="CTR21" s="156"/>
      <c r="CTS21" s="156"/>
      <c r="CTT21" s="156"/>
      <c r="CTU21" s="156"/>
      <c r="CTV21" s="156"/>
      <c r="CTW21" s="156"/>
      <c r="CTX21" s="156"/>
      <c r="CTY21" s="156"/>
      <c r="CTZ21" s="156"/>
      <c r="CUA21" s="156"/>
      <c r="CUB21" s="156"/>
      <c r="CUC21" s="156"/>
      <c r="CUD21" s="156"/>
      <c r="CUE21" s="156"/>
      <c r="CUF21" s="156"/>
      <c r="CUG21" s="156"/>
      <c r="CUH21" s="156"/>
      <c r="CUI21" s="156"/>
      <c r="CUJ21" s="156"/>
      <c r="CUK21" s="156"/>
      <c r="CUL21" s="156"/>
      <c r="CUM21" s="156"/>
      <c r="CUN21" s="156"/>
      <c r="CUO21" s="156"/>
      <c r="CUP21" s="156"/>
      <c r="CUQ21" s="156"/>
      <c r="CUR21" s="156"/>
      <c r="CUS21" s="156"/>
      <c r="CUT21" s="156"/>
      <c r="CUU21" s="156"/>
      <c r="CUV21" s="156"/>
      <c r="CUW21" s="156"/>
      <c r="CUX21" s="156"/>
      <c r="CUY21" s="156"/>
      <c r="CUZ21" s="156"/>
      <c r="CVA21" s="156"/>
      <c r="CVB21" s="156"/>
      <c r="CVC21" s="156"/>
      <c r="CVD21" s="156"/>
      <c r="CVE21" s="156"/>
      <c r="CVF21" s="156"/>
      <c r="CVG21" s="156"/>
      <c r="CVH21" s="156"/>
      <c r="CVI21" s="156"/>
      <c r="CVJ21" s="156"/>
      <c r="CVK21" s="156"/>
      <c r="CVL21" s="156"/>
      <c r="CVM21" s="156"/>
      <c r="CVN21" s="156"/>
      <c r="CVO21" s="156"/>
      <c r="CVP21" s="156"/>
      <c r="CVQ21" s="156"/>
      <c r="CVR21" s="156"/>
      <c r="CVS21" s="156"/>
      <c r="CVT21" s="156"/>
      <c r="CVU21" s="156"/>
      <c r="CVV21" s="156"/>
      <c r="CVW21" s="156"/>
      <c r="CVX21" s="156"/>
      <c r="CVY21" s="156"/>
      <c r="CVZ21" s="156"/>
      <c r="CWA21" s="156"/>
      <c r="CWB21" s="156"/>
      <c r="CWC21" s="156"/>
      <c r="CWD21" s="156"/>
      <c r="CWE21" s="156"/>
      <c r="CWF21" s="156"/>
      <c r="CWG21" s="156"/>
      <c r="CWH21" s="156"/>
      <c r="CWI21" s="156"/>
      <c r="CWJ21" s="156"/>
      <c r="CWK21" s="156"/>
      <c r="CWL21" s="156"/>
      <c r="CWM21" s="156"/>
      <c r="CWN21" s="156"/>
      <c r="CWO21" s="156"/>
      <c r="CWP21" s="156"/>
      <c r="CWQ21" s="156"/>
      <c r="CWR21" s="156"/>
      <c r="CWS21" s="156"/>
      <c r="CWT21" s="156"/>
      <c r="CWU21" s="156"/>
      <c r="CWV21" s="156"/>
      <c r="CWW21" s="156"/>
      <c r="CWX21" s="156"/>
      <c r="CWY21" s="156"/>
      <c r="CWZ21" s="156"/>
      <c r="CXA21" s="156"/>
      <c r="CXB21" s="156"/>
      <c r="CXC21" s="156"/>
      <c r="CXD21" s="156"/>
      <c r="CXE21" s="156"/>
      <c r="CXF21" s="156"/>
      <c r="CXG21" s="156"/>
      <c r="CXH21" s="156"/>
      <c r="CXI21" s="156"/>
      <c r="CXJ21" s="156"/>
      <c r="CXK21" s="156"/>
      <c r="CXL21" s="156"/>
      <c r="CXM21" s="156"/>
      <c r="CXN21" s="156"/>
      <c r="CXO21" s="156"/>
      <c r="CXP21" s="156"/>
      <c r="CXQ21" s="156"/>
      <c r="CXR21" s="156"/>
      <c r="CXS21" s="156"/>
      <c r="CXT21" s="156"/>
      <c r="CXU21" s="156"/>
      <c r="CXV21" s="156"/>
      <c r="CXW21" s="156"/>
      <c r="CXX21" s="156"/>
      <c r="CXY21" s="156"/>
      <c r="CXZ21" s="156"/>
      <c r="CYA21" s="156"/>
      <c r="CYB21" s="156"/>
      <c r="CYC21" s="156"/>
      <c r="CYD21" s="156"/>
      <c r="CYE21" s="156"/>
      <c r="CYF21" s="156"/>
      <c r="CYG21" s="156"/>
      <c r="CYH21" s="156"/>
      <c r="CYI21" s="156"/>
      <c r="CYJ21" s="156"/>
      <c r="CYK21" s="156"/>
      <c r="CYL21" s="156"/>
      <c r="CYM21" s="156"/>
      <c r="CYN21" s="156"/>
      <c r="CYO21" s="156"/>
      <c r="CYP21" s="156"/>
      <c r="CYQ21" s="156"/>
      <c r="CYR21" s="156"/>
      <c r="CYS21" s="156"/>
      <c r="CYT21" s="156"/>
      <c r="CYU21" s="156"/>
      <c r="CYV21" s="156"/>
      <c r="CYW21" s="156"/>
      <c r="CYX21" s="156"/>
      <c r="CYY21" s="156"/>
      <c r="CYZ21" s="156"/>
      <c r="CZA21" s="156"/>
      <c r="CZB21" s="156"/>
      <c r="CZC21" s="156"/>
      <c r="CZD21" s="156"/>
      <c r="CZE21" s="156"/>
      <c r="CZF21" s="156"/>
      <c r="CZG21" s="156"/>
      <c r="CZH21" s="156"/>
      <c r="CZI21" s="156"/>
      <c r="CZJ21" s="156"/>
      <c r="CZK21" s="156"/>
      <c r="CZL21" s="156"/>
      <c r="CZM21" s="156"/>
      <c r="CZN21" s="156"/>
      <c r="CZO21" s="156"/>
      <c r="CZP21" s="156"/>
      <c r="CZQ21" s="156"/>
      <c r="CZR21" s="156"/>
      <c r="CZS21" s="156"/>
      <c r="CZT21" s="156"/>
      <c r="CZU21" s="156"/>
      <c r="CZV21" s="156"/>
      <c r="CZW21" s="156"/>
      <c r="CZX21" s="156"/>
      <c r="CZY21" s="156"/>
      <c r="CZZ21" s="156"/>
      <c r="DAA21" s="156"/>
      <c r="DAB21" s="156"/>
      <c r="DAC21" s="156"/>
      <c r="DAD21" s="156"/>
      <c r="DAE21" s="156"/>
      <c r="DAF21" s="156"/>
      <c r="DAG21" s="156"/>
      <c r="DAH21" s="156"/>
      <c r="DAI21" s="156"/>
      <c r="DAJ21" s="156"/>
      <c r="DAK21" s="156"/>
      <c r="DAL21" s="156"/>
      <c r="DAM21" s="156"/>
      <c r="DAN21" s="156"/>
      <c r="DAO21" s="156"/>
      <c r="DAP21" s="156"/>
      <c r="DAQ21" s="156"/>
      <c r="DAR21" s="156"/>
      <c r="DAS21" s="156"/>
      <c r="DAT21" s="156"/>
      <c r="DAU21" s="156"/>
      <c r="DAV21" s="156"/>
      <c r="DAW21" s="156"/>
      <c r="DAX21" s="156"/>
      <c r="DAY21" s="156"/>
      <c r="DAZ21" s="156"/>
      <c r="DBA21" s="156"/>
      <c r="DBB21" s="156"/>
      <c r="DBC21" s="156"/>
      <c r="DBD21" s="156"/>
      <c r="DBE21" s="156"/>
      <c r="DBF21" s="156"/>
      <c r="DBG21" s="156"/>
      <c r="DBH21" s="156"/>
      <c r="DBI21" s="156"/>
      <c r="DBJ21" s="156"/>
      <c r="DBK21" s="156"/>
      <c r="DBL21" s="156"/>
      <c r="DBM21" s="156"/>
      <c r="DBN21" s="156"/>
      <c r="DBO21" s="156"/>
      <c r="DBP21" s="156"/>
      <c r="DBQ21" s="156"/>
      <c r="DBR21" s="156"/>
      <c r="DBS21" s="156"/>
      <c r="DBT21" s="156"/>
      <c r="DBU21" s="156"/>
      <c r="DBV21" s="156"/>
      <c r="DBW21" s="156"/>
      <c r="DBX21" s="156"/>
      <c r="DBY21" s="156"/>
      <c r="DBZ21" s="156"/>
      <c r="DCA21" s="156"/>
      <c r="DCB21" s="156"/>
      <c r="DCC21" s="156"/>
      <c r="DCD21" s="156"/>
      <c r="DCE21" s="156"/>
      <c r="DCF21" s="156"/>
      <c r="DCG21" s="156"/>
      <c r="DCH21" s="156"/>
      <c r="DCI21" s="156"/>
      <c r="DCJ21" s="156"/>
      <c r="DCK21" s="156"/>
      <c r="DCL21" s="156"/>
      <c r="DCM21" s="156"/>
      <c r="DCN21" s="156"/>
      <c r="DCO21" s="156"/>
      <c r="DCP21" s="156"/>
      <c r="DCQ21" s="156"/>
      <c r="DCR21" s="156"/>
      <c r="DCS21" s="156"/>
      <c r="DCT21" s="156"/>
      <c r="DCU21" s="156"/>
      <c r="DCV21" s="156"/>
      <c r="DCW21" s="156"/>
      <c r="DCX21" s="156"/>
      <c r="DCY21" s="156"/>
      <c r="DCZ21" s="156"/>
      <c r="DDA21" s="156"/>
      <c r="DDB21" s="156"/>
      <c r="DDC21" s="156"/>
      <c r="DDD21" s="156"/>
      <c r="DDE21" s="156"/>
      <c r="DDF21" s="156"/>
      <c r="DDG21" s="156"/>
      <c r="DDH21" s="156"/>
      <c r="DDI21" s="156"/>
      <c r="DDJ21" s="156"/>
      <c r="DDK21" s="156"/>
      <c r="DDL21" s="156"/>
      <c r="DDM21" s="156"/>
      <c r="DDN21" s="156"/>
      <c r="DDO21" s="156"/>
      <c r="DDP21" s="156"/>
      <c r="DDQ21" s="156"/>
      <c r="DDR21" s="156"/>
      <c r="DDS21" s="156"/>
      <c r="DDT21" s="156"/>
      <c r="DDU21" s="156"/>
      <c r="DDV21" s="156"/>
      <c r="DDW21" s="156"/>
      <c r="DDX21" s="156"/>
      <c r="DDY21" s="156"/>
      <c r="DDZ21" s="156"/>
      <c r="DEA21" s="156"/>
      <c r="DEB21" s="156"/>
      <c r="DEC21" s="156"/>
      <c r="DED21" s="156"/>
      <c r="DEE21" s="156"/>
      <c r="DEF21" s="156"/>
      <c r="DEG21" s="156"/>
      <c r="DEH21" s="156"/>
      <c r="DEI21" s="156"/>
      <c r="DEJ21" s="156"/>
      <c r="DEK21" s="156"/>
      <c r="DEL21" s="156"/>
      <c r="DEM21" s="156"/>
      <c r="DEN21" s="156"/>
      <c r="DEO21" s="156"/>
      <c r="DEP21" s="156"/>
      <c r="DEQ21" s="156"/>
      <c r="DER21" s="156"/>
      <c r="DES21" s="156"/>
      <c r="DET21" s="156"/>
      <c r="DEU21" s="156"/>
      <c r="DEV21" s="156"/>
      <c r="DEW21" s="156"/>
      <c r="DEX21" s="156"/>
      <c r="DEY21" s="156"/>
      <c r="DEZ21" s="156"/>
      <c r="DFA21" s="156"/>
      <c r="DFB21" s="156"/>
      <c r="DFC21" s="156"/>
      <c r="DFD21" s="156"/>
      <c r="DFE21" s="156"/>
      <c r="DFF21" s="156"/>
      <c r="DFG21" s="156"/>
      <c r="DFH21" s="156"/>
      <c r="DFI21" s="156"/>
      <c r="DFJ21" s="156"/>
      <c r="DFK21" s="156"/>
      <c r="DFL21" s="156"/>
      <c r="DFM21" s="156"/>
      <c r="DFN21" s="156"/>
      <c r="DFO21" s="156"/>
      <c r="DFP21" s="156"/>
      <c r="DFQ21" s="156"/>
      <c r="DFR21" s="156"/>
      <c r="DFS21" s="156"/>
      <c r="DFT21" s="156"/>
      <c r="DFU21" s="156"/>
      <c r="DFV21" s="156"/>
      <c r="DFW21" s="156"/>
      <c r="DFX21" s="156"/>
      <c r="DFY21" s="156"/>
      <c r="DFZ21" s="156"/>
      <c r="DGA21" s="156"/>
      <c r="DGB21" s="156"/>
      <c r="DGC21" s="156"/>
      <c r="DGD21" s="156"/>
      <c r="DGE21" s="156"/>
      <c r="DGF21" s="156"/>
      <c r="DGG21" s="156"/>
      <c r="DGH21" s="156"/>
      <c r="DGI21" s="156"/>
      <c r="DGJ21" s="156"/>
      <c r="DGK21" s="156"/>
      <c r="DGL21" s="156"/>
      <c r="DGM21" s="156"/>
      <c r="DGN21" s="156"/>
      <c r="DGO21" s="156"/>
      <c r="DGP21" s="156"/>
      <c r="DGQ21" s="156"/>
      <c r="DGR21" s="156"/>
      <c r="DGS21" s="156"/>
      <c r="DGT21" s="156"/>
      <c r="DGU21" s="156"/>
      <c r="DGV21" s="156"/>
      <c r="DGW21" s="156"/>
      <c r="DGX21" s="156"/>
      <c r="DGY21" s="156"/>
      <c r="DGZ21" s="156"/>
      <c r="DHA21" s="156"/>
      <c r="DHB21" s="156"/>
      <c r="DHC21" s="156"/>
      <c r="DHD21" s="156"/>
      <c r="DHE21" s="156"/>
      <c r="DHF21" s="156"/>
      <c r="DHG21" s="156"/>
      <c r="DHH21" s="156"/>
      <c r="DHI21" s="156"/>
      <c r="DHJ21" s="156"/>
      <c r="DHK21" s="156"/>
      <c r="DHL21" s="156"/>
      <c r="DHM21" s="156"/>
      <c r="DHN21" s="156"/>
      <c r="DHO21" s="156"/>
      <c r="DHP21" s="156"/>
      <c r="DHQ21" s="156"/>
      <c r="DHR21" s="156"/>
      <c r="DHS21" s="156"/>
      <c r="DHT21" s="156"/>
      <c r="DHU21" s="156"/>
      <c r="DHV21" s="156"/>
      <c r="DHW21" s="156"/>
      <c r="DHX21" s="156"/>
      <c r="DHY21" s="156"/>
      <c r="DHZ21" s="156"/>
      <c r="DIA21" s="156"/>
      <c r="DIB21" s="156"/>
      <c r="DIC21" s="156"/>
      <c r="DID21" s="156"/>
      <c r="DIE21" s="156"/>
      <c r="DIF21" s="156"/>
      <c r="DIG21" s="156"/>
      <c r="DIH21" s="156"/>
      <c r="DII21" s="156"/>
      <c r="DIJ21" s="156"/>
      <c r="DIK21" s="156"/>
      <c r="DIL21" s="156"/>
      <c r="DIM21" s="156"/>
      <c r="DIN21" s="156"/>
      <c r="DIO21" s="156"/>
      <c r="DIP21" s="156"/>
      <c r="DIQ21" s="156"/>
      <c r="DIR21" s="156"/>
      <c r="DIS21" s="156"/>
      <c r="DIT21" s="156"/>
      <c r="DIU21" s="156"/>
      <c r="DIV21" s="156"/>
      <c r="DIW21" s="156"/>
      <c r="DIX21" s="156"/>
      <c r="DIY21" s="156"/>
      <c r="DIZ21" s="156"/>
      <c r="DJA21" s="156"/>
      <c r="DJB21" s="156"/>
      <c r="DJC21" s="156"/>
      <c r="DJD21" s="156"/>
      <c r="DJE21" s="156"/>
      <c r="DJF21" s="156"/>
      <c r="DJG21" s="156"/>
      <c r="DJH21" s="156"/>
      <c r="DJI21" s="156"/>
      <c r="DJJ21" s="156"/>
      <c r="DJK21" s="156"/>
      <c r="DJL21" s="156"/>
      <c r="DJM21" s="156"/>
      <c r="DJN21" s="156"/>
      <c r="DJO21" s="156"/>
      <c r="DJP21" s="156"/>
      <c r="DJQ21" s="156"/>
      <c r="DJR21" s="156"/>
      <c r="DJS21" s="156"/>
      <c r="DJT21" s="156"/>
      <c r="DJU21" s="156"/>
      <c r="DJV21" s="156"/>
      <c r="DJW21" s="156"/>
      <c r="DJX21" s="156"/>
      <c r="DJY21" s="156"/>
      <c r="DJZ21" s="156"/>
      <c r="DKA21" s="156"/>
      <c r="DKB21" s="156"/>
      <c r="DKC21" s="156"/>
      <c r="DKD21" s="156"/>
      <c r="DKE21" s="156"/>
      <c r="DKF21" s="156"/>
      <c r="DKG21" s="156"/>
      <c r="DKH21" s="156"/>
      <c r="DKI21" s="156"/>
      <c r="DKJ21" s="156"/>
      <c r="DKK21" s="156"/>
      <c r="DKL21" s="156"/>
      <c r="DKM21" s="156"/>
      <c r="DKN21" s="156"/>
      <c r="DKO21" s="156"/>
      <c r="DKP21" s="156"/>
      <c r="DKQ21" s="156"/>
      <c r="DKR21" s="156"/>
      <c r="DKS21" s="156"/>
      <c r="DKT21" s="156"/>
      <c r="DKU21" s="156"/>
      <c r="DKV21" s="156"/>
      <c r="DKW21" s="156"/>
      <c r="DKX21" s="156"/>
      <c r="DKY21" s="156"/>
      <c r="DKZ21" s="156"/>
      <c r="DLA21" s="156"/>
      <c r="DLB21" s="156"/>
      <c r="DLC21" s="156"/>
      <c r="DLD21" s="156"/>
      <c r="DLE21" s="156"/>
      <c r="DLF21" s="156"/>
      <c r="DLG21" s="156"/>
      <c r="DLH21" s="156"/>
      <c r="DLI21" s="156"/>
      <c r="DLJ21" s="156"/>
      <c r="DLK21" s="156"/>
      <c r="DLL21" s="156"/>
      <c r="DLM21" s="156"/>
      <c r="DLN21" s="156"/>
      <c r="DLO21" s="156"/>
      <c r="DLP21" s="156"/>
      <c r="DLQ21" s="156"/>
      <c r="DLR21" s="156"/>
      <c r="DLS21" s="156"/>
      <c r="DLT21" s="156"/>
      <c r="DLU21" s="156"/>
      <c r="DLV21" s="156"/>
      <c r="DLW21" s="156"/>
      <c r="DLX21" s="156"/>
      <c r="DLY21" s="156"/>
      <c r="DLZ21" s="156"/>
      <c r="DMA21" s="156"/>
      <c r="DMB21" s="156"/>
      <c r="DMC21" s="156"/>
      <c r="DMD21" s="156"/>
      <c r="DME21" s="156"/>
      <c r="DMF21" s="156"/>
      <c r="DMG21" s="156"/>
      <c r="DMH21" s="156"/>
      <c r="DMI21" s="156"/>
      <c r="DMJ21" s="156"/>
      <c r="DMK21" s="156"/>
      <c r="DML21" s="156"/>
      <c r="DMM21" s="156"/>
      <c r="DMN21" s="156"/>
      <c r="DMO21" s="156"/>
      <c r="DMP21" s="156"/>
      <c r="DMQ21" s="156"/>
      <c r="DMR21" s="156"/>
      <c r="DMS21" s="156"/>
      <c r="DMT21" s="156"/>
      <c r="DMU21" s="156"/>
      <c r="DMV21" s="156"/>
      <c r="DMW21" s="156"/>
      <c r="DMX21" s="156"/>
      <c r="DMY21" s="156"/>
      <c r="DMZ21" s="156"/>
      <c r="DNA21" s="156"/>
      <c r="DNB21" s="156"/>
      <c r="DNC21" s="156"/>
      <c r="DND21" s="156"/>
      <c r="DNE21" s="156"/>
      <c r="DNF21" s="156"/>
      <c r="DNG21" s="156"/>
      <c r="DNH21" s="156"/>
      <c r="DNI21" s="156"/>
      <c r="DNJ21" s="156"/>
      <c r="DNK21" s="156"/>
      <c r="DNL21" s="156"/>
      <c r="DNM21" s="156"/>
      <c r="DNN21" s="156"/>
      <c r="DNO21" s="156"/>
      <c r="DNP21" s="156"/>
      <c r="DNQ21" s="156"/>
      <c r="DNR21" s="156"/>
      <c r="DNS21" s="156"/>
      <c r="DNT21" s="156"/>
      <c r="DNU21" s="156"/>
      <c r="DNV21" s="156"/>
      <c r="DNW21" s="156"/>
      <c r="DNX21" s="156"/>
      <c r="DNY21" s="156"/>
      <c r="DNZ21" s="156"/>
      <c r="DOA21" s="156"/>
      <c r="DOB21" s="156"/>
      <c r="DOC21" s="156"/>
      <c r="DOD21" s="156"/>
      <c r="DOE21" s="156"/>
      <c r="DOF21" s="156"/>
      <c r="DOG21" s="156"/>
      <c r="DOH21" s="156"/>
      <c r="DOI21" s="156"/>
      <c r="DOJ21" s="156"/>
      <c r="DOK21" s="156"/>
      <c r="DOL21" s="156"/>
      <c r="DOM21" s="156"/>
      <c r="DON21" s="156"/>
      <c r="DOO21" s="156"/>
      <c r="DOP21" s="156"/>
      <c r="DOQ21" s="156"/>
      <c r="DOR21" s="156"/>
      <c r="DOS21" s="156"/>
      <c r="DOT21" s="156"/>
      <c r="DOU21" s="156"/>
      <c r="DOV21" s="156"/>
      <c r="DOW21" s="156"/>
      <c r="DOX21" s="156"/>
      <c r="DOY21" s="156"/>
      <c r="DOZ21" s="156"/>
      <c r="DPA21" s="156"/>
      <c r="DPB21" s="156"/>
      <c r="DPC21" s="156"/>
      <c r="DPD21" s="156"/>
      <c r="DPE21" s="156"/>
      <c r="DPF21" s="156"/>
      <c r="DPG21" s="156"/>
      <c r="DPH21" s="156"/>
      <c r="DPI21" s="156"/>
      <c r="DPJ21" s="156"/>
      <c r="DPK21" s="156"/>
      <c r="DPL21" s="156"/>
      <c r="DPM21" s="156"/>
      <c r="DPN21" s="156"/>
      <c r="DPO21" s="156"/>
      <c r="DPP21" s="156"/>
      <c r="DPQ21" s="156"/>
      <c r="DPR21" s="156"/>
      <c r="DPS21" s="156"/>
      <c r="DPT21" s="156"/>
      <c r="DPU21" s="156"/>
      <c r="DPV21" s="156"/>
      <c r="DPW21" s="156"/>
      <c r="DPX21" s="156"/>
      <c r="DPY21" s="156"/>
      <c r="DPZ21" s="156"/>
      <c r="DQA21" s="156"/>
      <c r="DQB21" s="156"/>
      <c r="DQC21" s="156"/>
      <c r="DQD21" s="156"/>
      <c r="DQE21" s="156"/>
      <c r="DQF21" s="156"/>
      <c r="DQG21" s="156"/>
      <c r="DQH21" s="156"/>
      <c r="DQI21" s="156"/>
      <c r="DQJ21" s="156"/>
      <c r="DQK21" s="156"/>
      <c r="DQL21" s="156"/>
      <c r="DQM21" s="156"/>
      <c r="DQN21" s="156"/>
      <c r="DQO21" s="156"/>
      <c r="DQP21" s="156"/>
      <c r="DQQ21" s="156"/>
      <c r="DQR21" s="156"/>
      <c r="DQS21" s="156"/>
      <c r="DQT21" s="156"/>
      <c r="DQU21" s="156"/>
      <c r="DQV21" s="156"/>
      <c r="DQW21" s="156"/>
      <c r="DQX21" s="156"/>
      <c r="DQY21" s="156"/>
      <c r="DQZ21" s="156"/>
      <c r="DRA21" s="156"/>
      <c r="DRB21" s="156"/>
      <c r="DRC21" s="156"/>
      <c r="DRD21" s="156"/>
      <c r="DRE21" s="156"/>
      <c r="DRF21" s="156"/>
      <c r="DRG21" s="156"/>
      <c r="DRH21" s="156"/>
      <c r="DRI21" s="156"/>
      <c r="DRJ21" s="156"/>
      <c r="DRK21" s="156"/>
      <c r="DRL21" s="156"/>
      <c r="DRM21" s="156"/>
      <c r="DRN21" s="156"/>
      <c r="DRO21" s="156"/>
      <c r="DRP21" s="156"/>
      <c r="DRQ21" s="156"/>
      <c r="DRR21" s="156"/>
      <c r="DRS21" s="156"/>
      <c r="DRT21" s="156"/>
      <c r="DRU21" s="156"/>
      <c r="DRV21" s="156"/>
      <c r="DRW21" s="156"/>
      <c r="DRX21" s="156"/>
      <c r="DRY21" s="156"/>
      <c r="DRZ21" s="156"/>
      <c r="DSA21" s="156"/>
      <c r="DSB21" s="156"/>
      <c r="DSC21" s="156"/>
      <c r="DSD21" s="156"/>
      <c r="DSE21" s="156"/>
      <c r="DSF21" s="156"/>
      <c r="DSG21" s="156"/>
      <c r="DSH21" s="156"/>
      <c r="DSI21" s="156"/>
      <c r="DSJ21" s="156"/>
      <c r="DSK21" s="156"/>
      <c r="DSL21" s="156"/>
      <c r="DSM21" s="156"/>
      <c r="DSN21" s="156"/>
      <c r="DSO21" s="156"/>
      <c r="DSP21" s="156"/>
      <c r="DSQ21" s="156"/>
      <c r="DSR21" s="156"/>
      <c r="DSS21" s="156"/>
      <c r="DST21" s="156"/>
      <c r="DSU21" s="156"/>
      <c r="DSV21" s="156"/>
      <c r="DSW21" s="156"/>
      <c r="DSX21" s="156"/>
      <c r="DSY21" s="156"/>
      <c r="DSZ21" s="156"/>
      <c r="DTA21" s="156"/>
      <c r="DTB21" s="156"/>
      <c r="DTC21" s="156"/>
      <c r="DTD21" s="156"/>
      <c r="DTE21" s="156"/>
      <c r="DTF21" s="156"/>
      <c r="DTG21" s="156"/>
      <c r="DTH21" s="156"/>
      <c r="DTI21" s="156"/>
      <c r="DTJ21" s="156"/>
      <c r="DTK21" s="156"/>
      <c r="DTL21" s="156"/>
      <c r="DTM21" s="156"/>
      <c r="DTN21" s="156"/>
      <c r="DTO21" s="156"/>
      <c r="DTP21" s="156"/>
      <c r="DTQ21" s="156"/>
      <c r="DTR21" s="156"/>
      <c r="DTS21" s="156"/>
      <c r="DTT21" s="156"/>
      <c r="DTU21" s="156"/>
      <c r="DTV21" s="156"/>
      <c r="DTW21" s="156"/>
      <c r="DTX21" s="156"/>
      <c r="DTY21" s="156"/>
      <c r="DTZ21" s="156"/>
      <c r="DUA21" s="156"/>
      <c r="DUB21" s="156"/>
      <c r="DUC21" s="156"/>
      <c r="DUD21" s="156"/>
      <c r="DUE21" s="156"/>
      <c r="DUF21" s="156"/>
      <c r="DUG21" s="156"/>
      <c r="DUH21" s="156"/>
      <c r="DUI21" s="156"/>
      <c r="DUJ21" s="156"/>
      <c r="DUK21" s="156"/>
      <c r="DUL21" s="156"/>
      <c r="DUM21" s="156"/>
      <c r="DUN21" s="156"/>
      <c r="DUO21" s="156"/>
      <c r="DUP21" s="156"/>
      <c r="DUQ21" s="156"/>
      <c r="DUR21" s="156"/>
      <c r="DUS21" s="156"/>
      <c r="DUT21" s="156"/>
      <c r="DUU21" s="156"/>
      <c r="DUV21" s="156"/>
      <c r="DUW21" s="156"/>
      <c r="DUX21" s="156"/>
      <c r="DUY21" s="156"/>
      <c r="DUZ21" s="156"/>
      <c r="DVA21" s="156"/>
      <c r="DVB21" s="156"/>
      <c r="DVC21" s="156"/>
      <c r="DVD21" s="156"/>
      <c r="DVE21" s="156"/>
      <c r="DVF21" s="156"/>
      <c r="DVG21" s="156"/>
      <c r="DVH21" s="156"/>
      <c r="DVI21" s="156"/>
      <c r="DVJ21" s="156"/>
      <c r="DVK21" s="156"/>
      <c r="DVL21" s="156"/>
      <c r="DVM21" s="156"/>
      <c r="DVN21" s="156"/>
      <c r="DVO21" s="156"/>
      <c r="DVP21" s="156"/>
      <c r="DVQ21" s="156"/>
      <c r="DVR21" s="156"/>
      <c r="DVS21" s="156"/>
      <c r="DVT21" s="156"/>
      <c r="DVU21" s="156"/>
      <c r="DVV21" s="156"/>
      <c r="DVW21" s="156"/>
      <c r="DVX21" s="156"/>
      <c r="DVY21" s="156"/>
      <c r="DVZ21" s="156"/>
      <c r="DWA21" s="156"/>
      <c r="DWB21" s="156"/>
      <c r="DWC21" s="156"/>
      <c r="DWD21" s="156"/>
      <c r="DWE21" s="156"/>
      <c r="DWF21" s="156"/>
      <c r="DWG21" s="156"/>
      <c r="DWH21" s="156"/>
      <c r="DWI21" s="156"/>
      <c r="DWJ21" s="156"/>
      <c r="DWK21" s="156"/>
      <c r="DWL21" s="156"/>
      <c r="DWM21" s="156"/>
      <c r="DWN21" s="156"/>
      <c r="DWO21" s="156"/>
      <c r="DWP21" s="156"/>
      <c r="DWQ21" s="156"/>
      <c r="DWR21" s="156"/>
      <c r="DWS21" s="156"/>
      <c r="DWT21" s="156"/>
      <c r="DWU21" s="156"/>
      <c r="DWV21" s="156"/>
      <c r="DWW21" s="156"/>
      <c r="DWX21" s="156"/>
      <c r="DWY21" s="156"/>
      <c r="DWZ21" s="156"/>
      <c r="DXA21" s="156"/>
      <c r="DXB21" s="156"/>
      <c r="DXC21" s="156"/>
      <c r="DXD21" s="156"/>
      <c r="DXE21" s="156"/>
      <c r="DXF21" s="156"/>
      <c r="DXG21" s="156"/>
      <c r="DXH21" s="156"/>
      <c r="DXI21" s="156"/>
      <c r="DXJ21" s="156"/>
      <c r="DXK21" s="156"/>
      <c r="DXL21" s="156"/>
      <c r="DXM21" s="156"/>
      <c r="DXN21" s="156"/>
      <c r="DXO21" s="156"/>
      <c r="DXP21" s="156"/>
      <c r="DXQ21" s="156"/>
      <c r="DXR21" s="156"/>
      <c r="DXS21" s="156"/>
      <c r="DXT21" s="156"/>
      <c r="DXU21" s="156"/>
      <c r="DXV21" s="156"/>
      <c r="DXW21" s="156"/>
      <c r="DXX21" s="156"/>
      <c r="DXY21" s="156"/>
      <c r="DXZ21" s="156"/>
      <c r="DYA21" s="156"/>
      <c r="DYB21" s="156"/>
      <c r="DYC21" s="156"/>
      <c r="DYD21" s="156"/>
      <c r="DYE21" s="156"/>
      <c r="DYF21" s="156"/>
      <c r="DYG21" s="156"/>
      <c r="DYH21" s="156"/>
      <c r="DYI21" s="156"/>
      <c r="DYJ21" s="156"/>
      <c r="DYK21" s="156"/>
      <c r="DYL21" s="156"/>
      <c r="DYM21" s="156"/>
      <c r="DYN21" s="156"/>
      <c r="DYO21" s="156"/>
      <c r="DYP21" s="156"/>
      <c r="DYQ21" s="156"/>
      <c r="DYR21" s="156"/>
      <c r="DYS21" s="156"/>
      <c r="DYT21" s="156"/>
      <c r="DYU21" s="156"/>
      <c r="DYV21" s="156"/>
      <c r="DYW21" s="156"/>
      <c r="DYX21" s="156"/>
      <c r="DYY21" s="156"/>
      <c r="DYZ21" s="156"/>
      <c r="DZA21" s="156"/>
      <c r="DZB21" s="156"/>
      <c r="DZC21" s="156"/>
      <c r="DZD21" s="156"/>
      <c r="DZE21" s="156"/>
      <c r="DZF21" s="156"/>
      <c r="DZG21" s="156"/>
      <c r="DZH21" s="156"/>
      <c r="DZI21" s="156"/>
      <c r="DZJ21" s="156"/>
      <c r="DZK21" s="156"/>
      <c r="DZL21" s="156"/>
      <c r="DZM21" s="156"/>
      <c r="DZN21" s="156"/>
      <c r="DZO21" s="156"/>
      <c r="DZP21" s="156"/>
      <c r="DZQ21" s="156"/>
      <c r="DZR21" s="156"/>
      <c r="DZS21" s="156"/>
      <c r="DZT21" s="156"/>
      <c r="DZU21" s="156"/>
      <c r="DZV21" s="156"/>
      <c r="DZW21" s="156"/>
      <c r="DZX21" s="156"/>
      <c r="DZY21" s="156"/>
      <c r="DZZ21" s="156"/>
      <c r="EAA21" s="156"/>
      <c r="EAB21" s="156"/>
      <c r="EAC21" s="156"/>
      <c r="EAD21" s="156"/>
      <c r="EAE21" s="156"/>
      <c r="EAF21" s="156"/>
      <c r="EAG21" s="156"/>
      <c r="EAH21" s="156"/>
      <c r="EAI21" s="156"/>
      <c r="EAJ21" s="156"/>
      <c r="EAK21" s="156"/>
      <c r="EAL21" s="156"/>
      <c r="EAM21" s="156"/>
      <c r="EAN21" s="156"/>
      <c r="EAO21" s="156"/>
      <c r="EAP21" s="156"/>
      <c r="EAQ21" s="156"/>
      <c r="EAR21" s="156"/>
      <c r="EAS21" s="156"/>
      <c r="EAT21" s="156"/>
      <c r="EAU21" s="156"/>
      <c r="EAV21" s="156"/>
      <c r="EAW21" s="156"/>
      <c r="EAX21" s="156"/>
      <c r="EAY21" s="156"/>
      <c r="EAZ21" s="156"/>
      <c r="EBA21" s="156"/>
      <c r="EBB21" s="156"/>
      <c r="EBC21" s="156"/>
      <c r="EBD21" s="156"/>
      <c r="EBE21" s="156"/>
      <c r="EBF21" s="156"/>
      <c r="EBG21" s="156"/>
      <c r="EBH21" s="156"/>
      <c r="EBI21" s="156"/>
      <c r="EBJ21" s="156"/>
      <c r="EBK21" s="156"/>
      <c r="EBL21" s="156"/>
      <c r="EBM21" s="156"/>
      <c r="EBN21" s="156"/>
      <c r="EBO21" s="156"/>
      <c r="EBP21" s="156"/>
      <c r="EBQ21" s="156"/>
      <c r="EBR21" s="156"/>
      <c r="EBS21" s="156"/>
      <c r="EBT21" s="156"/>
      <c r="EBU21" s="156"/>
      <c r="EBV21" s="156"/>
      <c r="EBW21" s="156"/>
      <c r="EBX21" s="156"/>
      <c r="EBY21" s="156"/>
      <c r="EBZ21" s="156"/>
      <c r="ECA21" s="156"/>
      <c r="ECB21" s="156"/>
      <c r="ECC21" s="156"/>
      <c r="ECD21" s="156"/>
      <c r="ECE21" s="156"/>
      <c r="ECF21" s="156"/>
      <c r="ECG21" s="156"/>
      <c r="ECH21" s="156"/>
      <c r="ECI21" s="156"/>
      <c r="ECJ21" s="156"/>
      <c r="ECK21" s="156"/>
      <c r="ECL21" s="156"/>
      <c r="ECM21" s="156"/>
      <c r="ECN21" s="156"/>
      <c r="ECO21" s="156"/>
      <c r="ECP21" s="156"/>
      <c r="ECQ21" s="156"/>
      <c r="ECR21" s="156"/>
      <c r="ECS21" s="156"/>
      <c r="ECT21" s="156"/>
      <c r="ECU21" s="156"/>
      <c r="ECV21" s="156"/>
      <c r="ECW21" s="156"/>
      <c r="ECX21" s="156"/>
      <c r="ECY21" s="156"/>
      <c r="ECZ21" s="156"/>
      <c r="EDA21" s="156"/>
      <c r="EDB21" s="156"/>
      <c r="EDC21" s="156"/>
      <c r="EDD21" s="156"/>
      <c r="EDE21" s="156"/>
      <c r="EDF21" s="156"/>
      <c r="EDG21" s="156"/>
      <c r="EDH21" s="156"/>
      <c r="EDI21" s="156"/>
      <c r="EDJ21" s="156"/>
      <c r="EDK21" s="156"/>
      <c r="EDL21" s="156"/>
      <c r="EDM21" s="156"/>
      <c r="EDN21" s="156"/>
      <c r="EDO21" s="156"/>
      <c r="EDP21" s="156"/>
      <c r="EDQ21" s="156"/>
    </row>
    <row r="22" spans="1:3501" ht="20.100000000000001" customHeight="1" x14ac:dyDescent="0.25">
      <c r="B22" s="381" t="s">
        <v>726</v>
      </c>
      <c r="C22" s="381"/>
      <c r="D22" s="142"/>
      <c r="E22" s="265" t="s">
        <v>723</v>
      </c>
      <c r="F22" s="65"/>
      <c r="H22" s="143"/>
      <c r="I22" s="143"/>
      <c r="J22" s="143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6"/>
      <c r="GM22" s="156"/>
      <c r="GN22" s="156"/>
      <c r="GO22" s="156"/>
      <c r="GP22" s="156"/>
      <c r="GQ22" s="156"/>
      <c r="GR22" s="156"/>
      <c r="GS22" s="156"/>
      <c r="GT22" s="156"/>
      <c r="GU22" s="156"/>
      <c r="GV22" s="156"/>
      <c r="GW22" s="156"/>
      <c r="GX22" s="156"/>
      <c r="GY22" s="156"/>
      <c r="GZ22" s="156"/>
      <c r="HA22" s="156"/>
      <c r="HB22" s="156"/>
      <c r="HC22" s="156"/>
      <c r="HD22" s="156"/>
      <c r="HE22" s="156"/>
      <c r="HF22" s="156"/>
      <c r="HG22" s="156"/>
      <c r="HH22" s="156"/>
      <c r="HI22" s="156"/>
      <c r="HJ22" s="156"/>
      <c r="HK22" s="156"/>
      <c r="HL22" s="156"/>
      <c r="HM22" s="156"/>
      <c r="HN22" s="156"/>
      <c r="HO22" s="156"/>
      <c r="HP22" s="156"/>
      <c r="HQ22" s="156"/>
      <c r="HR22" s="156"/>
      <c r="HS22" s="156"/>
      <c r="HT22" s="156"/>
      <c r="HU22" s="156"/>
      <c r="HV22" s="156"/>
      <c r="HW22" s="156"/>
      <c r="HX22" s="156"/>
      <c r="HY22" s="156"/>
      <c r="HZ22" s="156"/>
      <c r="IA22" s="156"/>
      <c r="IB22" s="156"/>
      <c r="IC22" s="156"/>
      <c r="ID22" s="156"/>
      <c r="IE22" s="156"/>
      <c r="IF22" s="156"/>
      <c r="IG22" s="156"/>
      <c r="IH22" s="156"/>
      <c r="II22" s="156"/>
      <c r="IJ22" s="156"/>
      <c r="IK22" s="156"/>
      <c r="IL22" s="156"/>
      <c r="IM22" s="156"/>
      <c r="IN22" s="156"/>
      <c r="IO22" s="156"/>
      <c r="IP22" s="156"/>
      <c r="IQ22" s="156"/>
      <c r="IR22" s="156"/>
      <c r="IS22" s="156"/>
      <c r="IT22" s="156"/>
      <c r="IU22" s="156"/>
      <c r="IV22" s="156"/>
      <c r="IW22" s="156"/>
      <c r="IX22" s="156"/>
      <c r="IY22" s="156"/>
      <c r="IZ22" s="156"/>
      <c r="JA22" s="156"/>
      <c r="JB22" s="156"/>
      <c r="JC22" s="156"/>
      <c r="JD22" s="156"/>
      <c r="JE22" s="156"/>
      <c r="JF22" s="156"/>
      <c r="JG22" s="156"/>
      <c r="JH22" s="156"/>
      <c r="JI22" s="156"/>
      <c r="JJ22" s="156"/>
      <c r="JK22" s="156"/>
      <c r="JL22" s="156"/>
      <c r="JM22" s="156"/>
      <c r="JN22" s="156"/>
      <c r="JO22" s="156"/>
      <c r="JP22" s="156"/>
      <c r="JQ22" s="156"/>
      <c r="JR22" s="156"/>
      <c r="JS22" s="156"/>
      <c r="JT22" s="156"/>
      <c r="JU22" s="156"/>
      <c r="JV22" s="156"/>
      <c r="JW22" s="156"/>
      <c r="JX22" s="156"/>
      <c r="JY22" s="156"/>
      <c r="JZ22" s="156"/>
      <c r="KA22" s="156"/>
      <c r="KB22" s="156"/>
      <c r="KC22" s="156"/>
      <c r="KD22" s="156"/>
      <c r="KE22" s="156"/>
      <c r="KF22" s="156"/>
      <c r="KG22" s="156"/>
      <c r="KH22" s="156"/>
      <c r="KI22" s="156"/>
      <c r="KJ22" s="156"/>
      <c r="KK22" s="156"/>
      <c r="KL22" s="156"/>
      <c r="KM22" s="156"/>
      <c r="KN22" s="156"/>
      <c r="KO22" s="156"/>
      <c r="KP22" s="156"/>
      <c r="KQ22" s="156"/>
      <c r="KR22" s="156"/>
      <c r="KS22" s="156"/>
      <c r="KT22" s="156"/>
      <c r="KU22" s="156"/>
      <c r="KV22" s="156"/>
      <c r="KW22" s="156"/>
      <c r="KX22" s="156"/>
      <c r="KY22" s="156"/>
      <c r="KZ22" s="156"/>
      <c r="LA22" s="156"/>
      <c r="LB22" s="156"/>
      <c r="LC22" s="156"/>
      <c r="LD22" s="156"/>
      <c r="LE22" s="156"/>
      <c r="LF22" s="156"/>
      <c r="LG22" s="156"/>
      <c r="LH22" s="156"/>
      <c r="LI22" s="156"/>
      <c r="LJ22" s="156"/>
      <c r="LK22" s="156"/>
      <c r="LL22" s="156"/>
      <c r="LM22" s="156"/>
      <c r="LN22" s="156"/>
      <c r="LO22" s="156"/>
      <c r="LP22" s="156"/>
      <c r="LQ22" s="156"/>
      <c r="LR22" s="156"/>
      <c r="LS22" s="156"/>
      <c r="LT22" s="156"/>
      <c r="LU22" s="156"/>
      <c r="LV22" s="156"/>
      <c r="LW22" s="156"/>
      <c r="LX22" s="156"/>
      <c r="LY22" s="156"/>
      <c r="LZ22" s="156"/>
      <c r="MA22" s="156"/>
      <c r="MB22" s="156"/>
      <c r="MC22" s="156"/>
      <c r="MD22" s="156"/>
      <c r="ME22" s="156"/>
      <c r="MF22" s="156"/>
      <c r="MG22" s="156"/>
      <c r="MH22" s="156"/>
      <c r="MI22" s="156"/>
      <c r="MJ22" s="156"/>
      <c r="MK22" s="156"/>
      <c r="ML22" s="156"/>
      <c r="MM22" s="156"/>
      <c r="MN22" s="156"/>
      <c r="MO22" s="156"/>
      <c r="MP22" s="156"/>
      <c r="MQ22" s="156"/>
      <c r="MR22" s="156"/>
      <c r="MS22" s="156"/>
      <c r="MT22" s="156"/>
      <c r="MU22" s="156"/>
      <c r="MV22" s="156"/>
      <c r="MW22" s="156"/>
      <c r="MX22" s="156"/>
      <c r="MY22" s="156"/>
      <c r="MZ22" s="156"/>
      <c r="NA22" s="156"/>
      <c r="NB22" s="156"/>
      <c r="NC22" s="156"/>
      <c r="ND22" s="156"/>
      <c r="NE22" s="156"/>
      <c r="NF22" s="156"/>
      <c r="NG22" s="156"/>
      <c r="NH22" s="156"/>
      <c r="NI22" s="156"/>
      <c r="NJ22" s="156"/>
      <c r="NK22" s="156"/>
      <c r="NL22" s="156"/>
      <c r="NM22" s="156"/>
      <c r="NN22" s="156"/>
      <c r="NO22" s="156"/>
      <c r="NP22" s="156"/>
      <c r="NQ22" s="156"/>
      <c r="NR22" s="156"/>
      <c r="NS22" s="156"/>
      <c r="NT22" s="156"/>
      <c r="NU22" s="156"/>
      <c r="NV22" s="156"/>
      <c r="NW22" s="156"/>
      <c r="NX22" s="156"/>
      <c r="NY22" s="156"/>
      <c r="NZ22" s="156"/>
      <c r="OA22" s="156"/>
      <c r="OB22" s="156"/>
      <c r="OC22" s="156"/>
      <c r="OD22" s="156"/>
      <c r="OE22" s="156"/>
      <c r="OF22" s="156"/>
      <c r="OG22" s="156"/>
      <c r="OH22" s="156"/>
      <c r="OI22" s="156"/>
      <c r="OJ22" s="156"/>
      <c r="OK22" s="156"/>
      <c r="OL22" s="156"/>
      <c r="OM22" s="156"/>
      <c r="ON22" s="156"/>
      <c r="OO22" s="156"/>
      <c r="OP22" s="156"/>
      <c r="OQ22" s="156"/>
      <c r="OR22" s="156"/>
      <c r="OS22" s="156"/>
      <c r="OT22" s="156"/>
      <c r="OU22" s="156"/>
      <c r="OV22" s="156"/>
      <c r="OW22" s="156"/>
      <c r="OX22" s="156"/>
      <c r="OY22" s="156"/>
      <c r="OZ22" s="156"/>
      <c r="PA22" s="156"/>
      <c r="PB22" s="156"/>
      <c r="PC22" s="156"/>
      <c r="PD22" s="156"/>
      <c r="PE22" s="156"/>
      <c r="PF22" s="156"/>
      <c r="PG22" s="156"/>
      <c r="PH22" s="156"/>
      <c r="PI22" s="156"/>
      <c r="PJ22" s="156"/>
      <c r="PK22" s="156"/>
      <c r="PL22" s="156"/>
      <c r="PM22" s="156"/>
      <c r="PN22" s="156"/>
      <c r="PO22" s="156"/>
      <c r="PP22" s="156"/>
      <c r="PQ22" s="156"/>
      <c r="PR22" s="156"/>
      <c r="PS22" s="156"/>
      <c r="PT22" s="156"/>
      <c r="PU22" s="156"/>
      <c r="PV22" s="156"/>
      <c r="PW22" s="156"/>
      <c r="PX22" s="156"/>
      <c r="PY22" s="156"/>
      <c r="PZ22" s="156"/>
      <c r="QA22" s="156"/>
      <c r="QB22" s="156"/>
      <c r="QC22" s="156"/>
      <c r="QD22" s="156"/>
      <c r="QE22" s="156"/>
      <c r="QF22" s="156"/>
      <c r="QG22" s="156"/>
      <c r="QH22" s="156"/>
      <c r="QI22" s="156"/>
      <c r="QJ22" s="156"/>
      <c r="QK22" s="156"/>
      <c r="QL22" s="156"/>
      <c r="QM22" s="156"/>
      <c r="QN22" s="156"/>
      <c r="QO22" s="156"/>
      <c r="QP22" s="156"/>
      <c r="QQ22" s="156"/>
      <c r="QR22" s="156"/>
      <c r="QS22" s="156"/>
      <c r="QT22" s="156"/>
      <c r="QU22" s="156"/>
      <c r="QV22" s="156"/>
      <c r="QW22" s="156"/>
      <c r="QX22" s="156"/>
      <c r="QY22" s="156"/>
      <c r="QZ22" s="156"/>
      <c r="RA22" s="156"/>
      <c r="RB22" s="156"/>
      <c r="RC22" s="156"/>
      <c r="RD22" s="156"/>
      <c r="RE22" s="156"/>
      <c r="RF22" s="156"/>
      <c r="RG22" s="156"/>
      <c r="RH22" s="156"/>
      <c r="RI22" s="156"/>
      <c r="RJ22" s="156"/>
      <c r="RK22" s="156"/>
      <c r="RL22" s="156"/>
      <c r="RM22" s="156"/>
      <c r="RN22" s="156"/>
      <c r="RO22" s="156"/>
      <c r="RP22" s="156"/>
      <c r="RQ22" s="156"/>
      <c r="RR22" s="156"/>
      <c r="RS22" s="156"/>
      <c r="RT22" s="156"/>
      <c r="RU22" s="156"/>
      <c r="RV22" s="156"/>
      <c r="RW22" s="156"/>
      <c r="RX22" s="156"/>
      <c r="RY22" s="156"/>
      <c r="RZ22" s="156"/>
      <c r="SA22" s="156"/>
      <c r="SB22" s="156"/>
      <c r="SC22" s="156"/>
      <c r="SD22" s="156"/>
      <c r="SE22" s="156"/>
      <c r="SF22" s="156"/>
      <c r="SG22" s="156"/>
      <c r="SH22" s="156"/>
      <c r="SI22" s="156"/>
      <c r="SJ22" s="156"/>
      <c r="SK22" s="156"/>
      <c r="SL22" s="156"/>
      <c r="SM22" s="156"/>
      <c r="SN22" s="156"/>
      <c r="SO22" s="156"/>
      <c r="SP22" s="156"/>
      <c r="SQ22" s="156"/>
      <c r="SR22" s="156"/>
      <c r="SS22" s="156"/>
      <c r="ST22" s="156"/>
      <c r="SU22" s="156"/>
      <c r="SV22" s="156"/>
      <c r="SW22" s="156"/>
      <c r="SX22" s="156"/>
      <c r="SY22" s="156"/>
      <c r="SZ22" s="156"/>
      <c r="TA22" s="156"/>
      <c r="TB22" s="156"/>
      <c r="TC22" s="156"/>
      <c r="TD22" s="156"/>
      <c r="TE22" s="156"/>
      <c r="TF22" s="156"/>
      <c r="TG22" s="156"/>
      <c r="TH22" s="156"/>
      <c r="TI22" s="156"/>
      <c r="TJ22" s="156"/>
      <c r="TK22" s="156"/>
      <c r="TL22" s="156"/>
      <c r="TM22" s="156"/>
      <c r="TN22" s="156"/>
      <c r="TO22" s="156"/>
      <c r="TP22" s="156"/>
      <c r="TQ22" s="156"/>
      <c r="TR22" s="156"/>
      <c r="TS22" s="156"/>
      <c r="TT22" s="156"/>
      <c r="TU22" s="156"/>
      <c r="TV22" s="156"/>
      <c r="TW22" s="156"/>
      <c r="TX22" s="156"/>
      <c r="TY22" s="156"/>
      <c r="TZ22" s="156"/>
      <c r="UA22" s="156"/>
      <c r="UB22" s="156"/>
      <c r="UC22" s="156"/>
      <c r="UD22" s="156"/>
      <c r="UE22" s="156"/>
      <c r="UF22" s="156"/>
      <c r="UG22" s="156"/>
      <c r="UH22" s="156"/>
      <c r="UI22" s="156"/>
      <c r="UJ22" s="156"/>
      <c r="UK22" s="156"/>
      <c r="UL22" s="156"/>
      <c r="UM22" s="156"/>
      <c r="UN22" s="156"/>
      <c r="UO22" s="156"/>
      <c r="UP22" s="156"/>
      <c r="UQ22" s="156"/>
      <c r="UR22" s="156"/>
      <c r="US22" s="156"/>
      <c r="UT22" s="156"/>
      <c r="UU22" s="156"/>
      <c r="UV22" s="156"/>
      <c r="UW22" s="156"/>
      <c r="UX22" s="156"/>
      <c r="UY22" s="156"/>
      <c r="UZ22" s="156"/>
      <c r="VA22" s="156"/>
      <c r="VB22" s="156"/>
      <c r="VC22" s="156"/>
      <c r="VD22" s="156"/>
      <c r="VE22" s="156"/>
      <c r="VF22" s="156"/>
      <c r="VG22" s="156"/>
      <c r="VH22" s="156"/>
      <c r="VI22" s="156"/>
      <c r="VJ22" s="156"/>
      <c r="VK22" s="156"/>
      <c r="VL22" s="156"/>
      <c r="VM22" s="156"/>
      <c r="VN22" s="156"/>
      <c r="VO22" s="156"/>
      <c r="VP22" s="156"/>
      <c r="VQ22" s="156"/>
      <c r="VR22" s="156"/>
      <c r="VS22" s="156"/>
      <c r="VT22" s="156"/>
      <c r="VU22" s="156"/>
      <c r="VV22" s="156"/>
      <c r="VW22" s="156"/>
      <c r="VX22" s="156"/>
      <c r="VY22" s="156"/>
      <c r="VZ22" s="156"/>
      <c r="WA22" s="156"/>
      <c r="WB22" s="156"/>
      <c r="WC22" s="156"/>
      <c r="WD22" s="156"/>
      <c r="WE22" s="156"/>
      <c r="WF22" s="156"/>
      <c r="WG22" s="156"/>
      <c r="WH22" s="156"/>
      <c r="WI22" s="156"/>
      <c r="WJ22" s="156"/>
      <c r="WK22" s="156"/>
      <c r="WL22" s="156"/>
      <c r="WM22" s="156"/>
      <c r="WN22" s="156"/>
      <c r="WO22" s="156"/>
      <c r="WP22" s="156"/>
      <c r="WQ22" s="156"/>
      <c r="WR22" s="156"/>
      <c r="WS22" s="156"/>
      <c r="WT22" s="156"/>
      <c r="WU22" s="156"/>
      <c r="WV22" s="156"/>
      <c r="WW22" s="156"/>
      <c r="WX22" s="156"/>
      <c r="WY22" s="156"/>
      <c r="WZ22" s="156"/>
      <c r="XA22" s="156"/>
      <c r="XB22" s="156"/>
      <c r="XC22" s="156"/>
      <c r="XD22" s="156"/>
      <c r="XE22" s="156"/>
      <c r="XF22" s="156"/>
      <c r="XG22" s="156"/>
      <c r="XH22" s="156"/>
      <c r="XI22" s="156"/>
      <c r="XJ22" s="156"/>
      <c r="XK22" s="156"/>
      <c r="XL22" s="156"/>
      <c r="XM22" s="156"/>
      <c r="XN22" s="156"/>
      <c r="XO22" s="156"/>
      <c r="XP22" s="156"/>
      <c r="XQ22" s="156"/>
      <c r="XR22" s="156"/>
      <c r="XS22" s="156"/>
      <c r="XT22" s="156"/>
      <c r="XU22" s="156"/>
      <c r="XV22" s="156"/>
      <c r="XW22" s="156"/>
      <c r="XX22" s="156"/>
      <c r="XY22" s="156"/>
      <c r="XZ22" s="156"/>
      <c r="YA22" s="156"/>
      <c r="YB22" s="156"/>
      <c r="YC22" s="156"/>
      <c r="YD22" s="156"/>
      <c r="YE22" s="156"/>
      <c r="YF22" s="156"/>
      <c r="YG22" s="156"/>
      <c r="YH22" s="156"/>
      <c r="YI22" s="156"/>
      <c r="YJ22" s="156"/>
      <c r="YK22" s="156"/>
      <c r="YL22" s="156"/>
      <c r="YM22" s="156"/>
      <c r="YN22" s="156"/>
      <c r="YO22" s="156"/>
      <c r="YP22" s="156"/>
      <c r="YQ22" s="156"/>
      <c r="YR22" s="156"/>
      <c r="YS22" s="156"/>
      <c r="YT22" s="156"/>
      <c r="YU22" s="156"/>
      <c r="YV22" s="156"/>
      <c r="YW22" s="156"/>
      <c r="YX22" s="156"/>
      <c r="YY22" s="156"/>
      <c r="YZ22" s="156"/>
      <c r="ZA22" s="156"/>
      <c r="ZB22" s="156"/>
      <c r="ZC22" s="156"/>
      <c r="ZD22" s="156"/>
      <c r="ZE22" s="156"/>
      <c r="ZF22" s="156"/>
      <c r="ZG22" s="156"/>
      <c r="ZH22" s="156"/>
      <c r="ZI22" s="156"/>
      <c r="ZJ22" s="156"/>
      <c r="ZK22" s="156"/>
      <c r="ZL22" s="156"/>
      <c r="ZM22" s="156"/>
      <c r="ZN22" s="156"/>
      <c r="ZO22" s="156"/>
      <c r="ZP22" s="156"/>
      <c r="ZQ22" s="156"/>
      <c r="ZR22" s="156"/>
      <c r="ZS22" s="156"/>
      <c r="ZT22" s="156"/>
      <c r="ZU22" s="156"/>
      <c r="ZV22" s="156"/>
      <c r="ZW22" s="156"/>
      <c r="ZX22" s="156"/>
      <c r="ZY22" s="156"/>
      <c r="ZZ22" s="156"/>
      <c r="AAA22" s="156"/>
      <c r="AAB22" s="156"/>
      <c r="AAC22" s="156"/>
      <c r="AAD22" s="156"/>
      <c r="AAE22" s="156"/>
      <c r="AAF22" s="156"/>
      <c r="AAG22" s="156"/>
      <c r="AAH22" s="156"/>
      <c r="AAI22" s="156"/>
      <c r="AAJ22" s="156"/>
      <c r="AAK22" s="156"/>
      <c r="AAL22" s="156"/>
      <c r="AAM22" s="156"/>
      <c r="AAN22" s="156"/>
      <c r="AAO22" s="156"/>
      <c r="AAP22" s="156"/>
      <c r="AAQ22" s="156"/>
      <c r="AAR22" s="156"/>
      <c r="AAS22" s="156"/>
      <c r="AAT22" s="156"/>
      <c r="AAU22" s="156"/>
      <c r="AAV22" s="156"/>
      <c r="AAW22" s="156"/>
      <c r="AAX22" s="156"/>
      <c r="AAY22" s="156"/>
      <c r="AAZ22" s="156"/>
      <c r="ABA22" s="156"/>
      <c r="ABB22" s="156"/>
      <c r="ABC22" s="156"/>
      <c r="ABD22" s="156"/>
      <c r="ABE22" s="156"/>
      <c r="ABF22" s="156"/>
      <c r="ABG22" s="156"/>
      <c r="ABH22" s="156"/>
      <c r="ABI22" s="156"/>
      <c r="ABJ22" s="156"/>
      <c r="ABK22" s="156"/>
      <c r="ABL22" s="156"/>
      <c r="ABM22" s="156"/>
      <c r="ABN22" s="156"/>
      <c r="ABO22" s="156"/>
      <c r="ABP22" s="156"/>
      <c r="ABQ22" s="156"/>
      <c r="ABR22" s="156"/>
      <c r="ABS22" s="156"/>
      <c r="ABT22" s="156"/>
      <c r="ABU22" s="156"/>
      <c r="ABV22" s="156"/>
      <c r="ABW22" s="156"/>
      <c r="ABX22" s="156"/>
      <c r="ABY22" s="156"/>
      <c r="ABZ22" s="156"/>
      <c r="ACA22" s="156"/>
      <c r="ACB22" s="156"/>
      <c r="ACC22" s="156"/>
      <c r="ACD22" s="156"/>
      <c r="ACE22" s="156"/>
      <c r="ACF22" s="156"/>
      <c r="ACG22" s="156"/>
      <c r="ACH22" s="156"/>
      <c r="ACI22" s="156"/>
      <c r="ACJ22" s="156"/>
      <c r="ACK22" s="156"/>
      <c r="ACL22" s="156"/>
      <c r="ACM22" s="156"/>
      <c r="ACN22" s="156"/>
      <c r="ACO22" s="156"/>
      <c r="ACP22" s="156"/>
      <c r="ACQ22" s="156"/>
      <c r="ACR22" s="156"/>
      <c r="ACS22" s="156"/>
      <c r="ACT22" s="156"/>
      <c r="ACU22" s="156"/>
      <c r="ACV22" s="156"/>
      <c r="ACW22" s="156"/>
      <c r="ACX22" s="156"/>
      <c r="ACY22" s="156"/>
      <c r="ACZ22" s="156"/>
      <c r="ADA22" s="156"/>
      <c r="ADB22" s="156"/>
      <c r="ADC22" s="156"/>
      <c r="ADD22" s="156"/>
      <c r="ADE22" s="156"/>
      <c r="ADF22" s="156"/>
      <c r="ADG22" s="156"/>
      <c r="ADH22" s="156"/>
      <c r="ADI22" s="156"/>
      <c r="ADJ22" s="156"/>
      <c r="ADK22" s="156"/>
      <c r="ADL22" s="156"/>
      <c r="ADM22" s="156"/>
      <c r="ADN22" s="156"/>
      <c r="ADO22" s="156"/>
      <c r="ADP22" s="156"/>
      <c r="ADQ22" s="156"/>
      <c r="ADR22" s="156"/>
      <c r="ADS22" s="156"/>
      <c r="ADT22" s="156"/>
      <c r="ADU22" s="156"/>
      <c r="ADV22" s="156"/>
      <c r="ADW22" s="156"/>
      <c r="ADX22" s="156"/>
      <c r="ADY22" s="156"/>
      <c r="ADZ22" s="156"/>
      <c r="AEA22" s="156"/>
      <c r="AEB22" s="156"/>
      <c r="AEC22" s="156"/>
      <c r="AED22" s="156"/>
      <c r="AEE22" s="156"/>
      <c r="AEF22" s="156"/>
      <c r="AEG22" s="156"/>
      <c r="AEH22" s="156"/>
      <c r="AEI22" s="156"/>
      <c r="AEJ22" s="156"/>
      <c r="AEK22" s="156"/>
      <c r="AEL22" s="156"/>
      <c r="AEM22" s="156"/>
      <c r="AEN22" s="156"/>
      <c r="AEO22" s="156"/>
      <c r="AEP22" s="156"/>
      <c r="AEQ22" s="156"/>
      <c r="AER22" s="156"/>
      <c r="AES22" s="156"/>
      <c r="AET22" s="156"/>
      <c r="AEU22" s="156"/>
      <c r="AEV22" s="156"/>
      <c r="AEW22" s="156"/>
      <c r="AEX22" s="156"/>
      <c r="AEY22" s="156"/>
      <c r="AEZ22" s="156"/>
      <c r="AFA22" s="156"/>
      <c r="AFB22" s="156"/>
      <c r="AFC22" s="156"/>
      <c r="AFD22" s="156"/>
      <c r="AFE22" s="156"/>
      <c r="AFF22" s="156"/>
      <c r="AFG22" s="156"/>
      <c r="AFH22" s="156"/>
      <c r="AFI22" s="156"/>
      <c r="AFJ22" s="156"/>
      <c r="AFK22" s="156"/>
      <c r="AFL22" s="156"/>
      <c r="AFM22" s="156"/>
      <c r="AFN22" s="156"/>
      <c r="AFO22" s="156"/>
      <c r="AFP22" s="156"/>
      <c r="AFQ22" s="156"/>
      <c r="AFR22" s="156"/>
      <c r="AFS22" s="156"/>
      <c r="AFT22" s="156"/>
      <c r="AFU22" s="156"/>
      <c r="AFV22" s="156"/>
      <c r="AFW22" s="156"/>
      <c r="AFX22" s="156"/>
      <c r="AFY22" s="156"/>
      <c r="AFZ22" s="156"/>
      <c r="AGA22" s="156"/>
      <c r="AGB22" s="156"/>
      <c r="AGC22" s="156"/>
      <c r="AGD22" s="156"/>
      <c r="AGE22" s="156"/>
      <c r="AGF22" s="156"/>
      <c r="AGG22" s="156"/>
      <c r="AGH22" s="156"/>
      <c r="AGI22" s="156"/>
      <c r="AGJ22" s="156"/>
      <c r="AGK22" s="156"/>
      <c r="AGL22" s="156"/>
      <c r="AGM22" s="156"/>
      <c r="AGN22" s="156"/>
      <c r="AGO22" s="156"/>
      <c r="AGP22" s="156"/>
      <c r="AGQ22" s="156"/>
      <c r="AGR22" s="156"/>
      <c r="AGS22" s="156"/>
      <c r="AGT22" s="156"/>
      <c r="AGU22" s="156"/>
      <c r="AGV22" s="156"/>
      <c r="AGW22" s="156"/>
      <c r="AGX22" s="156"/>
      <c r="AGY22" s="156"/>
      <c r="AGZ22" s="156"/>
      <c r="AHA22" s="156"/>
      <c r="AHB22" s="156"/>
      <c r="AHC22" s="156"/>
      <c r="AHD22" s="156"/>
      <c r="AHE22" s="156"/>
      <c r="AHF22" s="156"/>
      <c r="AHG22" s="156"/>
      <c r="AHH22" s="156"/>
      <c r="AHI22" s="156"/>
      <c r="AHJ22" s="156"/>
      <c r="AHK22" s="156"/>
      <c r="AHL22" s="156"/>
      <c r="AHM22" s="156"/>
      <c r="AHN22" s="156"/>
      <c r="AHO22" s="156"/>
      <c r="AHP22" s="156"/>
      <c r="AHQ22" s="156"/>
      <c r="AHR22" s="156"/>
      <c r="AHS22" s="156"/>
      <c r="AHT22" s="156"/>
      <c r="AHU22" s="156"/>
      <c r="AHV22" s="156"/>
      <c r="AHW22" s="156"/>
      <c r="AHX22" s="156"/>
      <c r="AHY22" s="156"/>
      <c r="AHZ22" s="156"/>
      <c r="AIA22" s="156"/>
      <c r="AIB22" s="156"/>
      <c r="AIC22" s="156"/>
      <c r="AID22" s="156"/>
      <c r="AIE22" s="156"/>
      <c r="AIF22" s="156"/>
      <c r="AIG22" s="156"/>
      <c r="AIH22" s="156"/>
      <c r="AII22" s="156"/>
      <c r="AIJ22" s="156"/>
      <c r="AIK22" s="156"/>
      <c r="AIL22" s="156"/>
      <c r="AIM22" s="156"/>
      <c r="AIN22" s="156"/>
      <c r="AIO22" s="156"/>
      <c r="AIP22" s="156"/>
      <c r="AIQ22" s="156"/>
      <c r="AIR22" s="156"/>
      <c r="AIS22" s="156"/>
      <c r="AIT22" s="156"/>
      <c r="AIU22" s="156"/>
      <c r="AIV22" s="156"/>
      <c r="AIW22" s="156"/>
      <c r="AIX22" s="156"/>
      <c r="AIY22" s="156"/>
      <c r="AIZ22" s="156"/>
      <c r="AJA22" s="156"/>
      <c r="AJB22" s="156"/>
      <c r="AJC22" s="156"/>
      <c r="AJD22" s="156"/>
      <c r="AJE22" s="156"/>
      <c r="AJF22" s="156"/>
      <c r="AJG22" s="156"/>
      <c r="AJH22" s="156"/>
      <c r="AJI22" s="156"/>
      <c r="AJJ22" s="156"/>
      <c r="AJK22" s="156"/>
      <c r="AJL22" s="156"/>
      <c r="AJM22" s="156"/>
      <c r="AJN22" s="156"/>
      <c r="AJO22" s="156"/>
      <c r="AJP22" s="156"/>
      <c r="AJQ22" s="156"/>
      <c r="AJR22" s="156"/>
      <c r="AJS22" s="156"/>
      <c r="AJT22" s="156"/>
      <c r="AJU22" s="156"/>
      <c r="AJV22" s="156"/>
      <c r="AJW22" s="156"/>
      <c r="AJX22" s="156"/>
      <c r="AJY22" s="156"/>
      <c r="AJZ22" s="156"/>
      <c r="AKA22" s="156"/>
      <c r="AKB22" s="156"/>
      <c r="AKC22" s="156"/>
      <c r="AKD22" s="156"/>
      <c r="AKE22" s="156"/>
      <c r="AKF22" s="156"/>
      <c r="AKG22" s="156"/>
      <c r="AKH22" s="156"/>
      <c r="AKI22" s="156"/>
      <c r="AKJ22" s="156"/>
      <c r="AKK22" s="156"/>
      <c r="AKL22" s="156"/>
      <c r="AKM22" s="156"/>
      <c r="AKN22" s="156"/>
      <c r="AKO22" s="156"/>
      <c r="AKP22" s="156"/>
      <c r="AKQ22" s="156"/>
      <c r="AKR22" s="156"/>
      <c r="AKS22" s="156"/>
      <c r="AKT22" s="156"/>
      <c r="AKU22" s="156"/>
      <c r="AKV22" s="156"/>
      <c r="AKW22" s="156"/>
      <c r="AKX22" s="156"/>
      <c r="AKY22" s="156"/>
      <c r="AKZ22" s="156"/>
      <c r="ALA22" s="156"/>
      <c r="ALB22" s="156"/>
      <c r="ALC22" s="156"/>
      <c r="ALD22" s="156"/>
      <c r="ALE22" s="156"/>
      <c r="ALF22" s="156"/>
      <c r="ALG22" s="156"/>
      <c r="ALH22" s="156"/>
      <c r="ALI22" s="156"/>
      <c r="ALJ22" s="156"/>
      <c r="ALK22" s="156"/>
      <c r="ALL22" s="156"/>
      <c r="ALM22" s="156"/>
      <c r="ALN22" s="156"/>
      <c r="ALO22" s="156"/>
      <c r="ALP22" s="156"/>
      <c r="ALQ22" s="156"/>
      <c r="ALR22" s="156"/>
      <c r="ALS22" s="156"/>
      <c r="ALT22" s="156"/>
      <c r="ALU22" s="156"/>
      <c r="ALV22" s="156"/>
      <c r="ALW22" s="156"/>
      <c r="ALX22" s="156"/>
      <c r="ALY22" s="156"/>
      <c r="ALZ22" s="156"/>
      <c r="AMA22" s="156"/>
      <c r="AMB22" s="156"/>
      <c r="AMC22" s="156"/>
      <c r="AMD22" s="156"/>
      <c r="AME22" s="156"/>
      <c r="AMF22" s="156"/>
      <c r="AMG22" s="156"/>
      <c r="AMH22" s="156"/>
      <c r="AMI22" s="156"/>
      <c r="AMJ22" s="156"/>
      <c r="AMK22" s="156"/>
      <c r="AML22" s="156"/>
      <c r="AMM22" s="156"/>
      <c r="AMN22" s="156"/>
      <c r="AMO22" s="156"/>
      <c r="AMP22" s="156"/>
      <c r="AMQ22" s="156"/>
      <c r="AMR22" s="156"/>
      <c r="AMS22" s="156"/>
      <c r="AMT22" s="156"/>
      <c r="AMU22" s="156"/>
      <c r="AMV22" s="156"/>
      <c r="AMW22" s="156"/>
      <c r="AMX22" s="156"/>
      <c r="AMY22" s="156"/>
      <c r="AMZ22" s="156"/>
      <c r="ANA22" s="156"/>
      <c r="ANB22" s="156"/>
      <c r="ANC22" s="156"/>
      <c r="AND22" s="156"/>
      <c r="ANE22" s="156"/>
      <c r="ANF22" s="156"/>
      <c r="ANG22" s="156"/>
      <c r="ANH22" s="156"/>
      <c r="ANI22" s="156"/>
      <c r="ANJ22" s="156"/>
      <c r="ANK22" s="156"/>
      <c r="ANL22" s="156"/>
      <c r="ANM22" s="156"/>
      <c r="ANN22" s="156"/>
      <c r="ANO22" s="156"/>
      <c r="ANP22" s="156"/>
      <c r="ANQ22" s="156"/>
      <c r="ANR22" s="156"/>
      <c r="ANS22" s="156"/>
      <c r="ANT22" s="156"/>
      <c r="ANU22" s="156"/>
      <c r="ANV22" s="156"/>
      <c r="ANW22" s="156"/>
      <c r="ANX22" s="156"/>
      <c r="ANY22" s="156"/>
      <c r="ANZ22" s="156"/>
      <c r="AOA22" s="156"/>
      <c r="AOB22" s="156"/>
      <c r="AOC22" s="156"/>
      <c r="AOD22" s="156"/>
      <c r="AOE22" s="156"/>
      <c r="AOF22" s="156"/>
      <c r="AOG22" s="156"/>
      <c r="AOH22" s="156"/>
      <c r="AOI22" s="156"/>
      <c r="AOJ22" s="156"/>
      <c r="AOK22" s="156"/>
      <c r="AOL22" s="156"/>
      <c r="AOM22" s="156"/>
      <c r="AON22" s="156"/>
      <c r="AOO22" s="156"/>
      <c r="AOP22" s="156"/>
      <c r="AOQ22" s="156"/>
      <c r="AOR22" s="156"/>
      <c r="AOS22" s="156"/>
      <c r="AOT22" s="156"/>
      <c r="AOU22" s="156"/>
      <c r="AOV22" s="156"/>
      <c r="AOW22" s="156"/>
      <c r="AOX22" s="156"/>
      <c r="AOY22" s="156"/>
      <c r="AOZ22" s="156"/>
      <c r="APA22" s="156"/>
      <c r="APB22" s="156"/>
      <c r="APC22" s="156"/>
      <c r="APD22" s="156"/>
      <c r="APE22" s="156"/>
      <c r="APF22" s="156"/>
      <c r="APG22" s="156"/>
      <c r="APH22" s="156"/>
      <c r="API22" s="156"/>
      <c r="APJ22" s="156"/>
      <c r="APK22" s="156"/>
      <c r="APL22" s="156"/>
      <c r="APM22" s="156"/>
      <c r="APN22" s="156"/>
      <c r="APO22" s="156"/>
      <c r="APP22" s="156"/>
      <c r="APQ22" s="156"/>
      <c r="APR22" s="156"/>
      <c r="APS22" s="156"/>
      <c r="APT22" s="156"/>
      <c r="APU22" s="156"/>
      <c r="APV22" s="156"/>
      <c r="APW22" s="156"/>
      <c r="APX22" s="156"/>
      <c r="APY22" s="156"/>
      <c r="APZ22" s="156"/>
      <c r="AQA22" s="156"/>
      <c r="AQB22" s="156"/>
      <c r="AQC22" s="156"/>
      <c r="AQD22" s="156"/>
      <c r="AQE22" s="156"/>
      <c r="AQF22" s="156"/>
      <c r="AQG22" s="156"/>
      <c r="AQH22" s="156"/>
      <c r="AQI22" s="156"/>
      <c r="AQJ22" s="156"/>
      <c r="AQK22" s="156"/>
      <c r="AQL22" s="156"/>
      <c r="AQM22" s="156"/>
      <c r="AQN22" s="156"/>
      <c r="AQO22" s="156"/>
      <c r="AQP22" s="156"/>
      <c r="AQQ22" s="156"/>
      <c r="AQR22" s="156"/>
      <c r="AQS22" s="156"/>
      <c r="AQT22" s="156"/>
      <c r="AQU22" s="156"/>
      <c r="AQV22" s="156"/>
      <c r="AQW22" s="156"/>
      <c r="AQX22" s="156"/>
      <c r="AQY22" s="156"/>
      <c r="AQZ22" s="156"/>
      <c r="ARA22" s="156"/>
      <c r="ARB22" s="156"/>
      <c r="ARC22" s="156"/>
      <c r="ARD22" s="156"/>
      <c r="ARE22" s="156"/>
      <c r="ARF22" s="156"/>
      <c r="ARG22" s="156"/>
      <c r="ARH22" s="156"/>
      <c r="ARI22" s="156"/>
      <c r="ARJ22" s="156"/>
      <c r="ARK22" s="156"/>
      <c r="ARL22" s="156"/>
      <c r="ARM22" s="156"/>
      <c r="ARN22" s="156"/>
      <c r="ARO22" s="156"/>
      <c r="ARP22" s="156"/>
      <c r="ARQ22" s="156"/>
      <c r="ARR22" s="156"/>
      <c r="ARS22" s="156"/>
      <c r="ART22" s="156"/>
      <c r="ARU22" s="156"/>
      <c r="ARV22" s="156"/>
      <c r="ARW22" s="156"/>
      <c r="ARX22" s="156"/>
      <c r="ARY22" s="156"/>
      <c r="ARZ22" s="156"/>
      <c r="ASA22" s="156"/>
      <c r="ASB22" s="156"/>
      <c r="ASC22" s="156"/>
      <c r="ASD22" s="156"/>
      <c r="ASE22" s="156"/>
      <c r="ASF22" s="156"/>
      <c r="ASG22" s="156"/>
      <c r="ASH22" s="156"/>
      <c r="ASI22" s="156"/>
      <c r="ASJ22" s="156"/>
      <c r="ASK22" s="156"/>
      <c r="ASL22" s="156"/>
      <c r="ASM22" s="156"/>
      <c r="ASN22" s="156"/>
      <c r="ASO22" s="156"/>
      <c r="ASP22" s="156"/>
      <c r="ASQ22" s="156"/>
      <c r="ASR22" s="156"/>
      <c r="ASS22" s="156"/>
      <c r="AST22" s="156"/>
      <c r="ASU22" s="156"/>
      <c r="ASV22" s="156"/>
      <c r="ASW22" s="156"/>
      <c r="ASX22" s="156"/>
      <c r="ASY22" s="156"/>
      <c r="ASZ22" s="156"/>
      <c r="ATA22" s="156"/>
      <c r="ATB22" s="156"/>
      <c r="ATC22" s="156"/>
      <c r="ATD22" s="156"/>
      <c r="ATE22" s="156"/>
      <c r="ATF22" s="156"/>
      <c r="ATG22" s="156"/>
      <c r="ATH22" s="156"/>
      <c r="ATI22" s="156"/>
      <c r="ATJ22" s="156"/>
      <c r="ATK22" s="156"/>
      <c r="ATL22" s="156"/>
      <c r="ATM22" s="156"/>
      <c r="ATN22" s="156"/>
      <c r="ATO22" s="156"/>
      <c r="ATP22" s="156"/>
      <c r="ATQ22" s="156"/>
      <c r="ATR22" s="156"/>
      <c r="ATS22" s="156"/>
      <c r="ATT22" s="156"/>
      <c r="ATU22" s="156"/>
      <c r="ATV22" s="156"/>
      <c r="ATW22" s="156"/>
      <c r="ATX22" s="156"/>
      <c r="ATY22" s="156"/>
      <c r="ATZ22" s="156"/>
      <c r="AUA22" s="156"/>
      <c r="AUB22" s="156"/>
      <c r="AUC22" s="156"/>
      <c r="AUD22" s="156"/>
      <c r="AUE22" s="156"/>
      <c r="AUF22" s="156"/>
      <c r="AUG22" s="156"/>
      <c r="AUH22" s="156"/>
      <c r="AUI22" s="156"/>
      <c r="AUJ22" s="156"/>
      <c r="AUK22" s="156"/>
      <c r="AUL22" s="156"/>
      <c r="AUM22" s="156"/>
      <c r="AUN22" s="156"/>
      <c r="AUO22" s="156"/>
      <c r="AUP22" s="156"/>
      <c r="AUQ22" s="156"/>
      <c r="AUR22" s="156"/>
      <c r="AUS22" s="156"/>
      <c r="AUT22" s="156"/>
      <c r="AUU22" s="156"/>
      <c r="AUV22" s="156"/>
      <c r="AUW22" s="156"/>
      <c r="AUX22" s="156"/>
      <c r="AUY22" s="156"/>
      <c r="AUZ22" s="156"/>
      <c r="AVA22" s="156"/>
      <c r="AVB22" s="156"/>
      <c r="AVC22" s="156"/>
      <c r="AVD22" s="156"/>
      <c r="AVE22" s="156"/>
      <c r="AVF22" s="156"/>
      <c r="AVG22" s="156"/>
      <c r="AVH22" s="156"/>
      <c r="AVI22" s="156"/>
      <c r="AVJ22" s="156"/>
      <c r="AVK22" s="156"/>
      <c r="AVL22" s="156"/>
      <c r="AVM22" s="156"/>
      <c r="AVN22" s="156"/>
      <c r="AVO22" s="156"/>
      <c r="AVP22" s="156"/>
      <c r="AVQ22" s="156"/>
      <c r="AVR22" s="156"/>
      <c r="AVS22" s="156"/>
      <c r="AVT22" s="156"/>
      <c r="AVU22" s="156"/>
      <c r="AVV22" s="156"/>
      <c r="AVW22" s="156"/>
      <c r="AVX22" s="156"/>
      <c r="AVY22" s="156"/>
      <c r="AVZ22" s="156"/>
      <c r="AWA22" s="156"/>
      <c r="AWB22" s="156"/>
      <c r="AWC22" s="156"/>
      <c r="AWD22" s="156"/>
      <c r="AWE22" s="156"/>
      <c r="AWF22" s="156"/>
      <c r="AWG22" s="156"/>
      <c r="AWH22" s="156"/>
      <c r="AWI22" s="156"/>
      <c r="AWJ22" s="156"/>
      <c r="AWK22" s="156"/>
      <c r="AWL22" s="156"/>
      <c r="AWM22" s="156"/>
      <c r="AWN22" s="156"/>
      <c r="AWO22" s="156"/>
      <c r="AWP22" s="156"/>
      <c r="AWQ22" s="156"/>
      <c r="AWR22" s="156"/>
      <c r="AWS22" s="156"/>
      <c r="AWT22" s="156"/>
      <c r="AWU22" s="156"/>
      <c r="AWV22" s="156"/>
      <c r="AWW22" s="156"/>
      <c r="AWX22" s="156"/>
      <c r="AWY22" s="156"/>
      <c r="AWZ22" s="156"/>
      <c r="AXA22" s="156"/>
      <c r="AXB22" s="156"/>
      <c r="AXC22" s="156"/>
      <c r="AXD22" s="156"/>
      <c r="AXE22" s="156"/>
      <c r="AXF22" s="156"/>
      <c r="AXG22" s="156"/>
      <c r="AXH22" s="156"/>
      <c r="AXI22" s="156"/>
      <c r="AXJ22" s="156"/>
      <c r="AXK22" s="156"/>
      <c r="AXL22" s="156"/>
      <c r="AXM22" s="156"/>
      <c r="AXN22" s="156"/>
      <c r="AXO22" s="156"/>
      <c r="AXP22" s="156"/>
      <c r="AXQ22" s="156"/>
      <c r="AXR22" s="156"/>
      <c r="AXS22" s="156"/>
      <c r="AXT22" s="156"/>
      <c r="AXU22" s="156"/>
      <c r="AXV22" s="156"/>
      <c r="AXW22" s="156"/>
      <c r="AXX22" s="156"/>
      <c r="AXY22" s="156"/>
      <c r="AXZ22" s="156"/>
      <c r="AYA22" s="156"/>
      <c r="AYB22" s="156"/>
      <c r="AYC22" s="156"/>
      <c r="AYD22" s="156"/>
      <c r="AYE22" s="156"/>
      <c r="AYF22" s="156"/>
      <c r="AYG22" s="156"/>
      <c r="AYH22" s="156"/>
      <c r="AYI22" s="156"/>
      <c r="AYJ22" s="156"/>
      <c r="AYK22" s="156"/>
      <c r="AYL22" s="156"/>
      <c r="AYM22" s="156"/>
      <c r="AYN22" s="156"/>
      <c r="AYO22" s="156"/>
      <c r="AYP22" s="156"/>
      <c r="AYQ22" s="156"/>
      <c r="AYR22" s="156"/>
      <c r="AYS22" s="156"/>
      <c r="AYT22" s="156"/>
      <c r="AYU22" s="156"/>
      <c r="AYV22" s="156"/>
      <c r="AYW22" s="156"/>
      <c r="AYX22" s="156"/>
      <c r="AYY22" s="156"/>
      <c r="AYZ22" s="156"/>
      <c r="AZA22" s="156"/>
      <c r="AZB22" s="156"/>
      <c r="AZC22" s="156"/>
      <c r="AZD22" s="156"/>
      <c r="AZE22" s="156"/>
      <c r="AZF22" s="156"/>
      <c r="AZG22" s="156"/>
      <c r="AZH22" s="156"/>
      <c r="AZI22" s="156"/>
      <c r="AZJ22" s="156"/>
      <c r="AZK22" s="156"/>
      <c r="AZL22" s="156"/>
      <c r="AZM22" s="156"/>
      <c r="AZN22" s="156"/>
      <c r="AZO22" s="156"/>
      <c r="AZP22" s="156"/>
      <c r="AZQ22" s="156"/>
      <c r="AZR22" s="156"/>
      <c r="AZS22" s="156"/>
      <c r="AZT22" s="156"/>
      <c r="AZU22" s="156"/>
      <c r="AZV22" s="156"/>
      <c r="AZW22" s="156"/>
      <c r="AZX22" s="156"/>
      <c r="AZY22" s="156"/>
      <c r="AZZ22" s="156"/>
      <c r="BAA22" s="156"/>
      <c r="BAB22" s="156"/>
      <c r="BAC22" s="156"/>
      <c r="BAD22" s="156"/>
      <c r="BAE22" s="156"/>
      <c r="BAF22" s="156"/>
      <c r="BAG22" s="156"/>
      <c r="BAH22" s="156"/>
      <c r="BAI22" s="156"/>
      <c r="BAJ22" s="156"/>
      <c r="BAK22" s="156"/>
      <c r="BAL22" s="156"/>
      <c r="BAM22" s="156"/>
      <c r="BAN22" s="156"/>
      <c r="BAO22" s="156"/>
      <c r="BAP22" s="156"/>
      <c r="BAQ22" s="156"/>
      <c r="BAR22" s="156"/>
      <c r="BAS22" s="156"/>
      <c r="BAT22" s="156"/>
      <c r="BAU22" s="156"/>
      <c r="BAV22" s="156"/>
      <c r="BAW22" s="156"/>
      <c r="BAX22" s="156"/>
      <c r="BAY22" s="156"/>
      <c r="BAZ22" s="156"/>
      <c r="BBA22" s="156"/>
      <c r="BBB22" s="156"/>
      <c r="BBC22" s="156"/>
      <c r="BBD22" s="156"/>
      <c r="BBE22" s="156"/>
      <c r="BBF22" s="156"/>
      <c r="BBG22" s="156"/>
      <c r="BBH22" s="156"/>
      <c r="BBI22" s="156"/>
      <c r="BBJ22" s="156"/>
      <c r="BBK22" s="156"/>
      <c r="BBL22" s="156"/>
      <c r="BBM22" s="156"/>
      <c r="BBN22" s="156"/>
      <c r="BBO22" s="156"/>
      <c r="BBP22" s="156"/>
      <c r="BBQ22" s="156"/>
      <c r="BBR22" s="156"/>
      <c r="BBS22" s="156"/>
      <c r="BBT22" s="156"/>
      <c r="BBU22" s="156"/>
      <c r="BBV22" s="156"/>
      <c r="BBW22" s="156"/>
      <c r="BBX22" s="156"/>
      <c r="BBY22" s="156"/>
      <c r="BBZ22" s="156"/>
      <c r="BCA22" s="156"/>
      <c r="BCB22" s="156"/>
      <c r="BCC22" s="156"/>
      <c r="BCD22" s="156"/>
      <c r="BCE22" s="156"/>
      <c r="BCF22" s="156"/>
      <c r="BCG22" s="156"/>
      <c r="BCH22" s="156"/>
      <c r="BCI22" s="156"/>
      <c r="BCJ22" s="156"/>
      <c r="BCK22" s="156"/>
      <c r="BCL22" s="156"/>
      <c r="BCM22" s="156"/>
      <c r="BCN22" s="156"/>
      <c r="BCO22" s="156"/>
      <c r="BCP22" s="156"/>
      <c r="BCQ22" s="156"/>
      <c r="BCR22" s="156"/>
      <c r="BCS22" s="156"/>
      <c r="BCT22" s="156"/>
      <c r="BCU22" s="156"/>
      <c r="BCV22" s="156"/>
      <c r="BCW22" s="156"/>
      <c r="BCX22" s="156"/>
      <c r="BCY22" s="156"/>
      <c r="BCZ22" s="156"/>
      <c r="BDA22" s="156"/>
      <c r="BDB22" s="156"/>
      <c r="BDC22" s="156"/>
      <c r="BDD22" s="156"/>
      <c r="BDE22" s="156"/>
      <c r="BDF22" s="156"/>
      <c r="BDG22" s="156"/>
      <c r="BDH22" s="156"/>
      <c r="BDI22" s="156"/>
      <c r="BDJ22" s="156"/>
      <c r="BDK22" s="156"/>
      <c r="BDL22" s="156"/>
      <c r="BDM22" s="156"/>
      <c r="BDN22" s="156"/>
      <c r="BDO22" s="156"/>
      <c r="BDP22" s="156"/>
      <c r="BDQ22" s="156"/>
      <c r="BDR22" s="156"/>
      <c r="BDS22" s="156"/>
      <c r="BDT22" s="156"/>
      <c r="BDU22" s="156"/>
      <c r="BDV22" s="156"/>
      <c r="BDW22" s="156"/>
      <c r="BDX22" s="156"/>
      <c r="BDY22" s="156"/>
      <c r="BDZ22" s="156"/>
      <c r="BEA22" s="156"/>
      <c r="BEB22" s="156"/>
      <c r="BEC22" s="156"/>
      <c r="BED22" s="156"/>
      <c r="BEE22" s="156"/>
      <c r="BEF22" s="156"/>
      <c r="BEG22" s="156"/>
      <c r="BEH22" s="156"/>
      <c r="BEI22" s="156"/>
      <c r="BEJ22" s="156"/>
      <c r="BEK22" s="156"/>
      <c r="BEL22" s="156"/>
      <c r="BEM22" s="156"/>
      <c r="BEN22" s="156"/>
      <c r="BEO22" s="156"/>
      <c r="BEP22" s="156"/>
      <c r="BEQ22" s="156"/>
      <c r="BER22" s="156"/>
      <c r="BES22" s="156"/>
      <c r="BET22" s="156"/>
      <c r="BEU22" s="156"/>
      <c r="BEV22" s="156"/>
      <c r="BEW22" s="156"/>
      <c r="BEX22" s="156"/>
      <c r="BEY22" s="156"/>
      <c r="BEZ22" s="156"/>
      <c r="BFA22" s="156"/>
      <c r="BFB22" s="156"/>
      <c r="BFC22" s="156"/>
      <c r="BFD22" s="156"/>
      <c r="BFE22" s="156"/>
      <c r="BFF22" s="156"/>
      <c r="BFG22" s="156"/>
      <c r="BFH22" s="156"/>
      <c r="BFI22" s="156"/>
      <c r="BFJ22" s="156"/>
      <c r="BFK22" s="156"/>
      <c r="BFL22" s="156"/>
      <c r="BFM22" s="156"/>
      <c r="BFN22" s="156"/>
      <c r="BFO22" s="156"/>
      <c r="BFP22" s="156"/>
      <c r="BFQ22" s="156"/>
      <c r="BFR22" s="156"/>
      <c r="BFS22" s="156"/>
      <c r="BFT22" s="156"/>
      <c r="BFU22" s="156"/>
      <c r="BFV22" s="156"/>
      <c r="BFW22" s="156"/>
      <c r="BFX22" s="156"/>
      <c r="BFY22" s="156"/>
      <c r="BFZ22" s="156"/>
      <c r="BGA22" s="156"/>
      <c r="BGB22" s="156"/>
      <c r="BGC22" s="156"/>
      <c r="BGD22" s="156"/>
      <c r="BGE22" s="156"/>
      <c r="BGF22" s="156"/>
      <c r="BGG22" s="156"/>
      <c r="BGH22" s="156"/>
      <c r="BGI22" s="156"/>
      <c r="BGJ22" s="156"/>
      <c r="BGK22" s="156"/>
      <c r="BGL22" s="156"/>
      <c r="BGM22" s="156"/>
      <c r="BGN22" s="156"/>
      <c r="BGO22" s="156"/>
      <c r="BGP22" s="156"/>
      <c r="BGQ22" s="156"/>
      <c r="BGR22" s="156"/>
      <c r="BGS22" s="156"/>
      <c r="BGT22" s="156"/>
      <c r="BGU22" s="156"/>
      <c r="BGV22" s="156"/>
      <c r="BGW22" s="156"/>
      <c r="BGX22" s="156"/>
      <c r="BGY22" s="156"/>
      <c r="BGZ22" s="156"/>
      <c r="BHA22" s="156"/>
      <c r="BHB22" s="156"/>
      <c r="BHC22" s="156"/>
      <c r="BHD22" s="156"/>
      <c r="BHE22" s="156"/>
      <c r="BHF22" s="156"/>
      <c r="BHG22" s="156"/>
      <c r="BHH22" s="156"/>
      <c r="BHI22" s="156"/>
      <c r="BHJ22" s="156"/>
      <c r="BHK22" s="156"/>
      <c r="BHL22" s="156"/>
      <c r="BHM22" s="156"/>
      <c r="BHN22" s="156"/>
      <c r="BHO22" s="156"/>
      <c r="BHP22" s="156"/>
      <c r="BHQ22" s="156"/>
      <c r="BHR22" s="156"/>
      <c r="BHS22" s="156"/>
      <c r="BHT22" s="156"/>
      <c r="BHU22" s="156"/>
      <c r="BHV22" s="156"/>
      <c r="BHW22" s="156"/>
      <c r="BHX22" s="156"/>
      <c r="BHY22" s="156"/>
      <c r="BHZ22" s="156"/>
      <c r="BIA22" s="156"/>
      <c r="BIB22" s="156"/>
      <c r="BIC22" s="156"/>
      <c r="BID22" s="156"/>
      <c r="BIE22" s="156"/>
      <c r="BIF22" s="156"/>
      <c r="BIG22" s="156"/>
      <c r="BIH22" s="156"/>
      <c r="BII22" s="156"/>
      <c r="BIJ22" s="156"/>
      <c r="BIK22" s="156"/>
      <c r="BIL22" s="156"/>
      <c r="BIM22" s="156"/>
      <c r="BIN22" s="156"/>
      <c r="BIO22" s="156"/>
      <c r="BIP22" s="156"/>
      <c r="BIQ22" s="156"/>
      <c r="BIR22" s="156"/>
      <c r="BIS22" s="156"/>
      <c r="BIT22" s="156"/>
      <c r="BIU22" s="156"/>
      <c r="BIV22" s="156"/>
      <c r="BIW22" s="156"/>
      <c r="BIX22" s="156"/>
      <c r="BIY22" s="156"/>
      <c r="BIZ22" s="156"/>
      <c r="BJA22" s="156"/>
      <c r="BJB22" s="156"/>
      <c r="BJC22" s="156"/>
      <c r="BJD22" s="156"/>
      <c r="BJE22" s="156"/>
      <c r="BJF22" s="156"/>
      <c r="BJG22" s="156"/>
      <c r="BJH22" s="156"/>
      <c r="BJI22" s="156"/>
      <c r="BJJ22" s="156"/>
      <c r="BJK22" s="156"/>
      <c r="BJL22" s="156"/>
      <c r="BJM22" s="156"/>
      <c r="BJN22" s="156"/>
      <c r="BJO22" s="156"/>
      <c r="BJP22" s="156"/>
      <c r="BJQ22" s="156"/>
      <c r="BJR22" s="156"/>
      <c r="BJS22" s="156"/>
      <c r="BJT22" s="156"/>
      <c r="BJU22" s="156"/>
      <c r="BJV22" s="156"/>
      <c r="BJW22" s="156"/>
      <c r="BJX22" s="156"/>
      <c r="BJY22" s="156"/>
      <c r="BJZ22" s="156"/>
      <c r="BKA22" s="156"/>
      <c r="BKB22" s="156"/>
      <c r="BKC22" s="156"/>
      <c r="BKD22" s="156"/>
      <c r="BKE22" s="156"/>
      <c r="BKF22" s="156"/>
      <c r="BKG22" s="156"/>
      <c r="BKH22" s="156"/>
      <c r="BKI22" s="156"/>
      <c r="BKJ22" s="156"/>
      <c r="BKK22" s="156"/>
      <c r="BKL22" s="156"/>
      <c r="BKM22" s="156"/>
      <c r="BKN22" s="156"/>
      <c r="BKO22" s="156"/>
      <c r="BKP22" s="156"/>
      <c r="BKQ22" s="156"/>
      <c r="BKR22" s="156"/>
      <c r="BKS22" s="156"/>
      <c r="BKT22" s="156"/>
      <c r="BKU22" s="156"/>
      <c r="BKV22" s="156"/>
      <c r="BKW22" s="156"/>
      <c r="BKX22" s="156"/>
      <c r="BKY22" s="156"/>
      <c r="BKZ22" s="156"/>
      <c r="BLA22" s="156"/>
      <c r="BLB22" s="156"/>
      <c r="BLC22" s="156"/>
      <c r="BLD22" s="156"/>
      <c r="BLE22" s="156"/>
      <c r="BLF22" s="156"/>
      <c r="BLG22" s="156"/>
      <c r="BLH22" s="156"/>
      <c r="BLI22" s="156"/>
      <c r="BLJ22" s="156"/>
      <c r="BLK22" s="156"/>
      <c r="BLL22" s="156"/>
      <c r="BLM22" s="156"/>
      <c r="BLN22" s="156"/>
      <c r="BLO22" s="156"/>
      <c r="BLP22" s="156"/>
      <c r="BLQ22" s="156"/>
      <c r="BLR22" s="156"/>
      <c r="BLS22" s="156"/>
      <c r="BLT22" s="156"/>
      <c r="BLU22" s="156"/>
      <c r="BLV22" s="156"/>
      <c r="BLW22" s="156"/>
      <c r="BLX22" s="156"/>
      <c r="BLY22" s="156"/>
      <c r="BLZ22" s="156"/>
      <c r="BMA22" s="156"/>
      <c r="BMB22" s="156"/>
      <c r="BMC22" s="156"/>
      <c r="BMD22" s="156"/>
      <c r="BME22" s="156"/>
      <c r="BMF22" s="156"/>
      <c r="BMG22" s="156"/>
      <c r="BMH22" s="156"/>
      <c r="BMI22" s="156"/>
      <c r="BMJ22" s="156"/>
      <c r="BMK22" s="156"/>
      <c r="BML22" s="156"/>
      <c r="BMM22" s="156"/>
      <c r="BMN22" s="156"/>
      <c r="BMO22" s="156"/>
      <c r="BMP22" s="156"/>
      <c r="BMQ22" s="156"/>
      <c r="BMR22" s="156"/>
      <c r="BMS22" s="156"/>
      <c r="BMT22" s="156"/>
      <c r="BMU22" s="156"/>
      <c r="BMV22" s="156"/>
      <c r="BMW22" s="156"/>
      <c r="BMX22" s="156"/>
      <c r="BMY22" s="156"/>
      <c r="BMZ22" s="156"/>
      <c r="BNA22" s="156"/>
      <c r="BNB22" s="156"/>
      <c r="BNC22" s="156"/>
      <c r="BND22" s="156"/>
      <c r="BNE22" s="156"/>
      <c r="BNF22" s="156"/>
      <c r="BNG22" s="156"/>
      <c r="BNH22" s="156"/>
      <c r="BNI22" s="156"/>
      <c r="BNJ22" s="156"/>
      <c r="BNK22" s="156"/>
      <c r="BNL22" s="156"/>
      <c r="BNM22" s="156"/>
      <c r="BNN22" s="156"/>
      <c r="BNO22" s="156"/>
      <c r="BNP22" s="156"/>
      <c r="BNQ22" s="156"/>
      <c r="BNR22" s="156"/>
      <c r="BNS22" s="156"/>
      <c r="BNT22" s="156"/>
      <c r="BNU22" s="156"/>
      <c r="BNV22" s="156"/>
      <c r="BNW22" s="156"/>
      <c r="BNX22" s="156"/>
      <c r="BNY22" s="156"/>
      <c r="BNZ22" s="156"/>
      <c r="BOA22" s="156"/>
      <c r="BOB22" s="156"/>
      <c r="BOC22" s="156"/>
      <c r="BOD22" s="156"/>
      <c r="BOE22" s="156"/>
      <c r="BOF22" s="156"/>
      <c r="BOG22" s="156"/>
      <c r="BOH22" s="156"/>
      <c r="BOI22" s="156"/>
      <c r="BOJ22" s="156"/>
      <c r="BOK22" s="156"/>
      <c r="BOL22" s="156"/>
      <c r="BOM22" s="156"/>
      <c r="BON22" s="156"/>
      <c r="BOO22" s="156"/>
      <c r="BOP22" s="156"/>
      <c r="BOQ22" s="156"/>
      <c r="BOR22" s="156"/>
      <c r="BOS22" s="156"/>
      <c r="BOT22" s="156"/>
      <c r="BOU22" s="156"/>
      <c r="BOV22" s="156"/>
      <c r="BOW22" s="156"/>
      <c r="BOX22" s="156"/>
      <c r="BOY22" s="156"/>
      <c r="BOZ22" s="156"/>
      <c r="BPA22" s="156"/>
      <c r="BPB22" s="156"/>
      <c r="BPC22" s="156"/>
      <c r="BPD22" s="156"/>
      <c r="BPE22" s="156"/>
      <c r="BPF22" s="156"/>
      <c r="BPG22" s="156"/>
      <c r="BPH22" s="156"/>
      <c r="BPI22" s="156"/>
      <c r="BPJ22" s="156"/>
      <c r="BPK22" s="156"/>
      <c r="BPL22" s="156"/>
      <c r="BPM22" s="156"/>
      <c r="BPN22" s="156"/>
      <c r="BPO22" s="156"/>
      <c r="BPP22" s="156"/>
      <c r="BPQ22" s="156"/>
      <c r="BPR22" s="156"/>
      <c r="BPS22" s="156"/>
      <c r="BPT22" s="156"/>
      <c r="BPU22" s="156"/>
      <c r="BPV22" s="156"/>
      <c r="BPW22" s="156"/>
      <c r="BPX22" s="156"/>
      <c r="BPY22" s="156"/>
      <c r="BPZ22" s="156"/>
      <c r="BQA22" s="156"/>
      <c r="BQB22" s="156"/>
      <c r="BQC22" s="156"/>
      <c r="BQD22" s="156"/>
      <c r="BQE22" s="156"/>
      <c r="BQF22" s="156"/>
      <c r="BQG22" s="156"/>
      <c r="BQH22" s="156"/>
      <c r="BQI22" s="156"/>
      <c r="BQJ22" s="156"/>
      <c r="BQK22" s="156"/>
      <c r="BQL22" s="156"/>
      <c r="BQM22" s="156"/>
      <c r="BQN22" s="156"/>
      <c r="BQO22" s="156"/>
      <c r="BQP22" s="156"/>
      <c r="BQQ22" s="156"/>
      <c r="BQR22" s="156"/>
      <c r="BQS22" s="156"/>
      <c r="BQT22" s="156"/>
      <c r="BQU22" s="156"/>
      <c r="BQV22" s="156"/>
      <c r="BQW22" s="156"/>
      <c r="BQX22" s="156"/>
      <c r="BQY22" s="156"/>
      <c r="BQZ22" s="156"/>
      <c r="BRA22" s="156"/>
      <c r="BRB22" s="156"/>
      <c r="BRC22" s="156"/>
      <c r="BRD22" s="156"/>
      <c r="BRE22" s="156"/>
      <c r="BRF22" s="156"/>
      <c r="BRG22" s="156"/>
      <c r="BRH22" s="156"/>
      <c r="BRI22" s="156"/>
      <c r="BRJ22" s="156"/>
      <c r="BRK22" s="156"/>
      <c r="BRL22" s="156"/>
      <c r="BRM22" s="156"/>
      <c r="BRN22" s="156"/>
      <c r="BRO22" s="156"/>
      <c r="BRP22" s="156"/>
      <c r="BRQ22" s="156"/>
      <c r="BRR22" s="156"/>
      <c r="BRS22" s="156"/>
      <c r="BRT22" s="156"/>
      <c r="BRU22" s="156"/>
      <c r="BRV22" s="156"/>
      <c r="BRW22" s="156"/>
      <c r="BRX22" s="156"/>
      <c r="BRY22" s="156"/>
      <c r="BRZ22" s="156"/>
      <c r="BSA22" s="156"/>
      <c r="BSB22" s="156"/>
      <c r="BSC22" s="156"/>
      <c r="BSD22" s="156"/>
      <c r="BSE22" s="156"/>
      <c r="BSF22" s="156"/>
      <c r="BSG22" s="156"/>
      <c r="BSH22" s="156"/>
      <c r="BSI22" s="156"/>
      <c r="BSJ22" s="156"/>
      <c r="BSK22" s="156"/>
      <c r="BSL22" s="156"/>
      <c r="BSM22" s="156"/>
      <c r="BSN22" s="156"/>
      <c r="BSO22" s="156"/>
      <c r="BSP22" s="156"/>
      <c r="BSQ22" s="156"/>
      <c r="BSR22" s="156"/>
      <c r="BSS22" s="156"/>
      <c r="BST22" s="156"/>
      <c r="BSU22" s="156"/>
      <c r="BSV22" s="156"/>
      <c r="BSW22" s="156"/>
      <c r="BSX22" s="156"/>
      <c r="BSY22" s="156"/>
      <c r="BSZ22" s="156"/>
      <c r="BTA22" s="156"/>
      <c r="BTB22" s="156"/>
      <c r="BTC22" s="156"/>
      <c r="BTD22" s="156"/>
      <c r="BTE22" s="156"/>
      <c r="BTF22" s="156"/>
      <c r="BTG22" s="156"/>
      <c r="BTH22" s="156"/>
      <c r="BTI22" s="156"/>
      <c r="BTJ22" s="156"/>
      <c r="BTK22" s="156"/>
      <c r="BTL22" s="156"/>
      <c r="BTM22" s="156"/>
      <c r="BTN22" s="156"/>
      <c r="BTO22" s="156"/>
      <c r="BTP22" s="156"/>
      <c r="BTQ22" s="156"/>
      <c r="BTR22" s="156"/>
      <c r="BTS22" s="156"/>
      <c r="BTT22" s="156"/>
      <c r="BTU22" s="156"/>
      <c r="BTV22" s="156"/>
      <c r="BTW22" s="156"/>
      <c r="BTX22" s="156"/>
      <c r="BTY22" s="156"/>
      <c r="BTZ22" s="156"/>
      <c r="BUA22" s="156"/>
      <c r="BUB22" s="156"/>
      <c r="BUC22" s="156"/>
      <c r="BUD22" s="156"/>
      <c r="BUE22" s="156"/>
      <c r="BUF22" s="156"/>
      <c r="BUG22" s="156"/>
      <c r="BUH22" s="156"/>
      <c r="BUI22" s="156"/>
      <c r="BUJ22" s="156"/>
      <c r="BUK22" s="156"/>
      <c r="BUL22" s="156"/>
      <c r="BUM22" s="156"/>
      <c r="BUN22" s="156"/>
      <c r="BUO22" s="156"/>
      <c r="BUP22" s="156"/>
      <c r="BUQ22" s="156"/>
      <c r="BUR22" s="156"/>
      <c r="BUS22" s="156"/>
      <c r="BUT22" s="156"/>
      <c r="BUU22" s="156"/>
      <c r="BUV22" s="156"/>
      <c r="BUW22" s="156"/>
      <c r="BUX22" s="156"/>
      <c r="BUY22" s="156"/>
      <c r="BUZ22" s="156"/>
      <c r="BVA22" s="156"/>
      <c r="BVB22" s="156"/>
      <c r="BVC22" s="156"/>
      <c r="BVD22" s="156"/>
      <c r="BVE22" s="156"/>
      <c r="BVF22" s="156"/>
      <c r="BVG22" s="156"/>
      <c r="BVH22" s="156"/>
      <c r="BVI22" s="156"/>
      <c r="BVJ22" s="156"/>
      <c r="BVK22" s="156"/>
      <c r="BVL22" s="156"/>
      <c r="BVM22" s="156"/>
      <c r="BVN22" s="156"/>
      <c r="BVO22" s="156"/>
      <c r="BVP22" s="156"/>
      <c r="BVQ22" s="156"/>
      <c r="BVR22" s="156"/>
      <c r="BVS22" s="156"/>
      <c r="BVT22" s="156"/>
      <c r="BVU22" s="156"/>
      <c r="BVV22" s="156"/>
      <c r="BVW22" s="156"/>
      <c r="BVX22" s="156"/>
      <c r="BVY22" s="156"/>
      <c r="BVZ22" s="156"/>
      <c r="BWA22" s="156"/>
      <c r="BWB22" s="156"/>
      <c r="BWC22" s="156"/>
      <c r="BWD22" s="156"/>
      <c r="BWE22" s="156"/>
      <c r="BWF22" s="156"/>
      <c r="BWG22" s="156"/>
      <c r="BWH22" s="156"/>
      <c r="BWI22" s="156"/>
      <c r="BWJ22" s="156"/>
      <c r="BWK22" s="156"/>
      <c r="BWL22" s="156"/>
      <c r="BWM22" s="156"/>
      <c r="BWN22" s="156"/>
      <c r="BWO22" s="156"/>
      <c r="BWP22" s="156"/>
      <c r="BWQ22" s="156"/>
      <c r="BWR22" s="156"/>
      <c r="BWS22" s="156"/>
      <c r="BWT22" s="156"/>
      <c r="BWU22" s="156"/>
      <c r="BWV22" s="156"/>
      <c r="BWW22" s="156"/>
      <c r="BWX22" s="156"/>
      <c r="BWY22" s="156"/>
      <c r="BWZ22" s="156"/>
      <c r="BXA22" s="156"/>
      <c r="BXB22" s="156"/>
      <c r="BXC22" s="156"/>
      <c r="BXD22" s="156"/>
      <c r="BXE22" s="156"/>
      <c r="BXF22" s="156"/>
      <c r="BXG22" s="156"/>
      <c r="BXH22" s="156"/>
      <c r="BXI22" s="156"/>
      <c r="BXJ22" s="156"/>
      <c r="BXK22" s="156"/>
      <c r="BXL22" s="156"/>
      <c r="BXM22" s="156"/>
      <c r="BXN22" s="156"/>
      <c r="BXO22" s="156"/>
      <c r="BXP22" s="156"/>
      <c r="BXQ22" s="156"/>
      <c r="BXR22" s="156"/>
      <c r="BXS22" s="156"/>
      <c r="BXT22" s="156"/>
      <c r="BXU22" s="156"/>
      <c r="BXV22" s="156"/>
      <c r="BXW22" s="156"/>
      <c r="BXX22" s="156"/>
      <c r="BXY22" s="156"/>
      <c r="BXZ22" s="156"/>
      <c r="BYA22" s="156"/>
      <c r="BYB22" s="156"/>
      <c r="BYC22" s="156"/>
      <c r="BYD22" s="156"/>
      <c r="BYE22" s="156"/>
      <c r="BYF22" s="156"/>
      <c r="BYG22" s="156"/>
      <c r="BYH22" s="156"/>
      <c r="BYI22" s="156"/>
      <c r="BYJ22" s="156"/>
      <c r="BYK22" s="156"/>
      <c r="BYL22" s="156"/>
      <c r="BYM22" s="156"/>
      <c r="BYN22" s="156"/>
      <c r="BYO22" s="156"/>
      <c r="BYP22" s="156"/>
      <c r="BYQ22" s="156"/>
      <c r="BYR22" s="156"/>
      <c r="BYS22" s="156"/>
      <c r="BYT22" s="156"/>
      <c r="BYU22" s="156"/>
      <c r="BYV22" s="156"/>
      <c r="BYW22" s="156"/>
      <c r="BYX22" s="156"/>
      <c r="BYY22" s="156"/>
      <c r="BYZ22" s="156"/>
      <c r="BZA22" s="156"/>
      <c r="BZB22" s="156"/>
      <c r="BZC22" s="156"/>
      <c r="BZD22" s="156"/>
      <c r="BZE22" s="156"/>
      <c r="BZF22" s="156"/>
      <c r="BZG22" s="156"/>
      <c r="BZH22" s="156"/>
      <c r="BZI22" s="156"/>
      <c r="BZJ22" s="156"/>
      <c r="BZK22" s="156"/>
      <c r="BZL22" s="156"/>
      <c r="BZM22" s="156"/>
      <c r="BZN22" s="156"/>
      <c r="BZO22" s="156"/>
      <c r="BZP22" s="156"/>
      <c r="BZQ22" s="156"/>
      <c r="BZR22" s="156"/>
      <c r="BZS22" s="156"/>
      <c r="BZT22" s="156"/>
      <c r="BZU22" s="156"/>
      <c r="BZV22" s="156"/>
      <c r="BZW22" s="156"/>
      <c r="BZX22" s="156"/>
      <c r="BZY22" s="156"/>
      <c r="BZZ22" s="156"/>
      <c r="CAA22" s="156"/>
      <c r="CAB22" s="156"/>
      <c r="CAC22" s="156"/>
      <c r="CAD22" s="156"/>
      <c r="CAE22" s="156"/>
      <c r="CAF22" s="156"/>
      <c r="CAG22" s="156"/>
      <c r="CAH22" s="156"/>
      <c r="CAI22" s="156"/>
      <c r="CAJ22" s="156"/>
      <c r="CAK22" s="156"/>
      <c r="CAL22" s="156"/>
      <c r="CAM22" s="156"/>
      <c r="CAN22" s="156"/>
      <c r="CAO22" s="156"/>
      <c r="CAP22" s="156"/>
      <c r="CAQ22" s="156"/>
      <c r="CAR22" s="156"/>
      <c r="CAS22" s="156"/>
      <c r="CAT22" s="156"/>
      <c r="CAU22" s="156"/>
      <c r="CAV22" s="156"/>
      <c r="CAW22" s="156"/>
      <c r="CAX22" s="156"/>
      <c r="CAY22" s="156"/>
      <c r="CAZ22" s="156"/>
      <c r="CBA22" s="156"/>
      <c r="CBB22" s="156"/>
      <c r="CBC22" s="156"/>
      <c r="CBD22" s="156"/>
      <c r="CBE22" s="156"/>
      <c r="CBF22" s="156"/>
      <c r="CBG22" s="156"/>
      <c r="CBH22" s="156"/>
      <c r="CBI22" s="156"/>
      <c r="CBJ22" s="156"/>
      <c r="CBK22" s="156"/>
      <c r="CBL22" s="156"/>
      <c r="CBM22" s="156"/>
      <c r="CBN22" s="156"/>
      <c r="CBO22" s="156"/>
      <c r="CBP22" s="156"/>
      <c r="CBQ22" s="156"/>
      <c r="CBR22" s="156"/>
      <c r="CBS22" s="156"/>
      <c r="CBT22" s="156"/>
      <c r="CBU22" s="156"/>
      <c r="CBV22" s="156"/>
      <c r="CBW22" s="156"/>
      <c r="CBX22" s="156"/>
      <c r="CBY22" s="156"/>
      <c r="CBZ22" s="156"/>
      <c r="CCA22" s="156"/>
      <c r="CCB22" s="156"/>
      <c r="CCC22" s="156"/>
      <c r="CCD22" s="156"/>
      <c r="CCE22" s="156"/>
      <c r="CCF22" s="156"/>
      <c r="CCG22" s="156"/>
      <c r="CCH22" s="156"/>
      <c r="CCI22" s="156"/>
      <c r="CCJ22" s="156"/>
      <c r="CCK22" s="156"/>
      <c r="CCL22" s="156"/>
      <c r="CCM22" s="156"/>
      <c r="CCN22" s="156"/>
      <c r="CCO22" s="156"/>
      <c r="CCP22" s="156"/>
      <c r="CCQ22" s="156"/>
      <c r="CCR22" s="156"/>
      <c r="CCS22" s="156"/>
      <c r="CCT22" s="156"/>
      <c r="CCU22" s="156"/>
      <c r="CCV22" s="156"/>
      <c r="CCW22" s="156"/>
      <c r="CCX22" s="156"/>
      <c r="CCY22" s="156"/>
      <c r="CCZ22" s="156"/>
      <c r="CDA22" s="156"/>
      <c r="CDB22" s="156"/>
      <c r="CDC22" s="156"/>
      <c r="CDD22" s="156"/>
      <c r="CDE22" s="156"/>
      <c r="CDF22" s="156"/>
      <c r="CDG22" s="156"/>
      <c r="CDH22" s="156"/>
      <c r="CDI22" s="156"/>
      <c r="CDJ22" s="156"/>
      <c r="CDK22" s="156"/>
      <c r="CDL22" s="156"/>
      <c r="CDM22" s="156"/>
      <c r="CDN22" s="156"/>
      <c r="CDO22" s="156"/>
      <c r="CDP22" s="156"/>
      <c r="CDQ22" s="156"/>
      <c r="CDR22" s="156"/>
      <c r="CDS22" s="156"/>
      <c r="CDT22" s="156"/>
      <c r="CDU22" s="156"/>
      <c r="CDV22" s="156"/>
      <c r="CDW22" s="156"/>
      <c r="CDX22" s="156"/>
      <c r="CDY22" s="156"/>
      <c r="CDZ22" s="156"/>
      <c r="CEA22" s="156"/>
      <c r="CEB22" s="156"/>
      <c r="CEC22" s="156"/>
      <c r="CED22" s="156"/>
      <c r="CEE22" s="156"/>
      <c r="CEF22" s="156"/>
      <c r="CEG22" s="156"/>
      <c r="CEH22" s="156"/>
      <c r="CEI22" s="156"/>
      <c r="CEJ22" s="156"/>
      <c r="CEK22" s="156"/>
      <c r="CEL22" s="156"/>
      <c r="CEM22" s="156"/>
      <c r="CEN22" s="156"/>
      <c r="CEO22" s="156"/>
      <c r="CEP22" s="156"/>
      <c r="CEQ22" s="156"/>
      <c r="CER22" s="156"/>
      <c r="CES22" s="156"/>
      <c r="CET22" s="156"/>
      <c r="CEU22" s="156"/>
      <c r="CEV22" s="156"/>
      <c r="CEW22" s="156"/>
      <c r="CEX22" s="156"/>
      <c r="CEY22" s="156"/>
      <c r="CEZ22" s="156"/>
      <c r="CFA22" s="156"/>
      <c r="CFB22" s="156"/>
      <c r="CFC22" s="156"/>
      <c r="CFD22" s="156"/>
      <c r="CFE22" s="156"/>
      <c r="CFF22" s="156"/>
      <c r="CFG22" s="156"/>
      <c r="CFH22" s="156"/>
      <c r="CFI22" s="156"/>
      <c r="CFJ22" s="156"/>
      <c r="CFK22" s="156"/>
      <c r="CFL22" s="156"/>
      <c r="CFM22" s="156"/>
      <c r="CFN22" s="156"/>
      <c r="CFO22" s="156"/>
      <c r="CFP22" s="156"/>
      <c r="CFQ22" s="156"/>
      <c r="CFR22" s="156"/>
      <c r="CFS22" s="156"/>
      <c r="CFT22" s="156"/>
      <c r="CFU22" s="156"/>
      <c r="CFV22" s="156"/>
      <c r="CFW22" s="156"/>
      <c r="CFX22" s="156"/>
      <c r="CFY22" s="156"/>
      <c r="CFZ22" s="156"/>
      <c r="CGA22" s="156"/>
      <c r="CGB22" s="156"/>
      <c r="CGC22" s="156"/>
      <c r="CGD22" s="156"/>
      <c r="CGE22" s="156"/>
      <c r="CGF22" s="156"/>
      <c r="CGG22" s="156"/>
      <c r="CGH22" s="156"/>
      <c r="CGI22" s="156"/>
      <c r="CGJ22" s="156"/>
      <c r="CGK22" s="156"/>
      <c r="CGL22" s="156"/>
      <c r="CGM22" s="156"/>
      <c r="CGN22" s="156"/>
      <c r="CGO22" s="156"/>
      <c r="CGP22" s="156"/>
      <c r="CGQ22" s="156"/>
      <c r="CGR22" s="156"/>
      <c r="CGS22" s="156"/>
      <c r="CGT22" s="156"/>
      <c r="CGU22" s="156"/>
      <c r="CGV22" s="156"/>
      <c r="CGW22" s="156"/>
      <c r="CGX22" s="156"/>
      <c r="CGY22" s="156"/>
      <c r="CGZ22" s="156"/>
      <c r="CHA22" s="156"/>
      <c r="CHB22" s="156"/>
      <c r="CHC22" s="156"/>
      <c r="CHD22" s="156"/>
      <c r="CHE22" s="156"/>
      <c r="CHF22" s="156"/>
      <c r="CHG22" s="156"/>
      <c r="CHH22" s="156"/>
      <c r="CHI22" s="156"/>
      <c r="CHJ22" s="156"/>
      <c r="CHK22" s="156"/>
      <c r="CHL22" s="156"/>
      <c r="CHM22" s="156"/>
      <c r="CHN22" s="156"/>
      <c r="CHO22" s="156"/>
      <c r="CHP22" s="156"/>
      <c r="CHQ22" s="156"/>
      <c r="CHR22" s="156"/>
      <c r="CHS22" s="156"/>
      <c r="CHT22" s="156"/>
      <c r="CHU22" s="156"/>
      <c r="CHV22" s="156"/>
      <c r="CHW22" s="156"/>
      <c r="CHX22" s="156"/>
      <c r="CHY22" s="156"/>
      <c r="CHZ22" s="156"/>
      <c r="CIA22" s="156"/>
      <c r="CIB22" s="156"/>
      <c r="CIC22" s="156"/>
      <c r="CID22" s="156"/>
      <c r="CIE22" s="156"/>
      <c r="CIF22" s="156"/>
      <c r="CIG22" s="156"/>
      <c r="CIH22" s="156"/>
      <c r="CII22" s="156"/>
      <c r="CIJ22" s="156"/>
      <c r="CIK22" s="156"/>
      <c r="CIL22" s="156"/>
      <c r="CIM22" s="156"/>
      <c r="CIN22" s="156"/>
      <c r="CIO22" s="156"/>
      <c r="CIP22" s="156"/>
      <c r="CIQ22" s="156"/>
      <c r="CIR22" s="156"/>
      <c r="CIS22" s="156"/>
      <c r="CIT22" s="156"/>
      <c r="CIU22" s="156"/>
      <c r="CIV22" s="156"/>
      <c r="CIW22" s="156"/>
      <c r="CIX22" s="156"/>
      <c r="CIY22" s="156"/>
      <c r="CIZ22" s="156"/>
      <c r="CJA22" s="156"/>
      <c r="CJB22" s="156"/>
      <c r="CJC22" s="156"/>
      <c r="CJD22" s="156"/>
      <c r="CJE22" s="156"/>
      <c r="CJF22" s="156"/>
      <c r="CJG22" s="156"/>
      <c r="CJH22" s="156"/>
      <c r="CJI22" s="156"/>
      <c r="CJJ22" s="156"/>
      <c r="CJK22" s="156"/>
      <c r="CJL22" s="156"/>
      <c r="CJM22" s="156"/>
      <c r="CJN22" s="156"/>
      <c r="CJO22" s="156"/>
      <c r="CJP22" s="156"/>
      <c r="CJQ22" s="156"/>
      <c r="CJR22" s="156"/>
      <c r="CJS22" s="156"/>
      <c r="CJT22" s="156"/>
      <c r="CJU22" s="156"/>
      <c r="CJV22" s="156"/>
      <c r="CJW22" s="156"/>
      <c r="CJX22" s="156"/>
      <c r="CJY22" s="156"/>
      <c r="CJZ22" s="156"/>
      <c r="CKA22" s="156"/>
      <c r="CKB22" s="156"/>
      <c r="CKC22" s="156"/>
      <c r="CKD22" s="156"/>
      <c r="CKE22" s="156"/>
      <c r="CKF22" s="156"/>
      <c r="CKG22" s="156"/>
      <c r="CKH22" s="156"/>
      <c r="CKI22" s="156"/>
      <c r="CKJ22" s="156"/>
      <c r="CKK22" s="156"/>
      <c r="CKL22" s="156"/>
      <c r="CKM22" s="156"/>
      <c r="CKN22" s="156"/>
      <c r="CKO22" s="156"/>
      <c r="CKP22" s="156"/>
      <c r="CKQ22" s="156"/>
      <c r="CKR22" s="156"/>
      <c r="CKS22" s="156"/>
      <c r="CKT22" s="156"/>
      <c r="CKU22" s="156"/>
      <c r="CKV22" s="156"/>
      <c r="CKW22" s="156"/>
      <c r="CKX22" s="156"/>
      <c r="CKY22" s="156"/>
      <c r="CKZ22" s="156"/>
      <c r="CLA22" s="156"/>
      <c r="CLB22" s="156"/>
      <c r="CLC22" s="156"/>
      <c r="CLD22" s="156"/>
      <c r="CLE22" s="156"/>
      <c r="CLF22" s="156"/>
      <c r="CLG22" s="156"/>
      <c r="CLH22" s="156"/>
      <c r="CLI22" s="156"/>
      <c r="CLJ22" s="156"/>
      <c r="CLK22" s="156"/>
      <c r="CLL22" s="156"/>
      <c r="CLM22" s="156"/>
      <c r="CLN22" s="156"/>
      <c r="CLO22" s="156"/>
      <c r="CLP22" s="156"/>
      <c r="CLQ22" s="156"/>
      <c r="CLR22" s="156"/>
      <c r="CLS22" s="156"/>
      <c r="CLT22" s="156"/>
      <c r="CLU22" s="156"/>
      <c r="CLV22" s="156"/>
      <c r="CLW22" s="156"/>
      <c r="CLX22" s="156"/>
      <c r="CLY22" s="156"/>
      <c r="CLZ22" s="156"/>
      <c r="CMA22" s="156"/>
      <c r="CMB22" s="156"/>
      <c r="CMC22" s="156"/>
      <c r="CMD22" s="156"/>
      <c r="CME22" s="156"/>
      <c r="CMF22" s="156"/>
      <c r="CMG22" s="156"/>
      <c r="CMH22" s="156"/>
      <c r="CMI22" s="156"/>
      <c r="CMJ22" s="156"/>
      <c r="CMK22" s="156"/>
      <c r="CML22" s="156"/>
      <c r="CMM22" s="156"/>
      <c r="CMN22" s="156"/>
      <c r="CMO22" s="156"/>
      <c r="CMP22" s="156"/>
      <c r="CMQ22" s="156"/>
      <c r="CMR22" s="156"/>
      <c r="CMS22" s="156"/>
      <c r="CMT22" s="156"/>
      <c r="CMU22" s="156"/>
      <c r="CMV22" s="156"/>
      <c r="CMW22" s="156"/>
      <c r="CMX22" s="156"/>
      <c r="CMY22" s="156"/>
      <c r="CMZ22" s="156"/>
      <c r="CNA22" s="156"/>
      <c r="CNB22" s="156"/>
      <c r="CNC22" s="156"/>
      <c r="CND22" s="156"/>
      <c r="CNE22" s="156"/>
      <c r="CNF22" s="156"/>
      <c r="CNG22" s="156"/>
      <c r="CNH22" s="156"/>
      <c r="CNI22" s="156"/>
      <c r="CNJ22" s="156"/>
      <c r="CNK22" s="156"/>
      <c r="CNL22" s="156"/>
      <c r="CNM22" s="156"/>
      <c r="CNN22" s="156"/>
      <c r="CNO22" s="156"/>
      <c r="CNP22" s="156"/>
      <c r="CNQ22" s="156"/>
      <c r="CNR22" s="156"/>
      <c r="CNS22" s="156"/>
      <c r="CNT22" s="156"/>
      <c r="CNU22" s="156"/>
      <c r="CNV22" s="156"/>
      <c r="CNW22" s="156"/>
      <c r="CNX22" s="156"/>
      <c r="CNY22" s="156"/>
      <c r="CNZ22" s="156"/>
      <c r="COA22" s="156"/>
      <c r="COB22" s="156"/>
      <c r="COC22" s="156"/>
      <c r="COD22" s="156"/>
      <c r="COE22" s="156"/>
      <c r="COF22" s="156"/>
      <c r="COG22" s="156"/>
      <c r="COH22" s="156"/>
      <c r="COI22" s="156"/>
      <c r="COJ22" s="156"/>
      <c r="COK22" s="156"/>
      <c r="COL22" s="156"/>
      <c r="COM22" s="156"/>
      <c r="CON22" s="156"/>
      <c r="COO22" s="156"/>
      <c r="COP22" s="156"/>
      <c r="COQ22" s="156"/>
      <c r="COR22" s="156"/>
      <c r="COS22" s="156"/>
      <c r="COT22" s="156"/>
      <c r="COU22" s="156"/>
      <c r="COV22" s="156"/>
      <c r="COW22" s="156"/>
      <c r="COX22" s="156"/>
      <c r="COY22" s="156"/>
      <c r="COZ22" s="156"/>
      <c r="CPA22" s="156"/>
      <c r="CPB22" s="156"/>
      <c r="CPC22" s="156"/>
      <c r="CPD22" s="156"/>
      <c r="CPE22" s="156"/>
      <c r="CPF22" s="156"/>
      <c r="CPG22" s="156"/>
      <c r="CPH22" s="156"/>
      <c r="CPI22" s="156"/>
      <c r="CPJ22" s="156"/>
      <c r="CPK22" s="156"/>
      <c r="CPL22" s="156"/>
      <c r="CPM22" s="156"/>
      <c r="CPN22" s="156"/>
      <c r="CPO22" s="156"/>
      <c r="CPP22" s="156"/>
      <c r="CPQ22" s="156"/>
      <c r="CPR22" s="156"/>
      <c r="CPS22" s="156"/>
      <c r="CPT22" s="156"/>
      <c r="CPU22" s="156"/>
      <c r="CPV22" s="156"/>
      <c r="CPW22" s="156"/>
      <c r="CPX22" s="156"/>
      <c r="CPY22" s="156"/>
      <c r="CPZ22" s="156"/>
      <c r="CQA22" s="156"/>
      <c r="CQB22" s="156"/>
      <c r="CQC22" s="156"/>
      <c r="CQD22" s="156"/>
      <c r="CQE22" s="156"/>
      <c r="CQF22" s="156"/>
      <c r="CQG22" s="156"/>
      <c r="CQH22" s="156"/>
      <c r="CQI22" s="156"/>
      <c r="CQJ22" s="156"/>
      <c r="CQK22" s="156"/>
      <c r="CQL22" s="156"/>
      <c r="CQM22" s="156"/>
      <c r="CQN22" s="156"/>
      <c r="CQO22" s="156"/>
      <c r="CQP22" s="156"/>
      <c r="CQQ22" s="156"/>
      <c r="CQR22" s="156"/>
      <c r="CQS22" s="156"/>
      <c r="CQT22" s="156"/>
      <c r="CQU22" s="156"/>
      <c r="CQV22" s="156"/>
      <c r="CQW22" s="156"/>
      <c r="CQX22" s="156"/>
      <c r="CQY22" s="156"/>
      <c r="CQZ22" s="156"/>
      <c r="CRA22" s="156"/>
      <c r="CRB22" s="156"/>
      <c r="CRC22" s="156"/>
      <c r="CRD22" s="156"/>
      <c r="CRE22" s="156"/>
      <c r="CRF22" s="156"/>
      <c r="CRG22" s="156"/>
      <c r="CRH22" s="156"/>
      <c r="CRI22" s="156"/>
      <c r="CRJ22" s="156"/>
      <c r="CRK22" s="156"/>
      <c r="CRL22" s="156"/>
      <c r="CRM22" s="156"/>
      <c r="CRN22" s="156"/>
      <c r="CRO22" s="156"/>
      <c r="CRP22" s="156"/>
      <c r="CRQ22" s="156"/>
      <c r="CRR22" s="156"/>
      <c r="CRS22" s="156"/>
      <c r="CRT22" s="156"/>
      <c r="CRU22" s="156"/>
      <c r="CRV22" s="156"/>
      <c r="CRW22" s="156"/>
      <c r="CRX22" s="156"/>
      <c r="CRY22" s="156"/>
      <c r="CRZ22" s="156"/>
      <c r="CSA22" s="156"/>
      <c r="CSB22" s="156"/>
      <c r="CSC22" s="156"/>
      <c r="CSD22" s="156"/>
      <c r="CSE22" s="156"/>
      <c r="CSF22" s="156"/>
      <c r="CSG22" s="156"/>
      <c r="CSH22" s="156"/>
      <c r="CSI22" s="156"/>
      <c r="CSJ22" s="156"/>
      <c r="CSK22" s="156"/>
      <c r="CSL22" s="156"/>
      <c r="CSM22" s="156"/>
      <c r="CSN22" s="156"/>
      <c r="CSO22" s="156"/>
      <c r="CSP22" s="156"/>
      <c r="CSQ22" s="156"/>
      <c r="CSR22" s="156"/>
      <c r="CSS22" s="156"/>
      <c r="CST22" s="156"/>
      <c r="CSU22" s="156"/>
      <c r="CSV22" s="156"/>
      <c r="CSW22" s="156"/>
      <c r="CSX22" s="156"/>
      <c r="CSY22" s="156"/>
      <c r="CSZ22" s="156"/>
      <c r="CTA22" s="156"/>
      <c r="CTB22" s="156"/>
      <c r="CTC22" s="156"/>
      <c r="CTD22" s="156"/>
      <c r="CTE22" s="156"/>
      <c r="CTF22" s="156"/>
      <c r="CTG22" s="156"/>
      <c r="CTH22" s="156"/>
      <c r="CTI22" s="156"/>
      <c r="CTJ22" s="156"/>
      <c r="CTK22" s="156"/>
      <c r="CTL22" s="156"/>
      <c r="CTM22" s="156"/>
      <c r="CTN22" s="156"/>
      <c r="CTO22" s="156"/>
      <c r="CTP22" s="156"/>
      <c r="CTQ22" s="156"/>
      <c r="CTR22" s="156"/>
      <c r="CTS22" s="156"/>
      <c r="CTT22" s="156"/>
      <c r="CTU22" s="156"/>
      <c r="CTV22" s="156"/>
      <c r="CTW22" s="156"/>
      <c r="CTX22" s="156"/>
      <c r="CTY22" s="156"/>
      <c r="CTZ22" s="156"/>
      <c r="CUA22" s="156"/>
      <c r="CUB22" s="156"/>
      <c r="CUC22" s="156"/>
      <c r="CUD22" s="156"/>
      <c r="CUE22" s="156"/>
      <c r="CUF22" s="156"/>
      <c r="CUG22" s="156"/>
      <c r="CUH22" s="156"/>
      <c r="CUI22" s="156"/>
      <c r="CUJ22" s="156"/>
      <c r="CUK22" s="156"/>
      <c r="CUL22" s="156"/>
      <c r="CUM22" s="156"/>
      <c r="CUN22" s="156"/>
      <c r="CUO22" s="156"/>
      <c r="CUP22" s="156"/>
      <c r="CUQ22" s="156"/>
      <c r="CUR22" s="156"/>
      <c r="CUS22" s="156"/>
      <c r="CUT22" s="156"/>
      <c r="CUU22" s="156"/>
      <c r="CUV22" s="156"/>
      <c r="CUW22" s="156"/>
      <c r="CUX22" s="156"/>
      <c r="CUY22" s="156"/>
      <c r="CUZ22" s="156"/>
      <c r="CVA22" s="156"/>
      <c r="CVB22" s="156"/>
      <c r="CVC22" s="156"/>
      <c r="CVD22" s="156"/>
      <c r="CVE22" s="156"/>
      <c r="CVF22" s="156"/>
      <c r="CVG22" s="156"/>
      <c r="CVH22" s="156"/>
      <c r="CVI22" s="156"/>
      <c r="CVJ22" s="156"/>
      <c r="CVK22" s="156"/>
      <c r="CVL22" s="156"/>
      <c r="CVM22" s="156"/>
      <c r="CVN22" s="156"/>
      <c r="CVO22" s="156"/>
      <c r="CVP22" s="156"/>
      <c r="CVQ22" s="156"/>
      <c r="CVR22" s="156"/>
      <c r="CVS22" s="156"/>
      <c r="CVT22" s="156"/>
      <c r="CVU22" s="156"/>
      <c r="CVV22" s="156"/>
      <c r="CVW22" s="156"/>
      <c r="CVX22" s="156"/>
      <c r="CVY22" s="156"/>
      <c r="CVZ22" s="156"/>
      <c r="CWA22" s="156"/>
      <c r="CWB22" s="156"/>
      <c r="CWC22" s="156"/>
      <c r="CWD22" s="156"/>
      <c r="CWE22" s="156"/>
      <c r="CWF22" s="156"/>
      <c r="CWG22" s="156"/>
      <c r="CWH22" s="156"/>
      <c r="CWI22" s="156"/>
      <c r="CWJ22" s="156"/>
      <c r="CWK22" s="156"/>
      <c r="CWL22" s="156"/>
      <c r="CWM22" s="156"/>
      <c r="CWN22" s="156"/>
      <c r="CWO22" s="156"/>
      <c r="CWP22" s="156"/>
      <c r="CWQ22" s="156"/>
      <c r="CWR22" s="156"/>
      <c r="CWS22" s="156"/>
      <c r="CWT22" s="156"/>
      <c r="CWU22" s="156"/>
      <c r="CWV22" s="156"/>
      <c r="CWW22" s="156"/>
      <c r="CWX22" s="156"/>
      <c r="CWY22" s="156"/>
      <c r="CWZ22" s="156"/>
      <c r="CXA22" s="156"/>
      <c r="CXB22" s="156"/>
      <c r="CXC22" s="156"/>
      <c r="CXD22" s="156"/>
      <c r="CXE22" s="156"/>
      <c r="CXF22" s="156"/>
      <c r="CXG22" s="156"/>
      <c r="CXH22" s="156"/>
      <c r="CXI22" s="156"/>
      <c r="CXJ22" s="156"/>
      <c r="CXK22" s="156"/>
      <c r="CXL22" s="156"/>
      <c r="CXM22" s="156"/>
      <c r="CXN22" s="156"/>
      <c r="CXO22" s="156"/>
      <c r="CXP22" s="156"/>
      <c r="CXQ22" s="156"/>
      <c r="CXR22" s="156"/>
      <c r="CXS22" s="156"/>
      <c r="CXT22" s="156"/>
      <c r="CXU22" s="156"/>
      <c r="CXV22" s="156"/>
      <c r="CXW22" s="156"/>
      <c r="CXX22" s="156"/>
      <c r="CXY22" s="156"/>
      <c r="CXZ22" s="156"/>
      <c r="CYA22" s="156"/>
      <c r="CYB22" s="156"/>
      <c r="CYC22" s="156"/>
      <c r="CYD22" s="156"/>
      <c r="CYE22" s="156"/>
      <c r="CYF22" s="156"/>
      <c r="CYG22" s="156"/>
      <c r="CYH22" s="156"/>
      <c r="CYI22" s="156"/>
      <c r="CYJ22" s="156"/>
      <c r="CYK22" s="156"/>
      <c r="CYL22" s="156"/>
      <c r="CYM22" s="156"/>
      <c r="CYN22" s="156"/>
      <c r="CYO22" s="156"/>
      <c r="CYP22" s="156"/>
      <c r="CYQ22" s="156"/>
      <c r="CYR22" s="156"/>
      <c r="CYS22" s="156"/>
      <c r="CYT22" s="156"/>
      <c r="CYU22" s="156"/>
      <c r="CYV22" s="156"/>
      <c r="CYW22" s="156"/>
      <c r="CYX22" s="156"/>
      <c r="CYY22" s="156"/>
      <c r="CYZ22" s="156"/>
      <c r="CZA22" s="156"/>
      <c r="CZB22" s="156"/>
      <c r="CZC22" s="156"/>
      <c r="CZD22" s="156"/>
      <c r="CZE22" s="156"/>
      <c r="CZF22" s="156"/>
      <c r="CZG22" s="156"/>
      <c r="CZH22" s="156"/>
      <c r="CZI22" s="156"/>
      <c r="CZJ22" s="156"/>
      <c r="CZK22" s="156"/>
      <c r="CZL22" s="156"/>
      <c r="CZM22" s="156"/>
      <c r="CZN22" s="156"/>
      <c r="CZO22" s="156"/>
      <c r="CZP22" s="156"/>
      <c r="CZQ22" s="156"/>
      <c r="CZR22" s="156"/>
      <c r="CZS22" s="156"/>
      <c r="CZT22" s="156"/>
      <c r="CZU22" s="156"/>
      <c r="CZV22" s="156"/>
      <c r="CZW22" s="156"/>
      <c r="CZX22" s="156"/>
      <c r="CZY22" s="156"/>
      <c r="CZZ22" s="156"/>
      <c r="DAA22" s="156"/>
      <c r="DAB22" s="156"/>
      <c r="DAC22" s="156"/>
      <c r="DAD22" s="156"/>
      <c r="DAE22" s="156"/>
      <c r="DAF22" s="156"/>
      <c r="DAG22" s="156"/>
      <c r="DAH22" s="156"/>
      <c r="DAI22" s="156"/>
      <c r="DAJ22" s="156"/>
      <c r="DAK22" s="156"/>
      <c r="DAL22" s="156"/>
      <c r="DAM22" s="156"/>
      <c r="DAN22" s="156"/>
      <c r="DAO22" s="156"/>
      <c r="DAP22" s="156"/>
      <c r="DAQ22" s="156"/>
      <c r="DAR22" s="156"/>
      <c r="DAS22" s="156"/>
      <c r="DAT22" s="156"/>
      <c r="DAU22" s="156"/>
      <c r="DAV22" s="156"/>
      <c r="DAW22" s="156"/>
      <c r="DAX22" s="156"/>
      <c r="DAY22" s="156"/>
      <c r="DAZ22" s="156"/>
      <c r="DBA22" s="156"/>
      <c r="DBB22" s="156"/>
      <c r="DBC22" s="156"/>
      <c r="DBD22" s="156"/>
      <c r="DBE22" s="156"/>
      <c r="DBF22" s="156"/>
      <c r="DBG22" s="156"/>
      <c r="DBH22" s="156"/>
      <c r="DBI22" s="156"/>
      <c r="DBJ22" s="156"/>
      <c r="DBK22" s="156"/>
      <c r="DBL22" s="156"/>
      <c r="DBM22" s="156"/>
      <c r="DBN22" s="156"/>
      <c r="DBO22" s="156"/>
      <c r="DBP22" s="156"/>
      <c r="DBQ22" s="156"/>
      <c r="DBR22" s="156"/>
      <c r="DBS22" s="156"/>
      <c r="DBT22" s="156"/>
      <c r="DBU22" s="156"/>
      <c r="DBV22" s="156"/>
      <c r="DBW22" s="156"/>
      <c r="DBX22" s="156"/>
      <c r="DBY22" s="156"/>
      <c r="DBZ22" s="156"/>
      <c r="DCA22" s="156"/>
      <c r="DCB22" s="156"/>
      <c r="DCC22" s="156"/>
      <c r="DCD22" s="156"/>
      <c r="DCE22" s="156"/>
      <c r="DCF22" s="156"/>
      <c r="DCG22" s="156"/>
      <c r="DCH22" s="156"/>
      <c r="DCI22" s="156"/>
      <c r="DCJ22" s="156"/>
      <c r="DCK22" s="156"/>
      <c r="DCL22" s="156"/>
      <c r="DCM22" s="156"/>
      <c r="DCN22" s="156"/>
      <c r="DCO22" s="156"/>
      <c r="DCP22" s="156"/>
      <c r="DCQ22" s="156"/>
      <c r="DCR22" s="156"/>
      <c r="DCS22" s="156"/>
      <c r="DCT22" s="156"/>
      <c r="DCU22" s="156"/>
      <c r="DCV22" s="156"/>
      <c r="DCW22" s="156"/>
      <c r="DCX22" s="156"/>
      <c r="DCY22" s="156"/>
      <c r="DCZ22" s="156"/>
      <c r="DDA22" s="156"/>
      <c r="DDB22" s="156"/>
      <c r="DDC22" s="156"/>
      <c r="DDD22" s="156"/>
      <c r="DDE22" s="156"/>
      <c r="DDF22" s="156"/>
      <c r="DDG22" s="156"/>
      <c r="DDH22" s="156"/>
      <c r="DDI22" s="156"/>
      <c r="DDJ22" s="156"/>
      <c r="DDK22" s="156"/>
      <c r="DDL22" s="156"/>
      <c r="DDM22" s="156"/>
      <c r="DDN22" s="156"/>
      <c r="DDO22" s="156"/>
      <c r="DDP22" s="156"/>
      <c r="DDQ22" s="156"/>
      <c r="DDR22" s="156"/>
      <c r="DDS22" s="156"/>
      <c r="DDT22" s="156"/>
      <c r="DDU22" s="156"/>
      <c r="DDV22" s="156"/>
      <c r="DDW22" s="156"/>
      <c r="DDX22" s="156"/>
      <c r="DDY22" s="156"/>
      <c r="DDZ22" s="156"/>
      <c r="DEA22" s="156"/>
      <c r="DEB22" s="156"/>
      <c r="DEC22" s="156"/>
      <c r="DED22" s="156"/>
      <c r="DEE22" s="156"/>
      <c r="DEF22" s="156"/>
      <c r="DEG22" s="156"/>
      <c r="DEH22" s="156"/>
      <c r="DEI22" s="156"/>
      <c r="DEJ22" s="156"/>
      <c r="DEK22" s="156"/>
      <c r="DEL22" s="156"/>
      <c r="DEM22" s="156"/>
      <c r="DEN22" s="156"/>
      <c r="DEO22" s="156"/>
      <c r="DEP22" s="156"/>
      <c r="DEQ22" s="156"/>
      <c r="DER22" s="156"/>
      <c r="DES22" s="156"/>
      <c r="DET22" s="156"/>
      <c r="DEU22" s="156"/>
      <c r="DEV22" s="156"/>
      <c r="DEW22" s="156"/>
      <c r="DEX22" s="156"/>
      <c r="DEY22" s="156"/>
      <c r="DEZ22" s="156"/>
      <c r="DFA22" s="156"/>
      <c r="DFB22" s="156"/>
      <c r="DFC22" s="156"/>
      <c r="DFD22" s="156"/>
      <c r="DFE22" s="156"/>
      <c r="DFF22" s="156"/>
      <c r="DFG22" s="156"/>
      <c r="DFH22" s="156"/>
      <c r="DFI22" s="156"/>
      <c r="DFJ22" s="156"/>
      <c r="DFK22" s="156"/>
      <c r="DFL22" s="156"/>
      <c r="DFM22" s="156"/>
      <c r="DFN22" s="156"/>
      <c r="DFO22" s="156"/>
      <c r="DFP22" s="156"/>
      <c r="DFQ22" s="156"/>
      <c r="DFR22" s="156"/>
      <c r="DFS22" s="156"/>
      <c r="DFT22" s="156"/>
      <c r="DFU22" s="156"/>
      <c r="DFV22" s="156"/>
      <c r="DFW22" s="156"/>
      <c r="DFX22" s="156"/>
      <c r="DFY22" s="156"/>
      <c r="DFZ22" s="156"/>
      <c r="DGA22" s="156"/>
      <c r="DGB22" s="156"/>
      <c r="DGC22" s="156"/>
      <c r="DGD22" s="156"/>
      <c r="DGE22" s="156"/>
      <c r="DGF22" s="156"/>
      <c r="DGG22" s="156"/>
      <c r="DGH22" s="156"/>
      <c r="DGI22" s="156"/>
      <c r="DGJ22" s="156"/>
      <c r="DGK22" s="156"/>
      <c r="DGL22" s="156"/>
      <c r="DGM22" s="156"/>
      <c r="DGN22" s="156"/>
      <c r="DGO22" s="156"/>
      <c r="DGP22" s="156"/>
      <c r="DGQ22" s="156"/>
      <c r="DGR22" s="156"/>
      <c r="DGS22" s="156"/>
      <c r="DGT22" s="156"/>
      <c r="DGU22" s="156"/>
      <c r="DGV22" s="156"/>
      <c r="DGW22" s="156"/>
      <c r="DGX22" s="156"/>
      <c r="DGY22" s="156"/>
      <c r="DGZ22" s="156"/>
      <c r="DHA22" s="156"/>
      <c r="DHB22" s="156"/>
      <c r="DHC22" s="156"/>
      <c r="DHD22" s="156"/>
      <c r="DHE22" s="156"/>
      <c r="DHF22" s="156"/>
      <c r="DHG22" s="156"/>
      <c r="DHH22" s="156"/>
      <c r="DHI22" s="156"/>
      <c r="DHJ22" s="156"/>
      <c r="DHK22" s="156"/>
      <c r="DHL22" s="156"/>
      <c r="DHM22" s="156"/>
      <c r="DHN22" s="156"/>
      <c r="DHO22" s="156"/>
      <c r="DHP22" s="156"/>
      <c r="DHQ22" s="156"/>
      <c r="DHR22" s="156"/>
      <c r="DHS22" s="156"/>
      <c r="DHT22" s="156"/>
      <c r="DHU22" s="156"/>
      <c r="DHV22" s="156"/>
      <c r="DHW22" s="156"/>
      <c r="DHX22" s="156"/>
      <c r="DHY22" s="156"/>
      <c r="DHZ22" s="156"/>
      <c r="DIA22" s="156"/>
      <c r="DIB22" s="156"/>
      <c r="DIC22" s="156"/>
      <c r="DID22" s="156"/>
      <c r="DIE22" s="156"/>
      <c r="DIF22" s="156"/>
      <c r="DIG22" s="156"/>
      <c r="DIH22" s="156"/>
      <c r="DII22" s="156"/>
      <c r="DIJ22" s="156"/>
      <c r="DIK22" s="156"/>
      <c r="DIL22" s="156"/>
      <c r="DIM22" s="156"/>
      <c r="DIN22" s="156"/>
      <c r="DIO22" s="156"/>
      <c r="DIP22" s="156"/>
      <c r="DIQ22" s="156"/>
      <c r="DIR22" s="156"/>
      <c r="DIS22" s="156"/>
      <c r="DIT22" s="156"/>
      <c r="DIU22" s="156"/>
      <c r="DIV22" s="156"/>
      <c r="DIW22" s="156"/>
      <c r="DIX22" s="156"/>
      <c r="DIY22" s="156"/>
      <c r="DIZ22" s="156"/>
      <c r="DJA22" s="156"/>
      <c r="DJB22" s="156"/>
      <c r="DJC22" s="156"/>
      <c r="DJD22" s="156"/>
      <c r="DJE22" s="156"/>
      <c r="DJF22" s="156"/>
      <c r="DJG22" s="156"/>
      <c r="DJH22" s="156"/>
      <c r="DJI22" s="156"/>
      <c r="DJJ22" s="156"/>
      <c r="DJK22" s="156"/>
      <c r="DJL22" s="156"/>
      <c r="DJM22" s="156"/>
      <c r="DJN22" s="156"/>
      <c r="DJO22" s="156"/>
      <c r="DJP22" s="156"/>
      <c r="DJQ22" s="156"/>
      <c r="DJR22" s="156"/>
      <c r="DJS22" s="156"/>
      <c r="DJT22" s="156"/>
      <c r="DJU22" s="156"/>
      <c r="DJV22" s="156"/>
      <c r="DJW22" s="156"/>
      <c r="DJX22" s="156"/>
      <c r="DJY22" s="156"/>
      <c r="DJZ22" s="156"/>
      <c r="DKA22" s="156"/>
      <c r="DKB22" s="156"/>
      <c r="DKC22" s="156"/>
      <c r="DKD22" s="156"/>
      <c r="DKE22" s="156"/>
      <c r="DKF22" s="156"/>
      <c r="DKG22" s="156"/>
      <c r="DKH22" s="156"/>
      <c r="DKI22" s="156"/>
      <c r="DKJ22" s="156"/>
      <c r="DKK22" s="156"/>
      <c r="DKL22" s="156"/>
      <c r="DKM22" s="156"/>
      <c r="DKN22" s="156"/>
      <c r="DKO22" s="156"/>
      <c r="DKP22" s="156"/>
      <c r="DKQ22" s="156"/>
      <c r="DKR22" s="156"/>
      <c r="DKS22" s="156"/>
      <c r="DKT22" s="156"/>
      <c r="DKU22" s="156"/>
      <c r="DKV22" s="156"/>
      <c r="DKW22" s="156"/>
      <c r="DKX22" s="156"/>
      <c r="DKY22" s="156"/>
      <c r="DKZ22" s="156"/>
      <c r="DLA22" s="156"/>
      <c r="DLB22" s="156"/>
      <c r="DLC22" s="156"/>
      <c r="DLD22" s="156"/>
      <c r="DLE22" s="156"/>
      <c r="DLF22" s="156"/>
      <c r="DLG22" s="156"/>
      <c r="DLH22" s="156"/>
      <c r="DLI22" s="156"/>
      <c r="DLJ22" s="156"/>
      <c r="DLK22" s="156"/>
      <c r="DLL22" s="156"/>
      <c r="DLM22" s="156"/>
      <c r="DLN22" s="156"/>
      <c r="DLO22" s="156"/>
      <c r="DLP22" s="156"/>
      <c r="DLQ22" s="156"/>
      <c r="DLR22" s="156"/>
      <c r="DLS22" s="156"/>
      <c r="DLT22" s="156"/>
      <c r="DLU22" s="156"/>
      <c r="DLV22" s="156"/>
      <c r="DLW22" s="156"/>
      <c r="DLX22" s="156"/>
      <c r="DLY22" s="156"/>
      <c r="DLZ22" s="156"/>
      <c r="DMA22" s="156"/>
      <c r="DMB22" s="156"/>
      <c r="DMC22" s="156"/>
      <c r="DMD22" s="156"/>
      <c r="DME22" s="156"/>
      <c r="DMF22" s="156"/>
      <c r="DMG22" s="156"/>
      <c r="DMH22" s="156"/>
      <c r="DMI22" s="156"/>
      <c r="DMJ22" s="156"/>
      <c r="DMK22" s="156"/>
      <c r="DML22" s="156"/>
      <c r="DMM22" s="156"/>
      <c r="DMN22" s="156"/>
      <c r="DMO22" s="156"/>
      <c r="DMP22" s="156"/>
      <c r="DMQ22" s="156"/>
      <c r="DMR22" s="156"/>
      <c r="DMS22" s="156"/>
      <c r="DMT22" s="156"/>
      <c r="DMU22" s="156"/>
      <c r="DMV22" s="156"/>
      <c r="DMW22" s="156"/>
      <c r="DMX22" s="156"/>
      <c r="DMY22" s="156"/>
      <c r="DMZ22" s="156"/>
      <c r="DNA22" s="156"/>
      <c r="DNB22" s="156"/>
      <c r="DNC22" s="156"/>
      <c r="DND22" s="156"/>
      <c r="DNE22" s="156"/>
      <c r="DNF22" s="156"/>
      <c r="DNG22" s="156"/>
      <c r="DNH22" s="156"/>
      <c r="DNI22" s="156"/>
      <c r="DNJ22" s="156"/>
      <c r="DNK22" s="156"/>
      <c r="DNL22" s="156"/>
      <c r="DNM22" s="156"/>
      <c r="DNN22" s="156"/>
      <c r="DNO22" s="156"/>
      <c r="DNP22" s="156"/>
      <c r="DNQ22" s="156"/>
      <c r="DNR22" s="156"/>
      <c r="DNS22" s="156"/>
      <c r="DNT22" s="156"/>
      <c r="DNU22" s="156"/>
      <c r="DNV22" s="156"/>
      <c r="DNW22" s="156"/>
      <c r="DNX22" s="156"/>
      <c r="DNY22" s="156"/>
      <c r="DNZ22" s="156"/>
      <c r="DOA22" s="156"/>
      <c r="DOB22" s="156"/>
      <c r="DOC22" s="156"/>
      <c r="DOD22" s="156"/>
      <c r="DOE22" s="156"/>
      <c r="DOF22" s="156"/>
      <c r="DOG22" s="156"/>
      <c r="DOH22" s="156"/>
      <c r="DOI22" s="156"/>
      <c r="DOJ22" s="156"/>
      <c r="DOK22" s="156"/>
      <c r="DOL22" s="156"/>
      <c r="DOM22" s="156"/>
      <c r="DON22" s="156"/>
      <c r="DOO22" s="156"/>
      <c r="DOP22" s="156"/>
      <c r="DOQ22" s="156"/>
      <c r="DOR22" s="156"/>
      <c r="DOS22" s="156"/>
      <c r="DOT22" s="156"/>
      <c r="DOU22" s="156"/>
      <c r="DOV22" s="156"/>
      <c r="DOW22" s="156"/>
      <c r="DOX22" s="156"/>
      <c r="DOY22" s="156"/>
      <c r="DOZ22" s="156"/>
      <c r="DPA22" s="156"/>
      <c r="DPB22" s="156"/>
      <c r="DPC22" s="156"/>
      <c r="DPD22" s="156"/>
      <c r="DPE22" s="156"/>
      <c r="DPF22" s="156"/>
      <c r="DPG22" s="156"/>
      <c r="DPH22" s="156"/>
      <c r="DPI22" s="156"/>
      <c r="DPJ22" s="156"/>
      <c r="DPK22" s="156"/>
      <c r="DPL22" s="156"/>
      <c r="DPM22" s="156"/>
      <c r="DPN22" s="156"/>
      <c r="DPO22" s="156"/>
      <c r="DPP22" s="156"/>
      <c r="DPQ22" s="156"/>
      <c r="DPR22" s="156"/>
      <c r="DPS22" s="156"/>
      <c r="DPT22" s="156"/>
      <c r="DPU22" s="156"/>
      <c r="DPV22" s="156"/>
      <c r="DPW22" s="156"/>
      <c r="DPX22" s="156"/>
      <c r="DPY22" s="156"/>
      <c r="DPZ22" s="156"/>
      <c r="DQA22" s="156"/>
      <c r="DQB22" s="156"/>
      <c r="DQC22" s="156"/>
      <c r="DQD22" s="156"/>
      <c r="DQE22" s="156"/>
      <c r="DQF22" s="156"/>
      <c r="DQG22" s="156"/>
      <c r="DQH22" s="156"/>
      <c r="DQI22" s="156"/>
      <c r="DQJ22" s="156"/>
      <c r="DQK22" s="156"/>
      <c r="DQL22" s="156"/>
      <c r="DQM22" s="156"/>
      <c r="DQN22" s="156"/>
      <c r="DQO22" s="156"/>
      <c r="DQP22" s="156"/>
      <c r="DQQ22" s="156"/>
      <c r="DQR22" s="156"/>
      <c r="DQS22" s="156"/>
      <c r="DQT22" s="156"/>
      <c r="DQU22" s="156"/>
      <c r="DQV22" s="156"/>
      <c r="DQW22" s="156"/>
      <c r="DQX22" s="156"/>
      <c r="DQY22" s="156"/>
      <c r="DQZ22" s="156"/>
      <c r="DRA22" s="156"/>
      <c r="DRB22" s="156"/>
      <c r="DRC22" s="156"/>
      <c r="DRD22" s="156"/>
      <c r="DRE22" s="156"/>
      <c r="DRF22" s="156"/>
      <c r="DRG22" s="156"/>
      <c r="DRH22" s="156"/>
      <c r="DRI22" s="156"/>
      <c r="DRJ22" s="156"/>
      <c r="DRK22" s="156"/>
      <c r="DRL22" s="156"/>
      <c r="DRM22" s="156"/>
      <c r="DRN22" s="156"/>
      <c r="DRO22" s="156"/>
      <c r="DRP22" s="156"/>
      <c r="DRQ22" s="156"/>
      <c r="DRR22" s="156"/>
      <c r="DRS22" s="156"/>
      <c r="DRT22" s="156"/>
      <c r="DRU22" s="156"/>
      <c r="DRV22" s="156"/>
      <c r="DRW22" s="156"/>
      <c r="DRX22" s="156"/>
      <c r="DRY22" s="156"/>
      <c r="DRZ22" s="156"/>
      <c r="DSA22" s="156"/>
      <c r="DSB22" s="156"/>
      <c r="DSC22" s="156"/>
      <c r="DSD22" s="156"/>
      <c r="DSE22" s="156"/>
      <c r="DSF22" s="156"/>
      <c r="DSG22" s="156"/>
      <c r="DSH22" s="156"/>
      <c r="DSI22" s="156"/>
      <c r="DSJ22" s="156"/>
      <c r="DSK22" s="156"/>
      <c r="DSL22" s="156"/>
      <c r="DSM22" s="156"/>
      <c r="DSN22" s="156"/>
      <c r="DSO22" s="156"/>
      <c r="DSP22" s="156"/>
      <c r="DSQ22" s="156"/>
      <c r="DSR22" s="156"/>
      <c r="DSS22" s="156"/>
      <c r="DST22" s="156"/>
      <c r="DSU22" s="156"/>
      <c r="DSV22" s="156"/>
      <c r="DSW22" s="156"/>
      <c r="DSX22" s="156"/>
      <c r="DSY22" s="156"/>
      <c r="DSZ22" s="156"/>
      <c r="DTA22" s="156"/>
      <c r="DTB22" s="156"/>
      <c r="DTC22" s="156"/>
      <c r="DTD22" s="156"/>
      <c r="DTE22" s="156"/>
      <c r="DTF22" s="156"/>
      <c r="DTG22" s="156"/>
      <c r="DTH22" s="156"/>
      <c r="DTI22" s="156"/>
      <c r="DTJ22" s="156"/>
      <c r="DTK22" s="156"/>
      <c r="DTL22" s="156"/>
      <c r="DTM22" s="156"/>
      <c r="DTN22" s="156"/>
      <c r="DTO22" s="156"/>
      <c r="DTP22" s="156"/>
      <c r="DTQ22" s="156"/>
      <c r="DTR22" s="156"/>
      <c r="DTS22" s="156"/>
      <c r="DTT22" s="156"/>
      <c r="DTU22" s="156"/>
      <c r="DTV22" s="156"/>
      <c r="DTW22" s="156"/>
      <c r="DTX22" s="156"/>
      <c r="DTY22" s="156"/>
      <c r="DTZ22" s="156"/>
      <c r="DUA22" s="156"/>
      <c r="DUB22" s="156"/>
      <c r="DUC22" s="156"/>
      <c r="DUD22" s="156"/>
      <c r="DUE22" s="156"/>
      <c r="DUF22" s="156"/>
      <c r="DUG22" s="156"/>
      <c r="DUH22" s="156"/>
      <c r="DUI22" s="156"/>
      <c r="DUJ22" s="156"/>
      <c r="DUK22" s="156"/>
      <c r="DUL22" s="156"/>
      <c r="DUM22" s="156"/>
      <c r="DUN22" s="156"/>
      <c r="DUO22" s="156"/>
      <c r="DUP22" s="156"/>
      <c r="DUQ22" s="156"/>
      <c r="DUR22" s="156"/>
      <c r="DUS22" s="156"/>
      <c r="DUT22" s="156"/>
      <c r="DUU22" s="156"/>
      <c r="DUV22" s="156"/>
      <c r="DUW22" s="156"/>
      <c r="DUX22" s="156"/>
      <c r="DUY22" s="156"/>
      <c r="DUZ22" s="156"/>
      <c r="DVA22" s="156"/>
      <c r="DVB22" s="156"/>
      <c r="DVC22" s="156"/>
      <c r="DVD22" s="156"/>
      <c r="DVE22" s="156"/>
      <c r="DVF22" s="156"/>
      <c r="DVG22" s="156"/>
      <c r="DVH22" s="156"/>
      <c r="DVI22" s="156"/>
      <c r="DVJ22" s="156"/>
      <c r="DVK22" s="156"/>
      <c r="DVL22" s="156"/>
      <c r="DVM22" s="156"/>
      <c r="DVN22" s="156"/>
      <c r="DVO22" s="156"/>
      <c r="DVP22" s="156"/>
      <c r="DVQ22" s="156"/>
      <c r="DVR22" s="156"/>
      <c r="DVS22" s="156"/>
      <c r="DVT22" s="156"/>
      <c r="DVU22" s="156"/>
      <c r="DVV22" s="156"/>
      <c r="DVW22" s="156"/>
      <c r="DVX22" s="156"/>
      <c r="DVY22" s="156"/>
      <c r="DVZ22" s="156"/>
      <c r="DWA22" s="156"/>
      <c r="DWB22" s="156"/>
      <c r="DWC22" s="156"/>
      <c r="DWD22" s="156"/>
      <c r="DWE22" s="156"/>
      <c r="DWF22" s="156"/>
      <c r="DWG22" s="156"/>
      <c r="DWH22" s="156"/>
      <c r="DWI22" s="156"/>
      <c r="DWJ22" s="156"/>
      <c r="DWK22" s="156"/>
      <c r="DWL22" s="156"/>
      <c r="DWM22" s="156"/>
      <c r="DWN22" s="156"/>
      <c r="DWO22" s="156"/>
      <c r="DWP22" s="156"/>
      <c r="DWQ22" s="156"/>
      <c r="DWR22" s="156"/>
      <c r="DWS22" s="156"/>
      <c r="DWT22" s="156"/>
      <c r="DWU22" s="156"/>
      <c r="DWV22" s="156"/>
      <c r="DWW22" s="156"/>
      <c r="DWX22" s="156"/>
      <c r="DWY22" s="156"/>
      <c r="DWZ22" s="156"/>
      <c r="DXA22" s="156"/>
      <c r="DXB22" s="156"/>
      <c r="DXC22" s="156"/>
      <c r="DXD22" s="156"/>
      <c r="DXE22" s="156"/>
      <c r="DXF22" s="156"/>
      <c r="DXG22" s="156"/>
      <c r="DXH22" s="156"/>
      <c r="DXI22" s="156"/>
      <c r="DXJ22" s="156"/>
      <c r="DXK22" s="156"/>
      <c r="DXL22" s="156"/>
      <c r="DXM22" s="156"/>
      <c r="DXN22" s="156"/>
      <c r="DXO22" s="156"/>
      <c r="DXP22" s="156"/>
      <c r="DXQ22" s="156"/>
      <c r="DXR22" s="156"/>
      <c r="DXS22" s="156"/>
      <c r="DXT22" s="156"/>
      <c r="DXU22" s="156"/>
      <c r="DXV22" s="156"/>
      <c r="DXW22" s="156"/>
      <c r="DXX22" s="156"/>
      <c r="DXY22" s="156"/>
      <c r="DXZ22" s="156"/>
      <c r="DYA22" s="156"/>
      <c r="DYB22" s="156"/>
      <c r="DYC22" s="156"/>
      <c r="DYD22" s="156"/>
      <c r="DYE22" s="156"/>
      <c r="DYF22" s="156"/>
      <c r="DYG22" s="156"/>
      <c r="DYH22" s="156"/>
      <c r="DYI22" s="156"/>
      <c r="DYJ22" s="156"/>
      <c r="DYK22" s="156"/>
      <c r="DYL22" s="156"/>
      <c r="DYM22" s="156"/>
      <c r="DYN22" s="156"/>
      <c r="DYO22" s="156"/>
      <c r="DYP22" s="156"/>
      <c r="DYQ22" s="156"/>
      <c r="DYR22" s="156"/>
      <c r="DYS22" s="156"/>
      <c r="DYT22" s="156"/>
      <c r="DYU22" s="156"/>
      <c r="DYV22" s="156"/>
      <c r="DYW22" s="156"/>
      <c r="DYX22" s="156"/>
      <c r="DYY22" s="156"/>
      <c r="DYZ22" s="156"/>
      <c r="DZA22" s="156"/>
      <c r="DZB22" s="156"/>
      <c r="DZC22" s="156"/>
      <c r="DZD22" s="156"/>
      <c r="DZE22" s="156"/>
      <c r="DZF22" s="156"/>
      <c r="DZG22" s="156"/>
      <c r="DZH22" s="156"/>
      <c r="DZI22" s="156"/>
      <c r="DZJ22" s="156"/>
      <c r="DZK22" s="156"/>
      <c r="DZL22" s="156"/>
      <c r="DZM22" s="156"/>
      <c r="DZN22" s="156"/>
      <c r="DZO22" s="156"/>
      <c r="DZP22" s="156"/>
      <c r="DZQ22" s="156"/>
      <c r="DZR22" s="156"/>
      <c r="DZS22" s="156"/>
      <c r="DZT22" s="156"/>
      <c r="DZU22" s="156"/>
      <c r="DZV22" s="156"/>
      <c r="DZW22" s="156"/>
      <c r="DZX22" s="156"/>
      <c r="DZY22" s="156"/>
      <c r="DZZ22" s="156"/>
      <c r="EAA22" s="156"/>
      <c r="EAB22" s="156"/>
      <c r="EAC22" s="156"/>
      <c r="EAD22" s="156"/>
      <c r="EAE22" s="156"/>
      <c r="EAF22" s="156"/>
      <c r="EAG22" s="156"/>
      <c r="EAH22" s="156"/>
      <c r="EAI22" s="156"/>
      <c r="EAJ22" s="156"/>
      <c r="EAK22" s="156"/>
      <c r="EAL22" s="156"/>
      <c r="EAM22" s="156"/>
      <c r="EAN22" s="156"/>
      <c r="EAO22" s="156"/>
      <c r="EAP22" s="156"/>
      <c r="EAQ22" s="156"/>
      <c r="EAR22" s="156"/>
      <c r="EAS22" s="156"/>
      <c r="EAT22" s="156"/>
      <c r="EAU22" s="156"/>
      <c r="EAV22" s="156"/>
      <c r="EAW22" s="156"/>
      <c r="EAX22" s="156"/>
      <c r="EAY22" s="156"/>
      <c r="EAZ22" s="156"/>
      <c r="EBA22" s="156"/>
      <c r="EBB22" s="156"/>
      <c r="EBC22" s="156"/>
      <c r="EBD22" s="156"/>
      <c r="EBE22" s="156"/>
      <c r="EBF22" s="156"/>
      <c r="EBG22" s="156"/>
      <c r="EBH22" s="156"/>
      <c r="EBI22" s="156"/>
      <c r="EBJ22" s="156"/>
      <c r="EBK22" s="156"/>
      <c r="EBL22" s="156"/>
      <c r="EBM22" s="156"/>
      <c r="EBN22" s="156"/>
      <c r="EBO22" s="156"/>
      <c r="EBP22" s="156"/>
      <c r="EBQ22" s="156"/>
      <c r="EBR22" s="156"/>
      <c r="EBS22" s="156"/>
      <c r="EBT22" s="156"/>
      <c r="EBU22" s="156"/>
      <c r="EBV22" s="156"/>
      <c r="EBW22" s="156"/>
      <c r="EBX22" s="156"/>
      <c r="EBY22" s="156"/>
      <c r="EBZ22" s="156"/>
      <c r="ECA22" s="156"/>
      <c r="ECB22" s="156"/>
      <c r="ECC22" s="156"/>
      <c r="ECD22" s="156"/>
      <c r="ECE22" s="156"/>
      <c r="ECF22" s="156"/>
      <c r="ECG22" s="156"/>
      <c r="ECH22" s="156"/>
      <c r="ECI22" s="156"/>
      <c r="ECJ22" s="156"/>
      <c r="ECK22" s="156"/>
      <c r="ECL22" s="156"/>
      <c r="ECM22" s="156"/>
      <c r="ECN22" s="156"/>
      <c r="ECO22" s="156"/>
      <c r="ECP22" s="156"/>
      <c r="ECQ22" s="156"/>
      <c r="ECR22" s="156"/>
      <c r="ECS22" s="156"/>
      <c r="ECT22" s="156"/>
      <c r="ECU22" s="156"/>
      <c r="ECV22" s="156"/>
      <c r="ECW22" s="156"/>
      <c r="ECX22" s="156"/>
      <c r="ECY22" s="156"/>
      <c r="ECZ22" s="156"/>
      <c r="EDA22" s="156"/>
      <c r="EDB22" s="156"/>
      <c r="EDC22" s="156"/>
      <c r="EDD22" s="156"/>
      <c r="EDE22" s="156"/>
      <c r="EDF22" s="156"/>
      <c r="EDG22" s="156"/>
      <c r="EDH22" s="156"/>
      <c r="EDI22" s="156"/>
      <c r="EDJ22" s="156"/>
      <c r="EDK22" s="156"/>
      <c r="EDL22" s="156"/>
      <c r="EDM22" s="156"/>
      <c r="EDN22" s="156"/>
      <c r="EDO22" s="156"/>
      <c r="EDP22" s="156"/>
      <c r="EDQ22" s="156"/>
    </row>
    <row r="23" spans="1:3501" ht="20.100000000000001" customHeight="1" x14ac:dyDescent="0.25">
      <c r="B23" s="382" t="s">
        <v>725</v>
      </c>
      <c r="C23" s="382"/>
      <c r="E23" s="65" t="s">
        <v>724</v>
      </c>
      <c r="F23" s="65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  <c r="BS23" s="156"/>
      <c r="BT23" s="156"/>
      <c r="BU23" s="156"/>
      <c r="BV23" s="156"/>
      <c r="BW23" s="156"/>
      <c r="BX23" s="156"/>
      <c r="BY23" s="156"/>
      <c r="BZ23" s="156"/>
      <c r="CA23" s="156"/>
      <c r="CB23" s="156"/>
      <c r="CC23" s="156"/>
      <c r="CD23" s="156"/>
      <c r="CE23" s="156"/>
      <c r="CF23" s="156"/>
      <c r="CG23" s="156"/>
      <c r="CH23" s="156"/>
      <c r="CI23" s="156"/>
      <c r="CJ23" s="156"/>
      <c r="CK23" s="156"/>
      <c r="CL23" s="156"/>
      <c r="CM23" s="156"/>
      <c r="CN23" s="156"/>
      <c r="CO23" s="156"/>
      <c r="CP23" s="156"/>
      <c r="CQ23" s="156"/>
      <c r="CR23" s="156"/>
      <c r="CS23" s="156"/>
      <c r="CT23" s="156"/>
      <c r="CU23" s="156"/>
      <c r="CV23" s="156"/>
      <c r="CW23" s="156"/>
      <c r="CX23" s="156"/>
      <c r="CY23" s="156"/>
      <c r="CZ23" s="156"/>
      <c r="DA23" s="156"/>
      <c r="DB23" s="156"/>
      <c r="DC23" s="156"/>
      <c r="DD23" s="156"/>
      <c r="DE23" s="156"/>
      <c r="DF23" s="156"/>
      <c r="DG23" s="156"/>
      <c r="DH23" s="156"/>
      <c r="DI23" s="156"/>
      <c r="DJ23" s="156"/>
      <c r="DK23" s="156"/>
      <c r="DL23" s="156"/>
      <c r="DM23" s="156"/>
      <c r="DN23" s="156"/>
      <c r="DO23" s="156"/>
      <c r="DP23" s="156"/>
      <c r="DQ23" s="156"/>
      <c r="DR23" s="156"/>
      <c r="DS23" s="156"/>
      <c r="DT23" s="156"/>
      <c r="DU23" s="156"/>
      <c r="DV23" s="156"/>
      <c r="DW23" s="156"/>
      <c r="DX23" s="156"/>
      <c r="DY23" s="156"/>
      <c r="DZ23" s="156"/>
      <c r="EA23" s="156"/>
      <c r="EB23" s="156"/>
      <c r="EC23" s="156"/>
      <c r="ED23" s="156"/>
      <c r="EE23" s="156"/>
      <c r="EF23" s="156"/>
      <c r="EG23" s="156"/>
      <c r="EH23" s="156"/>
      <c r="EI23" s="156"/>
      <c r="EJ23" s="156"/>
      <c r="EK23" s="156"/>
      <c r="EL23" s="156"/>
      <c r="EM23" s="156"/>
      <c r="EN23" s="156"/>
      <c r="EO23" s="156"/>
      <c r="EP23" s="156"/>
      <c r="EQ23" s="156"/>
      <c r="ER23" s="156"/>
      <c r="ES23" s="156"/>
      <c r="ET23" s="156"/>
      <c r="EU23" s="156"/>
      <c r="EV23" s="156"/>
      <c r="EW23" s="156"/>
      <c r="EX23" s="156"/>
      <c r="EY23" s="156"/>
      <c r="EZ23" s="156"/>
      <c r="FA23" s="156"/>
      <c r="FB23" s="156"/>
      <c r="FC23" s="156"/>
      <c r="FD23" s="156"/>
      <c r="FE23" s="156"/>
      <c r="FF23" s="156"/>
      <c r="FG23" s="156"/>
      <c r="FH23" s="156"/>
      <c r="FI23" s="156"/>
      <c r="FJ23" s="156"/>
      <c r="FK23" s="156"/>
      <c r="FL23" s="156"/>
      <c r="FM23" s="156"/>
      <c r="FN23" s="156"/>
      <c r="FO23" s="156"/>
      <c r="FP23" s="156"/>
      <c r="FQ23" s="156"/>
      <c r="FR23" s="156"/>
      <c r="FS23" s="156"/>
      <c r="FT23" s="156"/>
      <c r="FU23" s="156"/>
      <c r="FV23" s="156"/>
      <c r="FW23" s="156"/>
      <c r="FX23" s="156"/>
      <c r="FY23" s="156"/>
      <c r="FZ23" s="156"/>
      <c r="GA23" s="156"/>
      <c r="GB23" s="156"/>
      <c r="GC23" s="156"/>
      <c r="GD23" s="156"/>
      <c r="GE23" s="156"/>
      <c r="GF23" s="156"/>
      <c r="GG23" s="156"/>
      <c r="GH23" s="156"/>
      <c r="GI23" s="156"/>
      <c r="GJ23" s="156"/>
      <c r="GK23" s="156"/>
      <c r="GL23" s="156"/>
      <c r="GM23" s="156"/>
      <c r="GN23" s="156"/>
      <c r="GO23" s="156"/>
      <c r="GP23" s="156"/>
      <c r="GQ23" s="156"/>
      <c r="GR23" s="156"/>
      <c r="GS23" s="156"/>
      <c r="GT23" s="156"/>
      <c r="GU23" s="156"/>
      <c r="GV23" s="156"/>
      <c r="GW23" s="156"/>
      <c r="GX23" s="156"/>
      <c r="GY23" s="156"/>
      <c r="GZ23" s="156"/>
      <c r="HA23" s="156"/>
      <c r="HB23" s="156"/>
      <c r="HC23" s="156"/>
      <c r="HD23" s="156"/>
      <c r="HE23" s="156"/>
      <c r="HF23" s="156"/>
      <c r="HG23" s="156"/>
      <c r="HH23" s="156"/>
      <c r="HI23" s="156"/>
      <c r="HJ23" s="156"/>
      <c r="HK23" s="156"/>
      <c r="HL23" s="156"/>
      <c r="HM23" s="156"/>
      <c r="HN23" s="156"/>
      <c r="HO23" s="156"/>
      <c r="HP23" s="156"/>
      <c r="HQ23" s="156"/>
      <c r="HR23" s="156"/>
      <c r="HS23" s="156"/>
      <c r="HT23" s="156"/>
      <c r="HU23" s="156"/>
      <c r="HV23" s="156"/>
      <c r="HW23" s="156"/>
      <c r="HX23" s="156"/>
      <c r="HY23" s="156"/>
      <c r="HZ23" s="156"/>
      <c r="IA23" s="156"/>
      <c r="IB23" s="156"/>
      <c r="IC23" s="156"/>
      <c r="ID23" s="156"/>
      <c r="IE23" s="156"/>
      <c r="IF23" s="156"/>
      <c r="IG23" s="156"/>
      <c r="IH23" s="156"/>
      <c r="II23" s="156"/>
      <c r="IJ23" s="156"/>
      <c r="IK23" s="156"/>
      <c r="IL23" s="156"/>
      <c r="IM23" s="156"/>
      <c r="IN23" s="156"/>
      <c r="IO23" s="156"/>
      <c r="IP23" s="156"/>
      <c r="IQ23" s="156"/>
      <c r="IR23" s="156"/>
      <c r="IS23" s="156"/>
      <c r="IT23" s="156"/>
      <c r="IU23" s="156"/>
      <c r="IV23" s="156"/>
      <c r="IW23" s="156"/>
      <c r="IX23" s="156"/>
      <c r="IY23" s="156"/>
      <c r="IZ23" s="156"/>
      <c r="JA23" s="156"/>
      <c r="JB23" s="156"/>
      <c r="JC23" s="156"/>
      <c r="JD23" s="156"/>
      <c r="JE23" s="156"/>
      <c r="JF23" s="156"/>
      <c r="JG23" s="156"/>
      <c r="JH23" s="156"/>
      <c r="JI23" s="156"/>
      <c r="JJ23" s="156"/>
      <c r="JK23" s="156"/>
      <c r="JL23" s="156"/>
      <c r="JM23" s="156"/>
      <c r="JN23" s="156"/>
      <c r="JO23" s="156"/>
      <c r="JP23" s="156"/>
      <c r="JQ23" s="156"/>
      <c r="JR23" s="156"/>
      <c r="JS23" s="156"/>
      <c r="JT23" s="156"/>
      <c r="JU23" s="156"/>
      <c r="JV23" s="156"/>
      <c r="JW23" s="156"/>
      <c r="JX23" s="156"/>
      <c r="JY23" s="156"/>
      <c r="JZ23" s="156"/>
      <c r="KA23" s="156"/>
      <c r="KB23" s="156"/>
      <c r="KC23" s="156"/>
      <c r="KD23" s="156"/>
      <c r="KE23" s="156"/>
      <c r="KF23" s="156"/>
      <c r="KG23" s="156"/>
      <c r="KH23" s="156"/>
      <c r="KI23" s="156"/>
      <c r="KJ23" s="156"/>
      <c r="KK23" s="156"/>
      <c r="KL23" s="156"/>
      <c r="KM23" s="156"/>
      <c r="KN23" s="156"/>
      <c r="KO23" s="156"/>
      <c r="KP23" s="156"/>
      <c r="KQ23" s="156"/>
      <c r="KR23" s="156"/>
      <c r="KS23" s="156"/>
      <c r="KT23" s="156"/>
      <c r="KU23" s="156"/>
      <c r="KV23" s="156"/>
      <c r="KW23" s="156"/>
      <c r="KX23" s="156"/>
      <c r="KY23" s="156"/>
      <c r="KZ23" s="156"/>
      <c r="LA23" s="156"/>
      <c r="LB23" s="156"/>
      <c r="LC23" s="156"/>
      <c r="LD23" s="156"/>
      <c r="LE23" s="156"/>
      <c r="LF23" s="156"/>
      <c r="LG23" s="156"/>
      <c r="LH23" s="156"/>
      <c r="LI23" s="156"/>
      <c r="LJ23" s="156"/>
      <c r="LK23" s="156"/>
      <c r="LL23" s="156"/>
      <c r="LM23" s="156"/>
      <c r="LN23" s="156"/>
      <c r="LO23" s="156"/>
      <c r="LP23" s="156"/>
      <c r="LQ23" s="156"/>
      <c r="LR23" s="156"/>
      <c r="LS23" s="156"/>
      <c r="LT23" s="156"/>
      <c r="LU23" s="156"/>
      <c r="LV23" s="156"/>
      <c r="LW23" s="156"/>
      <c r="LX23" s="156"/>
      <c r="LY23" s="156"/>
      <c r="LZ23" s="156"/>
      <c r="MA23" s="156"/>
      <c r="MB23" s="156"/>
      <c r="MC23" s="156"/>
      <c r="MD23" s="156"/>
      <c r="ME23" s="156"/>
      <c r="MF23" s="156"/>
      <c r="MG23" s="156"/>
      <c r="MH23" s="156"/>
      <c r="MI23" s="156"/>
      <c r="MJ23" s="156"/>
      <c r="MK23" s="156"/>
      <c r="ML23" s="156"/>
      <c r="MM23" s="156"/>
      <c r="MN23" s="156"/>
      <c r="MO23" s="156"/>
      <c r="MP23" s="156"/>
      <c r="MQ23" s="156"/>
      <c r="MR23" s="156"/>
      <c r="MS23" s="156"/>
      <c r="MT23" s="156"/>
      <c r="MU23" s="156"/>
      <c r="MV23" s="156"/>
      <c r="MW23" s="156"/>
      <c r="MX23" s="156"/>
      <c r="MY23" s="156"/>
      <c r="MZ23" s="156"/>
      <c r="NA23" s="156"/>
      <c r="NB23" s="156"/>
      <c r="NC23" s="156"/>
      <c r="ND23" s="156"/>
      <c r="NE23" s="156"/>
      <c r="NF23" s="156"/>
      <c r="NG23" s="156"/>
      <c r="NH23" s="156"/>
      <c r="NI23" s="156"/>
      <c r="NJ23" s="156"/>
      <c r="NK23" s="156"/>
      <c r="NL23" s="156"/>
      <c r="NM23" s="156"/>
      <c r="NN23" s="156"/>
      <c r="NO23" s="156"/>
      <c r="NP23" s="156"/>
      <c r="NQ23" s="156"/>
      <c r="NR23" s="156"/>
      <c r="NS23" s="156"/>
      <c r="NT23" s="156"/>
      <c r="NU23" s="156"/>
      <c r="NV23" s="156"/>
      <c r="NW23" s="156"/>
      <c r="NX23" s="156"/>
      <c r="NY23" s="156"/>
      <c r="NZ23" s="156"/>
      <c r="OA23" s="156"/>
      <c r="OB23" s="156"/>
      <c r="OC23" s="156"/>
      <c r="OD23" s="156"/>
      <c r="OE23" s="156"/>
      <c r="OF23" s="156"/>
      <c r="OG23" s="156"/>
      <c r="OH23" s="156"/>
      <c r="OI23" s="156"/>
      <c r="OJ23" s="156"/>
      <c r="OK23" s="156"/>
      <c r="OL23" s="156"/>
      <c r="OM23" s="156"/>
      <c r="ON23" s="156"/>
      <c r="OO23" s="156"/>
      <c r="OP23" s="156"/>
      <c r="OQ23" s="156"/>
      <c r="OR23" s="156"/>
      <c r="OS23" s="156"/>
      <c r="OT23" s="156"/>
      <c r="OU23" s="156"/>
      <c r="OV23" s="156"/>
      <c r="OW23" s="156"/>
      <c r="OX23" s="156"/>
      <c r="OY23" s="156"/>
      <c r="OZ23" s="156"/>
      <c r="PA23" s="156"/>
      <c r="PB23" s="156"/>
      <c r="PC23" s="156"/>
      <c r="PD23" s="156"/>
      <c r="PE23" s="156"/>
      <c r="PF23" s="156"/>
      <c r="PG23" s="156"/>
      <c r="PH23" s="156"/>
      <c r="PI23" s="156"/>
      <c r="PJ23" s="156"/>
      <c r="PK23" s="156"/>
      <c r="PL23" s="156"/>
      <c r="PM23" s="156"/>
      <c r="PN23" s="156"/>
      <c r="PO23" s="156"/>
      <c r="PP23" s="156"/>
      <c r="PQ23" s="156"/>
      <c r="PR23" s="156"/>
      <c r="PS23" s="156"/>
      <c r="PT23" s="156"/>
      <c r="PU23" s="156"/>
      <c r="PV23" s="156"/>
      <c r="PW23" s="156"/>
      <c r="PX23" s="156"/>
      <c r="PY23" s="156"/>
      <c r="PZ23" s="156"/>
      <c r="QA23" s="156"/>
      <c r="QB23" s="156"/>
      <c r="QC23" s="156"/>
      <c r="QD23" s="156"/>
      <c r="QE23" s="156"/>
      <c r="QF23" s="156"/>
      <c r="QG23" s="156"/>
      <c r="QH23" s="156"/>
      <c r="QI23" s="156"/>
      <c r="QJ23" s="156"/>
      <c r="QK23" s="156"/>
      <c r="QL23" s="156"/>
      <c r="QM23" s="156"/>
      <c r="QN23" s="156"/>
      <c r="QO23" s="156"/>
      <c r="QP23" s="156"/>
      <c r="QQ23" s="156"/>
      <c r="QR23" s="156"/>
      <c r="QS23" s="156"/>
      <c r="QT23" s="156"/>
      <c r="QU23" s="156"/>
      <c r="QV23" s="156"/>
      <c r="QW23" s="156"/>
      <c r="QX23" s="156"/>
      <c r="QY23" s="156"/>
      <c r="QZ23" s="156"/>
      <c r="RA23" s="156"/>
      <c r="RB23" s="156"/>
      <c r="RC23" s="156"/>
      <c r="RD23" s="156"/>
      <c r="RE23" s="156"/>
      <c r="RF23" s="156"/>
      <c r="RG23" s="156"/>
      <c r="RH23" s="156"/>
      <c r="RI23" s="156"/>
      <c r="RJ23" s="156"/>
      <c r="RK23" s="156"/>
      <c r="RL23" s="156"/>
      <c r="RM23" s="156"/>
      <c r="RN23" s="156"/>
      <c r="RO23" s="156"/>
      <c r="RP23" s="156"/>
      <c r="RQ23" s="156"/>
      <c r="RR23" s="156"/>
      <c r="RS23" s="156"/>
      <c r="RT23" s="156"/>
      <c r="RU23" s="156"/>
      <c r="RV23" s="156"/>
      <c r="RW23" s="156"/>
      <c r="RX23" s="156"/>
      <c r="RY23" s="156"/>
      <c r="RZ23" s="156"/>
      <c r="SA23" s="156"/>
      <c r="SB23" s="156"/>
      <c r="SC23" s="156"/>
      <c r="SD23" s="156"/>
      <c r="SE23" s="156"/>
      <c r="SF23" s="156"/>
      <c r="SG23" s="156"/>
      <c r="SH23" s="156"/>
      <c r="SI23" s="156"/>
      <c r="SJ23" s="156"/>
      <c r="SK23" s="156"/>
      <c r="SL23" s="156"/>
      <c r="SM23" s="156"/>
      <c r="SN23" s="156"/>
      <c r="SO23" s="156"/>
      <c r="SP23" s="156"/>
      <c r="SQ23" s="156"/>
      <c r="SR23" s="156"/>
      <c r="SS23" s="156"/>
      <c r="ST23" s="156"/>
      <c r="SU23" s="156"/>
      <c r="SV23" s="156"/>
      <c r="SW23" s="156"/>
      <c r="SX23" s="156"/>
      <c r="SY23" s="156"/>
      <c r="SZ23" s="156"/>
      <c r="TA23" s="156"/>
      <c r="TB23" s="156"/>
      <c r="TC23" s="156"/>
      <c r="TD23" s="156"/>
      <c r="TE23" s="156"/>
      <c r="TF23" s="156"/>
      <c r="TG23" s="156"/>
      <c r="TH23" s="156"/>
      <c r="TI23" s="156"/>
      <c r="TJ23" s="156"/>
      <c r="TK23" s="156"/>
      <c r="TL23" s="156"/>
      <c r="TM23" s="156"/>
      <c r="TN23" s="156"/>
      <c r="TO23" s="156"/>
      <c r="TP23" s="156"/>
      <c r="TQ23" s="156"/>
      <c r="TR23" s="156"/>
      <c r="TS23" s="156"/>
      <c r="TT23" s="156"/>
      <c r="TU23" s="156"/>
      <c r="TV23" s="156"/>
      <c r="TW23" s="156"/>
      <c r="TX23" s="156"/>
      <c r="TY23" s="156"/>
      <c r="TZ23" s="156"/>
      <c r="UA23" s="156"/>
      <c r="UB23" s="156"/>
      <c r="UC23" s="156"/>
      <c r="UD23" s="156"/>
      <c r="UE23" s="156"/>
      <c r="UF23" s="156"/>
      <c r="UG23" s="156"/>
      <c r="UH23" s="156"/>
      <c r="UI23" s="156"/>
      <c r="UJ23" s="156"/>
      <c r="UK23" s="156"/>
      <c r="UL23" s="156"/>
      <c r="UM23" s="156"/>
      <c r="UN23" s="156"/>
      <c r="UO23" s="156"/>
      <c r="UP23" s="156"/>
      <c r="UQ23" s="156"/>
      <c r="UR23" s="156"/>
      <c r="US23" s="156"/>
      <c r="UT23" s="156"/>
      <c r="UU23" s="156"/>
      <c r="UV23" s="156"/>
      <c r="UW23" s="156"/>
      <c r="UX23" s="156"/>
      <c r="UY23" s="156"/>
      <c r="UZ23" s="156"/>
      <c r="VA23" s="156"/>
      <c r="VB23" s="156"/>
      <c r="VC23" s="156"/>
      <c r="VD23" s="156"/>
      <c r="VE23" s="156"/>
      <c r="VF23" s="156"/>
      <c r="VG23" s="156"/>
      <c r="VH23" s="156"/>
      <c r="VI23" s="156"/>
      <c r="VJ23" s="156"/>
      <c r="VK23" s="156"/>
      <c r="VL23" s="156"/>
      <c r="VM23" s="156"/>
      <c r="VN23" s="156"/>
      <c r="VO23" s="156"/>
      <c r="VP23" s="156"/>
      <c r="VQ23" s="156"/>
      <c r="VR23" s="156"/>
      <c r="VS23" s="156"/>
      <c r="VT23" s="156"/>
      <c r="VU23" s="156"/>
      <c r="VV23" s="156"/>
      <c r="VW23" s="156"/>
      <c r="VX23" s="156"/>
      <c r="VY23" s="156"/>
      <c r="VZ23" s="156"/>
      <c r="WA23" s="156"/>
      <c r="WB23" s="156"/>
      <c r="WC23" s="156"/>
      <c r="WD23" s="156"/>
      <c r="WE23" s="156"/>
      <c r="WF23" s="156"/>
      <c r="WG23" s="156"/>
      <c r="WH23" s="156"/>
      <c r="WI23" s="156"/>
      <c r="WJ23" s="156"/>
      <c r="WK23" s="156"/>
      <c r="WL23" s="156"/>
      <c r="WM23" s="156"/>
      <c r="WN23" s="156"/>
      <c r="WO23" s="156"/>
      <c r="WP23" s="156"/>
      <c r="WQ23" s="156"/>
      <c r="WR23" s="156"/>
      <c r="WS23" s="156"/>
      <c r="WT23" s="156"/>
      <c r="WU23" s="156"/>
      <c r="WV23" s="156"/>
      <c r="WW23" s="156"/>
      <c r="WX23" s="156"/>
      <c r="WY23" s="156"/>
      <c r="WZ23" s="156"/>
      <c r="XA23" s="156"/>
      <c r="XB23" s="156"/>
      <c r="XC23" s="156"/>
      <c r="XD23" s="156"/>
      <c r="XE23" s="156"/>
      <c r="XF23" s="156"/>
      <c r="XG23" s="156"/>
      <c r="XH23" s="156"/>
      <c r="XI23" s="156"/>
      <c r="XJ23" s="156"/>
      <c r="XK23" s="156"/>
      <c r="XL23" s="156"/>
      <c r="XM23" s="156"/>
      <c r="XN23" s="156"/>
      <c r="XO23" s="156"/>
      <c r="XP23" s="156"/>
      <c r="XQ23" s="156"/>
      <c r="XR23" s="156"/>
      <c r="XS23" s="156"/>
      <c r="XT23" s="156"/>
      <c r="XU23" s="156"/>
      <c r="XV23" s="156"/>
      <c r="XW23" s="156"/>
      <c r="XX23" s="156"/>
      <c r="XY23" s="156"/>
      <c r="XZ23" s="156"/>
      <c r="YA23" s="156"/>
      <c r="YB23" s="156"/>
      <c r="YC23" s="156"/>
      <c r="YD23" s="156"/>
      <c r="YE23" s="156"/>
      <c r="YF23" s="156"/>
      <c r="YG23" s="156"/>
      <c r="YH23" s="156"/>
      <c r="YI23" s="156"/>
      <c r="YJ23" s="156"/>
      <c r="YK23" s="156"/>
      <c r="YL23" s="156"/>
      <c r="YM23" s="156"/>
      <c r="YN23" s="156"/>
      <c r="YO23" s="156"/>
      <c r="YP23" s="156"/>
      <c r="YQ23" s="156"/>
      <c r="YR23" s="156"/>
      <c r="YS23" s="156"/>
      <c r="YT23" s="156"/>
      <c r="YU23" s="156"/>
      <c r="YV23" s="156"/>
      <c r="YW23" s="156"/>
      <c r="YX23" s="156"/>
      <c r="YY23" s="156"/>
      <c r="YZ23" s="156"/>
      <c r="ZA23" s="156"/>
      <c r="ZB23" s="156"/>
      <c r="ZC23" s="156"/>
      <c r="ZD23" s="156"/>
      <c r="ZE23" s="156"/>
      <c r="ZF23" s="156"/>
      <c r="ZG23" s="156"/>
      <c r="ZH23" s="156"/>
      <c r="ZI23" s="156"/>
      <c r="ZJ23" s="156"/>
      <c r="ZK23" s="156"/>
      <c r="ZL23" s="156"/>
      <c r="ZM23" s="156"/>
      <c r="ZN23" s="156"/>
      <c r="ZO23" s="156"/>
      <c r="ZP23" s="156"/>
      <c r="ZQ23" s="156"/>
      <c r="ZR23" s="156"/>
      <c r="ZS23" s="156"/>
      <c r="ZT23" s="156"/>
      <c r="ZU23" s="156"/>
      <c r="ZV23" s="156"/>
      <c r="ZW23" s="156"/>
      <c r="ZX23" s="156"/>
      <c r="ZY23" s="156"/>
      <c r="ZZ23" s="156"/>
      <c r="AAA23" s="156"/>
      <c r="AAB23" s="156"/>
      <c r="AAC23" s="156"/>
      <c r="AAD23" s="156"/>
      <c r="AAE23" s="156"/>
      <c r="AAF23" s="156"/>
      <c r="AAG23" s="156"/>
      <c r="AAH23" s="156"/>
      <c r="AAI23" s="156"/>
      <c r="AAJ23" s="156"/>
      <c r="AAK23" s="156"/>
      <c r="AAL23" s="156"/>
      <c r="AAM23" s="156"/>
      <c r="AAN23" s="156"/>
      <c r="AAO23" s="156"/>
      <c r="AAP23" s="156"/>
      <c r="AAQ23" s="156"/>
      <c r="AAR23" s="156"/>
      <c r="AAS23" s="156"/>
      <c r="AAT23" s="156"/>
      <c r="AAU23" s="156"/>
      <c r="AAV23" s="156"/>
      <c r="AAW23" s="156"/>
      <c r="AAX23" s="156"/>
      <c r="AAY23" s="156"/>
      <c r="AAZ23" s="156"/>
      <c r="ABA23" s="156"/>
      <c r="ABB23" s="156"/>
      <c r="ABC23" s="156"/>
      <c r="ABD23" s="156"/>
      <c r="ABE23" s="156"/>
      <c r="ABF23" s="156"/>
      <c r="ABG23" s="156"/>
      <c r="ABH23" s="156"/>
      <c r="ABI23" s="156"/>
      <c r="ABJ23" s="156"/>
      <c r="ABK23" s="156"/>
      <c r="ABL23" s="156"/>
      <c r="ABM23" s="156"/>
      <c r="ABN23" s="156"/>
      <c r="ABO23" s="156"/>
      <c r="ABP23" s="156"/>
      <c r="ABQ23" s="156"/>
      <c r="ABR23" s="156"/>
      <c r="ABS23" s="156"/>
      <c r="ABT23" s="156"/>
      <c r="ABU23" s="156"/>
      <c r="ABV23" s="156"/>
      <c r="ABW23" s="156"/>
      <c r="ABX23" s="156"/>
      <c r="ABY23" s="156"/>
      <c r="ABZ23" s="156"/>
      <c r="ACA23" s="156"/>
      <c r="ACB23" s="156"/>
      <c r="ACC23" s="156"/>
      <c r="ACD23" s="156"/>
      <c r="ACE23" s="156"/>
      <c r="ACF23" s="156"/>
      <c r="ACG23" s="156"/>
      <c r="ACH23" s="156"/>
      <c r="ACI23" s="156"/>
      <c r="ACJ23" s="156"/>
      <c r="ACK23" s="156"/>
      <c r="ACL23" s="156"/>
      <c r="ACM23" s="156"/>
      <c r="ACN23" s="156"/>
      <c r="ACO23" s="156"/>
      <c r="ACP23" s="156"/>
      <c r="ACQ23" s="156"/>
      <c r="ACR23" s="156"/>
      <c r="ACS23" s="156"/>
      <c r="ACT23" s="156"/>
      <c r="ACU23" s="156"/>
      <c r="ACV23" s="156"/>
      <c r="ACW23" s="156"/>
      <c r="ACX23" s="156"/>
      <c r="ACY23" s="156"/>
      <c r="ACZ23" s="156"/>
      <c r="ADA23" s="156"/>
      <c r="ADB23" s="156"/>
      <c r="ADC23" s="156"/>
      <c r="ADD23" s="156"/>
      <c r="ADE23" s="156"/>
      <c r="ADF23" s="156"/>
      <c r="ADG23" s="156"/>
      <c r="ADH23" s="156"/>
      <c r="ADI23" s="156"/>
      <c r="ADJ23" s="156"/>
      <c r="ADK23" s="156"/>
      <c r="ADL23" s="156"/>
      <c r="ADM23" s="156"/>
      <c r="ADN23" s="156"/>
      <c r="ADO23" s="156"/>
      <c r="ADP23" s="156"/>
      <c r="ADQ23" s="156"/>
      <c r="ADR23" s="156"/>
      <c r="ADS23" s="156"/>
      <c r="ADT23" s="156"/>
      <c r="ADU23" s="156"/>
      <c r="ADV23" s="156"/>
      <c r="ADW23" s="156"/>
      <c r="ADX23" s="156"/>
      <c r="ADY23" s="156"/>
      <c r="ADZ23" s="156"/>
      <c r="AEA23" s="156"/>
      <c r="AEB23" s="156"/>
      <c r="AEC23" s="156"/>
      <c r="AED23" s="156"/>
      <c r="AEE23" s="156"/>
      <c r="AEF23" s="156"/>
      <c r="AEG23" s="156"/>
      <c r="AEH23" s="156"/>
      <c r="AEI23" s="156"/>
      <c r="AEJ23" s="156"/>
      <c r="AEK23" s="156"/>
      <c r="AEL23" s="156"/>
      <c r="AEM23" s="156"/>
      <c r="AEN23" s="156"/>
      <c r="AEO23" s="156"/>
      <c r="AEP23" s="156"/>
      <c r="AEQ23" s="156"/>
      <c r="AER23" s="156"/>
      <c r="AES23" s="156"/>
      <c r="AET23" s="156"/>
      <c r="AEU23" s="156"/>
      <c r="AEV23" s="156"/>
      <c r="AEW23" s="156"/>
      <c r="AEX23" s="156"/>
      <c r="AEY23" s="156"/>
      <c r="AEZ23" s="156"/>
      <c r="AFA23" s="156"/>
      <c r="AFB23" s="156"/>
      <c r="AFC23" s="156"/>
      <c r="AFD23" s="156"/>
      <c r="AFE23" s="156"/>
      <c r="AFF23" s="156"/>
      <c r="AFG23" s="156"/>
      <c r="AFH23" s="156"/>
      <c r="AFI23" s="156"/>
      <c r="AFJ23" s="156"/>
      <c r="AFK23" s="156"/>
      <c r="AFL23" s="156"/>
      <c r="AFM23" s="156"/>
      <c r="AFN23" s="156"/>
      <c r="AFO23" s="156"/>
      <c r="AFP23" s="156"/>
      <c r="AFQ23" s="156"/>
      <c r="AFR23" s="156"/>
      <c r="AFS23" s="156"/>
      <c r="AFT23" s="156"/>
      <c r="AFU23" s="156"/>
      <c r="AFV23" s="156"/>
      <c r="AFW23" s="156"/>
      <c r="AFX23" s="156"/>
      <c r="AFY23" s="156"/>
      <c r="AFZ23" s="156"/>
      <c r="AGA23" s="156"/>
      <c r="AGB23" s="156"/>
      <c r="AGC23" s="156"/>
      <c r="AGD23" s="156"/>
      <c r="AGE23" s="156"/>
      <c r="AGF23" s="156"/>
      <c r="AGG23" s="156"/>
      <c r="AGH23" s="156"/>
      <c r="AGI23" s="156"/>
      <c r="AGJ23" s="156"/>
      <c r="AGK23" s="156"/>
      <c r="AGL23" s="156"/>
      <c r="AGM23" s="156"/>
      <c r="AGN23" s="156"/>
      <c r="AGO23" s="156"/>
      <c r="AGP23" s="156"/>
      <c r="AGQ23" s="156"/>
      <c r="AGR23" s="156"/>
      <c r="AGS23" s="156"/>
      <c r="AGT23" s="156"/>
      <c r="AGU23" s="156"/>
      <c r="AGV23" s="156"/>
      <c r="AGW23" s="156"/>
      <c r="AGX23" s="156"/>
      <c r="AGY23" s="156"/>
      <c r="AGZ23" s="156"/>
      <c r="AHA23" s="156"/>
      <c r="AHB23" s="156"/>
      <c r="AHC23" s="156"/>
      <c r="AHD23" s="156"/>
      <c r="AHE23" s="156"/>
      <c r="AHF23" s="156"/>
      <c r="AHG23" s="156"/>
      <c r="AHH23" s="156"/>
      <c r="AHI23" s="156"/>
      <c r="AHJ23" s="156"/>
      <c r="AHK23" s="156"/>
      <c r="AHL23" s="156"/>
      <c r="AHM23" s="156"/>
      <c r="AHN23" s="156"/>
      <c r="AHO23" s="156"/>
      <c r="AHP23" s="156"/>
      <c r="AHQ23" s="156"/>
      <c r="AHR23" s="156"/>
      <c r="AHS23" s="156"/>
      <c r="AHT23" s="156"/>
      <c r="AHU23" s="156"/>
      <c r="AHV23" s="156"/>
      <c r="AHW23" s="156"/>
      <c r="AHX23" s="156"/>
      <c r="AHY23" s="156"/>
      <c r="AHZ23" s="156"/>
      <c r="AIA23" s="156"/>
      <c r="AIB23" s="156"/>
      <c r="AIC23" s="156"/>
      <c r="AID23" s="156"/>
      <c r="AIE23" s="156"/>
      <c r="AIF23" s="156"/>
      <c r="AIG23" s="156"/>
      <c r="AIH23" s="156"/>
      <c r="AII23" s="156"/>
      <c r="AIJ23" s="156"/>
      <c r="AIK23" s="156"/>
      <c r="AIL23" s="156"/>
      <c r="AIM23" s="156"/>
      <c r="AIN23" s="156"/>
      <c r="AIO23" s="156"/>
      <c r="AIP23" s="156"/>
      <c r="AIQ23" s="156"/>
      <c r="AIR23" s="156"/>
      <c r="AIS23" s="156"/>
      <c r="AIT23" s="156"/>
      <c r="AIU23" s="156"/>
      <c r="AIV23" s="156"/>
      <c r="AIW23" s="156"/>
      <c r="AIX23" s="156"/>
      <c r="AIY23" s="156"/>
      <c r="AIZ23" s="156"/>
      <c r="AJA23" s="156"/>
      <c r="AJB23" s="156"/>
      <c r="AJC23" s="156"/>
      <c r="AJD23" s="156"/>
      <c r="AJE23" s="156"/>
      <c r="AJF23" s="156"/>
      <c r="AJG23" s="156"/>
      <c r="AJH23" s="156"/>
      <c r="AJI23" s="156"/>
      <c r="AJJ23" s="156"/>
      <c r="AJK23" s="156"/>
      <c r="AJL23" s="156"/>
      <c r="AJM23" s="156"/>
      <c r="AJN23" s="156"/>
      <c r="AJO23" s="156"/>
      <c r="AJP23" s="156"/>
      <c r="AJQ23" s="156"/>
      <c r="AJR23" s="156"/>
      <c r="AJS23" s="156"/>
      <c r="AJT23" s="156"/>
      <c r="AJU23" s="156"/>
      <c r="AJV23" s="156"/>
      <c r="AJW23" s="156"/>
      <c r="AJX23" s="156"/>
      <c r="AJY23" s="156"/>
      <c r="AJZ23" s="156"/>
      <c r="AKA23" s="156"/>
      <c r="AKB23" s="156"/>
      <c r="AKC23" s="156"/>
      <c r="AKD23" s="156"/>
      <c r="AKE23" s="156"/>
      <c r="AKF23" s="156"/>
      <c r="AKG23" s="156"/>
      <c r="AKH23" s="156"/>
      <c r="AKI23" s="156"/>
      <c r="AKJ23" s="156"/>
      <c r="AKK23" s="156"/>
      <c r="AKL23" s="156"/>
      <c r="AKM23" s="156"/>
      <c r="AKN23" s="156"/>
      <c r="AKO23" s="156"/>
      <c r="AKP23" s="156"/>
      <c r="AKQ23" s="156"/>
      <c r="AKR23" s="156"/>
      <c r="AKS23" s="156"/>
      <c r="AKT23" s="156"/>
      <c r="AKU23" s="156"/>
      <c r="AKV23" s="156"/>
      <c r="AKW23" s="156"/>
      <c r="AKX23" s="156"/>
      <c r="AKY23" s="156"/>
      <c r="AKZ23" s="156"/>
      <c r="ALA23" s="156"/>
      <c r="ALB23" s="156"/>
      <c r="ALC23" s="156"/>
      <c r="ALD23" s="156"/>
      <c r="ALE23" s="156"/>
      <c r="ALF23" s="156"/>
      <c r="ALG23" s="156"/>
      <c r="ALH23" s="156"/>
      <c r="ALI23" s="156"/>
      <c r="ALJ23" s="156"/>
      <c r="ALK23" s="156"/>
      <c r="ALL23" s="156"/>
      <c r="ALM23" s="156"/>
      <c r="ALN23" s="156"/>
      <c r="ALO23" s="156"/>
      <c r="ALP23" s="156"/>
      <c r="ALQ23" s="156"/>
      <c r="ALR23" s="156"/>
      <c r="ALS23" s="156"/>
      <c r="ALT23" s="156"/>
      <c r="ALU23" s="156"/>
      <c r="ALV23" s="156"/>
      <c r="ALW23" s="156"/>
      <c r="ALX23" s="156"/>
      <c r="ALY23" s="156"/>
      <c r="ALZ23" s="156"/>
      <c r="AMA23" s="156"/>
      <c r="AMB23" s="156"/>
      <c r="AMC23" s="156"/>
      <c r="AMD23" s="156"/>
      <c r="AME23" s="156"/>
      <c r="AMF23" s="156"/>
      <c r="AMG23" s="156"/>
      <c r="AMH23" s="156"/>
      <c r="AMI23" s="156"/>
      <c r="AMJ23" s="156"/>
      <c r="AMK23" s="156"/>
      <c r="AML23" s="156"/>
      <c r="AMM23" s="156"/>
      <c r="AMN23" s="156"/>
      <c r="AMO23" s="156"/>
      <c r="AMP23" s="156"/>
      <c r="AMQ23" s="156"/>
      <c r="AMR23" s="156"/>
      <c r="AMS23" s="156"/>
      <c r="AMT23" s="156"/>
      <c r="AMU23" s="156"/>
      <c r="AMV23" s="156"/>
      <c r="AMW23" s="156"/>
      <c r="AMX23" s="156"/>
      <c r="AMY23" s="156"/>
      <c r="AMZ23" s="156"/>
      <c r="ANA23" s="156"/>
      <c r="ANB23" s="156"/>
      <c r="ANC23" s="156"/>
      <c r="AND23" s="156"/>
      <c r="ANE23" s="156"/>
      <c r="ANF23" s="156"/>
      <c r="ANG23" s="156"/>
      <c r="ANH23" s="156"/>
      <c r="ANI23" s="156"/>
      <c r="ANJ23" s="156"/>
      <c r="ANK23" s="156"/>
      <c r="ANL23" s="156"/>
      <c r="ANM23" s="156"/>
      <c r="ANN23" s="156"/>
      <c r="ANO23" s="156"/>
      <c r="ANP23" s="156"/>
      <c r="ANQ23" s="156"/>
      <c r="ANR23" s="156"/>
      <c r="ANS23" s="156"/>
      <c r="ANT23" s="156"/>
      <c r="ANU23" s="156"/>
      <c r="ANV23" s="156"/>
      <c r="ANW23" s="156"/>
      <c r="ANX23" s="156"/>
      <c r="ANY23" s="156"/>
      <c r="ANZ23" s="156"/>
      <c r="AOA23" s="156"/>
      <c r="AOB23" s="156"/>
      <c r="AOC23" s="156"/>
      <c r="AOD23" s="156"/>
      <c r="AOE23" s="156"/>
      <c r="AOF23" s="156"/>
      <c r="AOG23" s="156"/>
      <c r="AOH23" s="156"/>
      <c r="AOI23" s="156"/>
      <c r="AOJ23" s="156"/>
      <c r="AOK23" s="156"/>
      <c r="AOL23" s="156"/>
      <c r="AOM23" s="156"/>
      <c r="AON23" s="156"/>
      <c r="AOO23" s="156"/>
      <c r="AOP23" s="156"/>
      <c r="AOQ23" s="156"/>
      <c r="AOR23" s="156"/>
      <c r="AOS23" s="156"/>
      <c r="AOT23" s="156"/>
      <c r="AOU23" s="156"/>
      <c r="AOV23" s="156"/>
      <c r="AOW23" s="156"/>
      <c r="AOX23" s="156"/>
      <c r="AOY23" s="156"/>
      <c r="AOZ23" s="156"/>
      <c r="APA23" s="156"/>
      <c r="APB23" s="156"/>
      <c r="APC23" s="156"/>
      <c r="APD23" s="156"/>
      <c r="APE23" s="156"/>
      <c r="APF23" s="156"/>
      <c r="APG23" s="156"/>
      <c r="APH23" s="156"/>
      <c r="API23" s="156"/>
      <c r="APJ23" s="156"/>
      <c r="APK23" s="156"/>
      <c r="APL23" s="156"/>
      <c r="APM23" s="156"/>
      <c r="APN23" s="156"/>
      <c r="APO23" s="156"/>
      <c r="APP23" s="156"/>
      <c r="APQ23" s="156"/>
      <c r="APR23" s="156"/>
      <c r="APS23" s="156"/>
      <c r="APT23" s="156"/>
      <c r="APU23" s="156"/>
      <c r="APV23" s="156"/>
      <c r="APW23" s="156"/>
      <c r="APX23" s="156"/>
      <c r="APY23" s="156"/>
      <c r="APZ23" s="156"/>
      <c r="AQA23" s="156"/>
      <c r="AQB23" s="156"/>
      <c r="AQC23" s="156"/>
      <c r="AQD23" s="156"/>
      <c r="AQE23" s="156"/>
      <c r="AQF23" s="156"/>
      <c r="AQG23" s="156"/>
      <c r="AQH23" s="156"/>
      <c r="AQI23" s="156"/>
      <c r="AQJ23" s="156"/>
      <c r="AQK23" s="156"/>
      <c r="AQL23" s="156"/>
      <c r="AQM23" s="156"/>
      <c r="AQN23" s="156"/>
      <c r="AQO23" s="156"/>
      <c r="AQP23" s="156"/>
      <c r="AQQ23" s="156"/>
      <c r="AQR23" s="156"/>
      <c r="AQS23" s="156"/>
      <c r="AQT23" s="156"/>
      <c r="AQU23" s="156"/>
      <c r="AQV23" s="156"/>
      <c r="AQW23" s="156"/>
      <c r="AQX23" s="156"/>
      <c r="AQY23" s="156"/>
      <c r="AQZ23" s="156"/>
      <c r="ARA23" s="156"/>
      <c r="ARB23" s="156"/>
      <c r="ARC23" s="156"/>
      <c r="ARD23" s="156"/>
      <c r="ARE23" s="156"/>
      <c r="ARF23" s="156"/>
      <c r="ARG23" s="156"/>
      <c r="ARH23" s="156"/>
      <c r="ARI23" s="156"/>
      <c r="ARJ23" s="156"/>
      <c r="ARK23" s="156"/>
      <c r="ARL23" s="156"/>
      <c r="ARM23" s="156"/>
      <c r="ARN23" s="156"/>
      <c r="ARO23" s="156"/>
      <c r="ARP23" s="156"/>
      <c r="ARQ23" s="156"/>
      <c r="ARR23" s="156"/>
      <c r="ARS23" s="156"/>
      <c r="ART23" s="156"/>
      <c r="ARU23" s="156"/>
      <c r="ARV23" s="156"/>
      <c r="ARW23" s="156"/>
      <c r="ARX23" s="156"/>
      <c r="ARY23" s="156"/>
      <c r="ARZ23" s="156"/>
      <c r="ASA23" s="156"/>
      <c r="ASB23" s="156"/>
      <c r="ASC23" s="156"/>
      <c r="ASD23" s="156"/>
      <c r="ASE23" s="156"/>
      <c r="ASF23" s="156"/>
      <c r="ASG23" s="156"/>
      <c r="ASH23" s="156"/>
      <c r="ASI23" s="156"/>
      <c r="ASJ23" s="156"/>
      <c r="ASK23" s="156"/>
      <c r="ASL23" s="156"/>
      <c r="ASM23" s="156"/>
      <c r="ASN23" s="156"/>
      <c r="ASO23" s="156"/>
      <c r="ASP23" s="156"/>
      <c r="ASQ23" s="156"/>
      <c r="ASR23" s="156"/>
      <c r="ASS23" s="156"/>
      <c r="AST23" s="156"/>
      <c r="ASU23" s="156"/>
      <c r="ASV23" s="156"/>
      <c r="ASW23" s="156"/>
      <c r="ASX23" s="156"/>
      <c r="ASY23" s="156"/>
      <c r="ASZ23" s="156"/>
      <c r="ATA23" s="156"/>
      <c r="ATB23" s="156"/>
      <c r="ATC23" s="156"/>
      <c r="ATD23" s="156"/>
      <c r="ATE23" s="156"/>
      <c r="ATF23" s="156"/>
      <c r="ATG23" s="156"/>
      <c r="ATH23" s="156"/>
      <c r="ATI23" s="156"/>
      <c r="ATJ23" s="156"/>
      <c r="ATK23" s="156"/>
      <c r="ATL23" s="156"/>
      <c r="ATM23" s="156"/>
      <c r="ATN23" s="156"/>
      <c r="ATO23" s="156"/>
      <c r="ATP23" s="156"/>
      <c r="ATQ23" s="156"/>
      <c r="ATR23" s="156"/>
      <c r="ATS23" s="156"/>
      <c r="ATT23" s="156"/>
      <c r="ATU23" s="156"/>
      <c r="ATV23" s="156"/>
      <c r="ATW23" s="156"/>
      <c r="ATX23" s="156"/>
      <c r="ATY23" s="156"/>
      <c r="ATZ23" s="156"/>
      <c r="AUA23" s="156"/>
      <c r="AUB23" s="156"/>
      <c r="AUC23" s="156"/>
      <c r="AUD23" s="156"/>
      <c r="AUE23" s="156"/>
      <c r="AUF23" s="156"/>
      <c r="AUG23" s="156"/>
      <c r="AUH23" s="156"/>
      <c r="AUI23" s="156"/>
      <c r="AUJ23" s="156"/>
      <c r="AUK23" s="156"/>
      <c r="AUL23" s="156"/>
      <c r="AUM23" s="156"/>
      <c r="AUN23" s="156"/>
      <c r="AUO23" s="156"/>
      <c r="AUP23" s="156"/>
      <c r="AUQ23" s="156"/>
      <c r="AUR23" s="156"/>
      <c r="AUS23" s="156"/>
      <c r="AUT23" s="156"/>
      <c r="AUU23" s="156"/>
      <c r="AUV23" s="156"/>
      <c r="AUW23" s="156"/>
      <c r="AUX23" s="156"/>
      <c r="AUY23" s="156"/>
      <c r="AUZ23" s="156"/>
      <c r="AVA23" s="156"/>
      <c r="AVB23" s="156"/>
      <c r="AVC23" s="156"/>
      <c r="AVD23" s="156"/>
      <c r="AVE23" s="156"/>
      <c r="AVF23" s="156"/>
      <c r="AVG23" s="156"/>
      <c r="AVH23" s="156"/>
      <c r="AVI23" s="156"/>
      <c r="AVJ23" s="156"/>
      <c r="AVK23" s="156"/>
      <c r="AVL23" s="156"/>
      <c r="AVM23" s="156"/>
      <c r="AVN23" s="156"/>
      <c r="AVO23" s="156"/>
      <c r="AVP23" s="156"/>
      <c r="AVQ23" s="156"/>
      <c r="AVR23" s="156"/>
      <c r="AVS23" s="156"/>
      <c r="AVT23" s="156"/>
      <c r="AVU23" s="156"/>
      <c r="AVV23" s="156"/>
      <c r="AVW23" s="156"/>
      <c r="AVX23" s="156"/>
      <c r="AVY23" s="156"/>
      <c r="AVZ23" s="156"/>
      <c r="AWA23" s="156"/>
      <c r="AWB23" s="156"/>
      <c r="AWC23" s="156"/>
      <c r="AWD23" s="156"/>
      <c r="AWE23" s="156"/>
      <c r="AWF23" s="156"/>
      <c r="AWG23" s="156"/>
      <c r="AWH23" s="156"/>
      <c r="AWI23" s="156"/>
      <c r="AWJ23" s="156"/>
      <c r="AWK23" s="156"/>
      <c r="AWL23" s="156"/>
      <c r="AWM23" s="156"/>
      <c r="AWN23" s="156"/>
      <c r="AWO23" s="156"/>
      <c r="AWP23" s="156"/>
      <c r="AWQ23" s="156"/>
      <c r="AWR23" s="156"/>
      <c r="AWS23" s="156"/>
      <c r="AWT23" s="156"/>
      <c r="AWU23" s="156"/>
      <c r="AWV23" s="156"/>
      <c r="AWW23" s="156"/>
      <c r="AWX23" s="156"/>
      <c r="AWY23" s="156"/>
      <c r="AWZ23" s="156"/>
      <c r="AXA23" s="156"/>
      <c r="AXB23" s="156"/>
      <c r="AXC23" s="156"/>
      <c r="AXD23" s="156"/>
      <c r="AXE23" s="156"/>
      <c r="AXF23" s="156"/>
      <c r="AXG23" s="156"/>
      <c r="AXH23" s="156"/>
      <c r="AXI23" s="156"/>
      <c r="AXJ23" s="156"/>
      <c r="AXK23" s="156"/>
      <c r="AXL23" s="156"/>
      <c r="AXM23" s="156"/>
      <c r="AXN23" s="156"/>
      <c r="AXO23" s="156"/>
      <c r="AXP23" s="156"/>
      <c r="AXQ23" s="156"/>
      <c r="AXR23" s="156"/>
      <c r="AXS23" s="156"/>
      <c r="AXT23" s="156"/>
      <c r="AXU23" s="156"/>
      <c r="AXV23" s="156"/>
      <c r="AXW23" s="156"/>
      <c r="AXX23" s="156"/>
      <c r="AXY23" s="156"/>
      <c r="AXZ23" s="156"/>
      <c r="AYA23" s="156"/>
      <c r="AYB23" s="156"/>
      <c r="AYC23" s="156"/>
      <c r="AYD23" s="156"/>
      <c r="AYE23" s="156"/>
      <c r="AYF23" s="156"/>
      <c r="AYG23" s="156"/>
      <c r="AYH23" s="156"/>
      <c r="AYI23" s="156"/>
      <c r="AYJ23" s="156"/>
      <c r="AYK23" s="156"/>
      <c r="AYL23" s="156"/>
      <c r="AYM23" s="156"/>
      <c r="AYN23" s="156"/>
      <c r="AYO23" s="156"/>
      <c r="AYP23" s="156"/>
      <c r="AYQ23" s="156"/>
      <c r="AYR23" s="156"/>
      <c r="AYS23" s="156"/>
      <c r="AYT23" s="156"/>
      <c r="AYU23" s="156"/>
      <c r="AYV23" s="156"/>
      <c r="AYW23" s="156"/>
      <c r="AYX23" s="156"/>
      <c r="AYY23" s="156"/>
      <c r="AYZ23" s="156"/>
      <c r="AZA23" s="156"/>
      <c r="AZB23" s="156"/>
      <c r="AZC23" s="156"/>
      <c r="AZD23" s="156"/>
      <c r="AZE23" s="156"/>
      <c r="AZF23" s="156"/>
      <c r="AZG23" s="156"/>
      <c r="AZH23" s="156"/>
      <c r="AZI23" s="156"/>
      <c r="AZJ23" s="156"/>
      <c r="AZK23" s="156"/>
      <c r="AZL23" s="156"/>
      <c r="AZM23" s="156"/>
      <c r="AZN23" s="156"/>
      <c r="AZO23" s="156"/>
      <c r="AZP23" s="156"/>
      <c r="AZQ23" s="156"/>
      <c r="AZR23" s="156"/>
      <c r="AZS23" s="156"/>
      <c r="AZT23" s="156"/>
      <c r="AZU23" s="156"/>
      <c r="AZV23" s="156"/>
      <c r="AZW23" s="156"/>
      <c r="AZX23" s="156"/>
      <c r="AZY23" s="156"/>
      <c r="AZZ23" s="156"/>
      <c r="BAA23" s="156"/>
      <c r="BAB23" s="156"/>
      <c r="BAC23" s="156"/>
      <c r="BAD23" s="156"/>
      <c r="BAE23" s="156"/>
      <c r="BAF23" s="156"/>
      <c r="BAG23" s="156"/>
      <c r="BAH23" s="156"/>
      <c r="BAI23" s="156"/>
      <c r="BAJ23" s="156"/>
      <c r="BAK23" s="156"/>
      <c r="BAL23" s="156"/>
      <c r="BAM23" s="156"/>
      <c r="BAN23" s="156"/>
      <c r="BAO23" s="156"/>
      <c r="BAP23" s="156"/>
      <c r="BAQ23" s="156"/>
      <c r="BAR23" s="156"/>
      <c r="BAS23" s="156"/>
      <c r="BAT23" s="156"/>
      <c r="BAU23" s="156"/>
      <c r="BAV23" s="156"/>
      <c r="BAW23" s="156"/>
      <c r="BAX23" s="156"/>
      <c r="BAY23" s="156"/>
      <c r="BAZ23" s="156"/>
      <c r="BBA23" s="156"/>
      <c r="BBB23" s="156"/>
      <c r="BBC23" s="156"/>
      <c r="BBD23" s="156"/>
      <c r="BBE23" s="156"/>
      <c r="BBF23" s="156"/>
      <c r="BBG23" s="156"/>
      <c r="BBH23" s="156"/>
      <c r="BBI23" s="156"/>
      <c r="BBJ23" s="156"/>
      <c r="BBK23" s="156"/>
      <c r="BBL23" s="156"/>
      <c r="BBM23" s="156"/>
      <c r="BBN23" s="156"/>
      <c r="BBO23" s="156"/>
      <c r="BBP23" s="156"/>
      <c r="BBQ23" s="156"/>
      <c r="BBR23" s="156"/>
      <c r="BBS23" s="156"/>
      <c r="BBT23" s="156"/>
      <c r="BBU23" s="156"/>
      <c r="BBV23" s="156"/>
      <c r="BBW23" s="156"/>
      <c r="BBX23" s="156"/>
      <c r="BBY23" s="156"/>
      <c r="BBZ23" s="156"/>
      <c r="BCA23" s="156"/>
      <c r="BCB23" s="156"/>
      <c r="BCC23" s="156"/>
      <c r="BCD23" s="156"/>
      <c r="BCE23" s="156"/>
      <c r="BCF23" s="156"/>
      <c r="BCG23" s="156"/>
      <c r="BCH23" s="156"/>
      <c r="BCI23" s="156"/>
      <c r="BCJ23" s="156"/>
      <c r="BCK23" s="156"/>
      <c r="BCL23" s="156"/>
      <c r="BCM23" s="156"/>
      <c r="BCN23" s="156"/>
      <c r="BCO23" s="156"/>
      <c r="BCP23" s="156"/>
      <c r="BCQ23" s="156"/>
      <c r="BCR23" s="156"/>
      <c r="BCS23" s="156"/>
      <c r="BCT23" s="156"/>
      <c r="BCU23" s="156"/>
      <c r="BCV23" s="156"/>
      <c r="BCW23" s="156"/>
      <c r="BCX23" s="156"/>
      <c r="BCY23" s="156"/>
      <c r="BCZ23" s="156"/>
      <c r="BDA23" s="156"/>
      <c r="BDB23" s="156"/>
      <c r="BDC23" s="156"/>
      <c r="BDD23" s="156"/>
      <c r="BDE23" s="156"/>
      <c r="BDF23" s="156"/>
      <c r="BDG23" s="156"/>
      <c r="BDH23" s="156"/>
      <c r="BDI23" s="156"/>
      <c r="BDJ23" s="156"/>
      <c r="BDK23" s="156"/>
      <c r="BDL23" s="156"/>
      <c r="BDM23" s="156"/>
      <c r="BDN23" s="156"/>
      <c r="BDO23" s="156"/>
      <c r="BDP23" s="156"/>
      <c r="BDQ23" s="156"/>
      <c r="BDR23" s="156"/>
      <c r="BDS23" s="156"/>
      <c r="BDT23" s="156"/>
      <c r="BDU23" s="156"/>
      <c r="BDV23" s="156"/>
      <c r="BDW23" s="156"/>
      <c r="BDX23" s="156"/>
      <c r="BDY23" s="156"/>
      <c r="BDZ23" s="156"/>
      <c r="BEA23" s="156"/>
      <c r="BEB23" s="156"/>
      <c r="BEC23" s="156"/>
      <c r="BED23" s="156"/>
      <c r="BEE23" s="156"/>
      <c r="BEF23" s="156"/>
      <c r="BEG23" s="156"/>
      <c r="BEH23" s="156"/>
      <c r="BEI23" s="156"/>
      <c r="BEJ23" s="156"/>
      <c r="BEK23" s="156"/>
      <c r="BEL23" s="156"/>
      <c r="BEM23" s="156"/>
      <c r="BEN23" s="156"/>
      <c r="BEO23" s="156"/>
      <c r="BEP23" s="156"/>
      <c r="BEQ23" s="156"/>
      <c r="BER23" s="156"/>
      <c r="BES23" s="156"/>
      <c r="BET23" s="156"/>
      <c r="BEU23" s="156"/>
      <c r="BEV23" s="156"/>
      <c r="BEW23" s="156"/>
      <c r="BEX23" s="156"/>
      <c r="BEY23" s="156"/>
      <c r="BEZ23" s="156"/>
      <c r="BFA23" s="156"/>
      <c r="BFB23" s="156"/>
      <c r="BFC23" s="156"/>
      <c r="BFD23" s="156"/>
      <c r="BFE23" s="156"/>
      <c r="BFF23" s="156"/>
      <c r="BFG23" s="156"/>
      <c r="BFH23" s="156"/>
      <c r="BFI23" s="156"/>
      <c r="BFJ23" s="156"/>
      <c r="BFK23" s="156"/>
      <c r="BFL23" s="156"/>
      <c r="BFM23" s="156"/>
      <c r="BFN23" s="156"/>
      <c r="BFO23" s="156"/>
      <c r="BFP23" s="156"/>
      <c r="BFQ23" s="156"/>
      <c r="BFR23" s="156"/>
      <c r="BFS23" s="156"/>
      <c r="BFT23" s="156"/>
      <c r="BFU23" s="156"/>
      <c r="BFV23" s="156"/>
      <c r="BFW23" s="156"/>
      <c r="BFX23" s="156"/>
      <c r="BFY23" s="156"/>
      <c r="BFZ23" s="156"/>
      <c r="BGA23" s="156"/>
      <c r="BGB23" s="156"/>
      <c r="BGC23" s="156"/>
      <c r="BGD23" s="156"/>
      <c r="BGE23" s="156"/>
      <c r="BGF23" s="156"/>
      <c r="BGG23" s="156"/>
      <c r="BGH23" s="156"/>
      <c r="BGI23" s="156"/>
      <c r="BGJ23" s="156"/>
      <c r="BGK23" s="156"/>
      <c r="BGL23" s="156"/>
      <c r="BGM23" s="156"/>
      <c r="BGN23" s="156"/>
      <c r="BGO23" s="156"/>
      <c r="BGP23" s="156"/>
      <c r="BGQ23" s="156"/>
      <c r="BGR23" s="156"/>
      <c r="BGS23" s="156"/>
      <c r="BGT23" s="156"/>
      <c r="BGU23" s="156"/>
      <c r="BGV23" s="156"/>
      <c r="BGW23" s="156"/>
      <c r="BGX23" s="156"/>
      <c r="BGY23" s="156"/>
      <c r="BGZ23" s="156"/>
      <c r="BHA23" s="156"/>
      <c r="BHB23" s="156"/>
      <c r="BHC23" s="156"/>
      <c r="BHD23" s="156"/>
      <c r="BHE23" s="156"/>
      <c r="BHF23" s="156"/>
      <c r="BHG23" s="156"/>
      <c r="BHH23" s="156"/>
      <c r="BHI23" s="156"/>
      <c r="BHJ23" s="156"/>
      <c r="BHK23" s="156"/>
      <c r="BHL23" s="156"/>
      <c r="BHM23" s="156"/>
      <c r="BHN23" s="156"/>
      <c r="BHO23" s="156"/>
      <c r="BHP23" s="156"/>
      <c r="BHQ23" s="156"/>
      <c r="BHR23" s="156"/>
      <c r="BHS23" s="156"/>
      <c r="BHT23" s="156"/>
      <c r="BHU23" s="156"/>
      <c r="BHV23" s="156"/>
      <c r="BHW23" s="156"/>
      <c r="BHX23" s="156"/>
      <c r="BHY23" s="156"/>
      <c r="BHZ23" s="156"/>
      <c r="BIA23" s="156"/>
      <c r="BIB23" s="156"/>
      <c r="BIC23" s="156"/>
      <c r="BID23" s="156"/>
      <c r="BIE23" s="156"/>
      <c r="BIF23" s="156"/>
      <c r="BIG23" s="156"/>
      <c r="BIH23" s="156"/>
      <c r="BII23" s="156"/>
      <c r="BIJ23" s="156"/>
      <c r="BIK23" s="156"/>
      <c r="BIL23" s="156"/>
      <c r="BIM23" s="156"/>
      <c r="BIN23" s="156"/>
      <c r="BIO23" s="156"/>
      <c r="BIP23" s="156"/>
      <c r="BIQ23" s="156"/>
      <c r="BIR23" s="156"/>
      <c r="BIS23" s="156"/>
      <c r="BIT23" s="156"/>
      <c r="BIU23" s="156"/>
      <c r="BIV23" s="156"/>
      <c r="BIW23" s="156"/>
      <c r="BIX23" s="156"/>
      <c r="BIY23" s="156"/>
      <c r="BIZ23" s="156"/>
      <c r="BJA23" s="156"/>
      <c r="BJB23" s="156"/>
      <c r="BJC23" s="156"/>
      <c r="BJD23" s="156"/>
      <c r="BJE23" s="156"/>
      <c r="BJF23" s="156"/>
      <c r="BJG23" s="156"/>
      <c r="BJH23" s="156"/>
      <c r="BJI23" s="156"/>
      <c r="BJJ23" s="156"/>
      <c r="BJK23" s="156"/>
      <c r="BJL23" s="156"/>
      <c r="BJM23" s="156"/>
      <c r="BJN23" s="156"/>
      <c r="BJO23" s="156"/>
      <c r="BJP23" s="156"/>
      <c r="BJQ23" s="156"/>
      <c r="BJR23" s="156"/>
      <c r="BJS23" s="156"/>
      <c r="BJT23" s="156"/>
      <c r="BJU23" s="156"/>
      <c r="BJV23" s="156"/>
      <c r="BJW23" s="156"/>
      <c r="BJX23" s="156"/>
      <c r="BJY23" s="156"/>
      <c r="BJZ23" s="156"/>
      <c r="BKA23" s="156"/>
      <c r="BKB23" s="156"/>
      <c r="BKC23" s="156"/>
      <c r="BKD23" s="156"/>
      <c r="BKE23" s="156"/>
      <c r="BKF23" s="156"/>
      <c r="BKG23" s="156"/>
      <c r="BKH23" s="156"/>
      <c r="BKI23" s="156"/>
      <c r="BKJ23" s="156"/>
      <c r="BKK23" s="156"/>
      <c r="BKL23" s="156"/>
      <c r="BKM23" s="156"/>
      <c r="BKN23" s="156"/>
      <c r="BKO23" s="156"/>
      <c r="BKP23" s="156"/>
      <c r="BKQ23" s="156"/>
      <c r="BKR23" s="156"/>
      <c r="BKS23" s="156"/>
      <c r="BKT23" s="156"/>
      <c r="BKU23" s="156"/>
      <c r="BKV23" s="156"/>
      <c r="BKW23" s="156"/>
      <c r="BKX23" s="156"/>
      <c r="BKY23" s="156"/>
      <c r="BKZ23" s="156"/>
      <c r="BLA23" s="156"/>
      <c r="BLB23" s="156"/>
      <c r="BLC23" s="156"/>
      <c r="BLD23" s="156"/>
      <c r="BLE23" s="156"/>
      <c r="BLF23" s="156"/>
      <c r="BLG23" s="156"/>
      <c r="BLH23" s="156"/>
      <c r="BLI23" s="156"/>
      <c r="BLJ23" s="156"/>
      <c r="BLK23" s="156"/>
      <c r="BLL23" s="156"/>
      <c r="BLM23" s="156"/>
      <c r="BLN23" s="156"/>
      <c r="BLO23" s="156"/>
      <c r="BLP23" s="156"/>
      <c r="BLQ23" s="156"/>
      <c r="BLR23" s="156"/>
      <c r="BLS23" s="156"/>
      <c r="BLT23" s="156"/>
      <c r="BLU23" s="156"/>
      <c r="BLV23" s="156"/>
      <c r="BLW23" s="156"/>
      <c r="BLX23" s="156"/>
      <c r="BLY23" s="156"/>
      <c r="BLZ23" s="156"/>
      <c r="BMA23" s="156"/>
      <c r="BMB23" s="156"/>
      <c r="BMC23" s="156"/>
      <c r="BMD23" s="156"/>
      <c r="BME23" s="156"/>
      <c r="BMF23" s="156"/>
      <c r="BMG23" s="156"/>
      <c r="BMH23" s="156"/>
      <c r="BMI23" s="156"/>
      <c r="BMJ23" s="156"/>
      <c r="BMK23" s="156"/>
      <c r="BML23" s="156"/>
      <c r="BMM23" s="156"/>
      <c r="BMN23" s="156"/>
      <c r="BMO23" s="156"/>
      <c r="BMP23" s="156"/>
      <c r="BMQ23" s="156"/>
      <c r="BMR23" s="156"/>
      <c r="BMS23" s="156"/>
      <c r="BMT23" s="156"/>
      <c r="BMU23" s="156"/>
      <c r="BMV23" s="156"/>
      <c r="BMW23" s="156"/>
      <c r="BMX23" s="156"/>
      <c r="BMY23" s="156"/>
      <c r="BMZ23" s="156"/>
      <c r="BNA23" s="156"/>
      <c r="BNB23" s="156"/>
      <c r="BNC23" s="156"/>
      <c r="BND23" s="156"/>
      <c r="BNE23" s="156"/>
      <c r="BNF23" s="156"/>
      <c r="BNG23" s="156"/>
      <c r="BNH23" s="156"/>
      <c r="BNI23" s="156"/>
      <c r="BNJ23" s="156"/>
      <c r="BNK23" s="156"/>
      <c r="BNL23" s="156"/>
      <c r="BNM23" s="156"/>
      <c r="BNN23" s="156"/>
      <c r="BNO23" s="156"/>
      <c r="BNP23" s="156"/>
      <c r="BNQ23" s="156"/>
      <c r="BNR23" s="156"/>
      <c r="BNS23" s="156"/>
      <c r="BNT23" s="156"/>
      <c r="BNU23" s="156"/>
      <c r="BNV23" s="156"/>
      <c r="BNW23" s="156"/>
      <c r="BNX23" s="156"/>
      <c r="BNY23" s="156"/>
      <c r="BNZ23" s="156"/>
      <c r="BOA23" s="156"/>
      <c r="BOB23" s="156"/>
      <c r="BOC23" s="156"/>
      <c r="BOD23" s="156"/>
      <c r="BOE23" s="156"/>
      <c r="BOF23" s="156"/>
      <c r="BOG23" s="156"/>
      <c r="BOH23" s="156"/>
      <c r="BOI23" s="156"/>
      <c r="BOJ23" s="156"/>
      <c r="BOK23" s="156"/>
      <c r="BOL23" s="156"/>
      <c r="BOM23" s="156"/>
      <c r="BON23" s="156"/>
      <c r="BOO23" s="156"/>
      <c r="BOP23" s="156"/>
      <c r="BOQ23" s="156"/>
      <c r="BOR23" s="156"/>
      <c r="BOS23" s="156"/>
      <c r="BOT23" s="156"/>
      <c r="BOU23" s="156"/>
      <c r="BOV23" s="156"/>
      <c r="BOW23" s="156"/>
      <c r="BOX23" s="156"/>
      <c r="BOY23" s="156"/>
      <c r="BOZ23" s="156"/>
      <c r="BPA23" s="156"/>
      <c r="BPB23" s="156"/>
      <c r="BPC23" s="156"/>
      <c r="BPD23" s="156"/>
      <c r="BPE23" s="156"/>
      <c r="BPF23" s="156"/>
      <c r="BPG23" s="156"/>
      <c r="BPH23" s="156"/>
      <c r="BPI23" s="156"/>
      <c r="BPJ23" s="156"/>
      <c r="BPK23" s="156"/>
      <c r="BPL23" s="156"/>
      <c r="BPM23" s="156"/>
      <c r="BPN23" s="156"/>
      <c r="BPO23" s="156"/>
      <c r="BPP23" s="156"/>
      <c r="BPQ23" s="156"/>
      <c r="BPR23" s="156"/>
      <c r="BPS23" s="156"/>
      <c r="BPT23" s="156"/>
      <c r="BPU23" s="156"/>
      <c r="BPV23" s="156"/>
      <c r="BPW23" s="156"/>
      <c r="BPX23" s="156"/>
      <c r="BPY23" s="156"/>
      <c r="BPZ23" s="156"/>
      <c r="BQA23" s="156"/>
      <c r="BQB23" s="156"/>
      <c r="BQC23" s="156"/>
      <c r="BQD23" s="156"/>
      <c r="BQE23" s="156"/>
      <c r="BQF23" s="156"/>
      <c r="BQG23" s="156"/>
      <c r="BQH23" s="156"/>
      <c r="BQI23" s="156"/>
      <c r="BQJ23" s="156"/>
      <c r="BQK23" s="156"/>
      <c r="BQL23" s="156"/>
      <c r="BQM23" s="156"/>
      <c r="BQN23" s="156"/>
      <c r="BQO23" s="156"/>
      <c r="BQP23" s="156"/>
      <c r="BQQ23" s="156"/>
      <c r="BQR23" s="156"/>
      <c r="BQS23" s="156"/>
      <c r="BQT23" s="156"/>
      <c r="BQU23" s="156"/>
      <c r="BQV23" s="156"/>
      <c r="BQW23" s="156"/>
      <c r="BQX23" s="156"/>
      <c r="BQY23" s="156"/>
      <c r="BQZ23" s="156"/>
      <c r="BRA23" s="156"/>
      <c r="BRB23" s="156"/>
      <c r="BRC23" s="156"/>
      <c r="BRD23" s="156"/>
      <c r="BRE23" s="156"/>
      <c r="BRF23" s="156"/>
      <c r="BRG23" s="156"/>
      <c r="BRH23" s="156"/>
      <c r="BRI23" s="156"/>
      <c r="BRJ23" s="156"/>
      <c r="BRK23" s="156"/>
      <c r="BRL23" s="156"/>
      <c r="BRM23" s="156"/>
      <c r="BRN23" s="156"/>
      <c r="BRO23" s="156"/>
      <c r="BRP23" s="156"/>
      <c r="BRQ23" s="156"/>
      <c r="BRR23" s="156"/>
      <c r="BRS23" s="156"/>
      <c r="BRT23" s="156"/>
      <c r="BRU23" s="156"/>
      <c r="BRV23" s="156"/>
      <c r="BRW23" s="156"/>
      <c r="BRX23" s="156"/>
      <c r="BRY23" s="156"/>
      <c r="BRZ23" s="156"/>
      <c r="BSA23" s="156"/>
      <c r="BSB23" s="156"/>
      <c r="BSC23" s="156"/>
      <c r="BSD23" s="156"/>
      <c r="BSE23" s="156"/>
      <c r="BSF23" s="156"/>
      <c r="BSG23" s="156"/>
      <c r="BSH23" s="156"/>
      <c r="BSI23" s="156"/>
      <c r="BSJ23" s="156"/>
      <c r="BSK23" s="156"/>
      <c r="BSL23" s="156"/>
      <c r="BSM23" s="156"/>
      <c r="BSN23" s="156"/>
      <c r="BSO23" s="156"/>
      <c r="BSP23" s="156"/>
      <c r="BSQ23" s="156"/>
      <c r="BSR23" s="156"/>
      <c r="BSS23" s="156"/>
      <c r="BST23" s="156"/>
      <c r="BSU23" s="156"/>
      <c r="BSV23" s="156"/>
      <c r="BSW23" s="156"/>
      <c r="BSX23" s="156"/>
      <c r="BSY23" s="156"/>
      <c r="BSZ23" s="156"/>
      <c r="BTA23" s="156"/>
      <c r="BTB23" s="156"/>
      <c r="BTC23" s="156"/>
      <c r="BTD23" s="156"/>
      <c r="BTE23" s="156"/>
      <c r="BTF23" s="156"/>
      <c r="BTG23" s="156"/>
      <c r="BTH23" s="156"/>
      <c r="BTI23" s="156"/>
      <c r="BTJ23" s="156"/>
      <c r="BTK23" s="156"/>
      <c r="BTL23" s="156"/>
      <c r="BTM23" s="156"/>
      <c r="BTN23" s="156"/>
      <c r="BTO23" s="156"/>
      <c r="BTP23" s="156"/>
      <c r="BTQ23" s="156"/>
      <c r="BTR23" s="156"/>
      <c r="BTS23" s="156"/>
      <c r="BTT23" s="156"/>
      <c r="BTU23" s="156"/>
      <c r="BTV23" s="156"/>
      <c r="BTW23" s="156"/>
      <c r="BTX23" s="156"/>
      <c r="BTY23" s="156"/>
      <c r="BTZ23" s="156"/>
      <c r="BUA23" s="156"/>
      <c r="BUB23" s="156"/>
      <c r="BUC23" s="156"/>
      <c r="BUD23" s="156"/>
      <c r="BUE23" s="156"/>
      <c r="BUF23" s="156"/>
      <c r="BUG23" s="156"/>
      <c r="BUH23" s="156"/>
      <c r="BUI23" s="156"/>
      <c r="BUJ23" s="156"/>
      <c r="BUK23" s="156"/>
      <c r="BUL23" s="156"/>
      <c r="BUM23" s="156"/>
      <c r="BUN23" s="156"/>
      <c r="BUO23" s="156"/>
      <c r="BUP23" s="156"/>
      <c r="BUQ23" s="156"/>
      <c r="BUR23" s="156"/>
      <c r="BUS23" s="156"/>
      <c r="BUT23" s="156"/>
      <c r="BUU23" s="156"/>
      <c r="BUV23" s="156"/>
      <c r="BUW23" s="156"/>
      <c r="BUX23" s="156"/>
      <c r="BUY23" s="156"/>
      <c r="BUZ23" s="156"/>
      <c r="BVA23" s="156"/>
      <c r="BVB23" s="156"/>
      <c r="BVC23" s="156"/>
      <c r="BVD23" s="156"/>
      <c r="BVE23" s="156"/>
      <c r="BVF23" s="156"/>
      <c r="BVG23" s="156"/>
      <c r="BVH23" s="156"/>
      <c r="BVI23" s="156"/>
      <c r="BVJ23" s="156"/>
      <c r="BVK23" s="156"/>
      <c r="BVL23" s="156"/>
      <c r="BVM23" s="156"/>
      <c r="BVN23" s="156"/>
      <c r="BVO23" s="156"/>
      <c r="BVP23" s="156"/>
      <c r="BVQ23" s="156"/>
      <c r="BVR23" s="156"/>
      <c r="BVS23" s="156"/>
      <c r="BVT23" s="156"/>
      <c r="BVU23" s="156"/>
      <c r="BVV23" s="156"/>
      <c r="BVW23" s="156"/>
      <c r="BVX23" s="156"/>
      <c r="BVY23" s="156"/>
      <c r="BVZ23" s="156"/>
      <c r="BWA23" s="156"/>
      <c r="BWB23" s="156"/>
      <c r="BWC23" s="156"/>
      <c r="BWD23" s="156"/>
      <c r="BWE23" s="156"/>
      <c r="BWF23" s="156"/>
      <c r="BWG23" s="156"/>
      <c r="BWH23" s="156"/>
      <c r="BWI23" s="156"/>
      <c r="BWJ23" s="156"/>
      <c r="BWK23" s="156"/>
      <c r="BWL23" s="156"/>
      <c r="BWM23" s="156"/>
      <c r="BWN23" s="156"/>
      <c r="BWO23" s="156"/>
      <c r="BWP23" s="156"/>
      <c r="BWQ23" s="156"/>
      <c r="BWR23" s="156"/>
      <c r="BWS23" s="156"/>
      <c r="BWT23" s="156"/>
      <c r="BWU23" s="156"/>
      <c r="BWV23" s="156"/>
      <c r="BWW23" s="156"/>
      <c r="BWX23" s="156"/>
      <c r="BWY23" s="156"/>
      <c r="BWZ23" s="156"/>
      <c r="BXA23" s="156"/>
      <c r="BXB23" s="156"/>
      <c r="BXC23" s="156"/>
      <c r="BXD23" s="156"/>
      <c r="BXE23" s="156"/>
      <c r="BXF23" s="156"/>
      <c r="BXG23" s="156"/>
      <c r="BXH23" s="156"/>
      <c r="BXI23" s="156"/>
      <c r="BXJ23" s="156"/>
      <c r="BXK23" s="156"/>
      <c r="BXL23" s="156"/>
      <c r="BXM23" s="156"/>
      <c r="BXN23" s="156"/>
      <c r="BXO23" s="156"/>
      <c r="BXP23" s="156"/>
      <c r="BXQ23" s="156"/>
      <c r="BXR23" s="156"/>
      <c r="BXS23" s="156"/>
      <c r="BXT23" s="156"/>
      <c r="BXU23" s="156"/>
      <c r="BXV23" s="156"/>
      <c r="BXW23" s="156"/>
      <c r="BXX23" s="156"/>
      <c r="BXY23" s="156"/>
      <c r="BXZ23" s="156"/>
      <c r="BYA23" s="156"/>
      <c r="BYB23" s="156"/>
      <c r="BYC23" s="156"/>
      <c r="BYD23" s="156"/>
      <c r="BYE23" s="156"/>
      <c r="BYF23" s="156"/>
      <c r="BYG23" s="156"/>
      <c r="BYH23" s="156"/>
      <c r="BYI23" s="156"/>
      <c r="BYJ23" s="156"/>
      <c r="BYK23" s="156"/>
      <c r="BYL23" s="156"/>
      <c r="BYM23" s="156"/>
      <c r="BYN23" s="156"/>
      <c r="BYO23" s="156"/>
      <c r="BYP23" s="156"/>
      <c r="BYQ23" s="156"/>
      <c r="BYR23" s="156"/>
      <c r="BYS23" s="156"/>
      <c r="BYT23" s="156"/>
      <c r="BYU23" s="156"/>
      <c r="BYV23" s="156"/>
      <c r="BYW23" s="156"/>
      <c r="BYX23" s="156"/>
      <c r="BYY23" s="156"/>
      <c r="BYZ23" s="156"/>
      <c r="BZA23" s="156"/>
      <c r="BZB23" s="156"/>
      <c r="BZC23" s="156"/>
      <c r="BZD23" s="156"/>
      <c r="BZE23" s="156"/>
      <c r="BZF23" s="156"/>
      <c r="BZG23" s="156"/>
      <c r="BZH23" s="156"/>
      <c r="BZI23" s="156"/>
      <c r="BZJ23" s="156"/>
      <c r="BZK23" s="156"/>
      <c r="BZL23" s="156"/>
      <c r="BZM23" s="156"/>
      <c r="BZN23" s="156"/>
      <c r="BZO23" s="156"/>
      <c r="BZP23" s="156"/>
      <c r="BZQ23" s="156"/>
      <c r="BZR23" s="156"/>
      <c r="BZS23" s="156"/>
      <c r="BZT23" s="156"/>
      <c r="BZU23" s="156"/>
      <c r="BZV23" s="156"/>
      <c r="BZW23" s="156"/>
      <c r="BZX23" s="156"/>
      <c r="BZY23" s="156"/>
      <c r="BZZ23" s="156"/>
      <c r="CAA23" s="156"/>
      <c r="CAB23" s="156"/>
      <c r="CAC23" s="156"/>
      <c r="CAD23" s="156"/>
      <c r="CAE23" s="156"/>
      <c r="CAF23" s="156"/>
      <c r="CAG23" s="156"/>
      <c r="CAH23" s="156"/>
      <c r="CAI23" s="156"/>
      <c r="CAJ23" s="156"/>
      <c r="CAK23" s="156"/>
      <c r="CAL23" s="156"/>
      <c r="CAM23" s="156"/>
      <c r="CAN23" s="156"/>
      <c r="CAO23" s="156"/>
      <c r="CAP23" s="156"/>
      <c r="CAQ23" s="156"/>
      <c r="CAR23" s="156"/>
      <c r="CAS23" s="156"/>
      <c r="CAT23" s="156"/>
      <c r="CAU23" s="156"/>
      <c r="CAV23" s="156"/>
      <c r="CAW23" s="156"/>
      <c r="CAX23" s="156"/>
      <c r="CAY23" s="156"/>
      <c r="CAZ23" s="156"/>
      <c r="CBA23" s="156"/>
      <c r="CBB23" s="156"/>
      <c r="CBC23" s="156"/>
      <c r="CBD23" s="156"/>
      <c r="CBE23" s="156"/>
      <c r="CBF23" s="156"/>
      <c r="CBG23" s="156"/>
      <c r="CBH23" s="156"/>
      <c r="CBI23" s="156"/>
      <c r="CBJ23" s="156"/>
      <c r="CBK23" s="156"/>
      <c r="CBL23" s="156"/>
      <c r="CBM23" s="156"/>
      <c r="CBN23" s="156"/>
      <c r="CBO23" s="156"/>
      <c r="CBP23" s="156"/>
      <c r="CBQ23" s="156"/>
      <c r="CBR23" s="156"/>
      <c r="CBS23" s="156"/>
      <c r="CBT23" s="156"/>
      <c r="CBU23" s="156"/>
      <c r="CBV23" s="156"/>
      <c r="CBW23" s="156"/>
      <c r="CBX23" s="156"/>
      <c r="CBY23" s="156"/>
      <c r="CBZ23" s="156"/>
      <c r="CCA23" s="156"/>
      <c r="CCB23" s="156"/>
      <c r="CCC23" s="156"/>
      <c r="CCD23" s="156"/>
      <c r="CCE23" s="156"/>
      <c r="CCF23" s="156"/>
      <c r="CCG23" s="156"/>
      <c r="CCH23" s="156"/>
      <c r="CCI23" s="156"/>
      <c r="CCJ23" s="156"/>
      <c r="CCK23" s="156"/>
      <c r="CCL23" s="156"/>
      <c r="CCM23" s="156"/>
      <c r="CCN23" s="156"/>
      <c r="CCO23" s="156"/>
      <c r="CCP23" s="156"/>
      <c r="CCQ23" s="156"/>
      <c r="CCR23" s="156"/>
      <c r="CCS23" s="156"/>
      <c r="CCT23" s="156"/>
      <c r="CCU23" s="156"/>
      <c r="CCV23" s="156"/>
      <c r="CCW23" s="156"/>
      <c r="CCX23" s="156"/>
      <c r="CCY23" s="156"/>
      <c r="CCZ23" s="156"/>
      <c r="CDA23" s="156"/>
      <c r="CDB23" s="156"/>
      <c r="CDC23" s="156"/>
      <c r="CDD23" s="156"/>
      <c r="CDE23" s="156"/>
      <c r="CDF23" s="156"/>
      <c r="CDG23" s="156"/>
      <c r="CDH23" s="156"/>
      <c r="CDI23" s="156"/>
      <c r="CDJ23" s="156"/>
      <c r="CDK23" s="156"/>
      <c r="CDL23" s="156"/>
      <c r="CDM23" s="156"/>
      <c r="CDN23" s="156"/>
      <c r="CDO23" s="156"/>
      <c r="CDP23" s="156"/>
      <c r="CDQ23" s="156"/>
      <c r="CDR23" s="156"/>
      <c r="CDS23" s="156"/>
      <c r="CDT23" s="156"/>
      <c r="CDU23" s="156"/>
      <c r="CDV23" s="156"/>
      <c r="CDW23" s="156"/>
      <c r="CDX23" s="156"/>
      <c r="CDY23" s="156"/>
      <c r="CDZ23" s="156"/>
      <c r="CEA23" s="156"/>
      <c r="CEB23" s="156"/>
      <c r="CEC23" s="156"/>
      <c r="CED23" s="156"/>
      <c r="CEE23" s="156"/>
      <c r="CEF23" s="156"/>
      <c r="CEG23" s="156"/>
      <c r="CEH23" s="156"/>
      <c r="CEI23" s="156"/>
      <c r="CEJ23" s="156"/>
      <c r="CEK23" s="156"/>
      <c r="CEL23" s="156"/>
      <c r="CEM23" s="156"/>
      <c r="CEN23" s="156"/>
      <c r="CEO23" s="156"/>
      <c r="CEP23" s="156"/>
      <c r="CEQ23" s="156"/>
      <c r="CER23" s="156"/>
      <c r="CES23" s="156"/>
      <c r="CET23" s="156"/>
      <c r="CEU23" s="156"/>
      <c r="CEV23" s="156"/>
      <c r="CEW23" s="156"/>
      <c r="CEX23" s="156"/>
      <c r="CEY23" s="156"/>
      <c r="CEZ23" s="156"/>
      <c r="CFA23" s="156"/>
      <c r="CFB23" s="156"/>
      <c r="CFC23" s="156"/>
      <c r="CFD23" s="156"/>
      <c r="CFE23" s="156"/>
      <c r="CFF23" s="156"/>
      <c r="CFG23" s="156"/>
      <c r="CFH23" s="156"/>
      <c r="CFI23" s="156"/>
      <c r="CFJ23" s="156"/>
      <c r="CFK23" s="156"/>
      <c r="CFL23" s="156"/>
      <c r="CFM23" s="156"/>
      <c r="CFN23" s="156"/>
      <c r="CFO23" s="156"/>
      <c r="CFP23" s="156"/>
      <c r="CFQ23" s="156"/>
      <c r="CFR23" s="156"/>
      <c r="CFS23" s="156"/>
      <c r="CFT23" s="156"/>
      <c r="CFU23" s="156"/>
      <c r="CFV23" s="156"/>
      <c r="CFW23" s="156"/>
      <c r="CFX23" s="156"/>
      <c r="CFY23" s="156"/>
      <c r="CFZ23" s="156"/>
      <c r="CGA23" s="156"/>
      <c r="CGB23" s="156"/>
      <c r="CGC23" s="156"/>
      <c r="CGD23" s="156"/>
      <c r="CGE23" s="156"/>
      <c r="CGF23" s="156"/>
      <c r="CGG23" s="156"/>
      <c r="CGH23" s="156"/>
      <c r="CGI23" s="156"/>
      <c r="CGJ23" s="156"/>
      <c r="CGK23" s="156"/>
      <c r="CGL23" s="156"/>
      <c r="CGM23" s="156"/>
      <c r="CGN23" s="156"/>
      <c r="CGO23" s="156"/>
      <c r="CGP23" s="156"/>
      <c r="CGQ23" s="156"/>
      <c r="CGR23" s="156"/>
      <c r="CGS23" s="156"/>
      <c r="CGT23" s="156"/>
      <c r="CGU23" s="156"/>
      <c r="CGV23" s="156"/>
      <c r="CGW23" s="156"/>
      <c r="CGX23" s="156"/>
      <c r="CGY23" s="156"/>
      <c r="CGZ23" s="156"/>
      <c r="CHA23" s="156"/>
      <c r="CHB23" s="156"/>
      <c r="CHC23" s="156"/>
      <c r="CHD23" s="156"/>
      <c r="CHE23" s="156"/>
      <c r="CHF23" s="156"/>
      <c r="CHG23" s="156"/>
      <c r="CHH23" s="156"/>
      <c r="CHI23" s="156"/>
      <c r="CHJ23" s="156"/>
      <c r="CHK23" s="156"/>
      <c r="CHL23" s="156"/>
      <c r="CHM23" s="156"/>
      <c r="CHN23" s="156"/>
      <c r="CHO23" s="156"/>
      <c r="CHP23" s="156"/>
      <c r="CHQ23" s="156"/>
      <c r="CHR23" s="156"/>
      <c r="CHS23" s="156"/>
      <c r="CHT23" s="156"/>
      <c r="CHU23" s="156"/>
      <c r="CHV23" s="156"/>
      <c r="CHW23" s="156"/>
      <c r="CHX23" s="156"/>
      <c r="CHY23" s="156"/>
      <c r="CHZ23" s="156"/>
      <c r="CIA23" s="156"/>
      <c r="CIB23" s="156"/>
      <c r="CIC23" s="156"/>
      <c r="CID23" s="156"/>
      <c r="CIE23" s="156"/>
      <c r="CIF23" s="156"/>
      <c r="CIG23" s="156"/>
      <c r="CIH23" s="156"/>
      <c r="CII23" s="156"/>
      <c r="CIJ23" s="156"/>
      <c r="CIK23" s="156"/>
      <c r="CIL23" s="156"/>
      <c r="CIM23" s="156"/>
      <c r="CIN23" s="156"/>
      <c r="CIO23" s="156"/>
      <c r="CIP23" s="156"/>
      <c r="CIQ23" s="156"/>
      <c r="CIR23" s="156"/>
      <c r="CIS23" s="156"/>
      <c r="CIT23" s="156"/>
      <c r="CIU23" s="156"/>
      <c r="CIV23" s="156"/>
      <c r="CIW23" s="156"/>
      <c r="CIX23" s="156"/>
      <c r="CIY23" s="156"/>
      <c r="CIZ23" s="156"/>
      <c r="CJA23" s="156"/>
      <c r="CJB23" s="156"/>
      <c r="CJC23" s="156"/>
      <c r="CJD23" s="156"/>
      <c r="CJE23" s="156"/>
      <c r="CJF23" s="156"/>
      <c r="CJG23" s="156"/>
      <c r="CJH23" s="156"/>
      <c r="CJI23" s="156"/>
      <c r="CJJ23" s="156"/>
      <c r="CJK23" s="156"/>
      <c r="CJL23" s="156"/>
      <c r="CJM23" s="156"/>
      <c r="CJN23" s="156"/>
      <c r="CJO23" s="156"/>
      <c r="CJP23" s="156"/>
      <c r="CJQ23" s="156"/>
      <c r="CJR23" s="156"/>
      <c r="CJS23" s="156"/>
      <c r="CJT23" s="156"/>
      <c r="CJU23" s="156"/>
      <c r="CJV23" s="156"/>
      <c r="CJW23" s="156"/>
      <c r="CJX23" s="156"/>
      <c r="CJY23" s="156"/>
      <c r="CJZ23" s="156"/>
      <c r="CKA23" s="156"/>
      <c r="CKB23" s="156"/>
      <c r="CKC23" s="156"/>
      <c r="CKD23" s="156"/>
      <c r="CKE23" s="156"/>
      <c r="CKF23" s="156"/>
      <c r="CKG23" s="156"/>
      <c r="CKH23" s="156"/>
      <c r="CKI23" s="156"/>
      <c r="CKJ23" s="156"/>
      <c r="CKK23" s="156"/>
      <c r="CKL23" s="156"/>
      <c r="CKM23" s="156"/>
      <c r="CKN23" s="156"/>
      <c r="CKO23" s="156"/>
      <c r="CKP23" s="156"/>
      <c r="CKQ23" s="156"/>
      <c r="CKR23" s="156"/>
      <c r="CKS23" s="156"/>
      <c r="CKT23" s="156"/>
      <c r="CKU23" s="156"/>
      <c r="CKV23" s="156"/>
      <c r="CKW23" s="156"/>
      <c r="CKX23" s="156"/>
      <c r="CKY23" s="156"/>
      <c r="CKZ23" s="156"/>
      <c r="CLA23" s="156"/>
      <c r="CLB23" s="156"/>
      <c r="CLC23" s="156"/>
      <c r="CLD23" s="156"/>
      <c r="CLE23" s="156"/>
      <c r="CLF23" s="156"/>
      <c r="CLG23" s="156"/>
      <c r="CLH23" s="156"/>
      <c r="CLI23" s="156"/>
      <c r="CLJ23" s="156"/>
      <c r="CLK23" s="156"/>
      <c r="CLL23" s="156"/>
      <c r="CLM23" s="156"/>
      <c r="CLN23" s="156"/>
      <c r="CLO23" s="156"/>
      <c r="CLP23" s="156"/>
      <c r="CLQ23" s="156"/>
      <c r="CLR23" s="156"/>
      <c r="CLS23" s="156"/>
      <c r="CLT23" s="156"/>
      <c r="CLU23" s="156"/>
      <c r="CLV23" s="156"/>
      <c r="CLW23" s="156"/>
      <c r="CLX23" s="156"/>
      <c r="CLY23" s="156"/>
      <c r="CLZ23" s="156"/>
      <c r="CMA23" s="156"/>
      <c r="CMB23" s="156"/>
      <c r="CMC23" s="156"/>
      <c r="CMD23" s="156"/>
      <c r="CME23" s="156"/>
      <c r="CMF23" s="156"/>
      <c r="CMG23" s="156"/>
      <c r="CMH23" s="156"/>
      <c r="CMI23" s="156"/>
      <c r="CMJ23" s="156"/>
      <c r="CMK23" s="156"/>
      <c r="CML23" s="156"/>
      <c r="CMM23" s="156"/>
      <c r="CMN23" s="156"/>
      <c r="CMO23" s="156"/>
      <c r="CMP23" s="156"/>
      <c r="CMQ23" s="156"/>
      <c r="CMR23" s="156"/>
      <c r="CMS23" s="156"/>
      <c r="CMT23" s="156"/>
      <c r="CMU23" s="156"/>
      <c r="CMV23" s="156"/>
      <c r="CMW23" s="156"/>
      <c r="CMX23" s="156"/>
      <c r="CMY23" s="156"/>
      <c r="CMZ23" s="156"/>
      <c r="CNA23" s="156"/>
      <c r="CNB23" s="156"/>
      <c r="CNC23" s="156"/>
      <c r="CND23" s="156"/>
      <c r="CNE23" s="156"/>
      <c r="CNF23" s="156"/>
      <c r="CNG23" s="156"/>
      <c r="CNH23" s="156"/>
      <c r="CNI23" s="156"/>
      <c r="CNJ23" s="156"/>
      <c r="CNK23" s="156"/>
      <c r="CNL23" s="156"/>
      <c r="CNM23" s="156"/>
      <c r="CNN23" s="156"/>
      <c r="CNO23" s="156"/>
      <c r="CNP23" s="156"/>
      <c r="CNQ23" s="156"/>
      <c r="CNR23" s="156"/>
      <c r="CNS23" s="156"/>
      <c r="CNT23" s="156"/>
      <c r="CNU23" s="156"/>
      <c r="CNV23" s="156"/>
      <c r="CNW23" s="156"/>
      <c r="CNX23" s="156"/>
      <c r="CNY23" s="156"/>
      <c r="CNZ23" s="156"/>
      <c r="COA23" s="156"/>
      <c r="COB23" s="156"/>
      <c r="COC23" s="156"/>
      <c r="COD23" s="156"/>
      <c r="COE23" s="156"/>
      <c r="COF23" s="156"/>
      <c r="COG23" s="156"/>
      <c r="COH23" s="156"/>
      <c r="COI23" s="156"/>
      <c r="COJ23" s="156"/>
      <c r="COK23" s="156"/>
      <c r="COL23" s="156"/>
      <c r="COM23" s="156"/>
      <c r="CON23" s="156"/>
      <c r="COO23" s="156"/>
      <c r="COP23" s="156"/>
      <c r="COQ23" s="156"/>
      <c r="COR23" s="156"/>
      <c r="COS23" s="156"/>
      <c r="COT23" s="156"/>
      <c r="COU23" s="156"/>
      <c r="COV23" s="156"/>
      <c r="COW23" s="156"/>
      <c r="COX23" s="156"/>
      <c r="COY23" s="156"/>
      <c r="COZ23" s="156"/>
      <c r="CPA23" s="156"/>
      <c r="CPB23" s="156"/>
      <c r="CPC23" s="156"/>
      <c r="CPD23" s="156"/>
      <c r="CPE23" s="156"/>
      <c r="CPF23" s="156"/>
      <c r="CPG23" s="156"/>
      <c r="CPH23" s="156"/>
      <c r="CPI23" s="156"/>
      <c r="CPJ23" s="156"/>
      <c r="CPK23" s="156"/>
      <c r="CPL23" s="156"/>
      <c r="CPM23" s="156"/>
      <c r="CPN23" s="156"/>
      <c r="CPO23" s="156"/>
      <c r="CPP23" s="156"/>
      <c r="CPQ23" s="156"/>
      <c r="CPR23" s="156"/>
      <c r="CPS23" s="156"/>
      <c r="CPT23" s="156"/>
      <c r="CPU23" s="156"/>
      <c r="CPV23" s="156"/>
      <c r="CPW23" s="156"/>
      <c r="CPX23" s="156"/>
      <c r="CPY23" s="156"/>
      <c r="CPZ23" s="156"/>
      <c r="CQA23" s="156"/>
      <c r="CQB23" s="156"/>
      <c r="CQC23" s="156"/>
      <c r="CQD23" s="156"/>
      <c r="CQE23" s="156"/>
      <c r="CQF23" s="156"/>
      <c r="CQG23" s="156"/>
      <c r="CQH23" s="156"/>
      <c r="CQI23" s="156"/>
      <c r="CQJ23" s="156"/>
      <c r="CQK23" s="156"/>
      <c r="CQL23" s="156"/>
      <c r="CQM23" s="156"/>
      <c r="CQN23" s="156"/>
      <c r="CQO23" s="156"/>
      <c r="CQP23" s="156"/>
      <c r="CQQ23" s="156"/>
      <c r="CQR23" s="156"/>
      <c r="CQS23" s="156"/>
      <c r="CQT23" s="156"/>
      <c r="CQU23" s="156"/>
      <c r="CQV23" s="156"/>
      <c r="CQW23" s="156"/>
      <c r="CQX23" s="156"/>
      <c r="CQY23" s="156"/>
      <c r="CQZ23" s="156"/>
      <c r="CRA23" s="156"/>
      <c r="CRB23" s="156"/>
      <c r="CRC23" s="156"/>
      <c r="CRD23" s="156"/>
      <c r="CRE23" s="156"/>
      <c r="CRF23" s="156"/>
      <c r="CRG23" s="156"/>
      <c r="CRH23" s="156"/>
      <c r="CRI23" s="156"/>
      <c r="CRJ23" s="156"/>
      <c r="CRK23" s="156"/>
      <c r="CRL23" s="156"/>
      <c r="CRM23" s="156"/>
      <c r="CRN23" s="156"/>
      <c r="CRO23" s="156"/>
      <c r="CRP23" s="156"/>
      <c r="CRQ23" s="156"/>
      <c r="CRR23" s="156"/>
      <c r="CRS23" s="156"/>
      <c r="CRT23" s="156"/>
      <c r="CRU23" s="156"/>
      <c r="CRV23" s="156"/>
      <c r="CRW23" s="156"/>
      <c r="CRX23" s="156"/>
      <c r="CRY23" s="156"/>
      <c r="CRZ23" s="156"/>
      <c r="CSA23" s="156"/>
      <c r="CSB23" s="156"/>
      <c r="CSC23" s="156"/>
      <c r="CSD23" s="156"/>
      <c r="CSE23" s="156"/>
      <c r="CSF23" s="156"/>
      <c r="CSG23" s="156"/>
      <c r="CSH23" s="156"/>
      <c r="CSI23" s="156"/>
      <c r="CSJ23" s="156"/>
      <c r="CSK23" s="156"/>
      <c r="CSL23" s="156"/>
      <c r="CSM23" s="156"/>
      <c r="CSN23" s="156"/>
      <c r="CSO23" s="156"/>
      <c r="CSP23" s="156"/>
      <c r="CSQ23" s="156"/>
      <c r="CSR23" s="156"/>
      <c r="CSS23" s="156"/>
      <c r="CST23" s="156"/>
      <c r="CSU23" s="156"/>
      <c r="CSV23" s="156"/>
      <c r="CSW23" s="156"/>
      <c r="CSX23" s="156"/>
      <c r="CSY23" s="156"/>
      <c r="CSZ23" s="156"/>
      <c r="CTA23" s="156"/>
      <c r="CTB23" s="156"/>
      <c r="CTC23" s="156"/>
      <c r="CTD23" s="156"/>
      <c r="CTE23" s="156"/>
      <c r="CTF23" s="156"/>
      <c r="CTG23" s="156"/>
      <c r="CTH23" s="156"/>
      <c r="CTI23" s="156"/>
      <c r="CTJ23" s="156"/>
      <c r="CTK23" s="156"/>
      <c r="CTL23" s="156"/>
      <c r="CTM23" s="156"/>
      <c r="CTN23" s="156"/>
      <c r="CTO23" s="156"/>
      <c r="CTP23" s="156"/>
      <c r="CTQ23" s="156"/>
      <c r="CTR23" s="156"/>
      <c r="CTS23" s="156"/>
      <c r="CTT23" s="156"/>
      <c r="CTU23" s="156"/>
      <c r="CTV23" s="156"/>
      <c r="CTW23" s="156"/>
      <c r="CTX23" s="156"/>
      <c r="CTY23" s="156"/>
      <c r="CTZ23" s="156"/>
      <c r="CUA23" s="156"/>
      <c r="CUB23" s="156"/>
      <c r="CUC23" s="156"/>
      <c r="CUD23" s="156"/>
      <c r="CUE23" s="156"/>
      <c r="CUF23" s="156"/>
      <c r="CUG23" s="156"/>
      <c r="CUH23" s="156"/>
      <c r="CUI23" s="156"/>
      <c r="CUJ23" s="156"/>
      <c r="CUK23" s="156"/>
      <c r="CUL23" s="156"/>
      <c r="CUM23" s="156"/>
      <c r="CUN23" s="156"/>
      <c r="CUO23" s="156"/>
      <c r="CUP23" s="156"/>
      <c r="CUQ23" s="156"/>
      <c r="CUR23" s="156"/>
      <c r="CUS23" s="156"/>
      <c r="CUT23" s="156"/>
      <c r="CUU23" s="156"/>
      <c r="CUV23" s="156"/>
      <c r="CUW23" s="156"/>
      <c r="CUX23" s="156"/>
      <c r="CUY23" s="156"/>
      <c r="CUZ23" s="156"/>
      <c r="CVA23" s="156"/>
      <c r="CVB23" s="156"/>
      <c r="CVC23" s="156"/>
      <c r="CVD23" s="156"/>
      <c r="CVE23" s="156"/>
      <c r="CVF23" s="156"/>
      <c r="CVG23" s="156"/>
      <c r="CVH23" s="156"/>
      <c r="CVI23" s="156"/>
      <c r="CVJ23" s="156"/>
      <c r="CVK23" s="156"/>
      <c r="CVL23" s="156"/>
      <c r="CVM23" s="156"/>
      <c r="CVN23" s="156"/>
      <c r="CVO23" s="156"/>
      <c r="CVP23" s="156"/>
      <c r="CVQ23" s="156"/>
      <c r="CVR23" s="156"/>
      <c r="CVS23" s="156"/>
      <c r="CVT23" s="156"/>
      <c r="CVU23" s="156"/>
      <c r="CVV23" s="156"/>
      <c r="CVW23" s="156"/>
      <c r="CVX23" s="156"/>
      <c r="CVY23" s="156"/>
      <c r="CVZ23" s="156"/>
      <c r="CWA23" s="156"/>
      <c r="CWB23" s="156"/>
      <c r="CWC23" s="156"/>
      <c r="CWD23" s="156"/>
      <c r="CWE23" s="156"/>
      <c r="CWF23" s="156"/>
      <c r="CWG23" s="156"/>
      <c r="CWH23" s="156"/>
      <c r="CWI23" s="156"/>
      <c r="CWJ23" s="156"/>
      <c r="CWK23" s="156"/>
      <c r="CWL23" s="156"/>
      <c r="CWM23" s="156"/>
      <c r="CWN23" s="156"/>
      <c r="CWO23" s="156"/>
      <c r="CWP23" s="156"/>
      <c r="CWQ23" s="156"/>
      <c r="CWR23" s="156"/>
      <c r="CWS23" s="156"/>
      <c r="CWT23" s="156"/>
      <c r="CWU23" s="156"/>
      <c r="CWV23" s="156"/>
      <c r="CWW23" s="156"/>
      <c r="CWX23" s="156"/>
      <c r="CWY23" s="156"/>
      <c r="CWZ23" s="156"/>
      <c r="CXA23" s="156"/>
      <c r="CXB23" s="156"/>
      <c r="CXC23" s="156"/>
      <c r="CXD23" s="156"/>
      <c r="CXE23" s="156"/>
      <c r="CXF23" s="156"/>
      <c r="CXG23" s="156"/>
      <c r="CXH23" s="156"/>
      <c r="CXI23" s="156"/>
      <c r="CXJ23" s="156"/>
      <c r="CXK23" s="156"/>
      <c r="CXL23" s="156"/>
      <c r="CXM23" s="156"/>
      <c r="CXN23" s="156"/>
      <c r="CXO23" s="156"/>
      <c r="CXP23" s="156"/>
      <c r="CXQ23" s="156"/>
      <c r="CXR23" s="156"/>
      <c r="CXS23" s="156"/>
      <c r="CXT23" s="156"/>
      <c r="CXU23" s="156"/>
      <c r="CXV23" s="156"/>
      <c r="CXW23" s="156"/>
      <c r="CXX23" s="156"/>
      <c r="CXY23" s="156"/>
      <c r="CXZ23" s="156"/>
      <c r="CYA23" s="156"/>
      <c r="CYB23" s="156"/>
      <c r="CYC23" s="156"/>
      <c r="CYD23" s="156"/>
      <c r="CYE23" s="156"/>
      <c r="CYF23" s="156"/>
      <c r="CYG23" s="156"/>
      <c r="CYH23" s="156"/>
      <c r="CYI23" s="156"/>
      <c r="CYJ23" s="156"/>
      <c r="CYK23" s="156"/>
      <c r="CYL23" s="156"/>
      <c r="CYM23" s="156"/>
      <c r="CYN23" s="156"/>
      <c r="CYO23" s="156"/>
      <c r="CYP23" s="156"/>
      <c r="CYQ23" s="156"/>
      <c r="CYR23" s="156"/>
      <c r="CYS23" s="156"/>
      <c r="CYT23" s="156"/>
      <c r="CYU23" s="156"/>
      <c r="CYV23" s="156"/>
      <c r="CYW23" s="156"/>
      <c r="CYX23" s="156"/>
      <c r="CYY23" s="156"/>
      <c r="CYZ23" s="156"/>
      <c r="CZA23" s="156"/>
      <c r="CZB23" s="156"/>
      <c r="CZC23" s="156"/>
      <c r="CZD23" s="156"/>
      <c r="CZE23" s="156"/>
      <c r="CZF23" s="156"/>
      <c r="CZG23" s="156"/>
      <c r="CZH23" s="156"/>
      <c r="CZI23" s="156"/>
      <c r="CZJ23" s="156"/>
      <c r="CZK23" s="156"/>
      <c r="CZL23" s="156"/>
      <c r="CZM23" s="156"/>
      <c r="CZN23" s="156"/>
      <c r="CZO23" s="156"/>
      <c r="CZP23" s="156"/>
      <c r="CZQ23" s="156"/>
      <c r="CZR23" s="156"/>
      <c r="CZS23" s="156"/>
      <c r="CZT23" s="156"/>
      <c r="CZU23" s="156"/>
      <c r="CZV23" s="156"/>
      <c r="CZW23" s="156"/>
      <c r="CZX23" s="156"/>
      <c r="CZY23" s="156"/>
      <c r="CZZ23" s="156"/>
      <c r="DAA23" s="156"/>
      <c r="DAB23" s="156"/>
      <c r="DAC23" s="156"/>
      <c r="DAD23" s="156"/>
      <c r="DAE23" s="156"/>
      <c r="DAF23" s="156"/>
      <c r="DAG23" s="156"/>
      <c r="DAH23" s="156"/>
      <c r="DAI23" s="156"/>
      <c r="DAJ23" s="156"/>
      <c r="DAK23" s="156"/>
      <c r="DAL23" s="156"/>
      <c r="DAM23" s="156"/>
      <c r="DAN23" s="156"/>
      <c r="DAO23" s="156"/>
      <c r="DAP23" s="156"/>
      <c r="DAQ23" s="156"/>
      <c r="DAR23" s="156"/>
      <c r="DAS23" s="156"/>
      <c r="DAT23" s="156"/>
      <c r="DAU23" s="156"/>
      <c r="DAV23" s="156"/>
      <c r="DAW23" s="156"/>
      <c r="DAX23" s="156"/>
      <c r="DAY23" s="156"/>
      <c r="DAZ23" s="156"/>
      <c r="DBA23" s="156"/>
      <c r="DBB23" s="156"/>
      <c r="DBC23" s="156"/>
      <c r="DBD23" s="156"/>
      <c r="DBE23" s="156"/>
      <c r="DBF23" s="156"/>
      <c r="DBG23" s="156"/>
      <c r="DBH23" s="156"/>
      <c r="DBI23" s="156"/>
      <c r="DBJ23" s="156"/>
      <c r="DBK23" s="156"/>
      <c r="DBL23" s="156"/>
      <c r="DBM23" s="156"/>
      <c r="DBN23" s="156"/>
      <c r="DBO23" s="156"/>
      <c r="DBP23" s="156"/>
      <c r="DBQ23" s="156"/>
      <c r="DBR23" s="156"/>
      <c r="DBS23" s="156"/>
      <c r="DBT23" s="156"/>
      <c r="DBU23" s="156"/>
      <c r="DBV23" s="156"/>
      <c r="DBW23" s="156"/>
      <c r="DBX23" s="156"/>
      <c r="DBY23" s="156"/>
      <c r="DBZ23" s="156"/>
      <c r="DCA23" s="156"/>
      <c r="DCB23" s="156"/>
      <c r="DCC23" s="156"/>
      <c r="DCD23" s="156"/>
      <c r="DCE23" s="156"/>
      <c r="DCF23" s="156"/>
      <c r="DCG23" s="156"/>
      <c r="DCH23" s="156"/>
      <c r="DCI23" s="156"/>
      <c r="DCJ23" s="156"/>
      <c r="DCK23" s="156"/>
      <c r="DCL23" s="156"/>
      <c r="DCM23" s="156"/>
      <c r="DCN23" s="156"/>
      <c r="DCO23" s="156"/>
      <c r="DCP23" s="156"/>
      <c r="DCQ23" s="156"/>
      <c r="DCR23" s="156"/>
      <c r="DCS23" s="156"/>
      <c r="DCT23" s="156"/>
      <c r="DCU23" s="156"/>
      <c r="DCV23" s="156"/>
      <c r="DCW23" s="156"/>
      <c r="DCX23" s="156"/>
      <c r="DCY23" s="156"/>
      <c r="DCZ23" s="156"/>
      <c r="DDA23" s="156"/>
      <c r="DDB23" s="156"/>
      <c r="DDC23" s="156"/>
      <c r="DDD23" s="156"/>
      <c r="DDE23" s="156"/>
      <c r="DDF23" s="156"/>
      <c r="DDG23" s="156"/>
      <c r="DDH23" s="156"/>
      <c r="DDI23" s="156"/>
      <c r="DDJ23" s="156"/>
      <c r="DDK23" s="156"/>
      <c r="DDL23" s="156"/>
      <c r="DDM23" s="156"/>
      <c r="DDN23" s="156"/>
      <c r="DDO23" s="156"/>
      <c r="DDP23" s="156"/>
      <c r="DDQ23" s="156"/>
      <c r="DDR23" s="156"/>
      <c r="DDS23" s="156"/>
      <c r="DDT23" s="156"/>
      <c r="DDU23" s="156"/>
      <c r="DDV23" s="156"/>
      <c r="DDW23" s="156"/>
      <c r="DDX23" s="156"/>
      <c r="DDY23" s="156"/>
      <c r="DDZ23" s="156"/>
      <c r="DEA23" s="156"/>
      <c r="DEB23" s="156"/>
      <c r="DEC23" s="156"/>
      <c r="DED23" s="156"/>
      <c r="DEE23" s="156"/>
      <c r="DEF23" s="156"/>
      <c r="DEG23" s="156"/>
      <c r="DEH23" s="156"/>
      <c r="DEI23" s="156"/>
      <c r="DEJ23" s="156"/>
      <c r="DEK23" s="156"/>
      <c r="DEL23" s="156"/>
      <c r="DEM23" s="156"/>
      <c r="DEN23" s="156"/>
      <c r="DEO23" s="156"/>
      <c r="DEP23" s="156"/>
      <c r="DEQ23" s="156"/>
      <c r="DER23" s="156"/>
      <c r="DES23" s="156"/>
      <c r="DET23" s="156"/>
      <c r="DEU23" s="156"/>
      <c r="DEV23" s="156"/>
      <c r="DEW23" s="156"/>
      <c r="DEX23" s="156"/>
      <c r="DEY23" s="156"/>
      <c r="DEZ23" s="156"/>
      <c r="DFA23" s="156"/>
      <c r="DFB23" s="156"/>
      <c r="DFC23" s="156"/>
      <c r="DFD23" s="156"/>
      <c r="DFE23" s="156"/>
      <c r="DFF23" s="156"/>
      <c r="DFG23" s="156"/>
      <c r="DFH23" s="156"/>
      <c r="DFI23" s="156"/>
      <c r="DFJ23" s="156"/>
      <c r="DFK23" s="156"/>
      <c r="DFL23" s="156"/>
      <c r="DFM23" s="156"/>
      <c r="DFN23" s="156"/>
      <c r="DFO23" s="156"/>
      <c r="DFP23" s="156"/>
      <c r="DFQ23" s="156"/>
      <c r="DFR23" s="156"/>
      <c r="DFS23" s="156"/>
      <c r="DFT23" s="156"/>
      <c r="DFU23" s="156"/>
      <c r="DFV23" s="156"/>
      <c r="DFW23" s="156"/>
      <c r="DFX23" s="156"/>
      <c r="DFY23" s="156"/>
      <c r="DFZ23" s="156"/>
      <c r="DGA23" s="156"/>
      <c r="DGB23" s="156"/>
      <c r="DGC23" s="156"/>
      <c r="DGD23" s="156"/>
      <c r="DGE23" s="156"/>
      <c r="DGF23" s="156"/>
      <c r="DGG23" s="156"/>
      <c r="DGH23" s="156"/>
      <c r="DGI23" s="156"/>
      <c r="DGJ23" s="156"/>
      <c r="DGK23" s="156"/>
      <c r="DGL23" s="156"/>
      <c r="DGM23" s="156"/>
      <c r="DGN23" s="156"/>
      <c r="DGO23" s="156"/>
      <c r="DGP23" s="156"/>
      <c r="DGQ23" s="156"/>
      <c r="DGR23" s="156"/>
      <c r="DGS23" s="156"/>
      <c r="DGT23" s="156"/>
      <c r="DGU23" s="156"/>
      <c r="DGV23" s="156"/>
      <c r="DGW23" s="156"/>
      <c r="DGX23" s="156"/>
      <c r="DGY23" s="156"/>
      <c r="DGZ23" s="156"/>
      <c r="DHA23" s="156"/>
      <c r="DHB23" s="156"/>
      <c r="DHC23" s="156"/>
      <c r="DHD23" s="156"/>
      <c r="DHE23" s="156"/>
      <c r="DHF23" s="156"/>
      <c r="DHG23" s="156"/>
      <c r="DHH23" s="156"/>
      <c r="DHI23" s="156"/>
      <c r="DHJ23" s="156"/>
      <c r="DHK23" s="156"/>
      <c r="DHL23" s="156"/>
      <c r="DHM23" s="156"/>
      <c r="DHN23" s="156"/>
      <c r="DHO23" s="156"/>
      <c r="DHP23" s="156"/>
      <c r="DHQ23" s="156"/>
      <c r="DHR23" s="156"/>
      <c r="DHS23" s="156"/>
      <c r="DHT23" s="156"/>
      <c r="DHU23" s="156"/>
      <c r="DHV23" s="156"/>
      <c r="DHW23" s="156"/>
      <c r="DHX23" s="156"/>
      <c r="DHY23" s="156"/>
      <c r="DHZ23" s="156"/>
      <c r="DIA23" s="156"/>
      <c r="DIB23" s="156"/>
      <c r="DIC23" s="156"/>
      <c r="DID23" s="156"/>
      <c r="DIE23" s="156"/>
      <c r="DIF23" s="156"/>
      <c r="DIG23" s="156"/>
      <c r="DIH23" s="156"/>
      <c r="DII23" s="156"/>
      <c r="DIJ23" s="156"/>
      <c r="DIK23" s="156"/>
      <c r="DIL23" s="156"/>
      <c r="DIM23" s="156"/>
      <c r="DIN23" s="156"/>
      <c r="DIO23" s="156"/>
      <c r="DIP23" s="156"/>
      <c r="DIQ23" s="156"/>
      <c r="DIR23" s="156"/>
      <c r="DIS23" s="156"/>
      <c r="DIT23" s="156"/>
      <c r="DIU23" s="156"/>
      <c r="DIV23" s="156"/>
      <c r="DIW23" s="156"/>
      <c r="DIX23" s="156"/>
      <c r="DIY23" s="156"/>
      <c r="DIZ23" s="156"/>
      <c r="DJA23" s="156"/>
      <c r="DJB23" s="156"/>
      <c r="DJC23" s="156"/>
      <c r="DJD23" s="156"/>
      <c r="DJE23" s="156"/>
      <c r="DJF23" s="156"/>
      <c r="DJG23" s="156"/>
      <c r="DJH23" s="156"/>
      <c r="DJI23" s="156"/>
      <c r="DJJ23" s="156"/>
      <c r="DJK23" s="156"/>
      <c r="DJL23" s="156"/>
      <c r="DJM23" s="156"/>
      <c r="DJN23" s="156"/>
      <c r="DJO23" s="156"/>
      <c r="DJP23" s="156"/>
      <c r="DJQ23" s="156"/>
      <c r="DJR23" s="156"/>
      <c r="DJS23" s="156"/>
      <c r="DJT23" s="156"/>
      <c r="DJU23" s="156"/>
      <c r="DJV23" s="156"/>
      <c r="DJW23" s="156"/>
      <c r="DJX23" s="156"/>
      <c r="DJY23" s="156"/>
      <c r="DJZ23" s="156"/>
      <c r="DKA23" s="156"/>
      <c r="DKB23" s="156"/>
      <c r="DKC23" s="156"/>
      <c r="DKD23" s="156"/>
      <c r="DKE23" s="156"/>
      <c r="DKF23" s="156"/>
      <c r="DKG23" s="156"/>
      <c r="DKH23" s="156"/>
      <c r="DKI23" s="156"/>
      <c r="DKJ23" s="156"/>
      <c r="DKK23" s="156"/>
      <c r="DKL23" s="156"/>
      <c r="DKM23" s="156"/>
      <c r="DKN23" s="156"/>
      <c r="DKO23" s="156"/>
      <c r="DKP23" s="156"/>
      <c r="DKQ23" s="156"/>
      <c r="DKR23" s="156"/>
      <c r="DKS23" s="156"/>
      <c r="DKT23" s="156"/>
      <c r="DKU23" s="156"/>
      <c r="DKV23" s="156"/>
      <c r="DKW23" s="156"/>
      <c r="DKX23" s="156"/>
      <c r="DKY23" s="156"/>
      <c r="DKZ23" s="156"/>
      <c r="DLA23" s="156"/>
      <c r="DLB23" s="156"/>
      <c r="DLC23" s="156"/>
      <c r="DLD23" s="156"/>
      <c r="DLE23" s="156"/>
      <c r="DLF23" s="156"/>
      <c r="DLG23" s="156"/>
      <c r="DLH23" s="156"/>
      <c r="DLI23" s="156"/>
      <c r="DLJ23" s="156"/>
      <c r="DLK23" s="156"/>
      <c r="DLL23" s="156"/>
      <c r="DLM23" s="156"/>
      <c r="DLN23" s="156"/>
      <c r="DLO23" s="156"/>
      <c r="DLP23" s="156"/>
      <c r="DLQ23" s="156"/>
      <c r="DLR23" s="156"/>
      <c r="DLS23" s="156"/>
      <c r="DLT23" s="156"/>
      <c r="DLU23" s="156"/>
      <c r="DLV23" s="156"/>
      <c r="DLW23" s="156"/>
      <c r="DLX23" s="156"/>
      <c r="DLY23" s="156"/>
      <c r="DLZ23" s="156"/>
      <c r="DMA23" s="156"/>
      <c r="DMB23" s="156"/>
      <c r="DMC23" s="156"/>
      <c r="DMD23" s="156"/>
      <c r="DME23" s="156"/>
      <c r="DMF23" s="156"/>
      <c r="DMG23" s="156"/>
      <c r="DMH23" s="156"/>
      <c r="DMI23" s="156"/>
      <c r="DMJ23" s="156"/>
      <c r="DMK23" s="156"/>
      <c r="DML23" s="156"/>
      <c r="DMM23" s="156"/>
      <c r="DMN23" s="156"/>
      <c r="DMO23" s="156"/>
      <c r="DMP23" s="156"/>
      <c r="DMQ23" s="156"/>
      <c r="DMR23" s="156"/>
      <c r="DMS23" s="156"/>
      <c r="DMT23" s="156"/>
      <c r="DMU23" s="156"/>
      <c r="DMV23" s="156"/>
      <c r="DMW23" s="156"/>
      <c r="DMX23" s="156"/>
      <c r="DMY23" s="156"/>
      <c r="DMZ23" s="156"/>
      <c r="DNA23" s="156"/>
      <c r="DNB23" s="156"/>
      <c r="DNC23" s="156"/>
      <c r="DND23" s="156"/>
      <c r="DNE23" s="156"/>
      <c r="DNF23" s="156"/>
      <c r="DNG23" s="156"/>
      <c r="DNH23" s="156"/>
      <c r="DNI23" s="156"/>
      <c r="DNJ23" s="156"/>
      <c r="DNK23" s="156"/>
      <c r="DNL23" s="156"/>
      <c r="DNM23" s="156"/>
      <c r="DNN23" s="156"/>
      <c r="DNO23" s="156"/>
      <c r="DNP23" s="156"/>
      <c r="DNQ23" s="156"/>
      <c r="DNR23" s="156"/>
      <c r="DNS23" s="156"/>
      <c r="DNT23" s="156"/>
      <c r="DNU23" s="156"/>
      <c r="DNV23" s="156"/>
      <c r="DNW23" s="156"/>
      <c r="DNX23" s="156"/>
      <c r="DNY23" s="156"/>
      <c r="DNZ23" s="156"/>
      <c r="DOA23" s="156"/>
      <c r="DOB23" s="156"/>
      <c r="DOC23" s="156"/>
      <c r="DOD23" s="156"/>
      <c r="DOE23" s="156"/>
      <c r="DOF23" s="156"/>
      <c r="DOG23" s="156"/>
      <c r="DOH23" s="156"/>
      <c r="DOI23" s="156"/>
      <c r="DOJ23" s="156"/>
      <c r="DOK23" s="156"/>
      <c r="DOL23" s="156"/>
      <c r="DOM23" s="156"/>
      <c r="DON23" s="156"/>
      <c r="DOO23" s="156"/>
      <c r="DOP23" s="156"/>
      <c r="DOQ23" s="156"/>
      <c r="DOR23" s="156"/>
      <c r="DOS23" s="156"/>
      <c r="DOT23" s="156"/>
      <c r="DOU23" s="156"/>
      <c r="DOV23" s="156"/>
      <c r="DOW23" s="156"/>
      <c r="DOX23" s="156"/>
      <c r="DOY23" s="156"/>
      <c r="DOZ23" s="156"/>
      <c r="DPA23" s="156"/>
      <c r="DPB23" s="156"/>
      <c r="DPC23" s="156"/>
      <c r="DPD23" s="156"/>
      <c r="DPE23" s="156"/>
      <c r="DPF23" s="156"/>
      <c r="DPG23" s="156"/>
      <c r="DPH23" s="156"/>
      <c r="DPI23" s="156"/>
      <c r="DPJ23" s="156"/>
      <c r="DPK23" s="156"/>
      <c r="DPL23" s="156"/>
      <c r="DPM23" s="156"/>
      <c r="DPN23" s="156"/>
      <c r="DPO23" s="156"/>
      <c r="DPP23" s="156"/>
      <c r="DPQ23" s="156"/>
      <c r="DPR23" s="156"/>
      <c r="DPS23" s="156"/>
      <c r="DPT23" s="156"/>
      <c r="DPU23" s="156"/>
      <c r="DPV23" s="156"/>
      <c r="DPW23" s="156"/>
      <c r="DPX23" s="156"/>
      <c r="DPY23" s="156"/>
      <c r="DPZ23" s="156"/>
      <c r="DQA23" s="156"/>
      <c r="DQB23" s="156"/>
      <c r="DQC23" s="156"/>
      <c r="DQD23" s="156"/>
      <c r="DQE23" s="156"/>
      <c r="DQF23" s="156"/>
      <c r="DQG23" s="156"/>
      <c r="DQH23" s="156"/>
      <c r="DQI23" s="156"/>
      <c r="DQJ23" s="156"/>
      <c r="DQK23" s="156"/>
      <c r="DQL23" s="156"/>
      <c r="DQM23" s="156"/>
      <c r="DQN23" s="156"/>
      <c r="DQO23" s="156"/>
      <c r="DQP23" s="156"/>
      <c r="DQQ23" s="156"/>
      <c r="DQR23" s="156"/>
      <c r="DQS23" s="156"/>
      <c r="DQT23" s="156"/>
      <c r="DQU23" s="156"/>
      <c r="DQV23" s="156"/>
      <c r="DQW23" s="156"/>
      <c r="DQX23" s="156"/>
      <c r="DQY23" s="156"/>
      <c r="DQZ23" s="156"/>
      <c r="DRA23" s="156"/>
      <c r="DRB23" s="156"/>
      <c r="DRC23" s="156"/>
      <c r="DRD23" s="156"/>
      <c r="DRE23" s="156"/>
      <c r="DRF23" s="156"/>
      <c r="DRG23" s="156"/>
      <c r="DRH23" s="156"/>
      <c r="DRI23" s="156"/>
      <c r="DRJ23" s="156"/>
      <c r="DRK23" s="156"/>
      <c r="DRL23" s="156"/>
      <c r="DRM23" s="156"/>
      <c r="DRN23" s="156"/>
      <c r="DRO23" s="156"/>
      <c r="DRP23" s="156"/>
      <c r="DRQ23" s="156"/>
      <c r="DRR23" s="156"/>
      <c r="DRS23" s="156"/>
      <c r="DRT23" s="156"/>
      <c r="DRU23" s="156"/>
      <c r="DRV23" s="156"/>
      <c r="DRW23" s="156"/>
      <c r="DRX23" s="156"/>
      <c r="DRY23" s="156"/>
      <c r="DRZ23" s="156"/>
      <c r="DSA23" s="156"/>
      <c r="DSB23" s="156"/>
      <c r="DSC23" s="156"/>
      <c r="DSD23" s="156"/>
      <c r="DSE23" s="156"/>
      <c r="DSF23" s="156"/>
      <c r="DSG23" s="156"/>
      <c r="DSH23" s="156"/>
      <c r="DSI23" s="156"/>
      <c r="DSJ23" s="156"/>
      <c r="DSK23" s="156"/>
      <c r="DSL23" s="156"/>
      <c r="DSM23" s="156"/>
      <c r="DSN23" s="156"/>
      <c r="DSO23" s="156"/>
      <c r="DSP23" s="156"/>
      <c r="DSQ23" s="156"/>
      <c r="DSR23" s="156"/>
      <c r="DSS23" s="156"/>
      <c r="DST23" s="156"/>
      <c r="DSU23" s="156"/>
      <c r="DSV23" s="156"/>
      <c r="DSW23" s="156"/>
      <c r="DSX23" s="156"/>
      <c r="DSY23" s="156"/>
      <c r="DSZ23" s="156"/>
      <c r="DTA23" s="156"/>
      <c r="DTB23" s="156"/>
      <c r="DTC23" s="156"/>
      <c r="DTD23" s="156"/>
      <c r="DTE23" s="156"/>
      <c r="DTF23" s="156"/>
      <c r="DTG23" s="156"/>
      <c r="DTH23" s="156"/>
      <c r="DTI23" s="156"/>
      <c r="DTJ23" s="156"/>
      <c r="DTK23" s="156"/>
      <c r="DTL23" s="156"/>
      <c r="DTM23" s="156"/>
      <c r="DTN23" s="156"/>
      <c r="DTO23" s="156"/>
      <c r="DTP23" s="156"/>
      <c r="DTQ23" s="156"/>
      <c r="DTR23" s="156"/>
      <c r="DTS23" s="156"/>
      <c r="DTT23" s="156"/>
      <c r="DTU23" s="156"/>
      <c r="DTV23" s="156"/>
      <c r="DTW23" s="156"/>
      <c r="DTX23" s="156"/>
      <c r="DTY23" s="156"/>
      <c r="DTZ23" s="156"/>
      <c r="DUA23" s="156"/>
      <c r="DUB23" s="156"/>
      <c r="DUC23" s="156"/>
      <c r="DUD23" s="156"/>
      <c r="DUE23" s="156"/>
      <c r="DUF23" s="156"/>
      <c r="DUG23" s="156"/>
      <c r="DUH23" s="156"/>
      <c r="DUI23" s="156"/>
      <c r="DUJ23" s="156"/>
      <c r="DUK23" s="156"/>
      <c r="DUL23" s="156"/>
      <c r="DUM23" s="156"/>
      <c r="DUN23" s="156"/>
      <c r="DUO23" s="156"/>
      <c r="DUP23" s="156"/>
      <c r="DUQ23" s="156"/>
      <c r="DUR23" s="156"/>
      <c r="DUS23" s="156"/>
      <c r="DUT23" s="156"/>
      <c r="DUU23" s="156"/>
      <c r="DUV23" s="156"/>
      <c r="DUW23" s="156"/>
      <c r="DUX23" s="156"/>
      <c r="DUY23" s="156"/>
      <c r="DUZ23" s="156"/>
      <c r="DVA23" s="156"/>
      <c r="DVB23" s="156"/>
      <c r="DVC23" s="156"/>
      <c r="DVD23" s="156"/>
      <c r="DVE23" s="156"/>
      <c r="DVF23" s="156"/>
      <c r="DVG23" s="156"/>
      <c r="DVH23" s="156"/>
      <c r="DVI23" s="156"/>
      <c r="DVJ23" s="156"/>
      <c r="DVK23" s="156"/>
      <c r="DVL23" s="156"/>
      <c r="DVM23" s="156"/>
      <c r="DVN23" s="156"/>
      <c r="DVO23" s="156"/>
      <c r="DVP23" s="156"/>
      <c r="DVQ23" s="156"/>
      <c r="DVR23" s="156"/>
      <c r="DVS23" s="156"/>
      <c r="DVT23" s="156"/>
      <c r="DVU23" s="156"/>
      <c r="DVV23" s="156"/>
      <c r="DVW23" s="156"/>
      <c r="DVX23" s="156"/>
      <c r="DVY23" s="156"/>
      <c r="DVZ23" s="156"/>
      <c r="DWA23" s="156"/>
      <c r="DWB23" s="156"/>
      <c r="DWC23" s="156"/>
      <c r="DWD23" s="156"/>
      <c r="DWE23" s="156"/>
      <c r="DWF23" s="156"/>
      <c r="DWG23" s="156"/>
      <c r="DWH23" s="156"/>
      <c r="DWI23" s="156"/>
      <c r="DWJ23" s="156"/>
      <c r="DWK23" s="156"/>
      <c r="DWL23" s="156"/>
      <c r="DWM23" s="156"/>
      <c r="DWN23" s="156"/>
      <c r="DWO23" s="156"/>
      <c r="DWP23" s="156"/>
      <c r="DWQ23" s="156"/>
      <c r="DWR23" s="156"/>
      <c r="DWS23" s="156"/>
      <c r="DWT23" s="156"/>
      <c r="DWU23" s="156"/>
      <c r="DWV23" s="156"/>
      <c r="DWW23" s="156"/>
      <c r="DWX23" s="156"/>
      <c r="DWY23" s="156"/>
      <c r="DWZ23" s="156"/>
      <c r="DXA23" s="156"/>
      <c r="DXB23" s="156"/>
      <c r="DXC23" s="156"/>
      <c r="DXD23" s="156"/>
      <c r="DXE23" s="156"/>
      <c r="DXF23" s="156"/>
      <c r="DXG23" s="156"/>
      <c r="DXH23" s="156"/>
      <c r="DXI23" s="156"/>
      <c r="DXJ23" s="156"/>
      <c r="DXK23" s="156"/>
      <c r="DXL23" s="156"/>
      <c r="DXM23" s="156"/>
      <c r="DXN23" s="156"/>
      <c r="DXO23" s="156"/>
      <c r="DXP23" s="156"/>
      <c r="DXQ23" s="156"/>
      <c r="DXR23" s="156"/>
      <c r="DXS23" s="156"/>
      <c r="DXT23" s="156"/>
      <c r="DXU23" s="156"/>
      <c r="DXV23" s="156"/>
      <c r="DXW23" s="156"/>
      <c r="DXX23" s="156"/>
      <c r="DXY23" s="156"/>
      <c r="DXZ23" s="156"/>
      <c r="DYA23" s="156"/>
      <c r="DYB23" s="156"/>
      <c r="DYC23" s="156"/>
      <c r="DYD23" s="156"/>
      <c r="DYE23" s="156"/>
      <c r="DYF23" s="156"/>
      <c r="DYG23" s="156"/>
      <c r="DYH23" s="156"/>
      <c r="DYI23" s="156"/>
      <c r="DYJ23" s="156"/>
      <c r="DYK23" s="156"/>
      <c r="DYL23" s="156"/>
      <c r="DYM23" s="156"/>
      <c r="DYN23" s="156"/>
      <c r="DYO23" s="156"/>
      <c r="DYP23" s="156"/>
      <c r="DYQ23" s="156"/>
      <c r="DYR23" s="156"/>
      <c r="DYS23" s="156"/>
      <c r="DYT23" s="156"/>
      <c r="DYU23" s="156"/>
      <c r="DYV23" s="156"/>
      <c r="DYW23" s="156"/>
      <c r="DYX23" s="156"/>
      <c r="DYY23" s="156"/>
      <c r="DYZ23" s="156"/>
      <c r="DZA23" s="156"/>
      <c r="DZB23" s="156"/>
      <c r="DZC23" s="156"/>
      <c r="DZD23" s="156"/>
      <c r="DZE23" s="156"/>
      <c r="DZF23" s="156"/>
      <c r="DZG23" s="156"/>
      <c r="DZH23" s="156"/>
      <c r="DZI23" s="156"/>
      <c r="DZJ23" s="156"/>
      <c r="DZK23" s="156"/>
      <c r="DZL23" s="156"/>
      <c r="DZM23" s="156"/>
      <c r="DZN23" s="156"/>
      <c r="DZO23" s="156"/>
      <c r="DZP23" s="156"/>
      <c r="DZQ23" s="156"/>
      <c r="DZR23" s="156"/>
      <c r="DZS23" s="156"/>
      <c r="DZT23" s="156"/>
      <c r="DZU23" s="156"/>
      <c r="DZV23" s="156"/>
      <c r="DZW23" s="156"/>
      <c r="DZX23" s="156"/>
      <c r="DZY23" s="156"/>
      <c r="DZZ23" s="156"/>
      <c r="EAA23" s="156"/>
      <c r="EAB23" s="156"/>
      <c r="EAC23" s="156"/>
      <c r="EAD23" s="156"/>
      <c r="EAE23" s="156"/>
      <c r="EAF23" s="156"/>
      <c r="EAG23" s="156"/>
      <c r="EAH23" s="156"/>
      <c r="EAI23" s="156"/>
      <c r="EAJ23" s="156"/>
      <c r="EAK23" s="156"/>
      <c r="EAL23" s="156"/>
      <c r="EAM23" s="156"/>
      <c r="EAN23" s="156"/>
      <c r="EAO23" s="156"/>
      <c r="EAP23" s="156"/>
      <c r="EAQ23" s="156"/>
      <c r="EAR23" s="156"/>
      <c r="EAS23" s="156"/>
      <c r="EAT23" s="156"/>
      <c r="EAU23" s="156"/>
      <c r="EAV23" s="156"/>
      <c r="EAW23" s="156"/>
      <c r="EAX23" s="156"/>
      <c r="EAY23" s="156"/>
      <c r="EAZ23" s="156"/>
      <c r="EBA23" s="156"/>
      <c r="EBB23" s="156"/>
      <c r="EBC23" s="156"/>
      <c r="EBD23" s="156"/>
      <c r="EBE23" s="156"/>
      <c r="EBF23" s="156"/>
      <c r="EBG23" s="156"/>
      <c r="EBH23" s="156"/>
      <c r="EBI23" s="156"/>
      <c r="EBJ23" s="156"/>
      <c r="EBK23" s="156"/>
      <c r="EBL23" s="156"/>
      <c r="EBM23" s="156"/>
      <c r="EBN23" s="156"/>
      <c r="EBO23" s="156"/>
      <c r="EBP23" s="156"/>
      <c r="EBQ23" s="156"/>
      <c r="EBR23" s="156"/>
      <c r="EBS23" s="156"/>
      <c r="EBT23" s="156"/>
      <c r="EBU23" s="156"/>
      <c r="EBV23" s="156"/>
      <c r="EBW23" s="156"/>
      <c r="EBX23" s="156"/>
      <c r="EBY23" s="156"/>
      <c r="EBZ23" s="156"/>
      <c r="ECA23" s="156"/>
      <c r="ECB23" s="156"/>
      <c r="ECC23" s="156"/>
      <c r="ECD23" s="156"/>
      <c r="ECE23" s="156"/>
      <c r="ECF23" s="156"/>
      <c r="ECG23" s="156"/>
      <c r="ECH23" s="156"/>
      <c r="ECI23" s="156"/>
      <c r="ECJ23" s="156"/>
      <c r="ECK23" s="156"/>
      <c r="ECL23" s="156"/>
      <c r="ECM23" s="156"/>
      <c r="ECN23" s="156"/>
      <c r="ECO23" s="156"/>
      <c r="ECP23" s="156"/>
      <c r="ECQ23" s="156"/>
      <c r="ECR23" s="156"/>
      <c r="ECS23" s="156"/>
      <c r="ECT23" s="156"/>
      <c r="ECU23" s="156"/>
      <c r="ECV23" s="156"/>
      <c r="ECW23" s="156"/>
      <c r="ECX23" s="156"/>
      <c r="ECY23" s="156"/>
      <c r="ECZ23" s="156"/>
      <c r="EDA23" s="156"/>
      <c r="EDB23" s="156"/>
      <c r="EDC23" s="156"/>
      <c r="EDD23" s="156"/>
      <c r="EDE23" s="156"/>
      <c r="EDF23" s="156"/>
      <c r="EDG23" s="156"/>
      <c r="EDH23" s="156"/>
      <c r="EDI23" s="156"/>
      <c r="EDJ23" s="156"/>
      <c r="EDK23" s="156"/>
      <c r="EDL23" s="156"/>
      <c r="EDM23" s="156"/>
      <c r="EDN23" s="156"/>
      <c r="EDO23" s="156"/>
      <c r="EDP23" s="156"/>
      <c r="EDQ23" s="156"/>
    </row>
    <row r="24" spans="1:3501" ht="20.100000000000001" customHeight="1" x14ac:dyDescent="0.2">
      <c r="O24" s="156"/>
    </row>
    <row r="25" spans="1:3501" ht="20.100000000000001" customHeight="1" x14ac:dyDescent="0.2">
      <c r="O25" s="156"/>
    </row>
    <row r="26" spans="1:3501" ht="20.100000000000001" customHeight="1" x14ac:dyDescent="0.2">
      <c r="O26" s="156"/>
    </row>
    <row r="31" spans="1:3501" ht="20.100000000000001" customHeight="1" x14ac:dyDescent="0.2">
      <c r="B31" s="126" t="s">
        <v>646</v>
      </c>
    </row>
    <row r="877144" spans="13:13" ht="20.100000000000001" customHeight="1" x14ac:dyDescent="0.2">
      <c r="M877144" s="170" t="e">
        <f>SUM(#REF!)</f>
        <v>#REF!</v>
      </c>
    </row>
  </sheetData>
  <sortState xmlns:xlrd2="http://schemas.microsoft.com/office/spreadsheetml/2017/richdata2" ref="A8:O17">
    <sortCondition descending="1" ref="F8:F17"/>
  </sortState>
  <mergeCells count="7">
    <mergeCell ref="B22:C22"/>
    <mergeCell ref="B23:C23"/>
    <mergeCell ref="G6:H6"/>
    <mergeCell ref="A2:N2"/>
    <mergeCell ref="A3:N3"/>
    <mergeCell ref="A4:N4"/>
    <mergeCell ref="B21:C21"/>
  </mergeCells>
  <pageMargins left="0.17" right="0.17" top="0.62" bottom="0.17" header="0.31496062992125984" footer="0.17"/>
  <pageSetup paperSize="5" scale="56" fitToHeight="0" orientation="landscape" r:id="rId1"/>
  <rowBreaks count="2" manualBreakCount="2">
    <brk id="25" max="10" man="1"/>
    <brk id="48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4F8717C9ACB448C12FDEBB3161D79" ma:contentTypeVersion="18" ma:contentTypeDescription="Crear nuevo documento." ma:contentTypeScope="" ma:versionID="83390603a6fd4e54889390a23e2f72b5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40c158e622507d8ab20cae570ae5a438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bb6b0d22-0a16-4c1a-9b76-95dfb845d415"/>
    <ds:schemaRef ds:uri="d39205a1-5442-419a-b1e5-b39410ee3123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AD00CD5-C797-402A-BC86-C976D7B181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2024-08-27T15:42:41Z</cp:lastPrinted>
  <dcterms:created xsi:type="dcterms:W3CDTF">2019-01-11T19:06:47Z</dcterms:created>
  <dcterms:modified xsi:type="dcterms:W3CDTF">2024-08-28T14:35:22Z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