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Junio/06062025/"/>
    </mc:Choice>
  </mc:AlternateContent>
  <xr:revisionPtr revIDLastSave="149" documentId="8_{237A6047-FD8E-429C-87E1-488F918F52F0}" xr6:coauthVersionLast="47" xr6:coauthVersionMax="47" xr10:uidLastSave="{496AEFC9-D39A-476B-907F-6B1E57958558}"/>
  <bookViews>
    <workbookView xWindow="57480" yWindow="-120" windowWidth="29040" windowHeight="15720" tabRatio="876" activeTab="1" xr2:uid="{00000000-000D-0000-FFFF-FFFF00000000}"/>
  </bookViews>
  <sheets>
    <sheet name="Dinámica" sheetId="147"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38" r:id="rId8"/>
    <sheet name="Cambio climático" sheetId="13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 localSheetId="6">[78]!BORRA_CUADROS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[80]!base-flow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 localSheetId="6">[117]!goafrica</definedName>
    <definedName name="goafrica">[117]!goafrica</definedName>
    <definedName name="goasia" localSheetId="7">[117]!goasia</definedName>
    <definedName name="goasia" localSheetId="6">[117]!goasia</definedName>
    <definedName name="goasia">[117]!goasia</definedName>
    <definedName name="GOB" localSheetId="8">#REF!</definedName>
    <definedName name="GOB" localSheetId="7">#REF!</definedName>
    <definedName name="GOB">#REF!</definedName>
    <definedName name="goeeup" localSheetId="7">[117]!goeeup</definedName>
    <definedName name="goeeup" localSheetId="6">[117]!goeeup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 localSheetId="6">[117]!goeurope</definedName>
    <definedName name="goeurope">[117]!goeurope</definedName>
    <definedName name="golamerica" localSheetId="7">[117]!golamerica</definedName>
    <definedName name="golamerica" localSheetId="6">[117]!golamerica</definedName>
    <definedName name="golamerica">[117]!golamerica</definedName>
    <definedName name="gomeast" localSheetId="7">[117]!gomeast</definedName>
    <definedName name="gomeast" localSheetId="6">[117]!gomeast</definedName>
    <definedName name="gomeast">[117]!gomeast</definedName>
    <definedName name="gooecd" localSheetId="7">[117]!gooecd</definedName>
    <definedName name="gooecd" localSheetId="6">[117]!gooecd</definedName>
    <definedName name="gooecd">[117]!gooecd</definedName>
    <definedName name="goopec" localSheetId="7">[117]!goopec</definedName>
    <definedName name="goopec" localSheetId="6">[117]!goopec</definedName>
    <definedName name="goopec">[117]!goopec</definedName>
    <definedName name="gosummary" localSheetId="7">[117]!gosummary</definedName>
    <definedName name="gosummary" localSheetId="6">[117]!gosummary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 localSheetId="6">[74]!NTDD_RG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 localSheetId="6">'[132]SPNF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 localSheetId="6">'[132]SPNF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 localSheetId="6">[78]!TRANSFERENCIA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 localSheetId="6">'[132]SPNF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8" i="141" l="1"/>
  <c r="F14" i="141"/>
  <c r="F16" i="141"/>
  <c r="D155" i="130"/>
  <c r="D17" i="4"/>
  <c r="E13" i="141" l="1"/>
  <c r="F13" i="141" s="1"/>
  <c r="E20" i="141"/>
  <c r="G13" i="141" l="1"/>
  <c r="D154" i="130" l="1"/>
  <c r="D153" i="130" s="1"/>
  <c r="F17" i="141" l="1"/>
  <c r="F15" i="141"/>
  <c r="F20" i="141" l="1"/>
  <c r="D27" i="141"/>
  <c r="F29" i="139" l="1"/>
  <c r="F28" i="139" s="1"/>
  <c r="E37" i="139"/>
  <c r="E38" i="139"/>
  <c r="E39" i="139"/>
  <c r="E40" i="139"/>
  <c r="E41" i="139"/>
  <c r="E42" i="139"/>
  <c r="E43" i="139"/>
  <c r="E20" i="131"/>
  <c r="G29" i="141"/>
  <c r="F29" i="141"/>
  <c r="D24" i="141"/>
  <c r="D23" i="141"/>
  <c r="G20" i="141"/>
  <c r="G17" i="141"/>
  <c r="G16" i="141"/>
  <c r="G15" i="141"/>
  <c r="G14" i="14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F32" i="139" s="1"/>
  <c r="G43" i="139"/>
  <c r="G42" i="139"/>
  <c r="G41" i="139"/>
  <c r="G40" i="139"/>
  <c r="G39" i="139"/>
  <c r="G38" i="139"/>
  <c r="G37" i="139"/>
  <c r="D36" i="139"/>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C20" i="139"/>
  <c r="G18" i="139"/>
  <c r="E18" i="139"/>
  <c r="E17" i="139" s="1"/>
  <c r="E16" i="139" s="1"/>
  <c r="D17" i="139"/>
  <c r="D16" i="139" s="1"/>
  <c r="G16" i="139" s="1"/>
  <c r="C17" i="139"/>
  <c r="F16" i="139"/>
  <c r="C16" i="139"/>
  <c r="E28" i="138"/>
  <c r="D28" i="138"/>
  <c r="E26" i="138"/>
  <c r="D26" i="138"/>
  <c r="E24" i="138"/>
  <c r="D24" i="138"/>
  <c r="D23" i="138" s="1"/>
  <c r="E21" i="138"/>
  <c r="E20" i="138" s="1"/>
  <c r="D21" i="138"/>
  <c r="D20" i="138" s="1"/>
  <c r="E18" i="138"/>
  <c r="D18" i="138"/>
  <c r="E16" i="138"/>
  <c r="D16" i="138"/>
  <c r="D15" i="138" s="1"/>
  <c r="G36" i="139" l="1"/>
  <c r="D32" i="139"/>
  <c r="G32" i="139" s="1"/>
  <c r="G20" i="139"/>
  <c r="D19" i="139"/>
  <c r="G19" i="139" s="1"/>
  <c r="E15" i="138"/>
  <c r="C19" i="139"/>
  <c r="E20" i="139"/>
  <c r="C56" i="139"/>
  <c r="F23" i="139"/>
  <c r="F19" i="139" s="1"/>
  <c r="E36" i="139"/>
  <c r="E23" i="139"/>
  <c r="E47" i="139"/>
  <c r="E33" i="139"/>
  <c r="G17" i="139"/>
  <c r="E23" i="138"/>
  <c r="D26" i="141"/>
  <c r="D25" i="141"/>
  <c r="D33" i="138"/>
  <c r="E32" i="139" l="1"/>
  <c r="E19" i="139"/>
  <c r="F56" i="139"/>
  <c r="E33" i="138"/>
  <c r="D56" i="139"/>
  <c r="G56" i="139" s="1"/>
  <c r="E56" i="139" l="1"/>
  <c r="D70" i="131"/>
  <c r="D66" i="131"/>
  <c r="D56" i="131"/>
  <c r="D49" i="131"/>
  <c r="D40" i="131"/>
  <c r="D30" i="131"/>
  <c r="D20" i="131"/>
  <c r="D14" i="131"/>
  <c r="D13" i="131" l="1"/>
  <c r="D14" i="130"/>
  <c r="D13" i="130" s="1"/>
  <c r="C15" i="130"/>
  <c r="E70" i="131"/>
  <c r="C51" i="130"/>
  <c r="E14" i="131" l="1"/>
  <c r="D14" i="3" l="1"/>
  <c r="D21" i="3"/>
  <c r="E21" i="141" s="1"/>
  <c r="D29" i="3"/>
  <c r="E31" i="141" s="1"/>
  <c r="E19" i="141" l="1"/>
  <c r="G31" i="141"/>
  <c r="G21" i="141"/>
  <c r="F21" i="141"/>
  <c r="E24" i="141"/>
  <c r="F24" i="141" s="1"/>
  <c r="G19" i="141"/>
  <c r="E23" i="141"/>
  <c r="F23" i="141" s="1"/>
  <c r="D28" i="3"/>
  <c r="D13" i="3"/>
  <c r="F19" i="141" l="1"/>
  <c r="E18" i="141"/>
  <c r="F18" i="141"/>
  <c r="F31" i="141"/>
  <c r="E27" i="141"/>
  <c r="G27" i="141" s="1"/>
  <c r="G24" i="141"/>
  <c r="G23" i="141"/>
  <c r="E78" i="131"/>
  <c r="E76" i="131"/>
  <c r="E66" i="131"/>
  <c r="E56" i="131"/>
  <c r="E49" i="131"/>
  <c r="E40" i="131"/>
  <c r="E30" i="131"/>
  <c r="D58" i="4"/>
  <c r="D14" i="4"/>
  <c r="E25" i="141" l="1"/>
  <c r="F25" i="141" s="1"/>
  <c r="E26" i="141"/>
  <c r="G26" i="141" s="1"/>
  <c r="G18" i="141"/>
  <c r="F27" i="141"/>
  <c r="E75" i="131"/>
  <c r="E13" i="131"/>
  <c r="G25" i="141" l="1"/>
  <c r="F26" i="141"/>
  <c r="E80" i="13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<sst xmlns="http://schemas.openxmlformats.org/spreadsheetml/2006/main" count="2163" uniqueCount="1849">
  <si>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</si>
  <si>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</si>
  <si>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</si>
  <si>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</si>
  <si>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</si>
  <si>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</si>
  <si>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</si>
  <si>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</si>
  <si>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</si>
  <si>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</si>
  <si>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</si>
  <si>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</si>
  <si>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</si>
  <si>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</si>
  <si>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</si>
  <si>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</si>
  <si>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</si>
  <si>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</si>
  <si>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</si>
  <si>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</si>
  <si>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</si>
  <si>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</si>
  <si>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</si>
  <si>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</si>
  <si>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</si>
  <si>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</si>
  <si>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</si>
  <si>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</si>
  <si>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</si>
  <si>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</si>
  <si>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</si>
  <si>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</si>
  <si>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</si>
  <si>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</si>
  <si>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</si>
  <si>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</si>
  <si>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</si>
  <si>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</si>
  <si>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</si>
  <si>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</si>
  <si>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</si>
  <si>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</si>
  <si>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</si>
  <si>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</si>
  <si>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</si>
  <si>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</si>
  <si>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</si>
  <si>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</si>
  <si>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</si>
  <si>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</si>
  <si>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</si>
  <si>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</si>
  <si>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</si>
  <si>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</si>
  <si>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</si>
  <si>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</si>
  <si>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</si>
  <si>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</si>
  <si>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</si>
  <si>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</si>
  <si>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</si>
  <si>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</si>
  <si>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</si>
  <si>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</si>
  <si>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</si>
  <si>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</si>
  <si>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</si>
  <si>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</si>
  <si>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</si>
  <si>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</si>
  <si>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</si>
  <si>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</si>
  <si>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</si>
  <si>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</si>
  <si>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</si>
  <si>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</si>
  <si>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</si>
  <si>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</si>
  <si>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</si>
  <si>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</si>
  <si>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</si>
  <si>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</si>
  <si>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</si>
  <si>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</si>
  <si>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</si>
  <si>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</si>
  <si>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</si>
  <si>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</si>
  <si>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</si>
  <si>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</si>
  <si>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</si>
  <si>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</si>
  <si>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</si>
  <si>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</si>
  <si>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</si>
  <si>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</si>
  <si>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</si>
  <si>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</si>
  <si>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</si>
  <si>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</si>
  <si>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</si>
  <si>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</si>
  <si>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</si>
  <si>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</si>
  <si>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</si>
  <si>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</si>
  <si>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</si>
  <si>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</si>
  <si>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</si>
  <si>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</si>
  <si>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</si>
  <si>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</si>
  <si>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</si>
  <si>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</si>
  <si>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</si>
  <si>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</si>
  <si>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</si>
  <si>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</si>
  <si>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</si>
  <si>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</si>
  <si>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</si>
  <si>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</si>
  <si>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</si>
  <si>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</si>
  <si>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</si>
  <si>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</si>
  <si>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</si>
  <si>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</si>
  <si>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</si>
  <si>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</si>
  <si>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</si>
  <si>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</si>
  <si>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</si>
  <si>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</si>
  <si>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</si>
  <si>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</si>
  <si>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</si>
  <si>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</si>
  <si>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</si>
  <si>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</si>
  <si>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</si>
  <si>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</si>
  <si>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</si>
  <si>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</si>
  <si>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</si>
  <si>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</si>
  <si>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</si>
  <si>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</si>
  <si>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</si>
  <si>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</si>
  <si>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</si>
  <si>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</si>
  <si>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</si>
  <si>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</si>
  <si>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</si>
  <si>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</si>
  <si>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</si>
  <si>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</si>
  <si>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</si>
  <si>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</si>
  <si>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</si>
  <si>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</si>
  <si>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</si>
  <si>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</si>
  <si>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</si>
  <si>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</si>
  <si>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</si>
  <si>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</si>
  <si>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</si>
  <si>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</si>
  <si>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</si>
  <si>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</si>
  <si>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</si>
  <si>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</si>
  <si>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</si>
  <si>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</si>
  <si>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</si>
  <si>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</si>
  <si>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</si>
  <si>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</si>
  <si>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</si>
  <si>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</si>
  <si>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</si>
  <si>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</si>
  <si>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</si>
  <si>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</si>
  <si>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</si>
  <si>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</si>
  <si>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</si>
  <si>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</si>
  <si>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</si>
  <si>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</si>
  <si>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</si>
  <si>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</si>
  <si>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</si>
  <si>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</si>
  <si>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</si>
  <si>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</si>
  <si>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</si>
  <si>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</si>
  <si>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</si>
  <si>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</si>
  <si>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</si>
  <si>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</si>
  <si>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</si>
  <si>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</si>
  <si>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</si>
  <si>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</si>
  <si>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</si>
  <si>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</si>
  <si>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</si>
  <si>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</si>
  <si>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</si>
  <si>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</si>
  <si>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</si>
  <si>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</si>
  <si>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</si>
  <si>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</si>
  <si>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</si>
  <si>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</si>
  <si>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</si>
  <si>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</si>
  <si>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</si>
  <si>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</si>
  <si>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</si>
  <si>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</si>
  <si>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</si>
  <si>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</si>
  <si>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</si>
  <si>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</si>
  <si>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</si>
  <si>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</si>
  <si>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</si>
  <si>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</si>
  <si>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</si>
  <si>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</si>
  <si>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</si>
  <si>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</si>
  <si>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</si>
  <si>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</si>
  <si>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</si>
  <si>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</si>
  <si>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</si>
  <si>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</si>
  <si>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</si>
  <si>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</si>
  <si>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</si>
  <si>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</si>
  <si>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</si>
  <si>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</si>
  <si>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</si>
  <si>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</si>
  <si>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</si>
  <si>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</si>
  <si>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</si>
  <si>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</si>
  <si>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</si>
  <si>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</si>
  <si>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</si>
  <si>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</si>
  <si>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02-AZUA</t>
  </si>
  <si>
    <t>03-BAHORUCO</t>
  </si>
  <si>
    <t>05-DAJABON</t>
  </si>
  <si>
    <t>07-ELIAS PINA</t>
  </si>
  <si>
    <t>09-ESPAILLAT</t>
  </si>
  <si>
    <t>12-LA ROMANA</t>
  </si>
  <si>
    <t>14-MARIA TRINIDAD SANCHEZ</t>
  </si>
  <si>
    <t>15-MONTE CRISTI</t>
  </si>
  <si>
    <t>16-PEDERNALES</t>
  </si>
  <si>
    <t>17-PERAVIA</t>
  </si>
  <si>
    <t>18-PUERTO PLATA</t>
  </si>
  <si>
    <t>19-HERMANAS MIRABAL</t>
  </si>
  <si>
    <t>20-SAMANA</t>
  </si>
  <si>
    <t>23-SAN PEDRO DE MACORIS</t>
  </si>
  <si>
    <t>24-SANCHEZ RAMIREZ</t>
  </si>
  <si>
    <t>26-SANTIAGO RODRIGUEZ</t>
  </si>
  <si>
    <t>28-MONSENOR NOUEL</t>
  </si>
  <si>
    <t>29-MONTE PLATA</t>
  </si>
  <si>
    <t>30-HATO MAYOR</t>
  </si>
  <si>
    <t>31-SAN JOSE DE OCOA</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</si>
  <si>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</si>
  <si>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</si>
  <si>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</si>
  <si>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</si>
  <si>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</si>
  <si>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</si>
  <si>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</si>
  <si>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</si>
  <si>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</si>
  <si>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</si>
  <si>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</si>
  <si>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</si>
  <si>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</si>
  <si>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</si>
  <si>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</si>
  <si>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</si>
  <si>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</si>
  <si>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</si>
  <si>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</si>
  <si>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</si>
  <si>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</si>
  <si>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</si>
  <si>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</si>
  <si>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</si>
  <si>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</si>
  <si>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</si>
  <si>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</si>
  <si>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</si>
  <si>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</si>
  <si>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</si>
  <si>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</si>
  <si>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</si>
  <si>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</si>
  <si>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</si>
  <si>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</si>
  <si>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</si>
  <si>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</si>
  <si>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</si>
  <si>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</si>
  <si>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</si>
  <si>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</si>
  <si>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</si>
  <si>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</si>
  <si>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</si>
  <si>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</si>
  <si>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</si>
  <si>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</si>
  <si>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</si>
  <si>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</si>
  <si>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</si>
  <si>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</si>
  <si>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</si>
  <si>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</si>
  <si>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</si>
  <si>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</si>
  <si>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</si>
  <si>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</si>
  <si>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</si>
  <si>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</si>
  <si>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</si>
  <si>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</si>
  <si>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</si>
  <si>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</si>
  <si>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</si>
  <si>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</si>
  <si>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</si>
  <si>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</si>
  <si>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</si>
  <si>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</si>
  <si>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</si>
  <si>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</si>
  <si>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</si>
  <si>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</si>
  <si>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</si>
  <si>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</si>
  <si>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</si>
  <si>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</si>
  <si>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</si>
  <si>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</si>
  <si>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</si>
  <si>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</si>
  <si>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</si>
  <si>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</si>
  <si>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</si>
  <si>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</si>
  <si>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</si>
  <si>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</si>
  <si>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</si>
  <si>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</si>
  <si>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Se utilizó el PIB del Panorama Macroeconómico actualizado al 25 de marzo 2025, elaborado por el Ministerio de Economía Planificación y Desarrollo</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</si>
  <si>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</si>
  <si>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</si>
  <si>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</si>
  <si>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</si>
  <si>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</si>
  <si>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</si>
  <si>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</si>
  <si>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</si>
  <si>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</si>
  <si>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</si>
  <si>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</si>
  <si>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</si>
  <si>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</si>
  <si>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</si>
  <si>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</si>
  <si>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</si>
  <si>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</si>
  <si>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</si>
  <si>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</si>
  <si>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</si>
  <si>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</si>
  <si>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</si>
  <si>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</si>
  <si>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</si>
  <si>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</si>
  <si>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</si>
  <si>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</si>
  <si>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</si>
  <si>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</si>
  <si>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</si>
  <si>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</si>
  <si>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</si>
  <si>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</si>
  <si>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</si>
  <si>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</si>
  <si>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</si>
  <si>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</si>
  <si>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</si>
  <si>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</si>
  <si>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</si>
  <si>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</si>
  <si>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</si>
  <si>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</si>
  <si>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</si>
  <si>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</si>
  <si>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</si>
  <si>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</si>
  <si>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</si>
  <si>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</si>
  <si>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</si>
  <si>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</si>
  <si>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</si>
  <si>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</si>
  <si>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</si>
  <si>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</si>
  <si>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</si>
  <si>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</si>
  <si>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</si>
  <si>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</si>
  <si>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</si>
  <si>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</si>
  <si>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</si>
  <si>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</si>
  <si>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</si>
  <si>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</si>
  <si>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</si>
  <si>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</si>
  <si>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</si>
  <si>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</si>
  <si>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</si>
  <si>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</si>
  <si>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</si>
  <si>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</si>
  <si>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</si>
  <si>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</si>
  <si>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</si>
  <si>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</si>
  <si>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</si>
  <si>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</si>
  <si>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</si>
  <si>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</si>
  <si>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</si>
  <si>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</si>
  <si>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</si>
  <si>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</si>
  <si>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</si>
  <si>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</si>
  <si>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</si>
  <si>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</si>
  <si>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</si>
  <si>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</si>
  <si>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</si>
  <si>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</si>
  <si>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</si>
  <si>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</si>
  <si>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</si>
  <si>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</si>
  <si>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</si>
  <si>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</si>
  <si>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</si>
  <si>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</si>
  <si>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</si>
  <si>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</si>
  <si>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</si>
  <si>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</si>
  <si>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</si>
  <si>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</si>
  <si>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</si>
  <si>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</si>
  <si>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</si>
  <si>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</si>
  <si>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</si>
  <si>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</si>
  <si>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</si>
  <si>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</si>
  <si>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</si>
  <si>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</si>
  <si>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</si>
  <si>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</si>
  <si>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</si>
  <si>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</si>
  <si>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</si>
  <si>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</si>
  <si>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</si>
  <si>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</si>
  <si>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</si>
  <si>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</si>
  <si>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</si>
  <si>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</si>
  <si>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</si>
  <si>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</si>
  <si>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</si>
  <si>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</si>
  <si>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</si>
  <si>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</si>
  <si>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</si>
  <si>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</si>
  <si>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</si>
  <si>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</si>
  <si>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</si>
  <si>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</si>
  <si>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</si>
  <si>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</si>
  <si>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</si>
  <si>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</si>
  <si>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</si>
  <si>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</si>
  <si>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</si>
  <si>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</si>
  <si>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</si>
  <si>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</si>
  <si>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</si>
  <si>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</si>
  <si>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</si>
  <si>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</si>
  <si>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</si>
  <si>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</si>
  <si>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</si>
  <si>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</si>
  <si>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</si>
  <si>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</si>
  <si>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</si>
  <si>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</si>
  <si>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</si>
  <si>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</si>
  <si>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</si>
  <si>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</si>
  <si>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</si>
  <si>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</si>
  <si>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</si>
  <si>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</si>
  <si>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</si>
  <si>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</si>
  <si>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</si>
  <si>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</si>
  <si>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</si>
  <si>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</si>
  <si>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</si>
  <si>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</si>
  <si>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</si>
  <si>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</si>
  <si>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</si>
  <si>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</si>
  <si>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</si>
  <si>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</si>
  <si>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</si>
  <si>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</si>
  <si>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</si>
  <si>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</si>
  <si>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</si>
  <si>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</si>
  <si>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</si>
  <si>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</si>
  <si>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</si>
  <si>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</si>
  <si>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</si>
  <si>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</si>
  <si>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</si>
  <si>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</si>
  <si>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</si>
  <si>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</si>
  <si>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</si>
  <si>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</si>
  <si>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</si>
  <si>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</si>
  <si>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</si>
  <si>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</si>
  <si>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</si>
  <si>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</si>
  <si>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</si>
  <si>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</si>
  <si>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</si>
  <si>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</si>
  <si>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</si>
  <si>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</si>
  <si>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</si>
  <si>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</si>
  <si>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</si>
  <si>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</si>
  <si>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</si>
  <si>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</si>
  <si>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</si>
  <si>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</si>
  <si>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</si>
  <si>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</si>
  <si>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</si>
  <si>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</si>
  <si>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</si>
  <si>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</si>
  <si>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</si>
  <si>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</si>
  <si>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</si>
  <si>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</si>
  <si>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</si>
  <si>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</si>
  <si>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</si>
  <si>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</si>
  <si>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</si>
  <si>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</si>
  <si>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</si>
  <si>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</si>
  <si>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</si>
  <si>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</si>
  <si>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</si>
  <si>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</si>
  <si>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</si>
  <si>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</si>
  <si>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</si>
  <si>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</si>
  <si>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</si>
  <si>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</si>
  <si>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</si>
  <si>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</si>
  <si>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</si>
  <si>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</si>
  <si>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</si>
  <si>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</si>
  <si>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</si>
  <si>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</si>
  <si>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</si>
  <si>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</si>
  <si>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</si>
  <si>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</si>
  <si>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</si>
  <si>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</si>
  <si>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</si>
  <si>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</si>
  <si>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</si>
  <si>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</si>
  <si>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</si>
  <si>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</si>
  <si>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</si>
  <si>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</si>
  <si>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</si>
  <si>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</si>
  <si>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</si>
  <si>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</si>
  <si>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</si>
  <si>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</si>
  <si>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</si>
  <si>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</si>
  <si>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</si>
  <si>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</si>
  <si>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</si>
  <si>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</si>
  <si>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</si>
  <si>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</si>
  <si>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</si>
  <si>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</si>
  <si>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</si>
  <si>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</si>
  <si>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</si>
  <si>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</si>
  <si>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</si>
  <si>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</si>
  <si>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</si>
  <si>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</si>
  <si>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</si>
  <si>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</si>
  <si>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</si>
  <si>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</si>
  <si>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</si>
  <si>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</si>
  <si>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</si>
  <si>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</si>
  <si>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</si>
  <si>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</si>
  <si>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</si>
  <si>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</si>
  <si>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</si>
  <si>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</si>
  <si>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</si>
  <si>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</si>
  <si>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</si>
  <si>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</si>
  <si>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</si>
  <si>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</si>
  <si>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</si>
  <si>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</si>
  <si>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</si>
  <si>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</si>
  <si>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</si>
  <si>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</si>
  <si>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</si>
  <si>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</si>
  <si>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</si>
  <si>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</si>
  <si>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</si>
  <si>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</si>
  <si>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</si>
  <si>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</si>
  <si>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</si>
  <si>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</si>
  <si>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</si>
  <si>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</si>
  <si>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</si>
  <si>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</si>
  <si>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</si>
  <si>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</si>
  <si>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</si>
  <si>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</si>
  <si>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</si>
  <si>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</si>
  <si>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</si>
  <si>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</si>
  <si>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</si>
  <si>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</si>
  <si>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</si>
  <si>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</si>
  <si>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</si>
  <si>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</si>
  <si>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</si>
  <si>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</si>
  <si>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</si>
  <si>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</si>
  <si>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</si>
  <si>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</si>
  <si>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</si>
  <si>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</si>
  <si>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</si>
  <si>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</si>
  <si>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</si>
  <si>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</si>
  <si>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</si>
  <si>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</si>
  <si>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</si>
  <si>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</si>
  <si>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</si>
  <si>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</si>
  <si>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</si>
  <si>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</si>
  <si>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</si>
  <si>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</si>
  <si>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</si>
  <si>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</si>
  <si>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</si>
  <si>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</si>
  <si>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</si>
  <si>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</si>
  <si>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</si>
  <si>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</si>
  <si>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</si>
  <si>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</si>
  <si>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</si>
  <si>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</si>
  <si>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</si>
  <si>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</si>
  <si>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</si>
  <si>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</si>
  <si>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</si>
  <si>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</si>
  <si>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</si>
  <si>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</si>
  <si>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</si>
  <si>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</si>
  <si>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</si>
  <si>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</si>
  <si>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</si>
  <si>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</si>
  <si>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</si>
  <si>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</si>
  <si>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</si>
  <si>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</si>
  <si>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</si>
  <si>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</si>
  <si>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</si>
  <si>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</si>
  <si>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</si>
  <si>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</si>
  <si>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</si>
  <si>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</si>
  <si>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</si>
  <si>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</si>
  <si>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</si>
  <si>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</si>
  <si>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</si>
  <si>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</si>
  <si>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</si>
  <si>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</si>
  <si>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</si>
  <si>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</si>
  <si>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</si>
  <si>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</si>
  <si>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</si>
  <si>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</si>
  <si>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</si>
  <si>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</si>
  <si>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</si>
  <si>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</si>
  <si>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</si>
  <si>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</si>
  <si>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</si>
  <si>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</si>
  <si>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</si>
  <si>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</si>
  <si>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</si>
  <si>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</si>
  <si>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</si>
  <si>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</si>
  <si>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</si>
  <si>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</si>
  <si>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</si>
  <si>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</si>
  <si>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</si>
  <si>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</si>
  <si>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</si>
  <si>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</si>
  <si>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</si>
  <si>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</si>
  <si>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</si>
  <si>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</si>
  <si>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</si>
  <si>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</si>
  <si>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</si>
  <si>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</si>
  <si>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</si>
  <si>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</si>
  <si>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</si>
  <si>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</si>
  <si>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</si>
  <si>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</si>
  <si>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</si>
  <si>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</si>
  <si>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</si>
  <si>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</si>
  <si>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</si>
  <si>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</si>
  <si>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</si>
  <si>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</si>
  <si>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</si>
  <si>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</si>
  <si>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</si>
  <si>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</si>
  <si>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</si>
  <si>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</si>
  <si>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</si>
  <si>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</si>
  <si>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</si>
  <si>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</si>
  <si>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</si>
  <si>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</si>
  <si>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</si>
  <si>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</si>
  <si>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</si>
  <si>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</si>
  <si>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</si>
  <si>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</si>
  <si>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</si>
  <si>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</si>
  <si>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</si>
  <si>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</si>
  <si>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</si>
  <si>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</si>
  <si>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</si>
  <si>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</si>
  <si>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</si>
  <si>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</si>
  <si>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</si>
  <si>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</si>
  <si>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</si>
  <si>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</si>
  <si>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</si>
  <si>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15-CONSTRUCCIÓN DEL MERCADO EN EL MUNICIPIO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</si>
  <si>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</si>
  <si>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</si>
  <si>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</si>
  <si>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</si>
  <si>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</si>
  <si>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</si>
  <si>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</si>
  <si>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</si>
  <si>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</si>
  <si>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</si>
  <si>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</si>
  <si>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</si>
  <si>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</si>
  <si>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</si>
  <si>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</si>
  <si>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</si>
  <si>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</si>
  <si>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</si>
  <si>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</si>
  <si>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</si>
  <si>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</si>
  <si>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</si>
  <si>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</si>
  <si>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</si>
  <si>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</si>
  <si>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</si>
  <si>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</si>
  <si>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</si>
  <si>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</si>
  <si>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</si>
  <si>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</si>
  <si>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</si>
  <si>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</si>
  <si>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</si>
  <si>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</si>
  <si>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</si>
  <si>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</si>
  <si>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</si>
  <si>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</si>
  <si>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</si>
  <si>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</si>
  <si>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</si>
  <si>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</si>
  <si>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</si>
  <si>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</si>
  <si>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</si>
  <si>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</si>
  <si>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</si>
  <si>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</si>
  <si>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</si>
  <si>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</si>
  <si>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</si>
  <si>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</si>
  <si>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</si>
  <si>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</si>
  <si>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</si>
  <si>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</si>
  <si>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</si>
  <si>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</si>
  <si>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</si>
  <si>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</si>
  <si>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</si>
  <si>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</si>
  <si>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</si>
  <si>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</si>
  <si>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</si>
  <si>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</si>
  <si>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</si>
  <si>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</si>
  <si>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</si>
  <si>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</si>
  <si>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</si>
  <si>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</si>
  <si>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</si>
  <si>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</si>
  <si>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</si>
  <si>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</si>
  <si>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</si>
  <si>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</si>
  <si>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</si>
  <si>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</si>
  <si>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</si>
  <si>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</si>
  <si>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</si>
  <si>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</si>
  <si>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</si>
  <si>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</si>
  <si>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</si>
  <si>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</si>
  <si>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</si>
  <si>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</si>
  <si>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</si>
  <si>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</si>
  <si>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</si>
  <si>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</si>
  <si>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</si>
  <si>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</si>
  <si>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</si>
  <si>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</si>
  <si>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</si>
  <si>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</si>
  <si>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</si>
  <si>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</si>
  <si>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</si>
  <si>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</si>
  <si>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</si>
  <si>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</si>
  <si>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</si>
  <si>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</si>
  <si>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</si>
  <si>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</si>
  <si>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</si>
  <si>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</si>
  <si>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</si>
  <si>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</si>
  <si>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</si>
  <si>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</si>
  <si>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</si>
  <si>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</si>
  <si>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</si>
  <si>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</si>
  <si>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</si>
  <si>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</si>
  <si>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</si>
  <si>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</si>
  <si>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</si>
  <si>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</si>
  <si>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</si>
  <si>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</si>
  <si>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</si>
  <si>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</si>
  <si>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</si>
  <si>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</si>
  <si>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</si>
  <si>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</si>
  <si>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</si>
  <si>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</si>
  <si>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</si>
  <si>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</si>
  <si>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</si>
  <si>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</si>
  <si>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</si>
  <si>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</si>
  <si>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</si>
  <si>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</si>
  <si>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</si>
  <si>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</si>
  <si>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</si>
  <si>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</si>
  <si>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</si>
  <si>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</si>
  <si>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</si>
  <si>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</si>
  <si>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</si>
  <si>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</si>
  <si>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</si>
  <si>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</si>
  <si>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</si>
  <si>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</si>
  <si>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</si>
  <si>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</si>
  <si>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</si>
  <si>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</si>
  <si>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</si>
  <si>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</si>
  <si>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</si>
  <si>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</si>
  <si>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</si>
  <si>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</si>
  <si>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</si>
  <si>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</si>
  <si>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</si>
  <si>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</si>
  <si>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</si>
  <si>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</si>
  <si>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</si>
  <si>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</si>
  <si>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</si>
  <si>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</si>
  <si>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</si>
  <si>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</si>
  <si>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</si>
  <si>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</si>
  <si>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</si>
  <si>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</si>
  <si>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</si>
  <si>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</si>
  <si>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</si>
  <si>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</si>
  <si>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</si>
  <si>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</si>
  <si>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</si>
  <si>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</si>
  <si>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</si>
  <si>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</si>
  <si>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</si>
  <si>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</si>
  <si>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</si>
  <si>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</si>
  <si>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</si>
  <si>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</si>
  <si>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</si>
  <si>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</si>
  <si>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</si>
  <si>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</si>
  <si>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</si>
  <si>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</si>
  <si>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</si>
  <si>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</si>
  <si>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</si>
  <si>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</si>
  <si>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</si>
  <si>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</si>
  <si>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</si>
  <si>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</si>
  <si>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</si>
  <si>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</si>
  <si>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</si>
  <si>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</si>
  <si>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</si>
  <si>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</si>
  <si>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</si>
  <si>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</si>
  <si>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</si>
  <si>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</si>
  <si>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</si>
  <si>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</si>
  <si>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</si>
  <si>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</si>
  <si>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</si>
  <si>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</si>
  <si>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</si>
  <si>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</si>
  <si>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</si>
  <si>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</si>
  <si>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</si>
  <si>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</si>
  <si>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</si>
  <si>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</si>
  <si>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</si>
  <si>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</si>
  <si>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</si>
  <si>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</si>
  <si>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</si>
  <si>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</si>
  <si>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</si>
  <si>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</si>
  <si>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</si>
  <si>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</si>
  <si>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</si>
  <si>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</si>
  <si>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</si>
  <si>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</si>
  <si>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</si>
  <si>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</si>
  <si>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</si>
  <si>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</si>
  <si>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</si>
  <si>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</si>
  <si>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</si>
  <si>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</si>
  <si>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</si>
  <si>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</si>
  <si>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</si>
  <si>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</si>
  <si>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</si>
  <si>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</si>
  <si>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</si>
  <si>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</si>
  <si>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</si>
  <si>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</si>
  <si>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</si>
  <si>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</si>
  <si>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</si>
  <si>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</si>
  <si>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</si>
  <si>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</si>
  <si>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</si>
  <si>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</si>
  <si>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</si>
  <si>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</si>
  <si>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</si>
  <si>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</si>
  <si>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</si>
  <si>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</si>
  <si>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</si>
  <si>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</si>
  <si>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</si>
  <si>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</si>
  <si>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</si>
  <si>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</si>
  <si>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</si>
  <si>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</si>
  <si>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</si>
  <si>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</si>
  <si>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</si>
  <si>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</si>
  <si>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</si>
  <si>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</si>
  <si>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</si>
  <si>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</si>
  <si>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</si>
  <si>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</si>
  <si>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</si>
  <si>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</si>
  <si>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</si>
  <si>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</si>
  <si>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</si>
  <si>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</si>
  <si>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</si>
  <si>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</si>
  <si>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</si>
  <si>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</si>
  <si>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</si>
  <si>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</si>
  <si>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</si>
  <si>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</si>
  <si>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</si>
  <si>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</si>
  <si>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</si>
  <si>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</si>
  <si>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</si>
  <si>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</si>
  <si>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</si>
  <si>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</si>
  <si>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</si>
  <si>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</si>
  <si>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</si>
  <si>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</si>
  <si>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</si>
  <si>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</si>
  <si>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</si>
  <si>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</si>
  <si>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</si>
  <si>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</si>
  <si>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</si>
  <si>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</si>
  <si>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</si>
  <si>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</si>
  <si>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</si>
  <si>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</si>
  <si>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</si>
  <si>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</si>
  <si>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</si>
  <si>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</si>
  <si>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</si>
  <si>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</si>
  <si>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</si>
  <si>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</si>
  <si>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</si>
  <si>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</si>
  <si>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</si>
  <si>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</si>
  <si>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</si>
  <si>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</si>
  <si>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</si>
  <si>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</si>
  <si>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</si>
  <si>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</si>
  <si>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</si>
  <si>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</si>
  <si>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</si>
  <si>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</si>
  <si>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</si>
  <si>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</si>
  <si>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</si>
  <si>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</si>
  <si>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</si>
  <si>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</si>
  <si>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</si>
  <si>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</si>
  <si>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</si>
  <si>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</si>
  <si>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</si>
  <si>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</si>
  <si>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</si>
  <si>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</si>
  <si>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</si>
  <si>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</si>
  <si>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</si>
  <si>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</si>
  <si>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</si>
  <si>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</si>
  <si>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</si>
  <si>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</si>
  <si>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</si>
  <si>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</si>
  <si>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</si>
  <si>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</si>
  <si>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</si>
  <si>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</si>
  <si>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</si>
  <si>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</si>
  <si>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</si>
  <si>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</si>
  <si>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</si>
  <si>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</si>
  <si>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</si>
  <si>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</si>
  <si>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</si>
  <si>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</si>
  <si>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</si>
  <si>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</si>
  <si>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</si>
  <si>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</si>
  <si>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</si>
  <si>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</si>
  <si>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</si>
  <si>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</si>
  <si>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</si>
  <si>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</si>
  <si>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</si>
  <si>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</si>
  <si>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</si>
  <si>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</si>
  <si>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</si>
  <si>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</si>
  <si>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</si>
  <si>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</si>
  <si>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</si>
  <si>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</si>
  <si>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</si>
  <si>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</si>
  <si>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</si>
  <si>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</si>
  <si>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</si>
  <si>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</si>
  <si>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</si>
  <si>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</si>
  <si>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</si>
  <si>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</si>
  <si>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</si>
  <si>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</si>
  <si>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</si>
  <si>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</si>
  <si>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</si>
  <si>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</si>
  <si>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</si>
  <si>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</si>
  <si>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</si>
  <si>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</si>
  <si>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</si>
  <si>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</si>
  <si>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</si>
  <si>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</si>
  <si>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</si>
  <si>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</si>
  <si>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</si>
  <si>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</si>
  <si>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</si>
  <si>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</si>
  <si>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</si>
  <si>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</si>
  <si>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</si>
  <si>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</si>
  <si>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</si>
  <si>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</si>
  <si>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</si>
  <si>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</si>
  <si>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</si>
  <si>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</si>
  <si>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</si>
  <si>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</si>
  <si>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</si>
  <si>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</si>
  <si>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</si>
  <si>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</si>
  <si>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</si>
  <si>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</si>
  <si>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</si>
  <si>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</si>
  <si>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</si>
  <si>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</si>
  <si>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</si>
  <si>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</si>
  <si>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</si>
  <si>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</si>
  <si>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</si>
  <si>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</si>
  <si>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</si>
  <si>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</si>
  <si>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</si>
  <si>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</si>
  <si>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</si>
  <si>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</si>
  <si>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</si>
  <si>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</si>
  <si>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</si>
  <si>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</si>
  <si>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</si>
  <si>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</si>
  <si>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</si>
  <si>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</si>
  <si>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</si>
  <si>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</si>
  <si>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</si>
  <si>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</si>
  <si>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</si>
  <si>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</si>
  <si>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</si>
  <si>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</si>
  <si>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</si>
  <si>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</si>
  <si>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</si>
  <si>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</si>
  <si>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</si>
  <si>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</si>
  <si>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</si>
  <si>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</si>
  <si>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</si>
  <si>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</si>
  <si>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</si>
  <si>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</si>
  <si>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</si>
  <si>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</si>
  <si>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</si>
  <si>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</si>
  <si>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</si>
  <si>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</si>
  <si>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</si>
  <si>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</si>
  <si>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</si>
  <si>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</si>
  <si>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</si>
  <si>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</si>
  <si>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</si>
  <si>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</si>
  <si>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</si>
  <si>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</si>
  <si>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</si>
  <si>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</si>
  <si>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</si>
  <si>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</si>
  <si>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</si>
  <si>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</si>
  <si>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</si>
  <si>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</si>
  <si>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</si>
  <si>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</si>
  <si>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</si>
  <si>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</si>
  <si>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</si>
  <si>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</si>
  <si>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</si>
  <si>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</si>
  <si>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</si>
  <si>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</si>
  <si>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</si>
  <si>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</si>
  <si>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</si>
  <si>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</si>
  <si>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</si>
  <si>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</si>
  <si>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</si>
  <si>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</si>
  <si>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</si>
  <si>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</si>
  <si>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</si>
  <si>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</si>
  <si>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</si>
  <si>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</si>
  <si>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</si>
  <si>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</si>
  <si>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</si>
  <si>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</si>
  <si>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</si>
  <si>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</si>
  <si>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</si>
  <si>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</si>
  <si>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</si>
  <si>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</si>
  <si>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</si>
  <si>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</si>
  <si>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</si>
  <si>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</si>
  <si>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</si>
  <si>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</si>
  <si>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</si>
  <si>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</si>
  <si>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</si>
  <si>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</si>
  <si>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</si>
  <si>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</si>
  <si>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</si>
  <si>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</si>
  <si>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</si>
  <si>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</si>
  <si>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</si>
  <si>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</si>
  <si>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</si>
  <si>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</si>
  <si>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</si>
  <si>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</si>
  <si>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</si>
  <si>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</si>
  <si>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</si>
  <si>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</si>
  <si>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</si>
  <si>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</si>
  <si>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</si>
  <si>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</si>
  <si>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</si>
  <si>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</si>
  <si>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</si>
  <si>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</si>
  <si>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</si>
  <si>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</si>
  <si>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</si>
  <si>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</si>
  <si>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</si>
  <si>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</si>
  <si>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</si>
  <si>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</si>
  <si>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</si>
  <si>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</si>
  <si>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</si>
  <si>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</si>
  <si>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</si>
  <si>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</si>
  <si>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</si>
  <si>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</si>
  <si>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</si>
  <si>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</si>
  <si>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</si>
  <si>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</si>
  <si>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</si>
  <si>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</si>
  <si>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</si>
  <si>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</si>
  <si>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</si>
  <si>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</si>
  <si>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</si>
  <si>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</si>
  <si>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</si>
  <si>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</si>
  <si>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</si>
  <si>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</si>
  <si>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</si>
  <si>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</si>
  <si>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</si>
  <si>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</si>
  <si>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</si>
  <si>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</si>
  <si>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</si>
  <si>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</si>
  <si>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</si>
  <si>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</si>
  <si>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</si>
  <si>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</si>
  <si>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</si>
  <si>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</si>
  <si>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</si>
  <si>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</si>
  <si>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</si>
  <si>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</si>
  <si>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</si>
  <si>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</si>
  <si>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</si>
  <si>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</si>
  <si>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</si>
  <si>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</si>
  <si>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</si>
  <si>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</si>
  <si>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</si>
  <si>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</si>
  <si>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</si>
  <si>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</si>
  <si>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</si>
  <si>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</si>
  <si>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</si>
  <si>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</si>
  <si>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</si>
  <si>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</si>
  <si>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</si>
  <si>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</si>
  <si>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</si>
  <si>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</si>
  <si>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</si>
  <si>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</si>
  <si>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</si>
  <si>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</si>
  <si>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</si>
  <si>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</si>
  <si>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</si>
  <si>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</si>
  <si>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</si>
  <si>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</si>
  <si>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</si>
  <si>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</si>
  <si>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</si>
  <si>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</si>
  <si>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</si>
  <si>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</si>
  <si>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</si>
  <si>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</si>
  <si>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</si>
  <si>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</si>
  <si>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</si>
  <si>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</si>
  <si>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</si>
  <si>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</si>
  <si>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</si>
  <si>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</si>
  <si>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</si>
  <si>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</si>
  <si>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</si>
  <si>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</si>
  <si>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</si>
  <si>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</si>
  <si>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</si>
  <si>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</si>
  <si>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</si>
  <si>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</si>
  <si>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</si>
  <si>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</si>
  <si>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</si>
  <si>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</si>
  <si>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</si>
  <si>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</si>
  <si>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</si>
  <si>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</si>
  <si>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</si>
  <si>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</si>
  <si>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</si>
  <si>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</si>
  <si>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</si>
  <si>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</si>
  <si>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</si>
  <si>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</si>
  <si>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</si>
  <si>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</si>
  <si>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</si>
  <si>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</si>
  <si>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</si>
  <si>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</si>
  <si>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</si>
  <si>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</si>
  <si>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</si>
  <si>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</si>
  <si>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</si>
  <si>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</si>
  <si>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</si>
  <si>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</si>
  <si>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</si>
  <si>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</si>
  <si>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</si>
  <si>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</si>
  <si>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</si>
  <si>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</si>
  <si>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</si>
  <si>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</si>
  <si>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</si>
  <si>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</si>
  <si>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</si>
  <si>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</si>
  <si>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</si>
  <si>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</si>
  <si>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</si>
  <si>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</si>
  <si>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</si>
  <si>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</si>
  <si>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</si>
  <si>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</si>
  <si>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</si>
  <si>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</si>
  <si>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</si>
  <si>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</si>
  <si>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</si>
  <si>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</si>
  <si>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</si>
  <si>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</si>
  <si>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</si>
  <si>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</si>
  <si>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</si>
  <si>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</si>
  <si>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</si>
  <si>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</si>
  <si>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</si>
  <si>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</si>
  <si>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</si>
  <si>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</si>
  <si>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</si>
  <si>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</si>
  <si>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</si>
  <si>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</si>
  <si>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</si>
  <si>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</si>
  <si>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</si>
  <si>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</si>
  <si>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</si>
  <si>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</si>
  <si>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</si>
  <si>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</si>
  <si>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</si>
  <si>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</si>
  <si>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</si>
  <si>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</si>
  <si>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</si>
  <si>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</si>
  <si>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</si>
  <si>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</si>
  <si>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</si>
  <si>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</si>
  <si>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</si>
  <si>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</si>
  <si>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</si>
  <si>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</si>
  <si>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</si>
  <si>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</si>
  <si>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</si>
  <si>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</si>
  <si>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</si>
  <si>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</si>
  <si>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</si>
  <si>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</si>
  <si>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</si>
  <si>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</si>
  <si>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</si>
  <si>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</si>
  <si>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</si>
  <si>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</si>
  <si>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</si>
  <si>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</si>
  <si>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</si>
  <si>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</si>
  <si>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</si>
  <si>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</si>
  <si>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</si>
  <si>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</si>
  <si>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</si>
  <si>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</si>
  <si>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</si>
  <si>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</si>
  <si>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</si>
  <si>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</si>
  <si>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</si>
  <si>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</si>
  <si>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</si>
  <si>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</si>
  <si>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</si>
  <si>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</si>
  <si>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</si>
  <si>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</si>
  <si>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</si>
  <si>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</si>
  <si>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</si>
  <si>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</si>
  <si>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</si>
  <si>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</si>
  <si>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</si>
  <si>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</si>
  <si>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</si>
  <si>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</si>
  <si>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</si>
  <si>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</si>
  <si>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</si>
  <si>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</si>
  <si>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</si>
  <si>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</si>
  <si>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</si>
  <si>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</si>
  <si>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</si>
  <si>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</si>
  <si>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</si>
  <si>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</si>
  <si>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</si>
  <si>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</si>
  <si>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</si>
  <si>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</si>
  <si>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</si>
  <si>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</si>
  <si>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</si>
  <si>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</si>
  <si>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</si>
  <si>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</si>
  <si>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</si>
  <si>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</si>
  <si>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</si>
  <si>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</si>
  <si>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48-CONSTRUCCIÓN CAMPO DE BÉISBOL LAS CAOBAS, SECTOR LAS CAOBAS, MUNICIPIO SANTO DOMINGO OESTE</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</si>
  <si>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</si>
  <si>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</si>
  <si>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</si>
  <si>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</si>
  <si>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</si>
  <si>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</si>
  <si>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</si>
  <si>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</si>
  <si>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</si>
  <si>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</si>
  <si>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</si>
  <si>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</si>
  <si>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</si>
  <si>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</si>
  <si>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</si>
  <si>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</si>
  <si>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</si>
  <si>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63-CONSTRUCCIÓN CENTRO COMUNAL DISTRITO MUNICIPAL SAN LUIS, PROVINCIA SANTO DOMINGO</t>
  </si>
  <si>
    <t>64-CONSTRUCCIÓN CENTRO PARROQUIAL DE LA IGLESIA SAN FRANCISCO DE ASÍS, SECTOR LA NUEVA BARQUITA, MUNICIPIO SANTO DOMINGO NORTE</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</si>
  <si>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</si>
  <si>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</si>
  <si>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</si>
  <si>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</si>
  <si>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</si>
  <si>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</si>
  <si>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</si>
  <si>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</si>
  <si>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</si>
  <si>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</si>
  <si>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</si>
  <si>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</si>
  <si>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</si>
  <si>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</si>
  <si>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</si>
  <si>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</si>
  <si>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</si>
  <si>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</si>
  <si>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</si>
  <si>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</si>
  <si>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</si>
  <si>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</si>
  <si>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</si>
  <si>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</si>
  <si>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</si>
  <si>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</si>
  <si>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</si>
  <si>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</si>
  <si>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</si>
  <si>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</si>
  <si>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</si>
  <si>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</si>
  <si>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</si>
  <si>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</si>
  <si>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</si>
  <si>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</si>
  <si>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</si>
  <si>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</si>
  <si>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</si>
  <si>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</si>
  <si>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</si>
  <si>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</si>
  <si>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</si>
  <si>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</si>
  <si>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</si>
  <si>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</si>
  <si>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</si>
  <si>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</si>
  <si>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</si>
  <si>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</si>
  <si>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</si>
  <si>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</si>
  <si>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</si>
  <si>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</si>
  <si>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</si>
  <si>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</si>
  <si>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</si>
  <si>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</si>
  <si>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</si>
  <si>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09-GESTION DE LA PARTE ALTA Y MEDIA DE LA CUENCA DEL RÍO YAQUE DEL NORTE EN LA VERTIENTE NORTE DE LA CORDILLERA CENTRAL.</t>
  </si>
  <si>
    <t>21-FORTALECIMIENTO DE LA INFRAESTRUCTURA SANITARIA DEL SISTEMA NACIONAL DE SALUD EN LA REPÚBLICA DOMINICANA</t>
  </si>
  <si>
    <t>En RD$</t>
  </si>
  <si>
    <t>Row Labels</t>
  </si>
  <si>
    <t>Grand Total</t>
  </si>
  <si>
    <t>94-CONSTRUCCIÓN DE PUENTE SOBRE EL RIO LA LEONORA, CALLE MIGUEL ANGEL GARRIDO, MUNICIPIO MAIMON, PROVINCIA MONSEÑOR NOUEL</t>
  </si>
  <si>
    <t>74-RECONSTRUCCIÓN DEL PARQUE ANACAONA, MUNICIPIO DE CONSTANZA, PROVINCIA LA VEGA</t>
  </si>
  <si>
    <t>71-CONSTRUCCIÓN PLAZA DE VENDEDORES PLAYA TECO, DISTRITO MUNICIPAL MAIMÓN, PROVINCIA PUERTO PLATA</t>
  </si>
  <si>
    <t>72-MEJORAMIENTO  ENTORNOS  BALNEARIOS CASCADA LAS TAÍNAS Y EL TABERNÁCULO, MUNICIPIO LOS CACAOS, PROVINCIA SAN CRISTOBAL.</t>
  </si>
  <si>
    <t>73-REMODELACIÓN INSTITUTO DE FORMACIÓN TURÍSTICA DEL CARIBE (IFTC), MUNICIPIO SAN CRISTÓBAL, PROVINCIA SAN CRISTÓBAL.</t>
  </si>
  <si>
    <t>Proyectos de inversión*</t>
  </si>
  <si>
    <t>Cifras preliminares.</t>
  </si>
  <si>
    <t>*Exclusivamente los proyectos que son inversión pública.</t>
  </si>
  <si>
    <t>Ejecución 1ro de enero - 06 de junio de 2025*</t>
  </si>
  <si>
    <t>* Fecha de imputación al 06 de junio de 2025 y fecha de registro al 09 de junio de 2025. La fecha de imputación representa los gastos o ingresos en el momento de su ejecución, mientras que la fecha de registro representa el momento de su registro en el sistema, en la medida que se van regularizando los pagos.</t>
  </si>
  <si>
    <t xml:space="preserve">      Ejecución 1ro de enero - 06 de junio de 2025 (fecha de imputación)</t>
  </si>
  <si>
    <t>Ejecución 1ro de enero - 09 de junio 2025 (fecha de registro)</t>
  </si>
  <si>
    <t>27-CONSTRUCCIÓN INFRAESTRUCTURA DEPORTIVA PARA BEISBOL SANTO DOMINGO OESTE, PROVINCIA SANTO DOMINGO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</si>
</sst>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2">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6" fontId="51" fillId="0" borderId="0" xfId="0" applyNumberFormat="1" applyFont="1" applyAlignment="1">
      <alignment horizontal="left" indent="2"/>
    </xf>
    <xf numFmtId="176" fontId="51" fillId="0" borderId="0" xfId="0" applyNumberFormat="1" applyFont="1"/>
    <xf numFmtId="176" fontId="51" fillId="0" borderId="0" xfId="0" applyNumberFormat="1" applyFont="1" applyAlignment="1">
      <alignment horizontal="left" indent="3"/>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1" fillId="0" borderId="0" xfId="0" pivotButton="1" applyFont="1"/>
    <xf numFmtId="175" fontId="51" fillId="2" borderId="0" xfId="788" applyNumberFormat="1" applyFont="1" applyFill="1" applyBorder="1" applyAlignment="1">
      <alignment horizontal="right" vertical="center"/>
    </xf>
    <xf numFmtId="176" fontId="51" fillId="0" borderId="0" xfId="0" applyNumberFormat="1" applyFont="1" applyAlignment="1">
      <alignment horizontal="left" vertical="center" indent="3"/>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02089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1122912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1806806</xdr:colOff>
      <xdr:row>7</xdr:row>
      <xdr:rowOff>54187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212092</xdr:colOff>
      <xdr:row>6</xdr:row>
      <xdr:rowOff>17179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12</xdr:row>
      <xdr:rowOff>55245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205740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6381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7</xdr:col>
      <xdr:colOff>17154</xdr:colOff>
      <xdr:row>7</xdr:row>
      <xdr:rowOff>91440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232428" y="883104"/>
          <a:ext cx="1673869" cy="8948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818.606212962964" createdVersion="8" refreshedVersion="8" minRefreshableVersion="3" recordCount="14446" xr:uid="{8279C8C3-1B71-4076-B621-1230EBC66D4A}">
  <cacheSource type="worksheet">
    <worksheetSource ref="A1:T14447" sheet="Hoja2"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99"/>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809361331618.9177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46">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66655427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6109999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1561299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15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20547288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18845004"/>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26500002"/>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17038002"/>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3349998"/>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17643678"/>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53825004"/>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22450002"/>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680003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19537494"/>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4300002"/>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249998"/>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4500006"/>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3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1925004"/>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1512504"/>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20397714"/>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635001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078630716.6599996"/>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60688229"/>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2903444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282587623.65999997"/>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297885737.46000004"/>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39246253.359999985"/>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79650769.090000004"/>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91624458.659999996"/>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5296655.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18892928.0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52132302.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29636557.839999996"/>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54388981.75"/>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39056286.07"/>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801831.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6203885"/>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874774.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3351362.52"/>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914993.24999999988"/>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58889463.359999999"/>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10333223.19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210311466.40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7262811.46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678422.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3416207.5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31965002.54999999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4249845.610000001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2331.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1163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15899722.88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0213376.05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5236878.7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2475107.69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313797.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175240.15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856405.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5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960503.659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36389.0500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29695.2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269357.09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9059313.2099999972"/>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660168837.32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37011468.77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94339131.29999996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1481596.68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5289253.65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6765725.40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440108.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4121478.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9506470.419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2723852.8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9839478.9600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2944160.21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500817.7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186657.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1032501.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22803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1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53989.4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8659543.990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3679988.2500000005"/>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37388882.39000002"/>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37547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20885466.399999995"/>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6243722.3199999994"/>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533117"/>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123225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148050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9462106.0199999996"/>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2322.79"/>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1563099.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9750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409495.56"/>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1958647.7699999998"/>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7054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2592476.7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697053.03"/>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190604768.88"/>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55909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28543585.18999999"/>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29801811.260000002"/>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4213052.51"/>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500680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325385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9652365.9000000004"/>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336467.56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0791967.78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267054.95"/>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847187.12"/>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142074.35999999999"/>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309683.92000000004"/>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12134.669999999998"/>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406080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2687167.3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2263714.050000001"/>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5176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590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274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1869599.45"/>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2299457.3299999996"/>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8450213.9700000007"/>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8882032.330000000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720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489117.0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319116"/>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19348.79"/>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111928414.45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4692472.310000000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30286877.49999999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15636306.75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6024771.27000000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18333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2640841.549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379161.7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8634317.119999999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4428856.39999999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2339980.219999999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7041277.980000000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7874407.070000000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592190.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58111.7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8987325.070000000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2053992.2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375828.67"/>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257165358.80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51792496.29999996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37103725.63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41228640.15999998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811154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66488186.76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6092395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24806051.79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50361451.34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18465285.64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45431890.48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21849475.67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38084878.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707621.4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676701.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85785299.24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2876476.8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5978713.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55100170.85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44358022.59"/>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1365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1696117.98"/>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3153641.98"/>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59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53631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203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22092483.4600000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3478793.859999999"/>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15829609.160000009"/>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9391940.9699999969"/>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191975.61"/>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225641.1"/>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66922654.38000001"/>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058790.099999998"/>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2168747.87"/>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21969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5595191.549999999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1101642517.0699999"/>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299602"/>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3774599.87"/>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49748256.259999998"/>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30752310.59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14164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15019679.049999993"/>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4017744.1500000004"/>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7334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4704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2660772.380000001"/>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2404351.30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7393661.4800000004"/>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351887.57999999996"/>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50822.82000000007"/>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21476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259937.48"/>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6305790.1199999992"/>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2078101.5400000003"/>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322293801.45999998"/>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12902316.46999997"/>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48506196.609999999"/>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96887987.14000003"/>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6677285.4200000009"/>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2550426.0099999998"/>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3230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404040.8199999994"/>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65641640.799999982"/>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25637463.82"/>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679712.1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30831432.909999996"/>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0786126.87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15943765.14000000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39959.3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0113198.799999999"/>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403058.7599999999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344004.0099999998"/>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57946.36"/>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49230.07"/>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66078.679999999993"/>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19900384.640000001"/>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26927.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1032763.8499999997"/>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4883362.110000000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18421523.64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127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2759859.720000000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978368.2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821695.929999999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44091060.59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77652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6426832.31000000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3834444.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1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1600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18263.7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4345.3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372203.07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2978354.92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31183.3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8711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709272.360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17328554.35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7413328.370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2623374.5899999994"/>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2325049.739999999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158870.0599999996"/>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937597"/>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856711222.10999978"/>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13224564.29999998"/>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119798062.58000001"/>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63465053.159999982"/>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893195.7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17302759.630000003"/>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094446.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15004581.00999999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24795408.039999999"/>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6187148.2599999998"/>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9817222.9400000013"/>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703079.3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2735505.1"/>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107895.65"/>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706747.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665775"/>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193119.2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872722.12999999989"/>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7516615.9000000004"/>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7471932.129999999"/>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143355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1479552.5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2175433.46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346751.9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502074.9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2104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418447"/>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1274271"/>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33630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101390527.11"/>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720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15258830"/>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19114471.640000001"/>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83333.349999999991"/>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1515294.4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408861"/>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5142244.129999999"/>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4455278.09"/>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3885629.4"/>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827467.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1423191.06"/>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671326.59000000008"/>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23128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2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410760.019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62951754.1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1848852.81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9348638.17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3144721.7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3160755.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891193.4999999998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787309.1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1044707.21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754451.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435691.399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0612163.43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4081088.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20169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234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248648.420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3024913.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371955.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13101637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882168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19733447.420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3246909.28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5428960.02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165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32156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9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813207.649999999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282529441.48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38347138.90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41810017.71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5562951.710000000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915158.92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17429659.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7148108.89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3472087.38000000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3410600.63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27083391.7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7990333.48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21195321.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325771.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51986.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4711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5702206.95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6882851.389999999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0891954.53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6394327.490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4136365.999999999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5256102.5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6731111.950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613529.599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4372664.81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4048566.210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127581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24040016.28000000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174273195.76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1747139.2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72295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882516.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1267309.1100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888194.6200000001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683702.3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3887334.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33705599.690000005"/>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1527146.12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957316.48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632450.3999999999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803572.6800000001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007490.74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93808.68999999998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66858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617628.950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195071.5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3659253.4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26374714.649999999"/>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6287293.6500000013"/>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270125.16000000003"/>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1767275.5"/>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5827333.4699999997"/>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184238.51"/>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998026.66999999993"/>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690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165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249596.9100000000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35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206415"/>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147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221606.4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20365137.32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388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3010615.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1533576.38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944555.9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2631360.99000000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92841.7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204055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5110.4000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126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52418.519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0324528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1856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15373199.1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6932233.880000000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651766.18000000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4946267.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6681332.999999999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791059.98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3024880.78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21871025.45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6608833.7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489424.470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6854.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35236.2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2812733.01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938452.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44801522.53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7069314.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6652533.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7730510.499999999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325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21018.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20178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25549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184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341379.3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52185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79790.849999999991"/>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240167256.31999996"/>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45736605.450000003"/>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35584221.829999998"/>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15582179.389999997"/>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293754.47000000003"/>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2715302.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7147641.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7309033.3399999999"/>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342377.86"/>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92335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314925643.55000001"/>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335180085.16000003"/>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611767.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53057.31"/>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704064.74"/>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22642323.920000002"/>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6587109.9800000014"/>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48851827.119999997"/>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4201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6681071.6600000001"/>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3802407.12"/>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948300.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130112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734"/>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508712.9499999999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934217.24"/>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169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0603.51"/>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524069.05"/>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903939.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11173"/>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249783.4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6553338.629999999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2388183.990000000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49847385.359999992"/>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8960984.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7511096.6100000003"/>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3631541.9000000004"/>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14828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192499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30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17763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231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201319.27000000002"/>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527959.02"/>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138355"/>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899986"/>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10838.3"/>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4543457.8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990906.74"/>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6278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653878.31999999995"/>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816480.3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604921.8199999999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7785922.419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313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567820.8000000000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816620.14000000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903149.8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572518.2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35679.73"/>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32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2508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11785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40695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1756407.780000000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930864.1699999999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38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9278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4955348.690000000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1713942.82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356826.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3190711.88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1675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37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28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028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30562"/>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41381183.510000005"/>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21381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6117393.070000000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3083920.3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219969.7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3110870.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3408515.5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1210416.65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5470616.8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688966.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200851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305783.03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38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2597664.84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37108857.31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9031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5608568.930000001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2568244.22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352240.3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681075.3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6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1791623.1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2100435.70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571842.79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312593.3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659941.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205032.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41309.67"/>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31726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704199.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106530421.11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29024763.7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15803181.61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8315635.319999999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1188120536.07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1951518.49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6196098.66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2781156.3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333755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1208715.80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275343.30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295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239241.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300038.18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19303.46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91758.129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658864.57000000007"/>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74733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1248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9782482.20000000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6430372.95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9508.7000000000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6648586.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29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20543468.28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306415.850000000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5926133.719999998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87863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7432354.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292183"/>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110741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2832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10472611.389999997"/>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453918808.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312594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79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1733585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36039750.7600000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2399583.1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16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13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812161.019999999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13230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1155478.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1614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307613189.439999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73384507.26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3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40270013.54000003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37498738.49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453734.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7574800.62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7647366.319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14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43736552.25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01546939.15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3241966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11015514.03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5257530.44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10467663.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10655807.3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1108365.85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041978.079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208706.4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538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46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970857.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5039541.18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159361.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361610304.06000012"/>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44821304.10999999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688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54337216.73000015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21392237.51000000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45506821.71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2678244.6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1077305.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3750192.1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0055093.560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022881.6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6653092.390000001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959742.62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582795.4199999999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145939.3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286125.1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84701.5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3907641.950000000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8591440.0199999996"/>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5665890.8300000001"/>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841424.6"/>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707017.08000000007"/>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141378856.47"/>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8065833945.1399994"/>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694412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230031817"/>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19909077.370000005"/>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130623650.7400002"/>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30311282.31000002"/>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5672346.62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33562332.71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200828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333156.690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2568649.22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440652428.61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838040.4"/>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5160001.349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430310.7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74871632.799999997"/>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77914840.909999996"/>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852660.7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260401.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16216758.01"/>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8848330.129999999"/>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565547514.8799998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95610453.79000005"/>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311078050.15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290646666.65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04775872.86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93498822.189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43097710.34000000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35220813.91000001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40535473.5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944736.6000000002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612982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203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8613319.469999998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31915956.81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19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4076611.18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61615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57178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810107.5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2832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752968.0800000000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4705631.13999999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1281173.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202271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6306155.769999999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1360637.2700000003"/>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4313003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3194472.56"/>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76405"/>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69732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480459.3"/>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530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1836648.69"/>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2772569.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5281489.7199999988"/>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7066984.8100000005"/>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107944.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6066665.4399999995"/>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7073292.29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4160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247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22378733.32999999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4682079.17"/>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3360106.179999998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2477638.3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924584.6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509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5266320.200000001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2748366.73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627917.6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1253377.590000000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952873.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154742.5999999999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1895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428049.309999999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799407.0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36562828.06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5657926.0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998359.6400000001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5303.78999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7045886.299999998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575371.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292263.710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3169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4604406.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197884.2999999998"/>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147292972.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109836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9016570.2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7403680.259999999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348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6942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2461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618305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1689922.6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11884337.11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7819933.940000000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70920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2393887.32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48522689.339999996"/>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7514754.75"/>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1133232.460000000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188820.97"/>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543815.63"/>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352233436.31999993"/>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25740782.780000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22170248.39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5812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67081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5815646.550000000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9337541.650000000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21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130227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7932921.759999999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2121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34572.5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45330643.38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19391509.03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3081081.79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2011003.5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875080.8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157046.21999999997"/>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6245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60390.89999999999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1671230.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1518729.86999999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1645541.8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4873912.7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754969.4099999999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199581.7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932494.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561114.1000000000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316489.6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23606741.560000002"/>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659302.8000000000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623582.4299999999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2351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562566.2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2336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6732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3504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8710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112701.8"/>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49074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178740.5000000000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514870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765314.45999999985"/>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437732.5700000001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900376.5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983900.7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276838858"/>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24785282.120000001"/>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1215753.1499999999"/>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057257.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619783.19999999995"/>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3776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32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6165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1376331.9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0864560.26"/>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15602719.53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22447860.93"/>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6579472.9100000001"/>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15750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3242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111825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690327.7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2090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305225.46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375566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581751.8000000000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1376495.8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7045422.4899999993"/>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049731.459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564758.3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1510944.03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26771.59999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292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9412.390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735024.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273605.82"/>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2290148787.3699994"/>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39845871.25000001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180021125.97000003"/>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39319016.18"/>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1831658.470000001"/>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2662231.59"/>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73301234.53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6133746.369999999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8875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2519922.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104717422.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1514433.840000004"/>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4662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644946.17000000004"/>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0596584.400000002"/>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111719763.25999999"/>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36202087.62000000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140673069.49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199868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3183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6077034.2999999998"/>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509348.96"/>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044345.0299999998"/>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131473963.98"/>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530790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1659976259.8400002"/>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4277668459.919999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74855705.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244730673.4600000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124652090.37"/>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305382012.0399999"/>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80761545.069999993"/>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2056092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1189433.96"/>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1055557.2"/>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180954807.1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2212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5751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3671398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79081664.820000008"/>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90718540.370000005"/>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2438111.2800000003"/>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22057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6945099.41000000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7028608.760000000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58072779.100000009"/>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28388048.449999999"/>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9414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3121067652.4300003"/>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164635847.7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218956131.06999996"/>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89209564.230000004"/>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466217.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25872485.10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2027554.55"/>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4265984.6099999994"/>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58416121.16"/>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79663834.50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721864.26"/>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104445413.94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9299767.800000001"/>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3984723.64"/>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62658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259784.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6395.87"/>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38048.97999999992"/>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864203.5599999999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64268728.579999991"/>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5104681.94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56885717.51999998"/>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506382310.10000002"/>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38275692"/>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6446199.7500000009"/>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69302906.920000032"/>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1315155.5499999998"/>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65187748.909999996"/>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5122879.8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22749223.419999994"/>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32460504.90999998"/>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36803753.450000003"/>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5624458.39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2982490.1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77303071.250000015"/>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42041884.339999996"/>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3379761.9"/>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222055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039380.88"/>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4851554.3099999996"/>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23500.05"/>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05291036.66"/>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545949.36999999988"/>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43381129.460000008"/>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139301.019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14531707.2399999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455468.97000000009"/>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394487.25"/>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197850.02000000002"/>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76380"/>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75185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2524517.27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61872.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21205.200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599997.96000000008"/>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7534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297870.48000000004"/>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3051827.7900000005"/>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386237.06999999995"/>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12919996.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140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473043.64999999997"/>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897976.39"/>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180027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152999.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79165.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11861542.27"/>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141153.5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138183329.59999996"/>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27480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7015764.0500000007"/>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13097142.959999999"/>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151579.9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1650724.3599999999"/>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592843.78"/>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7177091.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665283.7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99744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84723.82"/>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435355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8555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878014.4"/>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142636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192023.5"/>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0278927.66"/>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4592004.58"/>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9360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9813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771264"/>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34915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620828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2832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8356.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154108"/>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3597085.4"/>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549710.07999999996"/>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338398245.97999996"/>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18360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2633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12296711.129999999"/>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27180.93"/>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21843.1"/>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26800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537276.80000000005"/>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2047784.41"/>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577020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196951.44"/>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76405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719370.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29278985.68999999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41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126509.87"/>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13659.8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6266768.8999999994"/>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4123807.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24353830.850000001"/>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2334122.380000000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6164307.400000000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00258.35"/>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49537.919999999998"/>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3680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72360"/>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3869140.840000000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82144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2458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334994.92"/>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10302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199943.59999999998"/>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2744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770512.62"/>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5721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750988.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2541410.9900000002"/>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247368.3999999999"/>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977540.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43173160.099999994"/>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426512.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3027272.3299999991"/>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41987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60679.9499999999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203443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684171.8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35024.71000000002"/>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2752366.6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578168.0199999996"/>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963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13353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126837"/>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453097.35000000009"/>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1630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773678"/>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4516998.62"/>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374434.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36427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094503.8299999998"/>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2728393.07"/>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695819.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455256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23198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393846.48000000004"/>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931430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16864957.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411628.39000000013"/>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316134.15000000002"/>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637164.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1474894.1300000001"/>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1105276.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900459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1660511.3399999999"/>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997144.15"/>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7941.8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354657.76"/>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2053828.45"/>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313206409.22000003"/>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8245433.8200000003"/>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16336028.85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383041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899955.84"/>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2852840.9"/>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231691.20999999996"/>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71272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317072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1077725"/>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246933.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107026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3919177.960000001"/>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4632227"/>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676.4400000000005"/>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86606.9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1202307.4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14175085.1799999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1763385.6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17710608.209999997"/>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4085164.499999999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3330646.3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70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230268.4800000000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5768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385180.160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1643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125642.0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7777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2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198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133927.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3166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4819.4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2071793.779999999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112726.8"/>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12427046.699999999"/>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193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293284.53999999992"/>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248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14371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5088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665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624810"/>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20580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800121.85"/>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172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707752.9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6579633.5999999996"/>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1865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51772.0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2613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312421.7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10992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492644.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8842327.100000001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19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203705.7100000000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18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39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1953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428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45486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155427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3704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692885.2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125425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0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286962.3600000000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2320277.7200000007"/>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964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416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1678165.95"/>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54725.57"/>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245560.330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72440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56838.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289425.0999999999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3417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110826.68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7027.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517863.43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330578.5899999999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8419840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29720079.899999999"/>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593016.85"/>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3363248.41"/>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180192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656599.19999999995"/>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3595508.5"/>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1706306.5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26099997.75"/>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7810892"/>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7803.26999999999"/>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502763.8599999999"/>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24285433.079999994"/>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6841506.6799999997"/>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16269809.799999999"/>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1072355.0599999998"/>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342360.890000000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966800.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387235.29"/>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24398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681488.17999999993"/>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365130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1926027.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55957.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914275.9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14987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12213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330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412247.81"/>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479136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850724.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393353"/>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1200.87"/>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4481441.59"/>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451963.60000000003"/>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212304.55000000002"/>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1441326.4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11277625"/>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128483.68"/>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667128.05000000016"/>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679627.74000000011"/>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33547.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11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324366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98766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399268.70000000007"/>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6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6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19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89916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149480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183701.69999999998"/>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086459.3799999999"/>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17169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179000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18421.32"/>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220512.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1618489.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12891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38468"/>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17677.5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2030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12142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305260.09999999998"/>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10956646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9861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1990774.28"/>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3543840.5300000003"/>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7492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217196.7"/>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934650"/>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92748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1280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2167992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22737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333922.53999999998"/>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58948"/>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7432.520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3708.849999999991"/>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5207244.47"/>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485670.63"/>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1514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33865050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2286005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10278054.43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11060872.8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6427917.71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32024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3216059.0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422558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4207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913662.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420252.11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36558239.92000000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2273768.12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1011992.620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2002832.640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724588.2699999997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4163150.280000001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17693950.96999999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33230391.619999997"/>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372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7896203.200000000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1199987"/>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18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348080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023655.200000000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160394.91999999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160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392521.360000000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105053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29145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77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31348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2306341.09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40627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1070550.2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358362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244567.5300000000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51318.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30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154683.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4546349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12344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81656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2481014.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25993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66841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58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586519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159228.0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161366.9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5536.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6746431.01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058471.63"/>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16471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820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798990.20000000007"/>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55529.599999999999"/>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02265.4"/>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49546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3660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457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4275544.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25788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2925894.71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36549358.880000003"/>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021098.9799999999"/>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251975.61"/>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2542745.04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79726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1607640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147377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276411.299999999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5236098.2499999991"/>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127087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3587860.169999999"/>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48838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8998498.62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50203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24576382.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278507.1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88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32051.9"/>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311468182.4600000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02094052.40000001"/>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39392253.69999998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30318893.19000000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6801648.63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49588966.32999999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47850447.20999999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52303749.740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4596773.7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7156777.579999999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94571792.16000001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19729020.62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2675886.1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6914817.030000000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4532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85299.8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43587159.07999999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8344916.7599999979"/>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803257821.8399999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593781135.59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203548.689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117285639.8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410694220.9700000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2041916.8399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702147729.8399999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243318587.21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3813474.2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595299735.53000021"/>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198344991.9899999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3411483.87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51447494.43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114562.7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29717125.11999998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012656.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11266120.59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2803239.90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7509502.05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7037276.80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643050.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3266002.44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12040296.63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3194149.6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9954888.37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23662476.28999999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268768.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113095.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47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239077.1100000000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8658913.7700000014"/>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36117492.840000004"/>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70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154374.96000000002"/>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5408413.4899999956"/>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2716439.4100000006"/>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102539.65"/>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748903.96000000008"/>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2331040.56"/>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336135.52999999997"/>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532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388805.6"/>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322389.5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109466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1569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631669.520000000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466926.31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6840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381696.9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377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0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388890.5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77.7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9911.2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2232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94504.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6613980.16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226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982861.6900000001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525074.9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61322.9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39166.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29745.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151523.89000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356000833.60999995"/>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869198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22871980.82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52356489.82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50739875.2899999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73691.10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165466.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29070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2751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14844139.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7006919.560000000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7469666.099999998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80295.23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4406694.00000000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5064483.4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11596078.73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5672528.099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14265308.77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29838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1005561.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81231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123374.2399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78973.0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9168106.539999999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208285.12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2644548.03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833742.1099999999"/>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69077598.28000000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6304633.3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10422424.589999992"/>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3695967.380000000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1336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262411.1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4608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247943.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51355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188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44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23603.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2541605.0499999998"/>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1336052.7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218774021.02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91249329.04999998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31775470.91000001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7759954.58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542004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3711341.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2236900.0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20740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43451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22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38218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8592.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29908.4699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71336.3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0215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1236645.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12710430.4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4347213.89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16185398.21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5861329.52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662250.9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404571.079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222283.36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4187513.38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945061.6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2040237.7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3209792.310000000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182925.8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9331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3846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4131886.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1916745.96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121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182320.9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26421415.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7454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3862914.760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87054.8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441866.5400000000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760764.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2116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11965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597027.58000000007"/>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75806573.70999997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630201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11316950.94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6107899.150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392484.9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6860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1937721.6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9990670.989999998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1710269.6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865368.2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8857384.660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554118.3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5979551.58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60913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258082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4341559.269999998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123822140.20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7843694.44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18518458.59000001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4039485.31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97621.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44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41894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447512.90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1049940.7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504509.959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4057538.88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639941.17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3304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391837.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9726.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13212.8599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3698284.5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1444376.870000000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167797364.09999996"/>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6182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24766725.34000000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4680428.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144548.2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17666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171813.3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389665.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4334892.9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1119026.0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393755.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5904017.26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275332.790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32857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470610.5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1950.1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3588725.7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788241.1999999997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17697369.369999997"/>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5831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2644498.97999999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849530.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97210.8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86960.16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11918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0150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971402.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130354264.79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357562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19540396.8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5975127.059999998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34585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18330513.35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3093815.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479910.8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79542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6342637.13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443037.3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343087.35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2655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4147477.7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286789.3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0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333589736.75999999"/>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56779900.539999999"/>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5440013.1000000006"/>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34523829023.970016"/>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5895328436.9700003"/>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305436455.76000005"/>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1178012.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23362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33248342.17000000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9147828201.6400013"/>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1562949679.7000003"/>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31684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14959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4294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63395832.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731232744.26999998"/>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123422025.50000003"/>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131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3602987266.6500006"/>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615358907.50999987"/>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40123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13045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140261999.59999999"/>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23673609.329999998"/>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4254520.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1591466.89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09999999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597067.37"/>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6692237091.369998"/>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249016692.99000001"/>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086991459.6700003"/>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3210616779.1100006"/>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126160013.75999999"/>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36597704.640000001"/>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716663988.1700002"/>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860038498.48000002"/>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230121193.6100000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11147816.739999998"/>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436082085.31999993"/>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80723729.75999999"/>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121800.7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9010124.5899999999"/>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660494.17999999993"/>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2860735.5"/>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029128.87"/>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58110922.909999996"/>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25871787.199999996"/>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0401720.66"/>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1704692.53"/>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555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126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19464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516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151798773.81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3617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23601275.56000000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2511491.1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8041898.419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46195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6905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5337019.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3171854.790000000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463752.300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7507547.5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8804102.869999999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380240.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96192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756224.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5515.3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71212.7999999999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5664269.78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16022521.4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51154233.16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36144290.5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8554177.859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0191335.97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7728880.08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5444789.559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3150708.270000000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37842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166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361418.629999999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240518053.18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4777202.4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728871.7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60163720.4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2028548.9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45135.2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19089.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40229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31237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3248026.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71796106.72000001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8692708.73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0602100.87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1469664.91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3977178.080000000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1298175.2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37230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6177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291309.970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1629781.14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1975613.1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341682.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680818.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06410.1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88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66445.5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469931.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2393203.52"/>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107398887.58000001"/>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20560653.309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15796562.46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3837998.6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640670.6000000000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1125605.48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71941.2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19462330.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3267552.5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43443992.18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6444671.8200000003"/>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30665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10130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5306265.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053229.5499999998"/>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505817948.26999992"/>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85970165.420000017"/>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78366808.590000033"/>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14691993.010000004"/>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2516989.8999999994"/>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1798972.15"/>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2775670.98"/>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23878127.480000004"/>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7245800.77"/>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8747998.7300000004"/>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79017804.870000005"/>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11508919.210000001"/>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956923.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30610874.129999995"/>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01775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1671173.8199999998"/>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31434.340000000004"/>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75379.73"/>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2231738.430000002"/>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6720266.0700000022"/>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368866091.23000002"/>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79993209.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55586651.48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23507385.62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9494946.76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2412083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361161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46110423.50000000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4593304.60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11753716.4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9544005.85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16447923754.28998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117810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641158960.920000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3001925.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2732295.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8350.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78038.9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588816.73999999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370101954.89999986"/>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22391356.299999997"/>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3427735.580000000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118110874.38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13420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29897.8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17471943.55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14863370.70999999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586855.6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2864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21208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31863.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2042209.2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5391705.41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1070159.65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5171250.1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8820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312894.7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1081446.2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382998.1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23570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12602.7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272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06472.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5593590.809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5685299.059999998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26295921.6200000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4023896.550000000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3565333.3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537808.5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261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593746.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6322097.94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1718502522.3399999"/>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283440089.5"/>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260733570.81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97983722.51999998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103781815.08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7411074.7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7692091.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8258056.53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256464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14497357.119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44324564.87999998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23782852.42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692169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3709352.1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6956416.2800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2894995.520000000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18206564.49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1672250.279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863295.8700000001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28191610.26999999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23451954.36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51081238.93000000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735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7641630.37999999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2329653.6800000002"/>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32052.5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69340.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42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66009.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596739.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376731646.5299999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77947711.2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56061528.810000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40347647.72999998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824549.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47989619.36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13593380.07999999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719876.769999999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22546482.28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9848255.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2567895.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5733897.29999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2681254596.05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76236832.91999998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291418.6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114363008.5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304242204.51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92332140.91000002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635884.51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8088509.24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4131548.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2967864.620000000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2030609.4599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00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32512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3231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20000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4143691.7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0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8495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25509255.21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3896373.569999999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5087985.680000000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29404805.85999999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20786401.7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3168269.0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1634657.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2993934.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1692989.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267628164.46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22572249.7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40606497.20999999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00404787.51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10459967.4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43947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7936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3646241.48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9840490.300000000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8543256.490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3656554.2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8719159.240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44762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1750379.05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398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48663.549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652022.73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9695200.37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5319723.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23822859.85999999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2465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3603139.58"/>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3837149.69999999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22567610.4400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3395675.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81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13962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164058.8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1392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212620.62999999998"/>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266385735.19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6996237.1100000003"/>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12088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02616.51999999996"/>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12662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40539508.31999997"/>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12935252.810000001"/>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2435479.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2064646"/>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11529731.1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749324.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7463978.290000001"/>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3629777.15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9981336.7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17371.59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880852.94"/>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3160055.96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5127606.18"/>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15753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61182"/>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274980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58468.9999999999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1745810.42"/>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11159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146191171.04999995"/>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169920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27742170.48"/>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10951231.430000002"/>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85843973.689999998"/>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0342483.7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39455514.549999997"/>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158354.4"/>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17523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2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2952042.59"/>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366597.20999999996"/>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79162824.679999992"/>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1415787.8800000001"/>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1184995032.51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47865074.96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181823073.22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3077989.1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3371419.2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56966815.57000000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3570268.17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75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3381775.96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69266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6934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3486521.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4138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0214.8799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80473.8999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3493122.6999999997"/>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4092086.450000003"/>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66080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748192.05999999994"/>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961765.46"/>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2513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6550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170535222.38999999"/>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186412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6221103.4799999995"/>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25727446.090000015"/>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2868244.5199999996"/>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5761919.839999998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395693.36000000004"/>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2633759.3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485686.420000000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2322746.89"/>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571564.93000000005"/>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85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56839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685848.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240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21417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17751855.39000000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1627365.82"/>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4283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982556.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63852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302014.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485947.480000000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554332.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365208.1300000000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411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327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57884.37999999999"/>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43776992.37999999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996225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6426375.170000003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1447624.10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835461.289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186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1018661.40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1088869.529999999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383963.4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13528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342742.5700000000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226033.6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278844.71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39132.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399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6093.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155610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749911.3899999997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14718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605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2226048.64"/>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599418.7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2762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1942024.4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1081127363.02"/>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93545602.449999988"/>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110896845.2799999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209754.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53461068.76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38857.73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7231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2681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23740331.85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234581105.4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845774.2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291339672.64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9946884.66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90316034.84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42854680.74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102331163.98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72989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653568.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81412051.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5515870.940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63396064.8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323588.08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3047211.9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15697698.78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4694428.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3381119.7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38816.90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1984617.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739708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680954.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17494.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3535959.53"/>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46444365.609999999"/>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7063937.90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85255575.19999998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8392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11913392.06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3368408.580000000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7965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48252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5979006.850000000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95833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100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12449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2620606.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742510.179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1899919.21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7238061.9999999991"/>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95289.62"/>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397501289.1400000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87229874.48999999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58515100.83000000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311069428.0799999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37594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18427516.39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73911.5999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47956790.0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935728.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614856826.27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57216265.33000001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80637151.96000000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9435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572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21992065.92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4178490.7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4711116.690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57975301.810000002"/>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74852630.200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68024401.01999999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1266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10304390.2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1393054.670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6466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3012838.9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589282.13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382448.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1014461.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744155.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70694.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1663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9617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424822.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83527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615905.92000000004"/>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60228092.820000008"/>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12193324.840000002"/>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350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36456975.0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8220093.1100000013"/>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2757895.21"/>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1790142.6199999999"/>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50358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2294854.9699999997"/>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6316022.1400000006"/>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4286636.48"/>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3322357.1199999996"/>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3543702.6900000004"/>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8677794.4000000004"/>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731687.41"/>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357042.76"/>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546526.92999999993"/>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7153.2799999999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0889.96"/>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78027.210000000006"/>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5119179.66"/>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3257750.1999999997"/>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97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4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148039.41"/>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7339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290739849.7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264899774.17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82805002.82999998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65684319.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554142.0500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43192743.42999998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39094355.10999998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3741666.09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18992027.73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56325955.17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28154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10995147.7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2578069.28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94408009.4600000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18560472.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769093.32000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7984057.96000000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436279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18977345.69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0000419.6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135467.10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3993943.1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6917.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17502.4300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531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3075340.09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2623092.43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7677413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16481647.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14568468.30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2262100.819999998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2501608.570000000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2635100.1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1004853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74302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354550.2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342904.2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394735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188348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8620504.390000000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668615.9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34365113.46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178333.3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7386570.62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5198905.409999999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2480661.4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519825.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4494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424140.6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3492138.7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5180825.38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147141.150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5348087.94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942337.61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2647369.2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614870.5800000000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31453416.67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6972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36225.5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4749237.309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180746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240833.1200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91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6988339.719999998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1105504.14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167471.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267549.4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1716203.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19086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172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380935.75"/>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1897667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455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2827125.09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011274.879999999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19668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395849.6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204911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163452.20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0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397955.89999999997"/>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321911349.29000002"/>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62503275.080000006"/>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29657333.3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45924045.30999998"/>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40930932.859999947"/>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195862289.22999999"/>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152016542.73999998"/>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5328857.540000001"/>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82557414.120000005"/>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25321625.380000003"/>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859853.59"/>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5113017.9799999986"/>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10510403.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37068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999456.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0999999998"/>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15011246.689999999"/>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356826.3499999996"/>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21632610.98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9704431.6700000018"/>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7122971.7399999984"/>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1061752.089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6445263.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2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4295171.44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3711291.33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12894442.60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794964.26"/>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809540.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466174.98000000004"/>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1186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49482.450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309688.0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526967.93999999994"/>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44732.299999999996"/>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2424567.48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230881894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291666.6500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71393434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11890924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1861812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2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43299895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155373831.64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32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15616737.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6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5583333.34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55583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3958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48262667.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211482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4104966.120000002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3829712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28694730.3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5212782.90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15011237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169809317.37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2866666.699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14469185.8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531610.800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6565603.76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6163463.759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157204072.9699999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80110027.199999958"/>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731632921"/>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10845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985287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4357044"/>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3474207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31976186"/>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127769640.3099999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2576643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18991864.37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10797059.2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712378.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1924740.8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919119.820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12346603.34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2398198.96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849297.9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9776711.22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7164533.62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010586.9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07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1148906.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7212.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17279.4699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3537509.8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3677341.28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503568"/>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649826"/>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1387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412147.18"/>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8012789.0200000014"/>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1986137.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300030.6099999999"/>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3816265.870000000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234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02987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3159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7525187.969999999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75394.169999998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1324132.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04066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1700259.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4255106.3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340712.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298938.3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207353.8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66059.6099999999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3261177.3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1120423.3799999999"/>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55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82506.9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296800122.3000000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65267501.699999996"/>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43397986.999999993"/>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37170252.67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015582.58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3028298.96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731535.4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2143362.46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4727926.4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798622.35"/>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3826800.97"/>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1630264.0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595501.92000000004"/>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496473.19999999995"/>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231022.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7461.51"/>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4845958.6100000003"/>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601501.00000000012"/>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33074575.489999995"/>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5817590.669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4508828.47"/>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1387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80542.5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20005059.1700000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14928634.19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8315652.8200000003"/>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3026543.369999999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2285073.2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0995615.10000000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82806.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07307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13108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147946.7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569596.5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198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11214.72000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173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1771513.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62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455079.6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191845037.27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34865944.0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29220321.06999999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17569978.92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284273.9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3584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549604.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7342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369966.1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3143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1557954.4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674757.3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3595708.799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973259.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1073714.3500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432875.8900000000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39690.9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153504.6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2089.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10498.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1729611.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440447.0099999999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19999999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80482973.730000004"/>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510034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12260407.55000000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22652049.6699999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1773159.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599114.8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21358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42276.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225736.4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04093638.36999999"/>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3429643.050000004"/>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14523057.34"/>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9478770.1700000018"/>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344654.4"/>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3454606.5199999996"/>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792492.15"/>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512443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339141.86"/>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8216610.1699999981"/>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469226.3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378400.04000000004"/>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73657.4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27566.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386734.01"/>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60695.130000000005"/>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1347281.03"/>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69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83990.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21181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248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2515373.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5269064.1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83513.91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14938.1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2377972.4500000002"/>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101345452.34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124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717785.5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186830.7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5450836.03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036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835360.4899999998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1573777.400000000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1725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1719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077493.65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21087142.1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6587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3052124.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00934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1048837.1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2629078.18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3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1937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755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45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81933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67336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11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170437.24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10417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3037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1588527.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461168.81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1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402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161524550.50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18954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7971137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11695415.85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2582663.820000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333452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51478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7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654818.309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97543866.34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3453077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15134524.42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5291145.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134000.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1035591.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2257.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241028.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213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7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325197.799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1165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276610918.77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139512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56293240.13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38129992.61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21154915.43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26939601.68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107034.9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7874555.05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5319579.84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9700807.83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8076319.6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62665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11827457.6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105386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912674.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89415.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55424936.35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3585183.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15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225629.4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291926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17605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3658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310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169231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23414.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2560636.16999999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37151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6317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321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923130.5599999998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485862.25999999995"/>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161964291.65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72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2212183.289999999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961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263408624.50999996"/>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55347209.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39641064.23000001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10493131.47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223654.150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228417.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351769.2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12411181.69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3747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7255669.719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2560861.61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4104684.60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221094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1937913.3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134608.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11954.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74624.9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7515576.79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238139085.54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4147743.50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1633447.8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36248392.34999997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43703858.94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1211443.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393971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1322749.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4725909.81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22832934.8000000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2047447.32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6699561.70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5019550.64999999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84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045666.6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006978.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982591.35"/>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767769.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480635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6973723.9299999997"/>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162532079.92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6096133.26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23967214.38000000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11688700.75999999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822546.8099999999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2161862.18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21633903.26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1112491.60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3411911.149999999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1000596.1200000001"/>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140464.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875347.35999999987"/>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790459.139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7929258.1599999992"/>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6471257.3900000015"/>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34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34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48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34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40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328467684.6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43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88528813.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158708.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518987.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518987.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726725.99000000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512321.04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605041.4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47953720.61000002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014.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17666332.30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1841057.99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4954631.980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732506.91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7644792.280000001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3615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5237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51696.100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30888.2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16224.300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8474036.96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3915498.1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7309358.62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3631044.96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132067.6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17577.600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2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9217788.32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2608452.64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847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27852.2099999999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132130327.88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86267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18651295.2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8048372.73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16967083.30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27056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534865.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1577476.22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1118302.4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221533.7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253493.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436342.279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618446.1599999999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521208.17000000004"/>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3931552.03000000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5797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585642.8999999999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026605.830000000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1812940.1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2877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3007393.4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10842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19801.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2200.60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23236.7399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1977852.4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528412.4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63799484.519999996"/>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34358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9132627.519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4494909.720000003"/>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49859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1487371.5"/>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6823348.6400000006"/>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151996.6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308851.57"/>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1046035.25"/>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257852.74000000002"/>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98211.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7168.5"/>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9025.9599999999991"/>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3651286.9299999997"/>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501621.2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124567076.41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52150756.57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44193579.23000000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7980083.3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17540040.44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7571075.150000002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10391465.44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788456.959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750370.8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662068.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303251.74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7535164.06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8733397.779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4626807.550000000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5227963.66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3046555.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566122.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245053.66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6391519.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1569777.7699999998"/>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22822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50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27346874.35999999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178178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905080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3975099.2600000007"/>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2673485.460000000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4572285.360000000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146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3000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379344.2200000000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988303.96"/>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454143.4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43352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686500.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148712.1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227503.03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145632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2119123.819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142141566.699999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39361410.7699999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28962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4246277.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20190558.13999998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5900356.640000002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4664594.09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43600835.03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65745765.60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89031430.22999998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1573740.630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451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3424747.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787791.600000000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5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151704.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4732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673714.74"/>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274066960.50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75448111.14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40183232.92000001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18904410.74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2547330.48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9278031.68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432671.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32556197.70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14477625.67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3914163.089999998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8409139.6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3550655.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2401688.6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102178.5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482731.940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1538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896968.4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1616878.6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4362512.98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7297371.229999998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1524859.769999996"/>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203398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3052180.8200000003"/>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44821622.869999997"/>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8856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6751804.130000000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1634786.8900000001"/>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20984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2931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890604.2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566602.3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31229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1798282.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27335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138499.1"/>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135250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636251.35999999987"/>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494819692.67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717247.5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235396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74967584.33999998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17081844.8299999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1739577.70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20192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789695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5992842.2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0209634.12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29348781.85999998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4693719.53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35626949.36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545585.64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4133884.44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0438857.5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32053595.95999998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14821963.4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1836407.43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959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562191.7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7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5643657.83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145073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847711.8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757573.7"/>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1581718.8"/>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070711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99283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24626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72835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47605"/>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58859.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79845"/>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17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312215.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2793386.1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3026988332.7200003"/>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665051864.66999996"/>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00008533.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188282494.49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175981332.6700000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345653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31230674.199999999"/>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1968819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197385041.26000002"/>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203435350"/>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17236772.88000001"/>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97103087.020000011"/>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35767037.960000001"/>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9301091.9199999999"/>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25377646.94999999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775905"/>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053652"/>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687583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20113221.55000000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133732021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13180794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46722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4970740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72214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476113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2792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07173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425966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37475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637255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772166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22047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12353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19878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86857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40463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696612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33389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307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19383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78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368157175.9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72313403.50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30929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38954444.11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49408251.3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3459964.6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4991308.66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35259881.10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1549434.8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0212524.37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16663635.77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3262196.979999999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4158465.68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0660053.4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586266.539999999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566372.269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732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7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9124459.1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0604231.12999999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45958420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6270025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3966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6957571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510806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330564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794499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164499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74999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34431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8809301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25497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205351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888199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197788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06833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1657999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4500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1938197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53175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79252267.259999976"/>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7044911.079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28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10925932.579999998"/>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5177635.55"/>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4792568.57"/>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3134012.89"/>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1581681.27"/>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2809644.06"/>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2486975.11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632816.47"/>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5212359.849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1902545.57"/>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585957.96000000008"/>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60829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5555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2768964.360000000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1828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254792.1500000000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51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318000.00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246988732.60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19017853.03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6692682.0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687161.5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34999762.94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5173830.22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2312868.9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25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898333.34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3340333.34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24562958.16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3449873.57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8259297.36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38509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1169376.4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416567.04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67158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3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493432.7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695763.3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7782487.7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6311153.0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19482248.949999999"/>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3496886933.2599998"/>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9640206542.8499985"/>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19291560638.660004"/>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159967917.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6986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44174710609.64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7102930799.760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3594897224.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0917312125.36999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41178390.28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301336157.3199997"/>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80859235.71999999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7421901258.739999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342621803.7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8500002"/>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099998"/>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000002"/>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200250006"/>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51704678.649999999"/>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173161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207146135.50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39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25262612"/>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476616608.0799999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1114898713.6500001"/>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36680901"/>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72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269421046.56000006"/>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3744635"/>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609811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790618416.01999986"/>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02412064.05000001"/>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189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21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57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37626521.6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141897524.20999995"/>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1153389.3499999999"/>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5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18109839787.919998"/>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336332595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4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1879973.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18256017.79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3506435.84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2451488.200000000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3860762.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2737790.61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1860222.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3847907.90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9919350.19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050506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28850817.31"/>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17192392.739999998"/>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9435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967447.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540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624973872"/>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132675336.3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701873967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3962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188176957.66"/>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97630761.180000007"/>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42459368.909999996"/>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27664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5005774.269999996"/>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25887340.7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23299060"/>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2015171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71677704"/>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42674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4244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5521640"/>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27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135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58658811.849999994"/>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759936.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2824796.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5197133240.839999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66415430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23427183.8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37425754.979999997"/>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16843466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1717995.28"/>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345253.85"/>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4777113899.5"/>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34669693.019999996"/>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811626393.81999981"/>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722219717.15999997"/>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46070354.609999992"/>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137378472.91"/>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38022971.990000002"/>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804804965.74999964"/>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469696114.10000014"/>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2392762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450122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1264337606.9100003"/>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55665812.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4109802.0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294379265.82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4677622730.3999977"/>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262803828.50999999"/>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12455995.11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2442490492.15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1743882461.2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3265906728.9900002"/>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80862"/>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256545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508324531.2899998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37852289180.74999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4999999999.980000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7261815.240000002"/>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26906015.55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313983106.96999997"/>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1390797"/>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33635711"/>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319256131.36000001"/>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46791440.00000003"/>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6992044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1594850501.479999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36863383.52000001"/>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534677347.85000002"/>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96154712.699999988"/>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73179520.020000011"/>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48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315362759.9999999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845951820.98000002"/>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394291001.61000001"/>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109748616.69"/>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6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327700"/>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18497849.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7785848.050000003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35308267.78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681485185.9700003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4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38104051.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115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1072643.399999999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0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32755785.039999999"/>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3850534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56705656.3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253703478"/>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79633563"/>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113686627.04000001"/>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75719915.819999978"/>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30718724.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313329858"/>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466680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23936500.019999996"/>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7889525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75245000.019999996"/>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1376891.94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3921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57443426.52000001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153133356"/>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8264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72363023.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844329647.0300000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7164279654.809999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318311588.8700001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615260.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27845026.390000001"/>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9206660.77999999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21906320.949999999"/>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57396064.449999996"/>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5915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454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3164360.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15844349.42"/>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6625486.3999999994"/>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21987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150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12700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42003071262.550003"/>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15241790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2001945"/>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571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62563004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133896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35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899995"/>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295002"/>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217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483326.65"/>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0000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1770000"/>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68342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618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0000000002"/>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12953649.4"/>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40000003"/>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70322597.870000005"/>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51529174.00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55566546.78999999"/>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77205715.769999996"/>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082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16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60954100.859999985"/>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1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800000000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103963.9800000000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370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35074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47362.8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675563.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0479223.05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415230.2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4265125.519999999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250149.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70849.0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199463381.48000002"/>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3234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89543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581588.10000000009"/>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70496.0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315146707.60000002"/>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445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68485.5"/>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219882.53"/>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855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130672.5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34560.2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06911447.16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2915867.95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60000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0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6168876.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90832599.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31826048.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542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0108775.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1663244.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196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16993543.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130925341.06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6285386.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2648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5670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3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32497167.37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19161063.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51537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16295470.06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39323198.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35974500.9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268530.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19920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38947877.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59598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3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6039147.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44474808.9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220805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80969226.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7802789.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8280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45569045.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71977613.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1367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5889451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505541.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337446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9996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371906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12510315.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30567152.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11155346.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13224585.8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47243000.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515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255833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3930699.849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35757848.009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4164003.46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85190660.78999999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3618330.3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20774375.829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78958441.23000000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17986299.5800000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118250724.77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91348322.8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36127034.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4"/>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15957804.6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35017251.3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5472777.3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5165318.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0156525.71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28208935.729999997"/>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3735912.84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3284265.3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3098407.260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29310667.3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14541299.529999999"/>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99065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20192700.61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86207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0267358.8599999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3583291.319999996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78908.419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27974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3239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3229812.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415395.699999999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50910.73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505744.78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669250.15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531268.799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37210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985499.93"/>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81466.60000000000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63435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219742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70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490864.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15808.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70571.460000000006"/>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126829.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28126486.78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51831708.810000002"/>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5105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44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756323.6000000000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06458.42"/>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86611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5389654.530000000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56126.34"/>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0"/>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9603486.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772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2962997.3200000003"/>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56396666.50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8296660.720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6711876.48000000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51568928.88000000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4931479.8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10052438.87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09144176.14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993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468800.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79646140.77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268540604.599999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20399007.579999998"/>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650000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49999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249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6699989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804999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75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3850002"/>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1645050.270000001"/>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6272967"/>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6214302.3099999996"/>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27485273.2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114156.5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480237.11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1437827.31"/>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584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983139.6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4512233.21"/>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1141164.6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266690.0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6195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215888.86"/>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179991.30000000002"/>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331226"/>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454217.6800000002"/>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243531.19999999998"/>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1877311.3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355989.8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767278.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649053.6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701735.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4600817"/>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2364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1874471.2999999998"/>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51098.71999999999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14775565.3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1991750.9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71998.880000000005"/>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1122090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27317"/>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11818651.12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83599979.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26715608.27"/>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581082.40999999992"/>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221338.5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335955.220000000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334236.81"/>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529707.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4920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3175240.43000000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42134871.37999999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39696800.729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0936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534899.7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75988.1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7971556.7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6140488.16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12181.14000000001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1588685.6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1369779.88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2534080.00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2354283.1399999997"/>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145101.84999999998"/>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088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9000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198580.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242343.14"/>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468669.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5525.41"/>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7999999933"/>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0000002"/>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501190.0300000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780839.6"/>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68202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1796636.8699999999"/>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209093.5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136559.640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12720329.39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260342464.44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6265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796696.080000000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3862446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20167.65999999999"/>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3722112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7981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820985.1900000004"/>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30000001"/>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372737.22000000003"/>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271010.1600000000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913083.23999999987"/>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4151813.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194040.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3499957.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36875.08"/>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2773"/>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926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519854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46964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145846.13"/>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527402.6100000003"/>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1633257.83"/>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22259692.469999999"/>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12583135.32"/>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8260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3673100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7295834.080000001"/>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2107678.1"/>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6084402.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20919968.71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2916072.39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1473093.18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3577052.2399999998"/>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2409930.75"/>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38497.5"/>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21078893.27"/>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18367000.43000001"/>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96388.70999999999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836100.8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283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271178.16000000003"/>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10598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2358750.4299999997"/>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1693231.6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10582.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974549.72000000009"/>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26737"/>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17605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6726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97761.74"/>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618228.39999999991"/>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186441.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04927.2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202311.99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150720.83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74062.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3622419.11"/>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163312"/>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1051455.48"/>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06012.94"/>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366713.3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521076.1999999999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199999999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6636863.550000000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616607.10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6100955.200000000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668149.9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48238.40000000000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165601.2000000000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736547.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4143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000000000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9539999.9499999993"/>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4300835.3599999994"/>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4503785.4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13638.25"/>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65401"/>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38636.1400000000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53662843.14999999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162323.6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56143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199964.58"/>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112322.8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2351453.6300000004"/>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92313.7600000000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16564.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261167.39"/>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7773.8"/>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709058.98"/>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137115"/>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98052337.430000007"/>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91614611.250000015"/>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51712500.36000001"/>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35509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5963938.93"/>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21248459.8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935580.8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14325963.68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184306.2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4246049.1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107812401.9199999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1371463.45"/>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95561.1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905991.1599999997"/>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19645974.640000004"/>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17088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2840419.9099999997"/>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796721.9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427946.64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3065326.119999999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4022416.2300000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7572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4308949.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65844"/>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7251291.7399999993"/>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5964925.2599999998"/>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1016562.67"/>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805112.4000000004"/>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12652879.620000001"/>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22453184.149999999"/>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22382582.42000000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3642462.5799999996"/>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6068772.100000001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18415087.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120047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4995035.59"/>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4189565.7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56922.299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89916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4683788.389999998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11985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316698.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532464.6"/>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6324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84992"/>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9032204.429999999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90075430.039999992"/>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9499523.289999999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601098.9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313378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7447608.840000000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56018.49"/>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15360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97055"/>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1663334.0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1120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2478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19116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246361.1900000000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605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33346.80000000000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99231812.810000002"/>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457621.3899999997"/>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460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631030.31999999995"/>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457875.82"/>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17690087.559999999"/>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6991329.1099999994"/>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897057.8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56618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6608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23098.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2290967.9399999995"/>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465820.6800000002"/>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9042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427417.24"/>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140125.680000000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43872.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448659.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22399.9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152218.4200000000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737246.7"/>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928424.35"/>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1087710.3799999999"/>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637133.5800000000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453828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13696592.93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43846715.590000004"/>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2430483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2213007.6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66666.679999999993"/>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316666.67999999993"/>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694998.79999999993"/>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15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943097.2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1069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6639506.7000000002"/>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3000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4014661.3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2412961.49000000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415036.4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7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78941.64999999999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247988.8"/>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12220.01"/>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9184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5286443.3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47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861435.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52864"/>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438568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1566364.7099999997"/>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2132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38102.04"/>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9304177.680000001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7489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2606659.7599999993"/>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2738508.000000000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4178267.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00292.819999999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887777.47"/>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827217.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192704.6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869270.910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870121.7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027988.64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5766929.719999999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346119.65"/>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291487.460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173201083.06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383408448.2000001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52635062.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57856447.50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60293565.41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99863540.9100000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1320164.83000000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6000000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649965.5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666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1780584.0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6461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169892775.11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93633142.689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292254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9792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211982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268386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6880821.23999999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102421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792073.34"/>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296389.890000001"/>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4146996"/>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5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66284.50999999998"/>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1603550.05"/>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404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205266.6599999999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420333.2900000000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1668333.3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36719712"/>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23364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8025917.0999999996"/>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15771464"/>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118393185"/>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11783503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071352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84950406.840000004"/>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7138595.7000000002"/>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143324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175000000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57483.54"/>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80878034.62"/>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983893.33"/>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234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757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148392010.84999999"/>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23624820.9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4957701002"/>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2703244505.850000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1333333333.310000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19305186.8599999"/>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7071959.6899999995"/>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21184457.479999997"/>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7727295.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336789984.4799999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274999.9800000000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817035208.9800001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51389085.359999985"/>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22115589.36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612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2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8333333.3499999996"/>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979400000.01999998"/>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315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36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4999999.9799999995"/>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62542456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51720036520.860001"/>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502399471.2199998"/>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88845396.23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10757847.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64322.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17804682.69000000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9634482.060000000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4095589.6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3469222.4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blank)"/>
    <s v="99 - MULTIPROVINCIAL"/>
    <n v="0"/>
    <n v="443992.1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1122155.470000000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134120.450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1598200.7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25477.5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10057973.5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4408393.4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8458964.92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6094415.189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3197481.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330648.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5130760.469999998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36875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338636.6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2407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347911.1999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5398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127931.069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292662.7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24139.1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266949.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2714013.650000000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1175400.35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1018992.0700000001"/>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blank)"/>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43705813.70000000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4708170.8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3 - DIETAS Y GASTOS DE REPRESENTACIÓN"/>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6670009.7499999991"/>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8741587.0300000012"/>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350519"/>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30 - FONDOS PROPIOS"/>
    <s v="(blank)"/>
    <s v="99 - MULTIPROVINCIAL"/>
    <n v="0"/>
    <n v="261299.20000000001"/>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7722233.5599999996"/>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2619994.38"/>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70 - DONACION EXTERNA"/>
    <s v="(blank)"/>
    <s v="99 - MULTIPROVINCIAL"/>
    <n v="0"/>
    <n v="35350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6826.7"/>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8198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30 - FONDOS PROPIOS"/>
    <s v="(blank)"/>
    <s v="99 - MULTIPROVINCIAL"/>
    <n v="0"/>
    <n v="387678.71999999997"/>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6379790.36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1250618.3999999999"/>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30 - FONDOS PROPIOS"/>
    <s v="(blank)"/>
    <s v="99 - MULTIPROVINCIAL"/>
    <n v="0"/>
    <n v="491465.86"/>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495215"/>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549320.5"/>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70 - DONACION EXTERNA"/>
    <s v="(blank)"/>
    <s v="99 - MULTIPROVINCIAL"/>
    <n v="0"/>
    <n v="21594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3368877.72"/>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144277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389341"/>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70 - DONACION EXTERNA"/>
    <s v="(blank)"/>
    <s v="99 - MULTIPROVINCIAL"/>
    <n v="0"/>
    <n v="304534.40000000002"/>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663817.26"/>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10 - FONDO GENERAL"/>
    <s v="(blank)"/>
    <s v="99 - MULTIPROVINCIAL"/>
    <n v="0"/>
    <n v="244256.89"/>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241428"/>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30 - FONDOS PROPIOS"/>
    <s v="(blank)"/>
    <s v="99 - MULTIPROVINCIAL"/>
    <n v="0"/>
    <n v="2950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54973.36"/>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4979206.9800000004"/>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1064131.3400000003"/>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116106.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70 - DONACION EXTERNA"/>
    <s v="(blank)"/>
    <s v="99 - MULTIPROVINCIAL"/>
    <n v="0"/>
    <n v="2236491.6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12763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196429.35"/>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3999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283888688.96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43531126.24000001"/>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33661122.189999998"/>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55324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45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690406.2"/>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57632034.7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2845049.8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2518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83591.19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10442.5"/>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521654.5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150205738.5"/>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75325571.6700000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43273.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19551092.20000000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6039632.3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426142.1600000000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2243442.79999999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75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6260161.340000000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10720696.47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598337.6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685707.4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235845.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573320.69999999995"/>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45819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666237.1599999999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1350725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3573508.3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2049082.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1254968.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3 - VIÁTICOS"/>
    <s v="N"/>
    <s v="00 - N/A"/>
    <s v="30 - FONDOS PROPIOS"/>
    <s v="(blank)"/>
    <s v="99 - MULTIPROVINCIAL"/>
    <n v="0"/>
    <n v="3006902.4299999997"/>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10 - FONDO GENERAL"/>
    <s v="(blank)"/>
    <s v="99 - MULTIPROVINCIAL"/>
    <n v="0"/>
    <n v="250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30 - FONDOS PROPIOS"/>
    <s v="(blank)"/>
    <s v="99 - MULTIPROVINCIAL"/>
    <n v="0"/>
    <n v="185584.8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10 - FONDO GENERAL"/>
    <s v="(blank)"/>
    <s v="99 - MULTIPROVINCIAL"/>
    <n v="0"/>
    <n v="208118.4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10 - FONDO GENERAL"/>
    <s v="(blank)"/>
    <s v="99 - MULTIPROVINCIAL"/>
    <n v="0"/>
    <n v="207725.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2740178.78"/>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5534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532572.9399999999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745884.1499999999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2 - TEXTILES Y VESTUARIOS"/>
    <s v="N"/>
    <s v="00 - N/A"/>
    <s v="30 - FONDOS PROPIOS"/>
    <s v="(blank)"/>
    <s v="99 - MULTIPROVINCIAL"/>
    <n v="0"/>
    <n v="2584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30 - FONDOS PROPIOS"/>
    <s v="(blank)"/>
    <s v="99 - MULTIPROVINCIAL"/>
    <n v="0"/>
    <n v="47388.80000000000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4 - PRODUCTOS FARMACÉUT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80994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238780.799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508387661.1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8175584.399999999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62449133.8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250999091.99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10 - FONDO GENERAL"/>
    <s v="(blank)"/>
    <s v="99 - MULTIPROVINCIAL"/>
    <n v="0"/>
    <n v="1381694.130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30 - FONDOS PROPIOS"/>
    <s v="(blank)"/>
    <s v="99 - MULTIPROVINCIAL"/>
    <n v="0"/>
    <n v="27730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243920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15217955.4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50 - CRÉDITO INTERNO"/>
    <s v="(blank)"/>
    <s v="99 - MULTIPROVINCIAL"/>
    <n v="0"/>
    <n v="10113448.37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9863890.880000000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22864945.6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84216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30 - FONDOS PROPIOS"/>
    <s v="(blank)"/>
    <s v="99 - MULTIPROVINCIAL"/>
    <n v="0"/>
    <n v="70449.53999999999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2242460.200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50446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221047.1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1442333.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1687324.480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2502205.270000000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32746471.85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7916660.8899999997"/>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30365032.5300000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4457437.45"/>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822134.9299999999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136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1945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346243.9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8460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2714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2 - TEXTILES Y VESTUARIOS"/>
    <s v="N"/>
    <s v="00 - N/A"/>
    <s v="10 - FONDO GENERAL"/>
    <s v="(blank)"/>
    <s v="02 - AZUA"/>
    <n v="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25234.9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467085.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1121956.0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766366.9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30703542.89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1233802.9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9859333.48000000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559001.7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10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4692678.7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3963408.040000000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44934.40000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10 - FONDO GENERAL"/>
    <s v="(blank)"/>
    <s v="01 - DISTRITO NACIONAL"/>
    <n v="0"/>
    <n v="27365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284315.34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31268.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7222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107930.6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53965.3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1237020.1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114655.8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234565.1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662831.7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1331889.2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8142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7841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75856.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378773.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12626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347919.4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802.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31779.469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30422.5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459691.0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1381873.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821917.1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378780.1499999999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9054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1390204.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3395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522217.2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188512634.4200000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8515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7422212.12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27158258.06000004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7267703.920000000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8938032.30000000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2997325.829999999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1628478.3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2898906.3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1426790.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15716033.93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580450.7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75791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296758.3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885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207999.9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87269.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3061348.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9606666.2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148066156.68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29967798.9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120708.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20327075.25000000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7269390.990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778.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198590.0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526261.2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697363.7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86411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31451990.54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3686439.7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3509813.63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749137.3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32484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9594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388130.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849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744703.6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9245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237782.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239250.9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3081.5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276779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1115.099999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754977.5199999997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105572.04999999999"/>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26782099.9900000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872175.82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1838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4448333.3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4092720.509999999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2373894.3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4755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3 - VIÁTICOS"/>
    <s v="N"/>
    <s v="00 - N/A"/>
    <s v="30 - FONDOS PROPIOS"/>
    <s v="(blank)"/>
    <s v="01 - DISTRITO NACIONAL"/>
    <n v="0"/>
    <n v="29113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30 - FONDOS PROPIOS"/>
    <s v="(blank)"/>
    <s v="01 - DISTRITO NACIONAL"/>
    <n v="0"/>
    <n v="79225.9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395080.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1499448.01000000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30 - FONDOS PROPIOS"/>
    <s v="(blank)"/>
    <s v="01 - DISTRITO NACIONAL"/>
    <n v="0"/>
    <n v="541333.8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14378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314550.7900000000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713811.6200000001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291749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4254263.400000000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3263.8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107191.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25972.3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3894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896700.6699999999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2176319.960000000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2670637.3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277363074.48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20055564.19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26176242.970000003"/>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20704133.21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4875282.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58314073.03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8247453.00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1327252.2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29559646.30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47424578.53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1543318.880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49927230.43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2667168.7400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1547734.0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256887.4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133174.9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748.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90303.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5848222.929999999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19973582.4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83372337.14999999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15883936.30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12588502.15"/>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3564019.3999999994"/>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4602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2757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270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2378520.84"/>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3793324.5699999994"/>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290594.6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147352.5"/>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30 - FONDOS PROPIOS"/>
    <s v="(blank)"/>
    <s v="99 - MULTIPROVINCIAL"/>
    <n v="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398309.3399999999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176101.3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665243.3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572604.0799999999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13972594.8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3488917.8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2081461.560000000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3930889.9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30 - FONDOS PROPIOS"/>
    <s v="(blank)"/>
    <s v="99 - MULTIPROVINCIAL"/>
    <n v="0"/>
    <n v="2717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127671.2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99 - MULTIPROVINCIAL"/>
    <n v="0"/>
    <n v="115786.3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1543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220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10 - FONDO GENERAL"/>
    <s v="(blank)"/>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536572.4499999999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840870.8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329116.8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388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27782.3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598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187455.7599999999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106300.3199999999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1874.7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112888.4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298287.5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238433.78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2382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516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364217.73000000004"/>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1536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866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247988.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1700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30179.919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125788"/>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79486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19830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1209278.19"/>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975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8 - OTROS SERVICIOS NO INCLUIDOS EN CONCEPTOS ANTERIORE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55992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9062.4"/>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9099.86"/>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119169.06"/>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246097.9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16950832.4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4240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2584888.95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3621842.720000000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7036.4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3 - VIÁTICOS"/>
    <s v="N"/>
    <s v="00 - N/A"/>
    <s v="30 - FONDOS PROPIOS"/>
    <s v="(blank)"/>
    <s v="32 - SANTO DOMINGO"/>
    <n v="0"/>
    <n v="318527.6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1884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30 - FONDOS PROPIOS"/>
    <s v="(blank)"/>
    <s v="32 - SANTO DOMINGO"/>
    <n v="0"/>
    <n v="86984.5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1003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300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670548.230000000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22381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130584.8299999999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39905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315993.5900000000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174528.6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77653.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76.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7582.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67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72265.4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2589062.789999999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273283.65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77266.39999999999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140016442.50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30000644.04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20753828.17000000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7290342.419999998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9242287.899999998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994210.3200000000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38754.4200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405508.690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1830897.000000000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1757082.87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2319001.09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5273110.900000000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414756.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92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622423.7699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3199.6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175142.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56821.8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4464397.2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2460708.070000000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89548240.29999999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343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13189599.9300000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5853979.019999999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266365.900000000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91666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250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7899215.829999999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134635.1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758594.9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1249925.359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1383462.68000000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227894.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199744.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40135.34000000000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3464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4026.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531085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393420.0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8249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536003.0600000000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1260092.5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575526.9800000001"/>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770510.1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46363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208539.1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163041.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171189.1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306236.2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293632.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28245.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38056.1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8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448267.7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24078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3917825.6"/>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891997.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2486825.479999999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6003434.509999999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717298.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81282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566317.0500000000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39270.5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344919.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8100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2238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6268.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2475717.4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624037.12000000011"/>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229318730.01000002"/>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16119969.6"/>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33480470.360000003"/>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1145931.93000000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77346418.78999999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6006765.109999999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37936.6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11817022.80999999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2357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4036571.4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115884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1905246.2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4852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65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30 - FONDOS PROPIOS"/>
    <s v="(blank)"/>
    <s v="99 - MULTIPROVINCIAL"/>
    <n v="0"/>
    <n v="6501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86215.7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99696.4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2034258.8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49736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715478.4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28419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245072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blank)"/>
    <s v="99 - MULTIPROVINCIAL"/>
    <n v="0"/>
    <n v="826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363909.6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762059.0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blank)"/>
    <s v="99 - MULTIPROVINCIAL"/>
    <n v="0"/>
    <n v="360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68541.1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4001743.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271654.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blank)"/>
    <s v="99 - MULTIPROVINCIAL"/>
    <n v="0"/>
    <n v="159735.359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398259.44"/>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81340713.710000008"/>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2069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11882298.25999999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4415924.270000000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533478"/>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328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1128225.1599999999"/>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531038.4099999999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596023.320000000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861793.7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32274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15066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60498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344813.7"/>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6515.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492934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1833310.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30 - FONDOS PROPIOS"/>
    <s v="(blank)"/>
    <s v="99 - MULTIPROVINCIAL"/>
    <n v="0"/>
    <n v="230920.1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125897566.3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3326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18860067.279999997"/>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3470952.8200000008"/>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397980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674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593792.12999999989"/>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82753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114629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1752323.2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539364.43000000005"/>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498024.5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1319021.7"/>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8443173.830000000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1002527.73"/>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62454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1032749.9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5771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884372.6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227499.02000000002"/>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13855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106999.5999999999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33812.5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21310.40000000000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98062.3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36346.7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9821.700000000000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18673.3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458604.7900000000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106317.53"/>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41618545.46999999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8775103.33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6853132.299999999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164933.15"/>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55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6065222.989999997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5519230.959999998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18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36863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295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1435167.359999999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430087.339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303779.7900000000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225674.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244698.5"/>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3779267.289999999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141525.450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537050.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135807.9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531942.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3176927.110000000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3774113.740000000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204198.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264208.4100000000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2193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30 - FONDOS PROPIOS"/>
    <s v="(blank)"/>
    <s v="99 - MULTIPROVINCIAL"/>
    <n v="0"/>
    <n v="6639.2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184354.1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18241.83000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24880.6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25974.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28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18781.16999999999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5600435.919999999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2296.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429385.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42740.5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576506.12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362596549.15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85177619.190000013"/>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54638703.53999994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24517776.94999999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20 - FONDOS CON DESTINO ESPECÍFICO"/>
    <s v="(blank)"/>
    <s v="99 - MULTIPROVINCIAL"/>
    <n v="0"/>
    <n v="2066512.740000000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373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3718390.67999999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163786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7670295.649999998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20 - FONDOS CON DESTINO ESPECÍFICO"/>
    <s v="(blank)"/>
    <s v="99 - MULTIPROVINCIAL"/>
    <n v="0"/>
    <n v="319098.789999999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8895188.98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8338025.23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20 - FONDOS CON DESTINO ESPECÍFICO"/>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7582937.089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129575.3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26970332.5499999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5515693.060000000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1695585.88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853514.25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1784787.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46333.1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83414.56999999999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10650713.11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7501845.310000001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42596926.9500000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210326.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1569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6489479.460000000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5517531.400000000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30 - FONDOS PROPIOS"/>
    <s v="(blank)"/>
    <s v="99 - MULTIPROVINCIAL"/>
    <n v="0"/>
    <n v="52263.3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30382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639438.6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1770481.18"/>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1122151.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730365.7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1611845.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39182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155624.9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409980.779999999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214209.9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40013.8000000000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8237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3107603.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1002620.539999999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344050.95"/>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1035605071.40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51573105"/>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156404723.3800000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10 - FONDO GENERAL"/>
    <s v="(blank)"/>
    <s v="99 - MULTIPROVINCIAL"/>
    <n v="0"/>
    <n v="184699374.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863361.92"/>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60707.4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81939.199999999997"/>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83854661.09000000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3354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27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12532180.00999999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4646681.640000000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502880.4299999999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2130886.20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2331750.3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blank)"/>
    <s v="99 - MULTIPROVINCIAL"/>
    <n v="0"/>
    <n v="414253.7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2539070.1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1521086.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548608.64999999991"/>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11923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394042.9099999999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15858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516742.4999999999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5782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214553.6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125074.3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37989.37999999999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68377.910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404.9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4364.889999999999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3195145.8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387944.8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2521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879370938.7900000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282001550.7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128820570.1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35742942.65000000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6928854.609999999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23414465.71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11274179.56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26424543.96999999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54863219.10000000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3922972.2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47582356.47000000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22779368.74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1664222.7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143512.7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7926231.199999998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27294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201959.4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34080842.7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9332655.91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31862071.87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207355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2081231.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10103333.21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5832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4807477.41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3165241.800000000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1014735.290000000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2497033.760000000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125662.3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980596.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909824.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10 - FONDO GENERAL"/>
    <s v="(blank)"/>
    <s v="99 - MULTIPROVINCIAL"/>
    <n v="0"/>
    <n v="2409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580486.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3610963.789999999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1295619.35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10 - FONDO GENERAL"/>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3971130.4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816869.7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548433.2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7499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34971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453420.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1171580.5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204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27282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193578.3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52415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19888.90000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5061128.56000000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1840749.0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30 - FONDOS PROPIOS"/>
    <s v="(blank)"/>
    <s v="99 - MULTIPROVINCIAL"/>
    <n v="0"/>
    <n v="166352.8599999999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17813759.10999999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316497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62192.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2578695.3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897596.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1638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1286503.4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386116.6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3609639.770000000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3371067.100000000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617927.0600000000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922850.9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677432.2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144332.1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90395.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22613.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4124.05999999999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781838.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86597.1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48626594.1099999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9783476.33000000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6479843.299999998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1332319.9200000004"/>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2039325.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172291.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3935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208445.9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4485096.2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333622.3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971585.4"/>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227421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209129.6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3375.5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108205.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1415147.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329450.5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67368218.58000001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560610.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16324254.94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1923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10178606.75000000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4739386.4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3506262.4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195912.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556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2193173.8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5662038.530000001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1090332.5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5912628.990000000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5016687.440000000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332582.349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613706.1999999999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922814.2299999998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59717.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194822.7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99989.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3371788.8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2957298.4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21529166.55000000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4914268.2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722319.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3221741.34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1727115.61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44151.7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1305645.339999999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611873.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5859239.01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2768948.86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20122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2582590.669999999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1625113.5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30 - FONDOS PROPIOS"/>
    <s v="(blank)"/>
    <s v="99 - MULTIPROVINCIAL"/>
    <n v="0"/>
    <n v="62636.0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80215.9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423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53540.1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1842.4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2035110.109999999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164700.9999999999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61792717.32999999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237519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11199673.799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4291983.9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172606.8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9155987.179999999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3634844.989999999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4210851.1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945289.8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835037.2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106587.8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2826945.57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30346.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2431700.380000000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641549.2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71312.7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957819.0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444029.2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4274938.190000000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52106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140100.7300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348396.410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4071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711452.1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789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13012.3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235661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263227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395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18890632.21000000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515075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155425.329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2782549.899999999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1275697.47000000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26744.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205959.520000000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71918.759999999995"/>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4410249.3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1111223.17000000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149925.6699999999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924855.1000000000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121481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1173366.0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124568.4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354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79255.35000000000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2105220.320000000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377239.6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4538293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1095008.2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13094871.1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30 - FONDOS PROPIOS"/>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6916766.070000000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7432949.9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1467541.58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691408.6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933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452267.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269426.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2186071.63999999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341928.1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blank)"/>
    <s v="99 - MULTIPROVINCIAL"/>
    <n v="0"/>
    <n v="1527824.180000000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1885976.0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blank)"/>
    <s v="99 - MULTIPROVINCIAL"/>
    <n v="0"/>
    <n v="135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29003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5433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1244743.36000000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blank)"/>
    <s v="99 - MULTIPROVINCIAL"/>
    <n v="0"/>
    <n v="16683.7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9628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blank)"/>
    <s v="99 - MULTIPROVINCIAL"/>
    <n v="0"/>
    <n v="177558.0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511947.9600000000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blank)"/>
    <s v="99 - MULTIPROVINCIAL"/>
    <n v="0"/>
    <n v="385858.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3659215.7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blank)"/>
    <s v="99 - MULTIPROVINCIAL"/>
    <n v="0"/>
    <n v="2873579.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1334294.44000000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421317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8104108.32000000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133162.830000000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6105884.889999995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2410791.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187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15132520.47999999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4587695.559999999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368644.6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648194.7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2133504.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2492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3020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1062938.9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40485.2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33275898.25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1921833.3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4861438.819999996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1825924.619999999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19300.4000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2218022.7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1126944.7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739503.9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358349.1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119882.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4494289.4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791353.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93859.62"/>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10300.7099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439054.3400000000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10059.2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21245.9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263797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516408.49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12545699.0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130101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1848422.829999999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1038321.940000000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1160030.5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163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1766400.170000000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53143.239999999991"/>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5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19274.6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25352.30000000000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103644.66"/>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253346.9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302608.8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11379648.1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1796783.3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16654.08000000000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1699529.5299999996"/>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386369.2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95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6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862495.3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249711.8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78503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168976.6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20616.2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13500.0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86321.31"/>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13362714.0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3067516.6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1968748.3"/>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970265.2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0"/>
    <n v="7587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1365069.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30 - FONDOS PROPIOS"/>
    <s v="(blank)"/>
    <s v="99 - MULTIPROVINCIAL"/>
    <n v="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256341.2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2372442.86"/>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4221.6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399844.26"/>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290272.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14543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10218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9501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587814.6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30 - FONDOS PROPIOS"/>
    <s v="(blank)"/>
    <s v="99 - MULTIPROVINCIAL"/>
    <n v="0"/>
    <n v="26078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174002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907292292.8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46446820.83000000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139616043.5300000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19703934.28000000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593628.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6389072.739999999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88449.8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5895798.879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7066672.699999999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2579882.349999999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1208839.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46157760.2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20000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1025928.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59948085.88000002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8651104.660000007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20083.009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110663923.6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103408419.8900000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31679314.2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170427.3300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4864077.07"/>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441891.8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27372.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12609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149454.7400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314610.4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54211.3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295165.93"/>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36667.7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298986.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7266102.21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117271874.6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174285.06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18037742.75999998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4864481.9200000009"/>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31329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23055965.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84383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2586748.7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1 - ALIMENTOS Y PRODUCTOS AGROFORESTALES"/>
    <s v="N"/>
    <s v="00 - N/A"/>
    <s v="10 - FONDO GENERAL"/>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481316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1637658.2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16812774779.55000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1614701699.88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2556096076.44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830369686.3300000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5208792.269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16682872.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18935389.2899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26759015.2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186387.3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8747647.810000000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193663873.3100000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5309528.2099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37747952.9699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1353767.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blank)"/>
    <s v="99 - MULTIPROVINCIAL"/>
    <n v="0"/>
    <n v="42621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32281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724388431.0100002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572570.439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8284242.119999999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66079.9999999999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91742554.4999999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302832.1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163367999.5299998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30 - FONDOS PROPIOS"/>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1670025.5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216303694.0699999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16151908.71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9858155.679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32206806.28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1861032.3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3399838.360000000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14074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1737361.950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382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2478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7080117.419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1825717.240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966903.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16549224.8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281191.1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13370361.44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24486141.530000005"/>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85591136.310000002"/>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664452.94999999995"/>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13080985.47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330843561.78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2995065.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19143955.7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17168019.55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51053329.54999999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5330389.33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59295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3 - VIÁTICOS"/>
    <s v="N"/>
    <s v="00 - N/A"/>
    <s v="30 - FONDOS PROPIOS"/>
    <s v="(blank)"/>
    <s v="32 - SANTO DOMINGO"/>
    <n v="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3076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2589685.810000000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88009.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3439567.5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72843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1445140.8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10 - FONDO GENERAL"/>
    <s v="(blank)"/>
    <s v="32 - SANTO DOMINGO"/>
    <n v="0"/>
    <n v="95917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5703132.480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10 - FONDO GENERAL"/>
    <s v="(blank)"/>
    <s v="32 - SANTO DOMINGO"/>
    <n v="0"/>
    <n v="4436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2848463.36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3342605.2600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12142559.52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17831482.64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101269.8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221522.1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10 - FONDO GENERAL"/>
    <s v="(blank)"/>
    <s v="32 - SANTO DOMINGO"/>
    <n v="0"/>
    <n v="23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31361629.72999999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16625628.60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20370310.07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153630112.16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4075993.789999999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9200614.119999999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22031480.92000000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1665192.989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8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729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80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390511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76904.949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4390347.62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419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118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blank)"/>
    <s v="99 - MULTIPROVINCIAL"/>
    <n v="0"/>
    <n v="140851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7270815.2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851902.0100000001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1855686.83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blank)"/>
    <s v="99 - MULTIPROVINCIAL"/>
    <n v="0"/>
    <n v="5644271.500000000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14254348.30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5633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blank)"/>
    <s v="99 - MULTIPROVINCIAL"/>
    <n v="0"/>
    <n v="4337128.650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20586598.57000000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blank)"/>
    <s v="99 - MULTIPROVINCIAL"/>
    <n v="0"/>
    <n v="3926981.0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21573660.5900000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218119560.5499999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133268.10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287726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25640131.30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31981469.16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2504369.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107533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37211.1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1122178.8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1570172.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13079794.10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1349063.7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1908141.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5978081.949999999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82635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2356081.2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44217219.8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442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136356.07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19972282.79999999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40473140.22999998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240433956.969999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1504906.0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27504277.61000000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36130647.33000000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3158911.01000000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5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715566.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291656.0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2683398.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14392328.2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12823896.10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14112103.2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5321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9010693.809999998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1650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2673294.3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112390107.83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1649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36851.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17551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27854699.67000000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22395861.71000000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blank)"/>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184269320.479999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2084064.8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1496916.6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13697354.89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28335013.33000000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3298945.19999999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842561.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396328.8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39533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14270755.20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2484329.319999999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36880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18832006.78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612248.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1770591.4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17340141.8699999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992.3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228777.2200000000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7653983.110000000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21747517.40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192167866.76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20260969.05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29502824.54000000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2461201.299999999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27100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911414.8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227959.8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6654208.4999999991"/>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931979.3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8343412.220000001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2360002.720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blank)"/>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13914809.33999999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312095.839999999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822218.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24357994.9799999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25878997.40999999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137584625.0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2418137.3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253909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18202535.30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20974971.50999999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8186359.369999999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blank)"/>
    <s v="99 - MULTIPROVINCIAL"/>
    <n v="0"/>
    <n v="144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1596024.1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3978399.480000000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blank)"/>
    <s v="99 - MULTIPROVINCIAL"/>
    <n v="0"/>
    <n v="66457.6000000000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6834531.670000000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3414680.8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7623741.320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5966318.310000000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blank)"/>
    <s v="99 - MULTIPROVINCIAL"/>
    <n v="0"/>
    <n v="9791024.08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25567708.97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47601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251520.5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blank)"/>
    <s v="99 - MULTIPROVINCIAL"/>
    <n v="0"/>
    <n v="4743572.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29273750.38999999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blank)"/>
    <s v="99 - MULTIPROVINCIAL"/>
    <n v="0"/>
    <n v="17882424.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79374052.14000001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31458890.469999999"/>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735266.7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35595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8517608.980000000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4829645.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1615942.509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08591.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3395398.559999999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820833.5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1089370.100000000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22098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5115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139960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17169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737718.1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2419172.96999999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12350571.49"/>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79061270.46000000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104781.4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980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30 - FONDOS PROPIOS"/>
    <s v="(blank)"/>
    <s v="99 - MULTIPROVINCIAL"/>
    <n v="0"/>
    <n v="214719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12166978.61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1480914.3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270721.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62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2108444.4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54448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106894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blank)"/>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2876362.7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2507084.009999999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42520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1077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10827778.139999999"/>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93133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3236384.1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2280781.09"/>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209349232.39999998"/>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7538730.12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32142077.21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457591.95999999996"/>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121880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139838.6"/>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273161442.34000003"/>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16786971.589999996"/>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41799028.28000000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10 - FONDO GENERAL"/>
    <s v="(blank)"/>
    <s v="32 - SANTO DOMINGO"/>
    <n v="0"/>
    <n v="1500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1697461.79"/>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902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1 - REMUNERACIONES Y CONTRIBUCIONES"/>
    <s v="2.1.1 - REMUNERACIONES"/>
    <s v="N"/>
    <s v="00 - N/A"/>
    <s v="10 - FONDO GENERAL"/>
    <s v="(blank)"/>
    <s v="32 - SANTO DOMINGO"/>
    <n v="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blank)"/>
    <s v="32 - SANTO DOMINGO"/>
    <n v="0"/>
    <n v="2141094.29999999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8532475.609999999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9 - OTRAS CONTRATACIONES DE SERVICIOS"/>
    <s v="N"/>
    <s v="00 - N/A"/>
    <s v="10 - FONDO GENERAL"/>
    <s v="(blank)"/>
    <s v="32 - SANTO DOMINGO"/>
    <n v="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6488851.0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2060513.630000000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4025580.73999999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19822586.89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1225668.379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577824.6699999999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15125794.10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34060954.8500000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14986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815084.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132337"/>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171287.8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471075.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253596641.3299999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23720744.83999999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39021813.249999993"/>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1 - SERVICIOS BÁS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2 - PUBLICIDAD, IMPRESIÓN Y ENCUADERNACIÓN"/>
    <s v="N"/>
    <s v="00 - N/A"/>
    <s v="10 - FONDO GENERAL"/>
    <s v="(blank)"/>
    <s v="01 - DISTRITO NACIONAL"/>
    <n v="0"/>
    <n v="81355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01 - DISTRITO NACIONAL"/>
    <n v="0"/>
    <n v="1558129.7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7759768.400000000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60 - CREDITO EXTERNO"/>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9245208.399999998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6 - PRODUCTOS DE MINERALES, METÁLICOS Y NO METÁLICOS"/>
    <s v="N"/>
    <s v="00 - N/A"/>
    <s v="10 - FONDO GENERAL"/>
    <s v="(blank)"/>
    <s v="01 - DISTRITO NACIONAL"/>
    <n v="0"/>
    <n v="295935.150000000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9759882.820000002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4902487.560000000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60 - CREDITO EXTERNO"/>
    <s v="(blank)"/>
    <s v="01 - DISTRITO NACION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68941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3 - VIÁTICOS"/>
    <s v="N"/>
    <s v="00 - N/A"/>
    <s v="10 - FONDO GENERAL"/>
    <s v="(blank)"/>
    <s v="99 - MULTIPROVINCIAL"/>
    <n v="0"/>
    <n v="133517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3798381.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5190990.3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103864907.74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53976760.02000000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524279746.4500000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48822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23713846.3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295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4356968.2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3358232.8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9763907.640000000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76872447.3799999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1769866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38437070.96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110962132.3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1530425856.740000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127715327.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234786004.68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8393958.109999999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203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16264301.9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41929415.42000000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8 - OTROS SERVICIOS NO INCLUIDOS EN CONCEPTOS ANTERIORES"/>
    <s v="N"/>
    <s v="00 - N/A"/>
    <s v="10 - FONDO GENERAL"/>
    <s v="(blank)"/>
    <s v="99 - MULTIPROVINCIAL"/>
    <n v="0"/>
    <n v="1160333.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22585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357396.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2 - TEXTILES Y VESTUARI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2932187.90999999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707493.8300000000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446223.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718464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1301309.15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138885420.38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1762122.2200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30 - FONDOS PROPIOS"/>
    <s v="(blank)"/>
    <s v="32 - SANTO DOMINGO"/>
    <n v="0"/>
    <n v="6751851.87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21231386.55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200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84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10 - FONDO GENERAL"/>
    <s v="(blank)"/>
    <s v="32 - SANTO DOMINGO"/>
    <n v="0"/>
    <n v="24072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30 - FONDOS PROPIOS"/>
    <s v="(blank)"/>
    <s v="32 - SANTO DOMINGO"/>
    <n v="0"/>
    <n v="84378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150704.789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2499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1952904.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5692588.849999999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421259.53"/>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1258090.34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2389399.06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3511080.219999999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10 - FONDO GENERAL"/>
    <s v="(blank)"/>
    <s v="32 - SANTO DOMINGO"/>
    <n v="0"/>
    <n v="42451.19999999999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46350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1731059.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7189252.2000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11558199.86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236029.9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3891122.6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23459649.76999999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7305369.839999998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12742027.76000000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18715333.32999999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3108333.3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2798896.2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593169.4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1316074.5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713180.44"/>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356983.9"/>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8599.6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18477.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4462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199.760000000000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51148.97"/>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238792397.8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79537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62379204.37999999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34180763.02999997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26174956.40000000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70772.16000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23946330.13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2390193.469999999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390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6120780.12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22086902.3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3569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3582142.929999999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304798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408095631.3899999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127956.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122731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209842.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511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3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472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298398.4000000000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30 - FONDOS PROPIOS"/>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1044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1284952.34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20003.4000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4231980.9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734342.5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3678983.3099999996"/>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47749814.90999999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16249463.87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35382.1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6982117.829999996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2332451.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2066059.400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1151888.660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5 - ALQUILERES Y RENTAS"/>
    <s v="N"/>
    <s v="00 - N/A"/>
    <s v="10 - FONDO GENERAL"/>
    <s v="(blank)"/>
    <s v="99 - MULTIPROVINCIAL"/>
    <n v="0"/>
    <n v="3959317.9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6829249.29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799721.58000000007"/>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5889822.399999999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3333045.5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93026.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2 - TEXTILES Y VESTUARIOS"/>
    <s v="N"/>
    <s v="00 - N/A"/>
    <s v="10 - FONDO GENERAL"/>
    <s v="(blank)"/>
    <s v="99 - MULTIPROVINCIAL"/>
    <n v="0"/>
    <n v="770028.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468015.1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35964.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252875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4049686.42999999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47493629.42999999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13171574.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6655441.709999997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3612921.41000000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67644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1411567.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250853.9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374700.0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7209948.63999999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1014671.039999999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6945398.750000000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4060530.44999999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623059.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103385.6999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40900.0399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3663174.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115905.5"/>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21809206.94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2598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4121.60000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3282117.27000000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799918.3400000002"/>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11679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391912.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149850.4500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658061.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1015935.8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101775.5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288827.7199999999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89503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35722.0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6018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11205.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1770381.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376800.66"/>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258844.5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1299521733.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244786563.17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198686545.93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42245922.93000001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149049080.60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211949067.40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11942929.4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4270478.970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306205.28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9192511.780000001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322637315.71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450605819.53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55812883.99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85655039.54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47342325.71000002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68457033.18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66554052.22000001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6713177.13000000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13408753.91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1348388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101039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38387666.83999998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22236841.68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239266876.68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30 - FONDOS PROPIOS"/>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4636054.14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363639.1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33789164.73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75990551.17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5386117.119999999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81962500.31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157499.8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62953695.46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642837.3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2155105.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149677.9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68088.75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20824044.85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6177472.159999999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4969426.239999999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14038348.94000000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5930333.330000000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853818.03"/>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326745.3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15252.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1058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12769972.2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998709.7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1485024.6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603709.73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256934.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6191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103843.6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1376199.6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66626.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33261.12999999999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1416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709688.5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228824.3300000000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37082.68"/>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159457.7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65771.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21738950.049999997"/>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9358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3144309.6999999983"/>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704993.63"/>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310916.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449964.5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166618.20000000001"/>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109510.3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2737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13165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30959.5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2180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41536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2326093.25"/>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271481.7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56828.800000000003"/>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425204.9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288554.84000000003"/>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203553.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627686.4200000000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2978894.67"/>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58201118.900000006"/>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53281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8767429.1699999981"/>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2713099.63"/>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12936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606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1"/>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1 - TRANSFERENCIAS CORRIENTES AL SECTOR PRIVADO"/>
    <s v="N"/>
    <s v="00 - N/A"/>
    <s v="30 - FONDOS PROPIOS"/>
    <s v="(blank)"/>
    <s v="99 - MULTIPROVINCIAL"/>
    <n v="0"/>
    <n v="1184031.6000000001"/>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1124485.56"/>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1 - TRANSFERENCIAS CORRIENTES AL SECTOR PRIVADO"/>
    <s v="N"/>
    <s v="00 - N/A"/>
    <s v="30 - FONDOS PROPIOS"/>
    <s v="(blank)"/>
    <s v="99 - MULTIPROVINCIAL"/>
    <n v="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1921091.25"/>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3698764"/>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114700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313115472.24000001"/>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20610968.800000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6444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47982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2527361.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103131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4 - TRANSFERENCIAS CORRIENTES"/>
    <s v="2.4.1 - TRANSFERENCIAS CORRIENTES AL SECTOR PRIVADO"/>
    <s v="N"/>
    <s v="00 - N/A"/>
    <s v="30 - FONDOS PROPIOS"/>
    <s v="(blank)"/>
    <s v="99 - MULTIPROVINCIAL"/>
    <n v="0"/>
    <n v="16000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2507998.88"/>
  </r>
  <r>
    <s v="2025"/>
    <x v="1"/>
    <x v="0"/>
    <x v="0"/>
    <x v="4"/>
    <s v="9 - N/A - Instituciones públicas descentralizadas y autónomas no financieras"/>
    <s v="5137 - INSTITUTO DUARTIANO"/>
    <s v="0001 - INSTITUTO DUARTIANO"/>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9 - TRANSFERENCIAS CORRIENTES A OTRAS INSTITUCIONES PÚBLICAS"/>
    <s v="N"/>
    <s v="00 - N/A"/>
    <s v="30 - FONDOS PROPIOS"/>
    <s v="(blank)"/>
    <s v="99 - MULTIPROVINCIAL"/>
    <n v="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38498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5167455.2"/>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2201256.86"/>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100000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53618833"/>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45000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157345.03999999998"/>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8520274.9199999999"/>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1137152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9 - TRANSFERENCIAS CORRIENTES A OTRAS INSTITUCIONES PÚBLICAS"/>
    <s v="N"/>
    <s v="00 - N/A"/>
    <s v="30 - FONDOS PROPIOS"/>
    <s v="(blank)"/>
    <s v="99 - MULTIPROVINCIAL"/>
    <n v="0"/>
    <n v="5600000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9000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859347.26"/>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1349493.22"/>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330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85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3449669.31"/>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5573931.25"/>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2179779.0300000003"/>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70610400.00999999"/>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7 - TRANSFERENCIAS CORRIENTES AL SECTOR EXTERNO"/>
    <s v="N"/>
    <s v="00 - N/A"/>
    <s v="10 - FONDO GENERAL"/>
    <s v="(blank)"/>
    <s v="99 - MULTIPROVINCIAL"/>
    <n v="0"/>
    <n v="140664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1158591.24"/>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4 - TRANSFERENCIAS CORRIENTES A EMPRESAS PÚBLICAS NO FINANCIERAS"/>
    <s v="N"/>
    <s v="00 - N/A"/>
    <s v="30 - FONDOS PROPIOS"/>
    <s v="(blank)"/>
    <s v="99 - MULTIPROVINCIAL"/>
    <n v="0"/>
    <n v="500000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1900607.63"/>
  </r>
  <r>
    <s v="2025"/>
    <x v="1"/>
    <x v="0"/>
    <x v="0"/>
    <x v="4"/>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4700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28228527.390000001"/>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103797.72"/>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1044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25000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370000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0"/>
    <n v="2024756"/>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2180894.7599999998"/>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7125303.6300000008"/>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75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1803530.849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1465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4707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11542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275488.5900000000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18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9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3335734.6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10 - FONDO GENERAL"/>
    <s v="(blank)"/>
    <s v="99 - MULTIPROVINCIAL"/>
    <n v="0"/>
    <n v="2922039.9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30 - FONDOS PROPIOS"/>
    <s v="(blank)"/>
    <s v="99 - MULTIPROVINCIAL"/>
    <n v="0"/>
    <n v="411962.6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50 - CRÉDITO INTERNO"/>
    <s v="(blank)"/>
    <s v="99 - MULTIPROVINCIAL"/>
    <n v="0"/>
    <n v="170049734.51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60 - CREDITO EXTERNO"/>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173889136.9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309574031.6599999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8105160.91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22284950.03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24739026.87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17881519.92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21892310.2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33368014.5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CONSTRUCCIÓN MURO DE GAVIONES Y ESPIGONES EN EL RIO LAS CUEVAS, MUNICIPIO PADRE LAS CASAS, PROVINCIA DE AZUA"/>
    <s v="10 - FONDO GENERAL"/>
    <n v="15136"/>
    <s v="02 - AZUA"/>
    <n v="0"/>
    <n v="17801887.34"/>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6 - RECONSTRUCCIÓN SISTEMA DE RIEGO LAS CEJAS, MUNICIPIO SABANA DE LA MAR, PROVINCIA HATO MAYOR"/>
    <s v="10 - FONDO GENERAL"/>
    <n v="15125"/>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4 - CONSTRUCCIÓN  SISTEMA DE RIEGO HATO DAMAS EN EL DISTRITO MUNICIPAL DE HATO DAMAS, PROVINCIA DE SAN CRISTÓBAL"/>
    <s v="10 - FONDO GENERAL"/>
    <n v="14190"/>
    <s v="21 - SAN CRISTOB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1 - REHABILITACIÓN DIQUES MAGUA-CAÑITA, LA CULEBRA Y ARROYO RICO, PROVINCIAS EL SEIBO Y HATO MAYOR"/>
    <s v="10 - FONDO GENERAL"/>
    <n v="14197"/>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9 - CONSTRUCCIÓN MURO DE GAVIONES EN EL CANAL MONSIEUR BOGAERT, MUNICIPIO DE SANTIAGO DE LOS CABALLEROS, PROVINCIA SANTIAGO"/>
    <s v="10 - FONDO GENERAL"/>
    <n v="14715"/>
    <s v="25 - SANTIAGO"/>
    <n v="0"/>
    <n v="21604184.85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7 - MEJORAMIENTO ARROYO TENGUERENGUE EN EL MUNICIPIO SAN  JUAN, PROVINCIA SAN JUAN DE LA MAGUANA"/>
    <s v="10 - FONDO GENERAL"/>
    <n v="14222"/>
    <s v="22 - SAN JUAN"/>
    <n v="0"/>
    <n v="64553988.64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4 - CONSTRUCCIÓN MURO DE GAVIONES EN EL RÍO BANÍ, MUNICIPIO BANÍ, PROVINCIA PERAVIA"/>
    <s v="10 - FONDO GENERAL"/>
    <n v="14970"/>
    <s v="17 - PERAVI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0 - REHABILITACIÓN DEL SISTEMA DE RIEGO PANTUFLAS EN EL MUNICIPIO CONSTANZA, PROVINCIA LA VEGA"/>
    <s v="10 - FONDO GENERAL"/>
    <n v="14196"/>
    <s v="13 - LA VEG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0 - CONSTRUCCIÓN  SISTEMA DE RIEGO POR BOMBEO EN EL DISTRITO MUNICIPAL EL PINAR, PROVINCIA SAN JOSÉ DE OCOA."/>
    <s v="10 - FONDO GENERAL"/>
    <n v="14732"/>
    <s v="31 - SAN JOSE DE OCO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4 - REHABILITACIÓN REHABILITACION DE LOS CANALES DE RIEGO JOSE JOAQUIN PUELLO, LAS CHARCAS DE CHALONA Y MACASIAS II EN LOS MUNICIPIOS SAN J"/>
    <s v="10 - FONDO GENERAL"/>
    <n v="14219"/>
    <s v="22 - SAN JUAN"/>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8 - REHABILITACIÓN DE LOS SISTEMAS DE RIEGO LAS YAYAS DE VIAJAMA Y PADRE DE LAS CASAS II PROVINCIA DE AZUA"/>
    <s v="10 - FONDO GENERAL"/>
    <n v="14189"/>
    <s v="02 - AZUA"/>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1297049.6000000001"/>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29 - FORTALECIMIENTO DE CAPACIDADES DE REGULACIÓN Y GESTIÓN DE RECURSOS HÍDRICOS EN LA CUENCA DEL RÍO YAQUE DEL NORTE, REPÚBLICA DOMINICANA"/>
    <s v="10 - FONDO GENERAL"/>
    <n v="16262"/>
    <s v="13 - LA VEGA"/>
    <n v="0"/>
    <n v="0"/>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2 - INFRAESTRUCTURA"/>
    <s v="N"/>
    <s v="00 - N/A"/>
    <s v="10 - FONDO GENERAL"/>
    <s v="(blank)"/>
    <s v="02 - AZUA"/>
    <n v="0"/>
    <n v="22245111.920000002"/>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2 - CONTRATACIÓN DE SERVICIOS"/>
    <s v="2.2.8 - OTROS SERVICIOS NO INCLUIDOS EN CONCEPTOS ANTERIORES"/>
    <s v="S"/>
    <s v="01 - FORTALECIMIENTO DEL SISTEMA DE MERCADOS FRONTERIZOS DE LA REPUBLICA DOMINICANA"/>
    <s v="10 - FONDO GENERAL"/>
    <n v="14584"/>
    <s v="05 - DAJABON"/>
    <n v="0"/>
    <n v="15000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331880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118222031.05"/>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583926.52"/>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7 - OBRAS"/>
    <s v="2.7.2 - INFRAESTRUCTURA"/>
    <s v="N"/>
    <s v="00 - N/A"/>
    <s v="30 - FONDOS PROPIOS"/>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803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70 - DONACION EXTERNA"/>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91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1191708.98"/>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70 - DONACION EXTERNA"/>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333080.89"/>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148870.27000000002"/>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905776"/>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270792.3"/>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320000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blank)"/>
    <s v="99 - MULTIPROVINCIAL"/>
    <n v="0"/>
    <n v="298750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448665.74"/>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blank)"/>
    <s v="99 - MULTIPROVINCIAL"/>
    <n v="0"/>
    <n v="51285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blank)"/>
    <s v="99 - MULTIPROVINCIAL"/>
    <n v="0"/>
    <n v="276885"/>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10642.6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48568.80000000000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31352.37"/>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22404647.59"/>
  </r>
  <r>
    <s v="2025"/>
    <x v="1"/>
    <x v="0"/>
    <x v="1"/>
    <x v="6"/>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2 - INFRAESTRUCTURA"/>
    <s v="N"/>
    <s v="00 - N/A"/>
    <s v="10 - FONDO GENERAL"/>
    <s v="(blank)"/>
    <s v="99 - MULTIPROVINCIAL"/>
    <n v="0"/>
    <n v="2241441.31"/>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57726.78"/>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51684"/>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7113262.3400000008"/>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146650.4"/>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30 - FONDOS PROPIOS"/>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70 - DONACION EXTERNA"/>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448989.18"/>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30 - FONDOS PROPIOS"/>
    <s v="(blank)"/>
    <s v="99 - MULTIPROVINCIAL"/>
    <n v="0"/>
    <n v="936855.01"/>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70 - DONACION EXTERNA"/>
    <s v="(blank)"/>
    <s v="99 - MULTIPROVINCIAL"/>
    <n v="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1824887"/>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2942691.98"/>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171439.28"/>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1692878.15"/>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194205"/>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1 - SERVICIOS  GENERALES"/>
    <s v="1.1 - Administración general"/>
    <s v="1.1.02 - Gestión administrativa, financiera, fiscal, económica y planificación"/>
    <s v="2.7 - OBRAS"/>
    <s v="2.7.1 - OBRAS EN EDIFICACIONES"/>
    <s v="S"/>
    <s v="07 - CONSTRUCCIÓN OFICINAS ADMINISTRATIVAS DEL INDRHI EN LAS REGIONALES ALTO YAQUE, BAJO YAQUE Y SAN JUAN DE LA MAGUANA, PROV"/>
    <s v="10 - FONDO GENERAL"/>
    <n v="14193"/>
    <s v="22 - SAN JUAN"/>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690520.9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2828962.62"/>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248767.6"/>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0 - N/A"/>
    <s v="10 - FONDO GENERAL"/>
    <s v="(blank)"/>
    <s v="07 - ELIAS PINA"/>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10 - FONDO GENERAL"/>
    <s v="(blank)"/>
    <s v="99 - MULTIPROVINCIAL"/>
    <n v="0"/>
    <n v="693352.7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S"/>
    <s v="16 - REHABILITACIÓN  DEL EDIFICIO I  Y II DEL INDRHI EN LA SEDE CENTRAL EN EL  DISTRITO NACIONAL."/>
    <s v="10 - FONDO GENERAL"/>
    <n v="14221"/>
    <s v="01 - DISTRITO NACION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81673.7"/>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4 - VEHÍCULOS Y EQUIPO DE TRANSPORTE, TRACCIÓN Y ELEVACIÓN"/>
    <s v="N"/>
    <s v="00 - N/A"/>
    <s v="10 - FONDO GENERAL"/>
    <s v="(blank)"/>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239018.44"/>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5029684.16"/>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7 - OBRAS"/>
    <s v="2.7.1 - OBRAS EN EDIFICACIONES"/>
    <s v="S"/>
    <s v="01 - FORTALECIMIENTO DEL SISTEMA DE MERCADOS FRONTERIZOS DE LA REPUBLICA DOMINICANA"/>
    <s v="10 - FONDO GENERAL"/>
    <n v="14584"/>
    <s v="05 - DAJABON"/>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408633"/>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blank)"/>
    <s v="01 - DISTRITO NACIONAL"/>
    <n v="0"/>
    <n v="260000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438935.1"/>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7 - OBRAS"/>
    <s v="2.7.1 - OBRAS EN EDIFICACIONES"/>
    <s v="N"/>
    <s v="00 - N/A"/>
    <s v="10 - FONDO GENERAL"/>
    <s v="(blank)"/>
    <s v="01 - DISTRITO NACIONAL"/>
    <n v="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4326659.9800000004"/>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1044118"/>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000000007"/>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1239424.8900000001"/>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414885"/>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137490.73000000001"/>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936990.88"/>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282514.34999999998"/>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2026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583648.24"/>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8850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1668005.3900000001"/>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338953.82"/>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220470.46999999997"/>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266187.94"/>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99 - MULTIPROVINCIAL"/>
    <n v="0"/>
    <n v="944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99 - MULTIPROVINCIAL"/>
    <n v="0"/>
    <n v="6254"/>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225632.9"/>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333225.32"/>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blank)"/>
    <s v="99 - MULTIPROVINCIAL"/>
    <n v="0"/>
    <n v="49430.39"/>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291.2"/>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825028.64999999991"/>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0"/>
    <n v="1534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364325"/>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142733.01999999999"/>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101529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1730808.3"/>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blank)"/>
    <s v="99 - MULTIPROVINCIAL"/>
    <n v="0"/>
    <n v="1233751.1000000001"/>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9000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24000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1172673.77"/>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88782"/>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434399.99"/>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72042.539999999994"/>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1508275.75"/>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264099.09999999998"/>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7 - ACTIVOS BIOLÓGICOS"/>
    <s v="N"/>
    <s v="00 - N/A"/>
    <s v="10 - FONDO GENERAL"/>
    <s v="(blank)"/>
    <s v="99 - MULTIPROVINCIAL"/>
    <n v="0"/>
    <n v="890411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53675"/>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4 - VEHÍCULOS Y EQUIPO DE TRANSPORTE, TRACCIÓN Y ELEVACIÓN"/>
    <s v="N"/>
    <s v="00 - N/A"/>
    <s v="10 - FONDO GENERAL"/>
    <s v="(blank)"/>
    <s v="03 - BAHORUCO"/>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459350.16"/>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8555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6039343.2000000002"/>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6725.29"/>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3950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1433894.6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blank)"/>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528398.1000000000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8 - BIENES INTANGIBLE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211792.21"/>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146877"/>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104647.710000001"/>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540936.68000000005"/>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7 - OBRAS"/>
    <s v="2.7.1 - OBRAS EN EDIFICACIONES"/>
    <s v="N"/>
    <s v="00 - N/A"/>
    <s v="10 - FONDO GENERAL"/>
    <s v="(blank)"/>
    <s v="99 - MULTIPROVINCIAL"/>
    <n v="0"/>
    <n v="1557727.16"/>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661202.14"/>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449393.21"/>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6597016.300000000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23631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274205298.39999998"/>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242165.5"/>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160000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30 - FONDOS PROPIOS"/>
    <s v="(blank)"/>
    <s v="99 - MULTIPROVINCIAL"/>
    <n v="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141127.06"/>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129748.08"/>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80006.13"/>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188853.1"/>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56360.34"/>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blank)"/>
    <s v="99 - MULTIPROVINCIAL"/>
    <n v="0"/>
    <n v="1982610.82"/>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6724.310000000001"/>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461503.3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blank)"/>
    <s v="99 - MULTIPROVINCIAL"/>
    <n v="0"/>
    <n v="381483.07"/>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blank)"/>
    <s v="99 - MULTIPROVINCIAL"/>
    <n v="0"/>
    <n v="7908522.810000000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857164.2300000001"/>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867786.6600000001"/>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608583.53"/>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1632746.6"/>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303155.90000000002"/>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250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10336.799999999999"/>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blank)"/>
    <s v="99 - MULTIPROVINCIAL"/>
    <n v="0"/>
    <n v="500209.8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188725.1699999999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51176.0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66973.6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60578.84"/>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7 - OBRAS"/>
    <s v="2.7.1 - OBRAS EN EDIFICACIONES"/>
    <s v="N"/>
    <s v="00 - N/A"/>
    <s v="30 - FONDOS PROPIOS"/>
    <s v="(blank)"/>
    <s v="99 - MULTIPROVINCIAL"/>
    <n v="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0299.35"/>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2028164.7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383708.48"/>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388729.76"/>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375593.9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91640.409999999989"/>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220225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15576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7 - OBRAS"/>
    <s v="2.7.1 - OBRAS EN EDIFICACIONES"/>
    <s v="N"/>
    <s v="00 - N/A"/>
    <s v="10 - FONDO GENERAL"/>
    <s v="(blank)"/>
    <s v="99 - MULTIPROVINCIAL"/>
    <n v="0"/>
    <n v="831349.04"/>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88390.650000000009"/>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48726"/>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0"/>
    <n v="19163.21"/>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1748575.92"/>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6488656"/>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10 - FONDO GENERAL"/>
    <s v="(blank)"/>
    <s v="99 - MULTIPROVINCIAL"/>
    <n v="0"/>
    <n v="172044"/>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17686027.469999999"/>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943739.93000000017"/>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50 - CRÉDITO IN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32204702.229999997"/>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07200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24127149.960000005"/>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1841931.0999999999"/>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3162447.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10 - FONDO GENERAL"/>
    <s v="(blank)"/>
    <s v="99 - MULTIPROVINCIAL"/>
    <n v="0"/>
    <n v="244235699.19999999"/>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50 - CRÉDITO INTERNO"/>
    <s v="(blank)"/>
    <s v="99 - MULTIPROVINCIAL"/>
    <n v="0"/>
    <n v="47935382.430000007"/>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333613323.16000003"/>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292714.5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363876.60000000009"/>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1052639.4099999999"/>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8507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7 - ACTIVOS BIOLÓGICOS"/>
    <s v="N"/>
    <s v="00 - N/A"/>
    <s v="30 - FONDOS PROPIOS"/>
    <s v="(blank)"/>
    <s v="32 - SANTO DOMINGO"/>
    <n v="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10 - FONDO GENERAL"/>
    <s v="(blank)"/>
    <s v="32 - SANTO DOMINGO"/>
    <n v="0"/>
    <n v="52156"/>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732732.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10652369.6"/>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80350.92"/>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1032298.48"/>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16650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623625.28"/>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2880576.18"/>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371740.24"/>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2103423.2600000002"/>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22302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23743988.039999999"/>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14732584.66"/>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2594342.25"/>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105737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2246047.9800000004"/>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3033326.3699999996"/>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581841.48"/>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6247838.079999999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23730554.89000000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131803.59"/>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45000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0"/>
    <n v="20355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2137875.36"/>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5104949.379999999"/>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564542.35000000009"/>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2186670.09"/>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5482837.4400000004"/>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436650.01"/>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1744244.65"/>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786155.97"/>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4798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blank)"/>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176281.60000000001"/>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284832.7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3833716.68"/>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2 - MOBILIARIO Y EQUIPO DE AUDIO, AUDIOVISUAL, RECREATIVO Y EDUCACIONAL"/>
    <s v="N"/>
    <s v="00 - N/A"/>
    <s v="60 - CREDITO EXTERNO"/>
    <s v="(blank)"/>
    <s v="32 - SANTO DOMINGO"/>
    <n v="0"/>
    <n v="182926.74"/>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10221136.100000001"/>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11883996.060000001"/>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10 - FONDO GENERAL"/>
    <s v="(blank)"/>
    <s v="32 - SANTO DOMINGO"/>
    <n v="0"/>
    <n v="3227867.52"/>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527642"/>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357124.75"/>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998537.56"/>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10 - FONDO GENERAL"/>
    <s v="(blank)"/>
    <s v="01 - DISTRITO NACIONAL"/>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254502.39999999999"/>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01 - DISTRITO NACIONAL"/>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4292799.29"/>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79768"/>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1458271.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3565567.55"/>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109277.4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1062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6934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1 - MOBILIARIO Y EQUIPO"/>
    <s v="N"/>
    <s v="00 - N/A"/>
    <s v="10 - FONDO GENERAL"/>
    <s v="(blank)"/>
    <s v="99 - MULTIPROVINCIAL"/>
    <n v="0"/>
    <n v="3388871.31"/>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2505753.7799999998"/>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8512961.1799999997"/>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492502.5"/>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718197.56"/>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6 - EQUIPOS DE DEFENSA Y SEGURIDAD"/>
    <s v="N"/>
    <s v="00 - N/A"/>
    <s v="30 - FONDOS PROPIOS"/>
    <s v="(blank)"/>
    <s v="32 - SANTO DOMINGO"/>
    <n v="0"/>
    <n v="11151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241306.1"/>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192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286486.3"/>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425718.04"/>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10 - FONDO GENERAL"/>
    <s v="(blank)"/>
    <s v="99 - MULTIPROVINCIAL"/>
    <n v="0"/>
    <n v="46899.98"/>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18075.330000000002"/>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1000000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56620.58"/>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32698.72"/>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45944297.840000004"/>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761327.5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237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848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147234.5"/>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1006728.6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364382.1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2990571.77"/>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19382298.3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1072844.110000000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7613839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425849.67000000004"/>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13096410.34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11692348.68999999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257677.96"/>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15013256.699999999"/>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44255.94"/>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923972.14"/>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453685.96"/>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00000.01"/>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1280000"/>
  </r>
  <r>
    <s v="2025"/>
    <x v="1"/>
    <x v="0"/>
    <x v="1"/>
    <x v="8"/>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2066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2820200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6286420.149999999"/>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32002866.279999997"/>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4 - TRANSFERENCIAS DE CAPITAL  A EMPRESAS PÚBLICAS NO FINANCIERAS"/>
    <s v="N"/>
    <s v="00 - N/A"/>
    <s v="30 - FONDOS PROPIOS"/>
    <s v="(blank)"/>
    <s v="99 - MULTIPROVINCIAL"/>
    <n v="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25000000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75932374"/>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1499200.02"/>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60568573.849999994"/>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1946270.31"/>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11427126.9"/>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21000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9179282.7600000016"/>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8427791.04000000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19942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138116.64000000001"/>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262280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96642"/>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476453.98"/>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1035301.08"/>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3057427.1999999997"/>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2961663.44"/>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146025"/>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681140.02"/>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137990.53"/>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425000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948266.14"/>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126287.59"/>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1401426.7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5900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234129.58000000002"/>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58666.44"/>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3543622.24"/>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71634035.25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17656513.62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3834745.19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10585124.39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7132457.520000002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17776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2200902.3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132608.7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295333.279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8796265.87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121301.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3759503.4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1160694.70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1231549.7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0"/>
    <n v="177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13236782.53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16968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blank)"/>
    <s v="99 - MULTIPROVINCIAL"/>
    <n v="0"/>
    <n v="538509.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3151972.7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517740.2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2 - TEXTILES Y VESTUARIOS"/>
    <s v="N"/>
    <s v="00 - N/A"/>
    <s v="10 - FONDO GENERAL"/>
    <s v="(blank)"/>
    <s v="99 - MULTIPROVINCIAL"/>
    <n v="0"/>
    <n v="1652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429188.7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263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703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17441.5800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653009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567536.4399999999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309211.44"/>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91390470.84000000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12890907.56999999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12329942.2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9291792.16000000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965167.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21373451.5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1280291.90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252985.1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180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3009628.58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3048197.6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199612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564155.9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425473.5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1404253.89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478155.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115923.260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94391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55391.8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blank)"/>
    <s v="99 - MULTIPROVINCIAL"/>
    <n v="0"/>
    <n v="47045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1036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292896.5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755551.4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21825.2799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30 - FONDOS PROPIOS"/>
    <s v="(blank)"/>
    <s v="99 - MULTIPROVINCIAL"/>
    <n v="0"/>
    <n v="26094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85691.9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760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833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827965.9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569324.29"/>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412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82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62658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29335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5867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445593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181853544.3399999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38347479.20999999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1071453.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18545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27269477.49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28923419.80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23128133.87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812150.6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8258700.950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8692280.970000000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3418952.320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2076697.1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41977115.39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3602617.229999999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425500.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55814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730305.5299999999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24625.42000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81415.7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659770.66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6129473.9900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160281834.67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33433434.4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23393637.69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22304501.93000000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465943.8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114707.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562915.4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blank)"/>
    <s v="99 - MULTIPROVINCIAL"/>
    <n v="0"/>
    <n v="681222.8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66223629.060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5371366.089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3175474.280000000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10547411.0899999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7000775.92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570489.2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4979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169305.0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3275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27877.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1852526.9900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1830465.7899999998"/>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1790919.88"/>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850318.34000000008"/>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0"/>
    <n v="50000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5769367073.3399992"/>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4166666666.6500001"/>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1293547.2600000002"/>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4021470.8400000003"/>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blank)"/>
    <s v="99 - MULTIPROVINCIAL"/>
    <n v="0"/>
    <n v="507500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blank)"/>
    <s v="99 - MULTIPROVINCIAL"/>
    <n v="0"/>
    <n v="28088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1290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4956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2773876.7699999996"/>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0"/>
    <n v="5278250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51440.03"/>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1850202.17"/>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30 - FONDOS PROPIOS"/>
    <s v="(blank)"/>
    <s v="99 - MULTIPROVINCIAL"/>
    <n v="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5132590.9400000004"/>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280413.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1310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722596.79999999993"/>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2520137"/>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138042.29999999999"/>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1081239.76"/>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blank)"/>
    <s v="99 - MULTIPROVINCIAL"/>
    <n v="0"/>
    <n v="2977960.8"/>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blank)"/>
    <s v="99 - MULTIPROVINCIAL"/>
    <n v="0"/>
    <n v="2311295.44"/>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blank)"/>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0"/>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9 - GASTOS FINANCIEROS"/>
    <s v="2.9.5 - GASTOS DE INTERESES, RECARGOS MULTAS Y SANCIONES DE IMPUESTOS Y CONTRIBUCIONES SOCIALES"/>
    <s v="N"/>
    <s v="00 - N/A"/>
    <s v="30 - FONDOS PROPIOS"/>
    <s v="(blank)"/>
    <s v="28 - MONSENOR NOUEL"/>
    <n v="0"/>
    <n v="2463.96"/>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5185448"/>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486162.5"/>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341746991"/>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192616376"/>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12832784"/>
  </r>
  <r>
    <s v="2025"/>
    <x v="3"/>
    <x v="0"/>
    <x v="0"/>
    <x v="2"/>
    <s v="13 - N/A - Empresas públicas no financieras"/>
    <s v="6129 - EMPRESA ELECTRICA DEL SUR (EDESUR)"/>
    <s v="0001 - EMPRESA ELECTRICA DEL SUR (EDESUR)"/>
    <s v="2 - SERVICIOS ECONÓMICOS"/>
    <s v="2.4 - Energía y combustible"/>
    <s v="2.4.04 - Energía eléctrica de fuentes termoeléctricas"/>
    <s v="2.9 - GASTOS FINANCIEROS"/>
    <s v="2.9.3 - INTERESES DE LA DEUDA COMERCIAL"/>
    <s v="N"/>
    <s v="00 - N/A"/>
    <s v="30 - FONDOS PROPIOS"/>
    <s v="(blank)"/>
    <s v="99 - MULTIPROVINCIAL"/>
    <n v="0"/>
    <n v="253045379.69"/>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207832"/>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803047"/>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blank)"/>
    <s v="01 - DISTRITO NACIONAL"/>
    <n v="0"/>
    <n v="64000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177862.08"/>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3383598.35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19283333.34"/>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12234905.039999999"/>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184301.81"/>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7835246.4900000002"/>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948150.4"/>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89000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108487999.22999999"/>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376555192.11999995"/>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18948264"/>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1950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3432875"/>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2338505"/>
  </r>
  <r>
    <s v="2025"/>
    <x v="3"/>
    <x v="0"/>
    <x v="0"/>
    <x v="4"/>
    <s v="13 - N/A - Empresas públicas no financieras"/>
    <s v="6115 - INSTITUTO POSTAL DOMINICANO"/>
    <s v="0001 - INSTITUTO POSTAL DOMINICANO"/>
    <s v="2 - SERVICIOS ECONÓMICOS"/>
    <s v="2.7 - Comunicaciones"/>
    <s v="2.7.01 - Comunicaciones"/>
    <s v="2.4 - TRANSFERENCIAS CORRIENTES"/>
    <s v="2.4.1 - TRANSFERENCIAS CORRIENTES AL SECTOR PRIVADO"/>
    <s v="N"/>
    <s v="00 - N/A"/>
    <s v="30 - FONDOS PROPIOS"/>
    <s v="(blank)"/>
    <s v="99 - MULTIPROVINCIAL"/>
    <n v="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14012746"/>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67422907"/>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492497.18999999994"/>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26925774.190000001"/>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21305494"/>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8636761.5399999991"/>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10176698.300000001"/>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18878935"/>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71784316.370000005"/>
  </r>
  <r>
    <s v="2025"/>
    <x v="3"/>
    <x v="0"/>
    <x v="0"/>
    <x v="5"/>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0"/>
    <n v="50000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545187"/>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68542"/>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110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14062804.28000000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2410761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10 - FONDO GENERAL"/>
    <s v="(blank)"/>
    <s v="25 - SANTIAGO"/>
    <n v="0"/>
    <n v="1047.880000000000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88721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215328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320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2981512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19613725.2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4719352.789999999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75486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3995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1433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7472702.499999998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1380439.700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13522515.4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358485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784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85096.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1074232.4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49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8665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99660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1149710.4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4034874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28246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50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507702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20039510.10999999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74621.3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3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177251.9300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828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2545477.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81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49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2172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38184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749427.3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820438"/>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83773"/>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127467"/>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4000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185284828.8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16783235.990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2600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2286643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27867064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263004.0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1725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37239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4801414.190000000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6973453.610000000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3054384.5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8748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3372758.7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114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166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2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1825945.6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23631799.44999999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60 - CREDITO EXTERNO"/>
    <s v="(blank)"/>
    <s v="25 - SANTIAGO"/>
    <n v="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2810979.2199999997"/>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24569517.710000001"/>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297774923.7499998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160251253.43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40163793.85999999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30461857.35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45761880.74000001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23408770.03000000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6176623.010000000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519663554.31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10210268.4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3646254.23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3174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50 - CRÉDITO INTERNO"/>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blank)"/>
    <s v="01 - DISTRITO NACIONAL"/>
    <n v="0"/>
    <n v="2756248.7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18399887.4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62957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27699088.4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5594471.889999999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27788256.990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4963008.8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295333.4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56929.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1538773.8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174079.5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1675387.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129466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22937156.9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4736281.180000001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2696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24854402.28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3825092.2500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39648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blank)"/>
    <s v="01 - DISTRITO NACIONAL"/>
    <n v="0"/>
    <n v="77939"/>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140531302.6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21622822.48"/>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370215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blank)"/>
    <s v="99 - MULTIPROVINCIAL"/>
    <n v="0"/>
    <n v="128250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303108.9600000000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122968693.19999999"/>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30916789.25"/>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5956904.9100000001"/>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50 - CRÉDITO INTERNO"/>
    <s v="(blank)"/>
    <s v="99 - MULTIPROVINCIAL"/>
    <n v="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5438582.269999999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19996137.10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419898.1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44121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689969.9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2926984.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39479091.96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890254.6900000000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45319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19471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10982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blank)"/>
    <s v="12 - LA ROMANA"/>
    <n v="0"/>
    <n v="3109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642076.1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423205.9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26250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blank)"/>
    <s v="12 - LA ROMANA"/>
    <n v="0"/>
    <n v="56647.0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692995.0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94810.5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184522.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2085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1683.37000000000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1624966.6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785435.61000000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21213684.299999997"/>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382483.6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317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2985063.6500000004"/>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7982661.059999999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527783.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1102107.4100000001"/>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2350916.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520646.4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3519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366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298714.61"/>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10 - FONDO GENERAL"/>
    <s v="(blank)"/>
    <s v="12 - LA ROMANA"/>
    <n v="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5257273.559999999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2051157.6500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287195174.05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61715408.63000000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2673570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53340059.2200000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116104486.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2882407.7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9490663.799999998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3098294.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20644126.03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946742.2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115664964.86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822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1207863.8600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7006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32498.05999999999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88618.2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852424.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587019.3500000000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25530204.28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8268622.780000000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17366198.47999999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6086136.480000000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3750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2237637.069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789714.4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3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34373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32403.01999999999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634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307079.8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775139.8500000000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6841754.309999999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607865.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84.7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248728.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1724.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68482.1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25318.9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1014416.869999999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282182.5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71895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3285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80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4 - GRATIFICACIONES Y BONIFICACIONE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1106464.0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485548.1999999999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916092.2200000000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4 - TRANSPORTE Y ALMACENAJE"/>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5 - ALQUILERES Y RENTA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174775.629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100323.5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2655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42377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blank)"/>
    <s v="28 - MONSENOR NOUEL"/>
    <n v="0"/>
    <n v="16106.73"/>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blank)"/>
    <s v="28 - MONSENOR NOUEL"/>
    <n v="0"/>
    <n v="7496.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424799.87"/>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10 - FONDO GENERAL"/>
    <s v="(blank)"/>
    <s v="28 - MONSENOR NOUEL"/>
    <n v="0"/>
    <n v="663427.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155073.849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2278240.3200000003"/>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874867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33260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1346420.3000000003"/>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511871.40000000008"/>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2 - CONTRATACIÓN DE SERVICIOS"/>
    <s v="2.2.1 - SERVICIOS BÁSIC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10 - FONDO GENERAL"/>
    <s v="(blank)"/>
    <s v="28 - MONSENOR NOUEL"/>
    <n v="0"/>
    <n v="9735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1593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10 - FONDO GENERAL"/>
    <s v="(blank)"/>
    <s v="28 - MONSENOR NOUEL"/>
    <n v="0"/>
    <n v="166965"/>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33790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669792749.35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168997142.27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100333961.5800000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22122268.810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13738872.790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22498578.16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1810015.1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blank)"/>
    <s v="99 - MULTIPROVINCIAL"/>
    <n v="0"/>
    <n v="70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1596319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170568151.88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12300090.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2230719.969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4108927.329999999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1944637.8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739985.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3137904.2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2764086.030000000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135061.7999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38084524.97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blank)"/>
    <s v="99 - MULTIPROVINCIAL"/>
    <n v="0"/>
    <n v="1781834.8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13032390.59000000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7788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210399372.8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32339309.86000000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700629760.1300001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7538726.820000000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1357385.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2176913.469999999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645067.819999999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blank)"/>
    <s v="99 - MULTIPROVINCIAL"/>
    <n v="0"/>
    <n v="28895049.7399999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48927007.21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28161.42000000000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12626697.7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5357501.740000001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559373.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69914675.20000000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11843527.04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blank)"/>
    <s v="99 - MULTIPROVINCIAL"/>
    <n v="0"/>
    <n v="553054.199999999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3203169.47"/>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10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1539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163004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29390862.040000003"/>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10 - FONDO GENERAL"/>
    <s v="(blank)"/>
    <s v="09 - ESPAILLAT"/>
    <n v="0"/>
    <n v="416366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3550022.5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107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2508631.6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4264559.789999999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23142916.4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1718811.8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515527.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29825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1214552.4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45048.2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936198.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24072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blank)"/>
    <s v="09 - ESPAILLAT"/>
    <n v="0"/>
    <n v="114886.1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143652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119289.7600000000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43339.6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1764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914987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1840549.24000000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1313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202145.84"/>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14539595"/>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2237643.7600000007"/>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24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36904.9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809918.21"/>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650000.05000000005"/>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13 - LA VEGA"/>
    <n v="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55785.2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3125873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200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1616518.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55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4786304.399999999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307583.1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1336424.34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6908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3030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60 - CREDITO EXTERNO"/>
    <s v="(blank)"/>
    <s v="13 - LA VEGA"/>
    <n v="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3272004.6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724600.6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171958.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9454.4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8318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92579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5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16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193220.7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blank)"/>
    <s v="13 - LA VEGA"/>
    <n v="0"/>
    <n v="43349.5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126228.7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63869.270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18199.990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172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80855.1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218952.94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94873.5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212857.65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389799.5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429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2 - SOBRESUELDOS"/>
    <s v="N"/>
    <s v="00 - N/A"/>
    <s v="30 - FONDOS PROPIOS"/>
    <s v="(blank)"/>
    <s v="13 - LA VEGA"/>
    <n v="0"/>
    <n v="53991.7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66023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318677.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413034.220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217871.6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791411.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7329.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5873.6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2162.9699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149471.32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75894.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29733.4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861294.9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16774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1496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933445.7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4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2577660.43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229401.9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7208330.650000001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2832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149490.6100000000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400265.9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314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1068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1847988.5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3121327.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29319.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17621.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866399.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7078.05999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94867.7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47876.24000000000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22478.5"/>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175417.0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695149891.599999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193985141.6000000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190935.5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88844757.90999998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7030570709.659999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10684289168.120001"/>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26636894.8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5492967.240000000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1034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160721800.65999997"/>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396203.9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738717379.820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116153304.3699999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126235.4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100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2832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21577657.80999999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12385631.10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211402405.45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1681905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32540643.38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8551891.50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1710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2239732.5"/>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4469732.52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17623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3627900.5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30 - FONDOS PROPIOS"/>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11925799.62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5676243.0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blank)"/>
    <s v="99 - MULTIPROVINCIAL"/>
    <n v="0"/>
    <n v="5332363.7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4956860.3300000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30 - FONDOS PROPIOS"/>
    <s v="(blank)"/>
    <s v="99 - MULTIPROVINCIAL"/>
    <n v="0"/>
    <n v="1085951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1410989.719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8069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436806.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5482600.6400000006"/>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1525385.56"/>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192610.0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25396206.4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201859.9099999999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22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3868397.5200000019"/>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10 - FONDO GENERAL"/>
    <s v="(blank)"/>
    <s v="18 - PUERTO PLATA"/>
    <n v="0"/>
    <n v="1112889.1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766286.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32406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4239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315233.5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496873.1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621226.6499999999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34884784.32999999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42366.1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136470.99"/>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5323066.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10 - FONDO GENERAL"/>
    <s v="(blank)"/>
    <s v="18 - PUERTO PLATA"/>
    <n v="0"/>
    <n v="564111.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788583.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6307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25482.0100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6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970785.8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5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59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53659.060000000005"/>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3077838.49"/>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459678.04"/>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19289939.7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16029090.7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120756.53"/>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345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2933152.3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2433986.8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113881285.23000002"/>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10676.8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234362.8"/>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10 - FONDO GENERAL"/>
    <s v="(blank)"/>
    <s v="18 - PUERTO PLATA"/>
    <n v="0"/>
    <n v="131357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3300156.400000000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22097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738341.6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10 - FONDO GENERAL"/>
    <s v="(blank)"/>
    <s v="18 - PUERTO PLATA"/>
    <n v="0"/>
    <n v="26125.200000000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24081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10 - FONDO GENERAL"/>
    <s v="(blank)"/>
    <s v="18 - PUERTO PLATA"/>
    <n v="0"/>
    <n v="239925.8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96433.5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10 - FONDO GENERAL"/>
    <s v="(blank)"/>
    <s v="18 - PUERTO PLATA"/>
    <n v="0"/>
    <n v="365839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51976.0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10 - FONDO GENERAL"/>
    <s v="(blank)"/>
    <s v="18 - PUERTO PLATA"/>
    <n v="0"/>
    <n v="558265.79"/>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265149.2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462269653.9899998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258427.3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1244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70539917.28999999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25287358.36000000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2392590.610000000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4590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3916876.489999999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53806073.80999999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32859832.00999999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6331372.7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4498672.1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687688.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21964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190737334.4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89741.8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129011.0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2820852.2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46775275.00999999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72750271.57999999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3305823.2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7138758.849999997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10661910.840000002"/>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7312259.570000000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10251736.97000000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5213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2899680.079999999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943712.4400000000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8216916.630000000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199608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757557.2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14057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324525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430173.71"/>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101361202.7"/>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50795791.479999989"/>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5926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15458231.659999995"/>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6788931.3900000006"/>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6331620.8300000001"/>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5565731"/>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566764.75999999989"/>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1837797.8900000001"/>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180173.24999999997"/>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10 - FONDO GENERAL"/>
    <s v="(blank)"/>
    <s v="99 - MULTIPROVINCIAL"/>
    <n v="0"/>
    <n v="27000000"/>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8697431.100000001"/>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5664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336718.42000000004"/>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14920.04"/>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1162911.67"/>
  </r>
  <r>
    <s v="2025"/>
    <x v="3"/>
    <x v="0"/>
    <x v="0"/>
    <x v="16"/>
    <s v="13 - N/A - Empresas públicas no financieras"/>
    <s v="6118 - LOTERIA NACIONAL"/>
    <s v="0001 - LOTERIA NACIONAL"/>
    <s v="4 - SERVICIOS SOCIALES"/>
    <s v="4.5 - Protección social"/>
    <s v="4.5.10 - Asistencia social"/>
    <s v="2.3 - MATERIALES Y SUMINISTROS"/>
    <s v="2.3.4 - PRODUCTOS FARMACÉUTICOS"/>
    <s v="N"/>
    <s v="00 - N/A"/>
    <s v="30 - FONDOS PROPIOS"/>
    <s v="(blank)"/>
    <s v="99 - MULTIPROVINCIAL"/>
    <n v="0"/>
    <n v="10111.200000000001"/>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18460.84"/>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157039.08999999997"/>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2095177.24"/>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353096.83999999997"/>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90170600.260000005"/>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18848076.479999997"/>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5315553.5699999994"/>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72549.959999999992"/>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26797171.59"/>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3616986.7"/>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5860305.0600000005"/>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4155.07"/>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1295422.1599999999"/>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1216998.8600000001"/>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31686.970000000005"/>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41130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665419.07000000007"/>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5361950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22325"/>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14185.849999999949"/>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792473.89"/>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62386215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40587522"/>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99328326"/>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1259149816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11127248729"/>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90514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265874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4485541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1129502909"/>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360465564"/>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1362680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137572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1014718.289999999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1746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2071200.500000000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35613447.21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816258.1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131186.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45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1835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731544.5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742705.3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3304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71696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128819.87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3658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35971.11999999999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46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41323.59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125857.9800000000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249269.8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377471.6700000000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5 - ALQUILERES Y RENTAS"/>
    <s v="N"/>
    <s v="00 - N/A"/>
    <s v="30 - FONDOS PROPIOS"/>
    <s v="(blank)"/>
    <s v="32 - SANTO DOMINGO"/>
    <n v="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70001.1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899141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1434165.3200000003"/>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586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704976.37"/>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7200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13900.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4825"/>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474874.02"/>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270393472.87"/>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62190171.439999998"/>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50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1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56643402.739999995"/>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11192623.200000001"/>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19899520.10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4169216.8"/>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334240"/>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1313596.2699999998"/>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8999387.8100000005"/>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1760034.6800000002"/>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36948615.460000001"/>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306028.80000000005"/>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912225.02999999991"/>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7948.3800000001"/>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367974.45"/>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59411.76999999999"/>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607729.28999999992"/>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2993390.3000000003"/>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1839523.03"/>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274739711.4599999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73080747.30000001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16177708.9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72189308.829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29478955.35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17845678.67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11842405.5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2720260.469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14063292.20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44714118.87000000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23424726.53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163625620.16"/>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2900695.1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12124779.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1881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2823241.9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12856456.59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21072162.19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59461573.370000005"/>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19697931.689999998"/>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175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103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2861468.1399999997"/>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577465.04"/>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42987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74400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2168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655041.8000000000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126448.35"/>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2242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57492.3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2033776.0999999999"/>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455304.22"/>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934536853.31000018"/>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2 - SOBRESUELDOS"/>
    <s v="N"/>
    <s v="00 - N/A"/>
    <s v="30 - FONDOS PROPIOS"/>
    <s v="(blank)"/>
    <s v="99 - MULTIPROVINCIAL"/>
    <n v="0"/>
    <n v="73085484.430000007"/>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3 - DIETAS Y GASTOS DE REPRESENTACIÓN"/>
    <s v="N"/>
    <s v="00 - N/A"/>
    <s v="30 - FONDOS PROPIOS"/>
    <s v="(blank)"/>
    <s v="99 - MULTIPROVINCIAL"/>
    <n v="0"/>
    <n v="3768316.7199999997"/>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5 - CONTRIBUCIONES A LA SEGURIDAD SOCIAL"/>
    <s v="N"/>
    <s v="00 - N/A"/>
    <s v="30 - FONDOS PROPIOS"/>
    <s v="(blank)"/>
    <s v="99 - MULTIPROVINCIAL"/>
    <n v="0"/>
    <n v="116049745.28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7365407964.9400005"/>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7555768656.05000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2 - PUBLICIDAD, IMPRESIÓN Y ENCUADERNACIÓN"/>
    <s v="N"/>
    <s v="00 - N/A"/>
    <s v="30 - FONDOS PROPIOS"/>
    <s v="(blank)"/>
    <s v="99 - MULTIPROVINCIAL"/>
    <n v="0"/>
    <n v="4651775.349999999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4 - TRANSPORTE Y ALMACENAJE"/>
    <s v="N"/>
    <s v="00 - N/A"/>
    <s v="30 - FONDOS PROPIOS"/>
    <s v="(blank)"/>
    <s v="99 - MULTIPROVINCIAL"/>
    <n v="0"/>
    <n v="909086.04999999993"/>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5 - ALQUILERES Y RENTAS"/>
    <s v="N"/>
    <s v="00 - N/A"/>
    <s v="30 - FONDOS PROPIOS"/>
    <s v="(blank)"/>
    <s v="99 - MULTIPROVINCIAL"/>
    <n v="0"/>
    <n v="222096142.16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446948506.19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0"/>
    <n v="569713448.3999998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0"/>
    <n v="16942929.789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5947277.70000000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blank)"/>
    <s v="25 - SANTIAGO"/>
    <n v="0"/>
    <n v="981529.7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79556442"/>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40793199.64000000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S DE RECOLECCION  DE AGUAS RESIDUALES SANTIAGO DE LOS CABALLEROS"/>
    <s v="10 - FONDO GENERAL"/>
    <n v="14664"/>
    <s v="25 - SANTIAGO"/>
    <n v="0"/>
    <n v="60359583.609999999"/>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blank)"/>
    <s v="25 - SANTIAGO"/>
    <n v="0"/>
    <n v="3226539.2600000002"/>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48676359.560000002"/>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96277117"/>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85449057.41000001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35817032.07"/>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11969300.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3991220.6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28355780.76000000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17038368.48999999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26550188.46999999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50 - CRÉDITO INTERNO"/>
    <n v="14151"/>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39653349.21999999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2 - CONSTRUCCIÓN SISTEMA DE SANEAMIENTO  PLUVIAL Y SANITARIO CAÑADA BAJO MUNDO, PROVINCIA SANTO DOMINGO"/>
    <s v="50 - CRÉDITO INTERNO"/>
    <n v="16336"/>
    <s v="32 - SANTO DOMINGO"/>
    <n v="0"/>
    <n v="20449195.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7 - REHABILITACIÓN 17 CAÑADAS, DISTRITO NACIONAL Y LA PROVINCIA SANTO DOMINGO, REGIÓN OZAMA"/>
    <s v="50 - CRÉDITO INTERNO"/>
    <n v="14183"/>
    <s v="32 - SANTO DOMINGO"/>
    <n v="0"/>
    <n v="20361782.34"/>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3 - CONSTRUCCIÓN SISTEMA DE SANEAMIENTO  PLUVIAL Y SANITARIO CAÑADA PONCE, PROVINCIA SANTO  DOMINGO"/>
    <s v="50 - CRÉDITO INTERNO"/>
    <n v="16339"/>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1 - AMPLIACIÓN SISTEMA DE SANEAMIENTO CAÑADA  VILLA LINDA  MUNICIPIO LOS ALCARRIZOS, PROVINCIA  SANTO DOMINGO"/>
    <s v="50 - CRÉDITO INTERNO"/>
    <n v="16334"/>
    <s v="32 - SANTO DOMINGO"/>
    <n v="0"/>
    <n v="24386131.1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0 - CONSTRUCCIÓN SISTEMA DE SANEAMIENTO PLUVIAL Y SANITARIO CAÑADA ZOOLOGICO NACIONAL, DISTRITO NACIONAL"/>
    <s v="10 - FONDO GENERAL"/>
    <n v="16167"/>
    <s v="01 - DISTRITO NACIONAL"/>
    <n v="0"/>
    <n v="14145915.89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1 - CONSTRUCCIÓN SISTEMA DE SANEAMIENTO PLUVIAL Y SANITARIO CAÑADA  ARROYO HONDO, DISTRITO NACIONAL"/>
    <s v="10 - FONDO GENERAL"/>
    <n v="16646"/>
    <s v="01 - DISTRITO NACIONAL"/>
    <n v="0"/>
    <n v="30048633.5"/>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8 - CONSTRUCCIÓN SISTEMA DE SANEAMIENTO CAÑADA VILLA LINDA, MUNICIPIO LOS ALCARRIZOS, PROVINCIA SANTO DOMINGO"/>
    <s v="50 - CRÉDITO INTERNO"/>
    <n v="1497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5429420.1500000004"/>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N"/>
    <s v="00 - N/A"/>
    <s v="50 - CRÉDITO INTERNO"/>
    <s v="(blank)"/>
    <s v="99 - MULTIPROVINCI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50 - CRÉDITO INTERNO"/>
    <n v="144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10 - FONDO GENERAL"/>
    <n v="68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7303339.96"/>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36569675.53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6 - EQUIPAMIENTO  AREAS SUSTANTIVAS DE LA CAASD, DISTRITO NACIONAL Y PROVINCIA SANTO DOMINGO"/>
    <s v="50 - CRÉDITO INTERNO"/>
    <n v="1417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60696512.93"/>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20720995.060000002"/>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50 - CRÉDITO INTERNO"/>
    <n v="14939"/>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10 - FONDO GENERAL"/>
    <n v="144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167565.4"/>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10 - FONDO GENERAL"/>
    <n v="1407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2 - FORTALECIMIENTO SISTEMA DISTRIBUCIÓN AGUA POTABLE EN 25 SECTORES DE SANTO DOMINGO ESTE, PROVINCIA SANTO DOMINGO"/>
    <s v="10 - FONDO GENERAL"/>
    <n v="1614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3 - AMPLIACIÓN RED DE ABASTECIMIENTO DE AGUA PARA 5 SECTORES DE SANTO DOMINGO NORTE"/>
    <s v="10 - FONDO GENERAL"/>
    <n v="16658"/>
    <s v="32 - SANTO DOMINGO"/>
    <n v="0"/>
    <n v="8970455.6799999997"/>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9 - AMPLIACIÓN REDES DE ABASTECIMIENTO DE AGUA POTABLE EN 5 SECTORES DEL MUNICIPIO STO. DGO. OESTE, PROVICNIA SANTO DOMINGO"/>
    <s v="10 - FONDO GENERAL"/>
    <n v="166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50 - CRÉDITO IN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60 - CREDITO EX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5 - MEJORAMIENTO DE LAS INSTALACIONES FÍSICAS DE LA PLANTA POTABILIZADORA VALDESIA, DISTRITO NACIONAL Y PROVINCIA SANTO DOMINGO"/>
    <s v="50 - CRÉDITO INTERNO"/>
    <n v="14764"/>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8 - REPOSICIÓN DEL SISTEMA DE BOMBEO  DE AGUA TAMARINDO 1 MUNICIPIO SANTO DOMINGO ESTE ,PROVINCIA SANTO DOMINGO."/>
    <s v="50 - CRÉDITO INTERNO"/>
    <n v="1686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8 - CONSTRUCCIÓN DE 25 POZOS SECTORIALES EN EL GRAN SANTO DOMINGO"/>
    <s v="50 - CRÉDITO INTERNO"/>
    <n v="1502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8 - AMPLIACIÓN DE LA RED DE ABASTECIMIENTO DE AGUA POTABLE PARA LOS ALCARRIZOS Y PANTOJA, PROVINCIA SANTO DOMINGO."/>
    <s v="50 - CRÉDITO INTERNO"/>
    <n v="1444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8 - AMPLIACIÓN DE LA RED DE ABASTECIMIENTO DE AGUA POTABLE DE 16 SECTORES DEL DISTRITO NACIONAL"/>
    <s v="50 - CRÉDITO INTERNO"/>
    <n v="14796"/>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2 - FORTALECIMIENTO DE LA RED DE ABASTECIMIENTO DE AGUA POTABLE PARA 12 SECTORES DEL DISTRITO NACIONAL."/>
    <s v="10 - FONDO GENERAL"/>
    <n v="16302"/>
    <s v="99 - MULTIPROVINCIAL"/>
    <n v="0"/>
    <n v="10336868.970000001"/>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S"/>
    <s v="08 - AMPLIACIÓN DE ACUEDUCTO EN EL MUNICIPIO DE  VILLA HERMOSA, PROVINCIA LA ROMANA"/>
    <s v="10 - FONDO GENERAL"/>
    <n v="14405"/>
    <s v="12 - LA ROMANA"/>
    <n v="0"/>
    <n v="15340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S"/>
    <s v="08 - AMPLIACIÓN DE ACUEDUCTO EN EL MUNICIPIO DE  VILLA HERMOSA, PROVINCIA LA ROMANA"/>
    <s v="10 - FONDO GENERAL"/>
    <n v="14405"/>
    <s v="12 - LA ROMANA"/>
    <n v="0"/>
    <n v="18880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8 - AMPLIACIÓN DE ACUEDUCTO EN EL MUNICIPIO DE  VILLA HERMOSA, PROVINCIA LA ROMANA"/>
    <s v="10 - FONDO GENERAL"/>
    <n v="14405"/>
    <s v="12 - LA ROMANA"/>
    <n v="0"/>
    <n v="324000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982773604.38999999"/>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4 - AMPLIACIÓN DEL SISTEMA DE ABASTECIMIENTO DE AGUA POTABLE EN EL MUNICIPIO DE BONAO, PROVINCIA MONSEÑOR NOUEL."/>
    <s v="10 - FONDO GENERAL"/>
    <n v="16310"/>
    <s v="28 - MONSENOR NOUEL"/>
    <n v="0"/>
    <n v="6479480.9799999995"/>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3 - REPOSICIÓN DE LÍNEA MATRIZ EN EL SECTOR PROSPERIDAD DEL MUNICIPIO DE BONAO, PROVINCIA MONSEÑOR NOUEL"/>
    <s v="10 - FONDO GENERAL"/>
    <n v="16285"/>
    <s v="28 - MONSENOR NOUEL"/>
    <n v="0"/>
    <n v="1861729.6"/>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1 - REMUNERACIONES Y CONTRIBUCIONES"/>
    <s v="2.1.2 - SOBRESUELDOS"/>
    <s v="S"/>
    <s v="18 - CONSTRUCCIÓN SISTEMA DE SANEAMIENTO  DEL MUNICIPIO DE BOCA CHICA, PROVINCIA SANTO DOMINGO."/>
    <s v="60 - CREDITO EXTERNO"/>
    <n v="15143"/>
    <s v="32 - SANTO DOMINGO"/>
    <n v="0"/>
    <n v="230963.1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2 - PUBLICIDAD, IMPRESIÓN Y ENCUADERNACIÓN"/>
    <s v="S"/>
    <s v="18 - CONSTRUCCIÓN SISTEMA DE SANEAMIENTO  DEL MUNICIPIO DE BOCA CHICA, PROVINCIA SANTO DOMINGO."/>
    <s v="60 - CREDITO EXTERNO"/>
    <n v="15143"/>
    <s v="32 - SANTO DOMINGO"/>
    <n v="0"/>
    <n v="54521.0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3 - VIÁTICOS"/>
    <s v="S"/>
    <s v="18 - CONSTRUCCIÓN SISTEMA DE SANEAMIENTO  DEL MUNICIPIO DE BOCA CHICA, PROVINCIA SANTO DOMINGO."/>
    <s v="60 - CREDITO EXTERNO"/>
    <n v="15143"/>
    <s v="32 - SANTO DOMINGO"/>
    <n v="0"/>
    <n v="175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1332769.6800000002"/>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3398470.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18 - CONSTRUCCIÓN SISTEMA DE SANEAMIENTO  DEL MUNICIPIO DE BOCA CHICA, PROVINCIA SANTO DOMINGO."/>
    <s v="60 - CREDITO EXTERNO"/>
    <n v="15143"/>
    <s v="32 - SANTO DOMINGO"/>
    <n v="0"/>
    <n v="6246129.799999999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11689526.5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9156155.64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524890301.37999994"/>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111869142.52"/>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197268598.93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13654834.72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128772067.7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CONSTRUCCIÓN  SOLUCION PLUVIAL EN EL BARRIO MOSCU,CRUCE AUTOPISTA 6 DE NOVIEMBRE,PROVINCIA  SAN CRISTOBAL"/>
    <s v="10 - FONDO GENERAL"/>
    <n v="14661"/>
    <s v="21 - SAN CRISTOBAL"/>
    <n v="0"/>
    <n v="6762769.08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2 - PUBLICIDAD, IMPRESIÓN Y ENCUADERNACIÓN"/>
    <s v="S"/>
    <s v="18 - MEJORAMIENTO DE AGUAS POTABLE Y RESIDUALES EN LOS MUNICIPIOS   MOCA Y GASPAR HERNANDEZ, PROVINCIA ESPAILLAT, R.D."/>
    <s v="60 - CREDITO EXTERNO"/>
    <n v="14498"/>
    <s v="09 - ESPAILLAT"/>
    <n v="0"/>
    <n v="51497.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S"/>
    <s v="18 - MEJORAMIENTO DE AGUAS POTABLE Y RESIDUALES EN LOS MUNICIPIOS   MOCA Y GASPAR HERNANDEZ, PROVINCIA ESPAILLAT, R.D."/>
    <s v="60 - CREDITO EXTERNO"/>
    <n v="14498"/>
    <s v="09 - ESPAILLAT"/>
    <n v="0"/>
    <n v="7070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S"/>
    <s v="18 - MEJORAMIENTO DE AGUAS POTABLE Y RESIDUALES EN LOS MUNICIPIOS   MOCA Y GASPAR HERNANDEZ, PROVINCIA ESPAILLAT, R.D."/>
    <s v="60 - CREDITO EXTERNO"/>
    <n v="14498"/>
    <s v="09 - ESPAILLAT"/>
    <n v="0"/>
    <n v="149484.269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S"/>
    <s v="18 - MEJORAMIENTO DE AGUAS POTABLE Y RESIDUALES EN LOS MUNICIPIOS   MOCA Y GASPAR HERNANDEZ, PROVINCIA ESPAILLAT, R.D."/>
    <s v="60 - CREDITO EXTERNO"/>
    <n v="14498"/>
    <s v="09 - ESPAILLAT"/>
    <n v="0"/>
    <n v="22019931.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blank)"/>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119812553.03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161606218.2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379160336.209999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30094500.8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7456990.570000000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23614223.06999999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21358299.54000000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20217250.80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6332064.139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79998849.23999999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8284435.440000000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9658712.810000000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37344440.73000000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2041744.9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12190146.2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77529010.84999999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50 - CRÉDITO INTERNO"/>
    <n v="14742"/>
    <s v="25 - SANTIAGO"/>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1201333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13258764.7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10641884.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2860480.6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33249334.6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CONSTRUCCIÓN ACUEDUCTO VILLARPANDO, PROVINCIA AZUA"/>
    <s v="50 - CRÉDITO INTERNO"/>
    <n v="14502"/>
    <s v="02 - AZUA"/>
    <n v="0"/>
    <n v="24550067.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CAMPO DE POZOS DE LA MATILLA ACUEDUCTO HIGUEY, PROVINCIA LA ALTAGRACIA"/>
    <s v="10 - FONDO GENERAL"/>
    <n v="14477"/>
    <s v="11 - LA ALTAGRACI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REHABILITACIÓN PLANTA POTABILIZADORA ACUEDUCTO HATO DEL YAQUE, PROVINCIA SANTIAGO"/>
    <s v="10 - FONDO GENERAL"/>
    <n v="14514"/>
    <s v="25 - SANTIAGO"/>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6 - MEJORAMIENTO ACUEDUCTO LA OTRA BANDA - EL MACAO  PROVINCIA LA ALTAGRACIA"/>
    <s v="10 - FONDO GENERAL"/>
    <n v="14478"/>
    <s v="11 - LA ALTAGRACIA"/>
    <n v="0"/>
    <n v="24240009.23"/>
  </r>
  <r>
    <s v="2025"/>
    <x v="3"/>
    <x v="0"/>
    <x v="1"/>
    <x v="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5058423.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28869872.079999998"/>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1 - AMPLIACIÓN DE REDES DE ALCANTARILLADO SANITARIO Y REDES DE AGUA POTABLE EN EL MUNICIPIO DE LA VEGA, PROVINCIA LA VEGA"/>
    <s v="10 - FONDO GENERAL"/>
    <n v="16664"/>
    <s v="13 - LA VEGA"/>
    <n v="0"/>
    <n v="42306945.309999995"/>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7 - CONSTRUCCIÓN ACUEDUCTO DE LAS CABUYAS, PROVINCIA DE LA VEGA"/>
    <s v="10 - FONDO GENERAL"/>
    <n v="14598"/>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6 - AMPLIACIÓN ACUEDUCTO SABANA REY, PROVINCIA LA VEGA"/>
    <s v="10 - FONDO GENERAL"/>
    <n v="14597"/>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8 - CONSTRUCCIÓN ALCANTARILLADO SANITARIO Y RECONSTRUCCION ACUEDUCTO DE JARABACOA,  PROVINCIA LA VEGA"/>
    <s v="10 - FONDO GENERAL"/>
    <n v="14643"/>
    <s v="13 - LA VEGA"/>
    <n v="0"/>
    <n v="37288670.4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9 - CONSTRUCCIÓN ACUEDUCTO MÚLTIPLE EL PINO-JUMUNUCÚ-RINCÓN, MUNICIPIO JIMA ABAJO, PROVINCIA LA VEGA"/>
    <s v="10 - FONDO GENERAL"/>
    <n v="14992"/>
    <s v="13 - LA VEGA"/>
    <n v="0"/>
    <n v="7101801.71"/>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1059334746.1599998"/>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7 - OBRAS"/>
    <s v="2.7.2 - INFRAESTRUCTURA"/>
    <s v="S"/>
    <s v="01 - AMPLIACIÓN LÍNEA COLECTORA DE AGUAS RESIDUALES CAMINO LOS LLIBRE, SOSUA, PUERTO PLATA¿."/>
    <s v="10 - FONDO GENERAL"/>
    <n v="15008"/>
    <s v="18 - PUERTO PLATA"/>
    <n v="0"/>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7 - OBRAS"/>
    <s v="2.7.2 - INFRAESTRUCTURA"/>
    <s v="S"/>
    <s v="02 - CONSTRUCCIÓN SISTEMA DE RECOLECCIÓN DE AGUAS RESIDUALES EN VARIOS SECTORES DEL MUNICIPIO SAN FELIPE, PROVINCIA  PUERTO PLATA"/>
    <s v="10 - FONDO GENERAL"/>
    <n v="1616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2 - AMPLIACIÓN ACUEDUCTOS EN EL MUNICIPIO DE SAN FELIPE. PROVINCIA PUERTO PLATA."/>
    <s v="10 - FONDO GENERAL"/>
    <n v="14638"/>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2 - CONSTRUCCIÓN RED DE ABASTECIMIENTO DE AGUA POTABLE LA GALLERA, LOS CHARAMICOS Y LA PIEDRA, SOSÚA, PROVINCIA PUERTO PLATA"/>
    <s v="10 - FONDO GENERAL"/>
    <n v="1631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5 - AMPLIACIÓN ACUEDUCTO DE SAN MARCOS, MUNICIPIO SAN FELIPE, PROVINCIA PUERTO PLATA"/>
    <s v="10 - FONDO GENERAL"/>
    <n v="1495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6 - CONSTRUCCIÓN ACUEDUCTO PALMAR GRANDE, ALTAMIRA, PUERTO PLATA"/>
    <s v="10 - FONDO GENERAL"/>
    <n v="15009"/>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3 - AMPLIACIÓN ACUEDUCTO MARÍA LA O, MUNICIPIO SOSÚA, PROVINCIA PUERTO PLATA."/>
    <s v="10 - FONDO GENERAL"/>
    <n v="1492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9 - AMPLIACIÓN ACUEDUCTOS CAMÚ, LOS DOMÍNGUEZ, ALTOS DE CHAVÓN Y LOS PALOMOS, PROVINCIA PUERTO PLATA"/>
    <s v="10 - FONDO GENERAL"/>
    <n v="1632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8 - AMPLIACIÓN ACUEDUCTO DE IMBERT, PROVINCIA PUERTO PLATA."/>
    <s v="10 - FONDO GENERAL"/>
    <n v="16313"/>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4 - AMPLIACIÓN ACUEDUCTO DEL DISTRITO MUNICIPAL DE CABARETE, MUNICIPIO DE SOSUA, PROVINCIA PUERTO PLATA"/>
    <s v="10 - FONDO GENERAL"/>
    <n v="14949"/>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1 - AMPLIACIÓN ACUEDUCTO EN LA COMUNIDAD LA CATALINA,DISTRITO MUNICIPAL SABANETA DE YÁSICA, MUNICIPIO SOSÚA, PROVINCIA PUERTO PLATA"/>
    <s v="10 - FONDO GENERAL"/>
    <n v="1463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19 - AMPLIACIÓN SISTEMA DE ABASTECIMIENTO DE AGUA POTABLE MUNICIPIO GUANANICO,PROVINCIA PUERTO PLATA"/>
    <s v="10 - FONDO GENERAL"/>
    <n v="14623"/>
    <s v="18 - PUERTO PLATA"/>
    <n v="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1414094336"/>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38639140.530000001"/>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150000000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1090413343.3099999"/>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139999917.91"/>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850771.92999999993"/>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651355.13"/>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764572.57"/>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64251.81"/>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135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107583.36"/>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1348277.54"/>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60 - CREDITO EXTERNO"/>
    <s v="(blank)"/>
    <s v="25 - SANTIAGO"/>
    <n v="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162840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370629.7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1621342.31"/>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1604105.73"/>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191567.4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15511.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11612782.45999999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208258.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1935415.8699999999"/>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437127.04000000004"/>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8 - BIENES INTANGIBLE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1 - OBRAS EN EDIFICACIONES"/>
    <s v="N"/>
    <s v="00 - N/A"/>
    <s v="50 - CRÉDITO INTERNO"/>
    <s v="(blank)"/>
    <s v="99 - MULTIPROVINCIAL"/>
    <n v="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375840.48"/>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38527"/>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383882.83999999997"/>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S"/>
    <s v="08 - AMPLIACIÓN DE ACUEDUCTO EN EL MUNICIPIO DE  VILLA HERMOSA, PROVINCIA LA ROMANA"/>
    <s v="10 - FONDO GENERAL"/>
    <n v="14405"/>
    <s v="12 - LA ROMANA"/>
    <n v="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273094.0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1199888.1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26166531.460000001"/>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248151.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1610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blank)"/>
    <s v="99 - MULTIPROVINCIAL"/>
    <n v="0"/>
    <n v="13067708.990000002"/>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blank)"/>
    <s v="99 - MULTIPROVINCIAL"/>
    <n v="0"/>
    <n v="2570543.0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4163556.64"/>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18896.52"/>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1381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blank)"/>
    <s v="99 - MULTIPROVINCIAL"/>
    <n v="0"/>
    <n v="14300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79467.350000000006"/>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blank)"/>
    <s v="99 - MULTIPROVINCIAL"/>
    <n v="0"/>
    <n v="22019935.689999998"/>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3551384.11"/>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31748902.189999994"/>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blank)"/>
    <s v="99 - MULTIPROVINCIAL"/>
    <n v="0"/>
    <n v="88500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1 - OBRAS EN EDIFICACIONES"/>
    <s v="S"/>
    <s v="01 - HABILITACIÓN SALA PARA IMPLEMENTACIÓN DEL SISTEMA DE ANÁLISIS Y MONITOREO DE ACUEDUCTOS Y ALCANTARILLADO, EN LA SEDE CENTRAL DEL INAPA, DISTRITO NACIONAL"/>
    <s v="50 - CRÉDITO INTERNO"/>
    <n v="15307"/>
    <s v="99 - MULTIPROVINCIAL"/>
    <n v="0"/>
    <n v="39966575.780000001"/>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200128"/>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12504.39"/>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11682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30 - FONDOS PROPIOS"/>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blank)"/>
    <s v="09 - ESPAILLAT"/>
    <n v="0"/>
    <n v="537104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1747593.0699999998"/>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blank)"/>
    <s v="09 - ESPAILLAT"/>
    <n v="0"/>
    <n v="20856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1159688.4099999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5935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206312.47999999998"/>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92"/>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417842.4699999997"/>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3384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100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8 - BIENES INTANGIBLES"/>
    <s v="N"/>
    <s v="00 - N/A"/>
    <s v="60 - CREDITO EXTERNO"/>
    <s v="(blank)"/>
    <s v="13 - LA VEGA"/>
    <n v="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84126"/>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2354524.98"/>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1181797.8700000001"/>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29788587.44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210700.7999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47176.800000000003"/>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153223"/>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192959"/>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4 - VEHÍCULOS Y EQUIPO DE TRANSPORTE, TRACCIÓN Y ELEVACIÓN"/>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10 - FONDO GENERAL"/>
    <s v="(blank)"/>
    <s v="18 - PUERTO PLATA"/>
    <n v="0"/>
    <n v="347260.55"/>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1 - OBRAS EN EDIFICACIONES"/>
    <s v="S"/>
    <s v="01 - CONSTRUCCIÓN EDIFICIO SEDE DE CORAAPPLATA, PROVINCIA PUERTO PLATA"/>
    <s v="10 - FONDO GENERAL"/>
    <n v="14779"/>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10 - FONDO GENERAL"/>
    <s v="(blank)"/>
    <s v="18 - PUERTO PLATA"/>
    <n v="0"/>
    <n v="1739138"/>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232910.8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5900796.8400000008"/>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630223.9499999999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3 - EQUIPO E INSTRUMENTAL, CIENTÍFICO Y LABORATORIO"/>
    <s v="N"/>
    <s v="00 - N/A"/>
    <s v="30 - FONDOS PROPIOS"/>
    <s v="(blank)"/>
    <s v="99 - MULTIPROVINCIAL"/>
    <n v="0"/>
    <n v="5546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21999770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1362543.1099999999"/>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31877"/>
  </r>
  <r>
    <s v="2025"/>
    <x v="3"/>
    <x v="0"/>
    <x v="1"/>
    <x v="7"/>
    <s v="13 - N/A - Empresas públicas no financieras"/>
    <s v="6118 - LOTERIA NACIONAL"/>
    <s v="0001 - LOTERIA NACIONAL"/>
    <s v="4 - SERVICIOS SOCIALES"/>
    <s v="4.5 - Protección social"/>
    <s v="4.5.10 - Asistencia social"/>
    <s v="2.6 - BIENES MUEBLES, INMUEBLES E INTANGIBLES"/>
    <s v="2.6.2 - MOBILIARIO Y EQUIPO DE AUDIO, AUDIOVISUAL, RECREATIVO Y EDUCACIONAL"/>
    <s v="N"/>
    <s v="00 - N/A"/>
    <s v="30 - FONDOS PROPIOS"/>
    <s v="(blank)"/>
    <s v="99 - MULTIPROVINCIAL"/>
    <n v="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37524"/>
  </r>
  <r>
    <s v="2025"/>
    <x v="3"/>
    <x v="0"/>
    <x v="1"/>
    <x v="7"/>
    <s v="13 - N/A - Empresas públicas no financieras"/>
    <s v="6118 - LOTERIA NACIONAL"/>
    <s v="0001 - LOTERIA NACIONAL"/>
    <s v="4 - SERVICIOS SOCIALES"/>
    <s v="4.5 - Protección social"/>
    <s v="4.5.10 - Asistencia social"/>
    <s v="2.6 - BIENES MUEBLES, INMUEBLES E INTANGIBLES"/>
    <s v="2.6.6 - EQUIPOS DE DEFENSA Y SEGURIDAD"/>
    <s v="N"/>
    <s v="00 - N/A"/>
    <s v="30 - FONDOS PROPIOS"/>
    <s v="(blank)"/>
    <s v="99 - MULTIPROVINCIAL"/>
    <n v="0"/>
    <n v="0"/>
  </r>
  <r>
    <s v="2025"/>
    <x v="3"/>
    <x v="0"/>
    <x v="1"/>
    <x v="7"/>
    <s v="13 - N/A - Empresas públicas no financieras"/>
    <s v="6118 - LOTERIA NACIONAL"/>
    <s v="0001 - LOTERIA NACIONAL"/>
    <s v="4 - SERVICIOS SOCIALES"/>
    <s v="4.5 - Protección social"/>
    <s v="4.5.10 - Asistencia social"/>
    <s v="2.6 - BIENES MUEBLES, INMUEBLES E INTANGIBLES"/>
    <s v="2.6.8 - BIENES INTANGIBLES"/>
    <s v="N"/>
    <s v="00 - N/A"/>
    <s v="30 - FONDOS PROPIOS"/>
    <s v="(blank)"/>
    <s v="99 - MULTIPROVINCIAL"/>
    <n v="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5659692"/>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3796319.29"/>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3789767.4500000007"/>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7 - ACTIVOS BIOLÓGICOS"/>
    <s v="N"/>
    <s v="00 - N/A"/>
    <s v="30 - FONDOS PROPIOS"/>
    <s v="(blank)"/>
    <s v="99 - MULTIPROVINCIAL"/>
    <n v="0"/>
    <n v="61585"/>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2712687.4599999995"/>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4067815.91"/>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2171144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19341901.129999999"/>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868325.31"/>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32774160.449999999"/>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10310959.370000001"/>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105975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blank)"/>
    <s v="15 - MONTE CRISTI"/>
    <n v="0"/>
    <n v="105800.09"/>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1 - MOBILIARIO Y EQUIPO"/>
    <s v="N"/>
    <s v="00 - N/A"/>
    <s v="30 - FONDOS PROPIOS"/>
    <s v="(blank)"/>
    <s v="99 - MULTIPROVINCIAL"/>
    <n v="0"/>
    <n v="26708691.940000001"/>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895360190.45000005"/>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s v="2025"/>
    <x v="3"/>
    <x v="0"/>
    <x v="1"/>
    <x v="8"/>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9 - EDIFICIOS, ESTRUCTURAS, TIERRAS, TERRENOS Y OBJETOS DE VALOR"/>
    <s v="N"/>
    <s v="00 - N/A"/>
    <s v="30 - FONDOS PROPIOS"/>
    <s v="(blank)"/>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306735"/>
  </r>
  <r>
    <s v="2025"/>
    <x v="3"/>
    <x v="0"/>
    <x v="1"/>
    <x v="9"/>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9 - EDIFICIOS, ESTRUCTURAS, TIERRAS, TERRENOS Y OBJETOS DE VALOR"/>
    <s v="S"/>
    <s v="16 - AMPLIACIÓN ACUEDUCTO ORIENTAL BARRERA DE SALINIDAD Y TRASVASE A SANTO DOMINGO NORTE, FASE II"/>
    <s v="10 - FONDO GENERAL"/>
    <n v="14534"/>
    <s v="32 - SANTO DOMINGO"/>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500000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37068724"/>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2471625.4500000002"/>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blank)"/>
    <s v="99 - MULTIPROVINCIAL"/>
    <n v="0"/>
    <n v="6000000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104868671.93000002"/>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8373962.0999999996"/>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30109.68"/>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60 - CREDITO EXTERNO"/>
    <s v="(blank)"/>
    <s v="00 - NO CLASIFICADO"/>
    <n v="0"/>
    <n v="1043041.93"/>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3175744"/>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12105031"/>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r>
    <s v="Grand Total"/>
    <x v="7"/>
    <x v="2"/>
    <x v="3"/>
    <x v="17"/>
    <m/>
    <m/>
    <m/>
    <m/>
    <m/>
    <m/>
    <m/>
    <m/>
    <m/>
    <m/>
    <m/>
    <m/>
    <m/>
    <n v="2561823184729"/>
    <n v="809361331618.9177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ED2927E-CFE5-4D36-8C0D-D3007FB41A33}" name="PivotTable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2">
            <x v="0"/>
            <x v="1"/>
          </reference>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ECB49-AE5D-4885-B570-B212E06A28B1}">
  <sheetPr>
    <tabColor theme="4" tint="0.79998168889431442"/>
  </sheetPr>
  <dimension ref="A1:F35"/>
  <sheetViews>
    <sheetView showGridLines="0" workbookViewId="0">
      <selection activeCell="F20" sqref="F20"/>
    </sheetView>
  </sheetViews>
  <sheetFormatPr baseColWidth="10" defaultColWidth="11.5703125" defaultRowHeight="15"/>
  <cols>
    <col min="1" max="1" width="60.7109375" style="13" bestFit="1" customWidth="1"/>
    <col min="2" max="2" width="28.28515625" style="13" bestFit="1" customWidth="1"/>
    <col min="3" max="3" width="32.7109375" style="13" bestFit="1" customWidth="1"/>
    <col min="4" max="4" width="7.28515625" style="13"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78" t="s">
        <v>0</v>
      </c>
      <c r="B1" s="178"/>
      <c r="C1" s="178"/>
      <c r="D1" s="178"/>
      <c r="E1" s="178"/>
      <c r="F1" s="178"/>
    </row>
    <row r="2" spans="1:6" ht="20.25">
      <c r="A2" s="179" t="s">
        <v>1</v>
      </c>
      <c r="B2" s="179"/>
      <c r="C2" s="179"/>
      <c r="D2" s="179"/>
      <c r="E2" s="179"/>
      <c r="F2" s="179"/>
    </row>
    <row r="3" spans="1:6">
      <c r="A3" s="180" t="s">
        <v>2</v>
      </c>
      <c r="B3" s="180"/>
      <c r="C3" s="180"/>
      <c r="D3" s="180"/>
      <c r="E3" s="180"/>
      <c r="F3" s="180"/>
    </row>
    <row r="5" spans="1:6" ht="18.75">
      <c r="A5" s="181" t="s">
        <v>23</v>
      </c>
      <c r="B5" s="181"/>
      <c r="C5" s="181"/>
      <c r="D5" s="181"/>
      <c r="E5" s="181"/>
      <c r="F5" s="181"/>
    </row>
    <row r="6" spans="1:6" ht="18.75">
      <c r="A6" s="181" t="s">
        <v>345</v>
      </c>
      <c r="B6" s="181"/>
      <c r="C6" s="181"/>
      <c r="D6" s="181"/>
      <c r="E6" s="181"/>
      <c r="F6" s="181"/>
    </row>
    <row r="7" spans="1:6">
      <c r="A7" s="176" t="s">
        <v>1846</v>
      </c>
      <c r="B7" s="176"/>
      <c r="C7" s="176"/>
      <c r="D7" s="176"/>
      <c r="E7" s="176"/>
      <c r="F7" s="176"/>
    </row>
    <row r="8" spans="1:6">
      <c r="A8" s="176" t="s">
        <v>1847</v>
      </c>
      <c r="B8" s="176"/>
      <c r="C8" s="176"/>
      <c r="D8" s="176"/>
      <c r="E8" s="176"/>
      <c r="F8" s="176"/>
    </row>
    <row r="9" spans="1:6" ht="15.75">
      <c r="A9" s="177" t="s">
        <v>1833</v>
      </c>
      <c r="B9" s="177"/>
      <c r="C9" s="177"/>
      <c r="D9" s="177"/>
      <c r="E9" s="177"/>
      <c r="F9" s="177"/>
    </row>
    <row r="13" spans="1:6">
      <c r="A13" s="173" t="s">
        <v>1834</v>
      </c>
      <c r="B13" s="173" t="s">
        <v>346</v>
      </c>
      <c r="C13" s="167" t="s">
        <v>352</v>
      </c>
    </row>
    <row r="14" spans="1:6">
      <c r="A14" s="168" t="s">
        <v>347</v>
      </c>
      <c r="B14" s="169">
        <v>1592355121494</v>
      </c>
      <c r="C14" s="169">
        <v>660429789305.04041</v>
      </c>
    </row>
    <row r="15" spans="1:6">
      <c r="A15" s="170" t="s">
        <v>11</v>
      </c>
      <c r="B15" s="169">
        <v>1484234610959</v>
      </c>
      <c r="C15" s="169">
        <v>606356146652.96045</v>
      </c>
    </row>
    <row r="16" spans="1:6">
      <c r="A16" s="171" t="s">
        <v>12</v>
      </c>
      <c r="B16" s="169">
        <v>1308196684792</v>
      </c>
      <c r="C16" s="169">
        <v>555458439420.67029</v>
      </c>
    </row>
    <row r="17" spans="1:3">
      <c r="A17" s="172" t="s">
        <v>25</v>
      </c>
      <c r="B17" s="169">
        <v>516919627204</v>
      </c>
      <c r="C17" s="169">
        <v>191820974978.7403</v>
      </c>
    </row>
    <row r="18" spans="1:3">
      <c r="A18" s="172" t="s">
        <v>26</v>
      </c>
      <c r="B18" s="169">
        <v>90986168678</v>
      </c>
      <c r="C18" s="169">
        <v>32677974280.220001</v>
      </c>
    </row>
    <row r="19" spans="1:3">
      <c r="A19" s="172" t="s">
        <v>13</v>
      </c>
      <c r="B19" s="169">
        <v>298486441612</v>
      </c>
      <c r="C19" s="169">
        <v>117132365306.44998</v>
      </c>
    </row>
    <row r="20" spans="1:3">
      <c r="A20" s="172" t="s">
        <v>27</v>
      </c>
      <c r="B20" s="169">
        <v>13500000000</v>
      </c>
      <c r="C20" s="169">
        <v>8845382298.1900005</v>
      </c>
    </row>
    <row r="21" spans="1:3">
      <c r="A21" s="172" t="s">
        <v>28</v>
      </c>
      <c r="B21" s="169">
        <v>388252040903</v>
      </c>
      <c r="C21" s="169">
        <v>203529263120.20999</v>
      </c>
    </row>
    <row r="22" spans="1:3">
      <c r="A22" s="172" t="s">
        <v>29</v>
      </c>
      <c r="B22" s="169">
        <v>52406395</v>
      </c>
      <c r="C22" s="169">
        <v>1452479436.8599999</v>
      </c>
    </row>
    <row r="23" spans="1:3">
      <c r="A23" s="171" t="s">
        <v>14</v>
      </c>
      <c r="B23" s="169">
        <v>176037926167</v>
      </c>
      <c r="C23" s="169">
        <v>50897707232.290001</v>
      </c>
    </row>
    <row r="24" spans="1:3">
      <c r="A24" s="172" t="s">
        <v>30</v>
      </c>
      <c r="B24" s="169">
        <v>53162528542</v>
      </c>
      <c r="C24" s="169">
        <v>19070916619.810005</v>
      </c>
    </row>
    <row r="25" spans="1:3">
      <c r="A25" s="172" t="s">
        <v>31</v>
      </c>
      <c r="B25" s="169">
        <v>60255319620</v>
      </c>
      <c r="C25" s="169">
        <v>11006138363.009993</v>
      </c>
    </row>
    <row r="26" spans="1:3">
      <c r="A26" s="172" t="s">
        <v>32</v>
      </c>
      <c r="B26" s="169">
        <v>10094704</v>
      </c>
      <c r="C26" s="169">
        <v>40587052.93</v>
      </c>
    </row>
    <row r="27" spans="1:3">
      <c r="A27" s="172" t="s">
        <v>33</v>
      </c>
      <c r="B27" s="169">
        <v>1045835769</v>
      </c>
      <c r="C27" s="169">
        <v>542384339.87000012</v>
      </c>
    </row>
    <row r="28" spans="1:3">
      <c r="A28" s="172" t="s">
        <v>34</v>
      </c>
      <c r="B28" s="169">
        <v>60117023257</v>
      </c>
      <c r="C28" s="169">
        <v>20237680856.670002</v>
      </c>
    </row>
    <row r="29" spans="1:3">
      <c r="A29" s="172" t="s">
        <v>35</v>
      </c>
      <c r="B29" s="169">
        <v>1447124275</v>
      </c>
      <c r="C29" s="169">
        <v>0</v>
      </c>
    </row>
    <row r="30" spans="1:3">
      <c r="A30" s="170" t="s">
        <v>348</v>
      </c>
      <c r="B30" s="169">
        <v>108120510535</v>
      </c>
      <c r="C30" s="169">
        <v>54073642652.080002</v>
      </c>
    </row>
    <row r="31" spans="1:3">
      <c r="A31" s="171" t="s">
        <v>22</v>
      </c>
      <c r="B31" s="169">
        <v>108120510535</v>
      </c>
      <c r="C31" s="169">
        <v>54073642652.080002</v>
      </c>
    </row>
    <row r="32" spans="1:3">
      <c r="A32" s="172" t="s">
        <v>37</v>
      </c>
      <c r="B32" s="169">
        <v>5117721882</v>
      </c>
      <c r="C32" s="169">
        <v>225782100</v>
      </c>
    </row>
    <row r="33" spans="1:3">
      <c r="A33" s="172" t="s">
        <v>38</v>
      </c>
      <c r="B33" s="169">
        <v>103002788653</v>
      </c>
      <c r="C33" s="169">
        <v>53847860552.080002</v>
      </c>
    </row>
    <row r="34" spans="1:3">
      <c r="A34" s="172" t="s">
        <v>349</v>
      </c>
      <c r="B34" s="169">
        <v>0</v>
      </c>
      <c r="C34" s="169">
        <v>0</v>
      </c>
    </row>
    <row r="35" spans="1:3">
      <c r="A35" s="168" t="s">
        <v>1835</v>
      </c>
      <c r="B35" s="169">
        <v>1592355121494</v>
      </c>
      <c r="C35" s="169">
        <v>660429789305.04041</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L11" sqref="L11"/>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78" t="s">
        <v>0</v>
      </c>
      <c r="B1" s="178"/>
      <c r="C1" s="178"/>
      <c r="D1" s="178"/>
      <c r="E1" s="178"/>
      <c r="F1" s="178"/>
      <c r="G1" s="178"/>
      <c r="H1" s="178"/>
      <c r="I1" s="178"/>
    </row>
    <row r="2" spans="1:14" ht="20.25">
      <c r="A2" s="179" t="s">
        <v>1</v>
      </c>
      <c r="B2" s="179"/>
      <c r="C2" s="179"/>
      <c r="D2" s="179"/>
      <c r="E2" s="179"/>
      <c r="F2" s="179"/>
      <c r="G2" s="179"/>
      <c r="H2" s="179"/>
      <c r="I2" s="179"/>
    </row>
    <row r="3" spans="1:14" s="15" customFormat="1" ht="28.5" customHeight="1">
      <c r="A3" s="191" t="s">
        <v>2</v>
      </c>
      <c r="B3" s="191"/>
      <c r="C3" s="191"/>
      <c r="D3" s="191"/>
      <c r="E3" s="191"/>
      <c r="F3" s="191"/>
      <c r="G3" s="191"/>
      <c r="H3" s="191"/>
      <c r="I3" s="191"/>
      <c r="N3" s="16"/>
    </row>
    <row r="4" spans="1:14" ht="18.75" customHeight="1">
      <c r="A4" s="192" t="s">
        <v>3</v>
      </c>
      <c r="B4" s="192"/>
      <c r="C4" s="192"/>
      <c r="D4" s="192"/>
      <c r="E4" s="192"/>
      <c r="F4" s="192"/>
      <c r="G4" s="192"/>
      <c r="H4" s="192"/>
      <c r="I4" s="192"/>
    </row>
    <row r="5" spans="1:14" ht="18.75" customHeight="1">
      <c r="A5" s="192" t="s">
        <v>4</v>
      </c>
      <c r="B5" s="192"/>
      <c r="C5" s="192"/>
      <c r="D5" s="192"/>
      <c r="E5" s="192"/>
      <c r="F5" s="192"/>
      <c r="G5" s="192"/>
      <c r="H5" s="192"/>
      <c r="I5" s="192"/>
    </row>
    <row r="6" spans="1:14" ht="18.75">
      <c r="A6" s="190" t="s">
        <v>1844</v>
      </c>
      <c r="B6" s="190"/>
      <c r="C6" s="190"/>
      <c r="D6" s="190"/>
      <c r="E6" s="190"/>
      <c r="F6" s="190"/>
      <c r="G6" s="190"/>
      <c r="H6" s="190"/>
      <c r="I6" s="190"/>
    </row>
    <row r="7" spans="1:14" ht="18.75">
      <c r="A7" s="185" t="s">
        <v>316</v>
      </c>
      <c r="B7" s="185"/>
      <c r="C7" s="185"/>
      <c r="D7" s="185"/>
      <c r="E7" s="185"/>
      <c r="F7" s="185"/>
      <c r="G7" s="185"/>
      <c r="H7" s="185"/>
      <c r="I7" s="185"/>
    </row>
    <row r="8" spans="1:14" ht="15.75">
      <c r="A8" s="186" t="s">
        <v>5</v>
      </c>
      <c r="B8" s="186"/>
      <c r="C8" s="186"/>
      <c r="D8" s="186"/>
      <c r="E8" s="186"/>
      <c r="F8" s="186"/>
      <c r="G8" s="186"/>
      <c r="H8" s="186"/>
      <c r="I8" s="186"/>
    </row>
    <row r="9" spans="1:14" ht="15.75">
      <c r="A9" s="18"/>
      <c r="B9" s="18"/>
      <c r="C9" s="18"/>
      <c r="D9" s="18"/>
      <c r="E9" s="18"/>
      <c r="F9" s="18"/>
    </row>
    <row r="10" spans="1:14" ht="15" customHeight="1">
      <c r="C10" s="187" t="s">
        <v>6</v>
      </c>
      <c r="D10" s="19" t="s">
        <v>359</v>
      </c>
      <c r="E10" s="188" t="s">
        <v>340</v>
      </c>
      <c r="F10" s="188" t="s">
        <v>341</v>
      </c>
      <c r="G10" s="188" t="s">
        <v>314</v>
      </c>
    </row>
    <row r="11" spans="1:14" ht="15.75" thickBot="1">
      <c r="C11" s="187"/>
      <c r="D11" s="19" t="s">
        <v>316</v>
      </c>
      <c r="E11" s="189"/>
      <c r="F11" s="189"/>
      <c r="G11" s="189"/>
    </row>
    <row r="12" spans="1:14">
      <c r="C12" s="187"/>
      <c r="D12" s="20">
        <v>1</v>
      </c>
      <c r="E12" s="20">
        <v>2</v>
      </c>
      <c r="F12" s="20" t="s">
        <v>342</v>
      </c>
      <c r="G12" s="20" t="s">
        <v>350</v>
      </c>
    </row>
    <row r="13" spans="1:14" ht="15.75" thickBot="1">
      <c r="C13" s="24" t="s">
        <v>7</v>
      </c>
      <c r="D13" s="25">
        <f>SUM(D14:D17)</f>
        <v>1241364.7314939999</v>
      </c>
      <c r="E13" s="25">
        <f>SUM(E14:E17)</f>
        <v>533731.19999999995</v>
      </c>
      <c r="F13" s="115">
        <f>IFERROR(E13/D13,"-")</f>
        <v>0.42995518275893574</v>
      </c>
      <c r="G13" s="127">
        <f>E13/$D$34</f>
        <v>6.6212101742880655E-2</v>
      </c>
      <c r="I13" s="21"/>
      <c r="L13" s="13" t="s">
        <v>315</v>
      </c>
    </row>
    <row r="14" spans="1:14">
      <c r="C14" s="124" t="s">
        <v>8</v>
      </c>
      <c r="D14" s="128">
        <v>1239893.213947</v>
      </c>
      <c r="E14" s="128">
        <v>533290.80000000005</v>
      </c>
      <c r="F14" s="129">
        <f>IFERROR(E14/D14,"-")</f>
        <v>0.43011026594972224</v>
      </c>
      <c r="G14" s="130">
        <f t="shared" ref="G14:G20" si="0">E14/$D$34</f>
        <v>6.6157467856745533E-2</v>
      </c>
      <c r="I14" s="10"/>
    </row>
    <row r="15" spans="1:14">
      <c r="C15" s="124" t="s">
        <v>9</v>
      </c>
      <c r="D15" s="128">
        <v>535.15810899999997</v>
      </c>
      <c r="E15" s="128">
        <v>300.2</v>
      </c>
      <c r="F15" s="129">
        <f t="shared" ref="F15:F21" si="1">IFERROR(E15/D15,"-")</f>
        <v>0.56095571561263591</v>
      </c>
      <c r="G15" s="130">
        <f t="shared" si="0"/>
        <v>3.7241354717904394E-5</v>
      </c>
      <c r="I15" s="10"/>
      <c r="J15" s="117"/>
    </row>
    <row r="16" spans="1:14">
      <c r="C16" s="124" t="s">
        <v>10</v>
      </c>
      <c r="D16" s="128">
        <v>0</v>
      </c>
      <c r="E16" s="128">
        <v>35.1</v>
      </c>
      <c r="F16" s="129" t="str">
        <f>IFERROR(E16/D16,"-")</f>
        <v>-</v>
      </c>
      <c r="G16" s="130">
        <f t="shared" si="0"/>
        <v>4.3543356115870892E-6</v>
      </c>
      <c r="I16" s="10"/>
    </row>
    <row r="17" spans="3:10">
      <c r="C17" s="124" t="s">
        <v>360</v>
      </c>
      <c r="D17" s="128">
        <v>936.35943799999995</v>
      </c>
      <c r="E17" s="128">
        <v>105.1</v>
      </c>
      <c r="F17" s="129">
        <f t="shared" si="1"/>
        <v>0.1122432217103364</v>
      </c>
      <c r="G17" s="130">
        <f t="shared" si="0"/>
        <v>1.3038195805635414E-5</v>
      </c>
    </row>
    <row r="18" spans="3:10">
      <c r="C18" s="24" t="s">
        <v>11</v>
      </c>
      <c r="D18" s="25">
        <f>D19+D21</f>
        <v>1484234.6109590002</v>
      </c>
      <c r="E18" s="25">
        <f>E19+E21</f>
        <v>606356.14665296045</v>
      </c>
      <c r="F18" s="115">
        <f t="shared" si="1"/>
        <v>0.40853119997058884</v>
      </c>
      <c r="G18" s="127">
        <f>E18/$D$34</f>
        <v>7.5221600076231035E-2</v>
      </c>
    </row>
    <row r="19" spans="3:10">
      <c r="C19" s="124" t="s">
        <v>12</v>
      </c>
      <c r="D19" s="128">
        <v>1308196.6847920001</v>
      </c>
      <c r="E19" s="128">
        <f>Económica!D14</f>
        <v>555458.4394206705</v>
      </c>
      <c r="F19" s="129">
        <f t="shared" si="1"/>
        <v>0.42459856830243148</v>
      </c>
      <c r="G19" s="130">
        <f t="shared" si="0"/>
        <v>6.890747759333378E-2</v>
      </c>
    </row>
    <row r="20" spans="3:10">
      <c r="C20" s="124" t="s">
        <v>13</v>
      </c>
      <c r="D20" s="128">
        <v>298486.441612</v>
      </c>
      <c r="E20" s="128">
        <f>Económica!D17</f>
        <v>117132.36530645001</v>
      </c>
      <c r="F20" s="129">
        <f t="shared" si="1"/>
        <v>0.39242105830290736</v>
      </c>
      <c r="G20" s="130">
        <f t="shared" si="0"/>
        <v>1.453087263599155E-2</v>
      </c>
    </row>
    <row r="21" spans="3:10">
      <c r="C21" s="124" t="s">
        <v>14</v>
      </c>
      <c r="D21" s="128">
        <v>176037.926167</v>
      </c>
      <c r="E21" s="128">
        <f>Económica!D21</f>
        <v>50897.707232289991</v>
      </c>
      <c r="F21" s="129">
        <f t="shared" si="1"/>
        <v>0.28912921403087544</v>
      </c>
      <c r="G21" s="130">
        <f>E21/$D$34</f>
        <v>6.3141224828972666E-3</v>
      </c>
      <c r="J21" s="22"/>
    </row>
    <row r="22" spans="3:10">
      <c r="C22" s="131" t="s">
        <v>15</v>
      </c>
      <c r="D22" s="131"/>
      <c r="E22" s="131"/>
      <c r="F22" s="132"/>
      <c r="G22" s="23"/>
    </row>
    <row r="23" spans="3:10">
      <c r="C23" s="133" t="s">
        <v>16</v>
      </c>
      <c r="D23" s="134">
        <f>(D14+D15)-D19</f>
        <v>-67768.312736000167</v>
      </c>
      <c r="E23" s="134">
        <f>(E14+E15)-E19</f>
        <v>-21867.439420670504</v>
      </c>
      <c r="F23" s="129">
        <f>IFERROR(E23/D23,"-")</f>
        <v>0.32267941369379838</v>
      </c>
      <c r="G23" s="135">
        <f>E23/$D$34</f>
        <v>-2.71276838187034E-3</v>
      </c>
      <c r="I23" s="116"/>
    </row>
    <row r="24" spans="3:10">
      <c r="C24" s="133" t="s">
        <v>17</v>
      </c>
      <c r="D24" s="134">
        <f>(D16+D17)-D21</f>
        <v>-175101.56672899998</v>
      </c>
      <c r="E24" s="134">
        <f>(E16+E17)-E21</f>
        <v>-50757.507232289994</v>
      </c>
      <c r="F24" s="129">
        <f>IFERROR(E24/D24,"-")</f>
        <v>0.28987466063536732</v>
      </c>
      <c r="G24" s="135">
        <f>E24/$D$34</f>
        <v>-6.296729951480045E-3</v>
      </c>
    </row>
    <row r="25" spans="3:10">
      <c r="C25" s="133" t="s">
        <v>18</v>
      </c>
      <c r="D25" s="134">
        <f>(D13-(D18-D20))</f>
        <v>55616.56214699964</v>
      </c>
      <c r="E25" s="134">
        <f>(E13-(E18-E20))</f>
        <v>44507.418653489498</v>
      </c>
      <c r="F25" s="129">
        <f>IFERROR(E25/D25,"-")</f>
        <v>0.800254761088115</v>
      </c>
      <c r="G25" s="135">
        <f>E25/$D$34</f>
        <v>5.5213743026411629E-3</v>
      </c>
    </row>
    <row r="26" spans="3:10">
      <c r="C26" s="133" t="s">
        <v>19</v>
      </c>
      <c r="D26" s="134">
        <f>D13-D18</f>
        <v>-242869.87946500024</v>
      </c>
      <c r="E26" s="134">
        <f>E13-E18</f>
        <v>-72624.946652960498</v>
      </c>
      <c r="F26" s="129">
        <f>IFERROR(E26/D26,"-")</f>
        <v>0.29902821549111203</v>
      </c>
      <c r="G26" s="135">
        <f>E26/$D$34</f>
        <v>-9.009498333350385E-3</v>
      </c>
    </row>
    <row r="27" spans="3:10">
      <c r="C27" s="131" t="s">
        <v>20</v>
      </c>
      <c r="D27" s="136">
        <f>D29-D31</f>
        <v>242869.87946500001</v>
      </c>
      <c r="E27" s="136">
        <f>E29-E31</f>
        <v>161511.05734792002</v>
      </c>
      <c r="F27" s="132">
        <f>IFERROR(E27/D27,"-")</f>
        <v>0.66501065386823888</v>
      </c>
      <c r="G27" s="137">
        <f>E27/$D$34</f>
        <v>2.0036277740032273E-2</v>
      </c>
    </row>
    <row r="28" spans="3:10">
      <c r="C28" s="138"/>
      <c r="D28" s="138"/>
      <c r="E28" s="138"/>
      <c r="F28" s="139"/>
      <c r="G28" s="135"/>
    </row>
    <row r="29" spans="3:10" ht="17.25" customHeight="1">
      <c r="C29" s="24" t="s">
        <v>21</v>
      </c>
      <c r="D29" s="25">
        <v>350990.39</v>
      </c>
      <c r="E29" s="25">
        <v>215584.7</v>
      </c>
      <c r="F29" s="115">
        <f>IFERROR(E29/D29,"-")</f>
        <v>0.61421824113190104</v>
      </c>
      <c r="G29" s="108">
        <f>E29/$D$34</f>
        <v>2.674439135394072E-2</v>
      </c>
    </row>
    <row r="30" spans="3:10">
      <c r="C30" s="140"/>
      <c r="D30" s="141"/>
      <c r="E30" s="141"/>
      <c r="F30" s="142"/>
      <c r="G30" s="135"/>
    </row>
    <row r="31" spans="3:10">
      <c r="C31" s="24" t="s">
        <v>22</v>
      </c>
      <c r="D31" s="25">
        <v>108120.51053499999</v>
      </c>
      <c r="E31" s="25">
        <f>Económica!D29</f>
        <v>54073.642652080001</v>
      </c>
      <c r="F31" s="115">
        <f>IFERROR(E31/D31,"-")</f>
        <v>0.50012381910253445</v>
      </c>
      <c r="G31" s="109">
        <f>E31/$D$34</f>
        <v>6.7081136139084474E-3</v>
      </c>
    </row>
    <row r="32" spans="3:10">
      <c r="F32" s="116"/>
    </row>
    <row r="33" spans="3:8" ht="15.75" thickBot="1"/>
    <row r="34" spans="3:8" ht="15.75" thickBot="1">
      <c r="C34" s="125" t="s">
        <v>307</v>
      </c>
      <c r="D34" s="126">
        <v>8060931.2489825701</v>
      </c>
    </row>
    <row r="35" spans="3:8" ht="19.149999999999999" customHeight="1">
      <c r="C35" s="149" t="s">
        <v>355</v>
      </c>
      <c r="E35" s="27"/>
      <c r="F35" s="28"/>
      <c r="G35" s="29"/>
      <c r="H35" s="30"/>
    </row>
    <row r="36" spans="3:8" ht="12.75" customHeight="1">
      <c r="C36" s="150" t="s">
        <v>343</v>
      </c>
      <c r="H36" s="30"/>
    </row>
    <row r="37" spans="3:8">
      <c r="C37" s="183" t="s">
        <v>369</v>
      </c>
      <c r="D37" s="183"/>
      <c r="E37" s="183"/>
      <c r="F37" s="183"/>
      <c r="G37" s="183"/>
      <c r="H37" s="30"/>
    </row>
    <row r="38" spans="3:8" ht="34.5" customHeight="1">
      <c r="C38" s="184" t="s">
        <v>1845</v>
      </c>
      <c r="D38" s="184"/>
      <c r="E38" s="184"/>
      <c r="F38" s="184"/>
      <c r="G38" s="184"/>
      <c r="H38" s="153"/>
    </row>
    <row r="39" spans="3:8">
      <c r="C39" s="184" t="s">
        <v>361</v>
      </c>
      <c r="D39" s="184"/>
      <c r="E39" s="184"/>
      <c r="F39" s="184"/>
      <c r="G39" s="184"/>
      <c r="H39" s="184"/>
    </row>
    <row r="40" spans="3:8">
      <c r="C40" s="182" t="s">
        <v>356</v>
      </c>
      <c r="D40" s="182"/>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F26" sqref="F26"/>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78" t="s">
        <v>0</v>
      </c>
      <c r="B1" s="178"/>
      <c r="C1" s="178"/>
      <c r="D1" s="178"/>
      <c r="E1" s="178"/>
      <c r="F1" s="34"/>
      <c r="G1" s="34"/>
    </row>
    <row r="2" spans="1:9" ht="21" customHeight="1">
      <c r="A2" s="179" t="s">
        <v>1</v>
      </c>
      <c r="B2" s="179"/>
      <c r="C2" s="179"/>
      <c r="D2" s="179"/>
      <c r="E2" s="179"/>
      <c r="F2" s="35"/>
      <c r="G2" s="35"/>
    </row>
    <row r="3" spans="1:9" ht="15" customHeight="1">
      <c r="A3" s="180" t="s">
        <v>2</v>
      </c>
      <c r="B3" s="180"/>
      <c r="C3" s="180"/>
      <c r="D3" s="180"/>
      <c r="E3" s="180"/>
      <c r="F3" s="36"/>
      <c r="G3" s="37"/>
    </row>
    <row r="4" spans="1:9" ht="18.75">
      <c r="A4" s="193" t="s">
        <v>23</v>
      </c>
      <c r="B4" s="193"/>
      <c r="C4" s="193"/>
      <c r="D4" s="193"/>
      <c r="E4" s="193"/>
      <c r="F4" s="38"/>
      <c r="G4" s="39"/>
    </row>
    <row r="5" spans="1:9" ht="18.75" customHeight="1">
      <c r="A5" s="181" t="s">
        <v>24</v>
      </c>
      <c r="B5" s="181"/>
      <c r="C5" s="181"/>
      <c r="D5" s="181"/>
      <c r="E5" s="181"/>
      <c r="F5" s="38"/>
      <c r="G5" s="38"/>
    </row>
    <row r="6" spans="1:9" ht="18.75">
      <c r="A6" s="195" t="s">
        <v>1844</v>
      </c>
      <c r="B6" s="195"/>
      <c r="C6" s="195"/>
      <c r="D6" s="195"/>
      <c r="E6" s="195"/>
      <c r="F6" s="10"/>
      <c r="G6" s="41"/>
    </row>
    <row r="7" spans="1:9" ht="18.75">
      <c r="A7" s="185" t="s">
        <v>316</v>
      </c>
      <c r="B7" s="185"/>
      <c r="C7" s="185"/>
      <c r="D7" s="185"/>
      <c r="E7" s="185"/>
      <c r="F7" s="42"/>
      <c r="G7" s="42"/>
      <c r="H7" s="42"/>
      <c r="I7" s="42"/>
    </row>
    <row r="8" spans="1:9" ht="15.75">
      <c r="A8" s="177" t="s">
        <v>5</v>
      </c>
      <c r="B8" s="177"/>
      <c r="C8" s="177"/>
      <c r="D8" s="177"/>
      <c r="E8" s="177"/>
      <c r="F8" s="10"/>
      <c r="G8" s="43"/>
    </row>
    <row r="9" spans="1:9">
      <c r="F9" s="10"/>
    </row>
    <row r="10" spans="1:9">
      <c r="F10" s="10"/>
      <c r="G10" s="10"/>
    </row>
    <row r="11" spans="1:9" ht="15" customHeight="1">
      <c r="B11" s="194" t="s">
        <v>6</v>
      </c>
      <c r="C11" s="45" t="s">
        <v>359</v>
      </c>
      <c r="D11" s="196" t="s">
        <v>340</v>
      </c>
      <c r="F11" s="10"/>
    </row>
    <row r="12" spans="1:9" ht="15" customHeight="1">
      <c r="B12" s="194"/>
      <c r="C12" s="19" t="s">
        <v>316</v>
      </c>
      <c r="D12" s="196"/>
      <c r="E12" s="10"/>
      <c r="F12" s="10"/>
      <c r="G12" s="10"/>
      <c r="H12" s="10"/>
    </row>
    <row r="13" spans="1:9">
      <c r="B13" s="46" t="s">
        <v>11</v>
      </c>
      <c r="C13" s="47">
        <f>+C14+C21</f>
        <v>1484234.610959</v>
      </c>
      <c r="D13" s="47">
        <f>+D14+D21</f>
        <v>606356.14665296045</v>
      </c>
      <c r="F13" s="10"/>
      <c r="G13" s="10"/>
      <c r="H13" s="10"/>
    </row>
    <row r="14" spans="1:9">
      <c r="B14" s="48" t="s">
        <v>12</v>
      </c>
      <c r="C14" s="49">
        <f>SUM(C15:C20)</f>
        <v>1308196.6847919999</v>
      </c>
      <c r="D14" s="49">
        <f>SUM(D15:D20)</f>
        <v>555458.4394206705</v>
      </c>
      <c r="E14" s="117"/>
      <c r="F14" s="10"/>
      <c r="G14" s="10"/>
      <c r="H14" s="10"/>
    </row>
    <row r="15" spans="1:9" ht="12.75" customHeight="1">
      <c r="B15" s="50" t="s">
        <v>25</v>
      </c>
      <c r="C15" s="51">
        <v>516919.62720400002</v>
      </c>
      <c r="D15" s="51">
        <v>191820.97497874053</v>
      </c>
      <c r="E15" s="51"/>
      <c r="F15" s="10"/>
      <c r="G15" s="10"/>
      <c r="H15" s="10"/>
    </row>
    <row r="16" spans="1:9">
      <c r="B16" s="50" t="s">
        <v>26</v>
      </c>
      <c r="C16" s="51">
        <v>90986.168678000002</v>
      </c>
      <c r="D16" s="51">
        <v>32677.974280220002</v>
      </c>
      <c r="E16" s="52"/>
      <c r="F16" s="10"/>
      <c r="G16" s="10"/>
    </row>
    <row r="17" spans="2:9">
      <c r="B17" s="50" t="s">
        <v>13</v>
      </c>
      <c r="C17" s="51">
        <v>298486.441612</v>
      </c>
      <c r="D17" s="51">
        <v>117132.36530645001</v>
      </c>
      <c r="E17" s="51"/>
      <c r="F17" s="10"/>
      <c r="G17" s="10"/>
    </row>
    <row r="18" spans="2:9">
      <c r="B18" s="50" t="s">
        <v>27</v>
      </c>
      <c r="C18" s="53">
        <v>13500</v>
      </c>
      <c r="D18" s="53">
        <v>8845.3822981900012</v>
      </c>
      <c r="E18" s="54"/>
      <c r="F18" s="10"/>
      <c r="G18" s="10"/>
    </row>
    <row r="19" spans="2:9">
      <c r="B19" s="50" t="s">
        <v>28</v>
      </c>
      <c r="C19" s="51">
        <v>388252.04090299999</v>
      </c>
      <c r="D19" s="51">
        <v>203529.26312021003</v>
      </c>
      <c r="E19" s="51"/>
      <c r="F19" s="10"/>
      <c r="G19" s="10"/>
    </row>
    <row r="20" spans="2:9">
      <c r="B20" s="50" t="s">
        <v>29</v>
      </c>
      <c r="C20" s="51">
        <v>52.406395000000003</v>
      </c>
      <c r="D20" s="51">
        <v>1452.4794368599999</v>
      </c>
      <c r="E20" s="51"/>
      <c r="F20" s="10"/>
      <c r="G20" s="10"/>
      <c r="I20" s="10"/>
    </row>
    <row r="21" spans="2:9">
      <c r="B21" s="48" t="s">
        <v>14</v>
      </c>
      <c r="C21" s="49">
        <f>SUM(C22:C27)</f>
        <v>176037.92616700003</v>
      </c>
      <c r="D21" s="49">
        <f>SUM(D22:D27)</f>
        <v>50897.707232289991</v>
      </c>
      <c r="E21" s="174"/>
      <c r="F21" s="10"/>
      <c r="G21" s="10"/>
      <c r="H21" s="10"/>
    </row>
    <row r="22" spans="2:9">
      <c r="B22" s="50" t="s">
        <v>30</v>
      </c>
      <c r="C22" s="51">
        <v>53162.528542</v>
      </c>
      <c r="D22" s="51">
        <v>19070.916619809999</v>
      </c>
      <c r="E22" s="51"/>
      <c r="F22" s="10"/>
      <c r="G22" s="10"/>
      <c r="H22" s="55"/>
    </row>
    <row r="23" spans="2:9">
      <c r="B23" s="50" t="s">
        <v>31</v>
      </c>
      <c r="C23" s="51">
        <v>60255.319620000002</v>
      </c>
      <c r="D23" s="51">
        <v>11006.138363009997</v>
      </c>
      <c r="E23" s="51"/>
      <c r="F23" s="10"/>
      <c r="G23" s="10"/>
    </row>
    <row r="24" spans="2:9">
      <c r="B24" s="50" t="s">
        <v>32</v>
      </c>
      <c r="C24" s="51">
        <v>10.094704</v>
      </c>
      <c r="D24" s="51">
        <v>40.587052929999999</v>
      </c>
      <c r="E24" s="51"/>
      <c r="F24" s="10"/>
      <c r="G24" s="10"/>
    </row>
    <row r="25" spans="2:9">
      <c r="B25" s="50" t="s">
        <v>33</v>
      </c>
      <c r="C25" s="51">
        <v>1045.835769</v>
      </c>
      <c r="D25" s="51">
        <v>542.38433987000008</v>
      </c>
      <c r="E25" s="51"/>
      <c r="F25" s="10"/>
      <c r="G25" s="10"/>
    </row>
    <row r="26" spans="2:9">
      <c r="B26" s="50" t="s">
        <v>34</v>
      </c>
      <c r="C26" s="51">
        <v>60117.023257000001</v>
      </c>
      <c r="D26" s="51">
        <v>20237.680856669995</v>
      </c>
      <c r="E26" s="51"/>
      <c r="F26" s="10"/>
      <c r="G26" s="10"/>
    </row>
    <row r="27" spans="2:9">
      <c r="B27" s="50" t="s">
        <v>35</v>
      </c>
      <c r="C27" s="51">
        <v>1447.1242749999999</v>
      </c>
      <c r="D27" s="51">
        <v>0</v>
      </c>
      <c r="E27" s="51"/>
      <c r="F27" s="10"/>
      <c r="G27" s="10"/>
    </row>
    <row r="28" spans="2:9">
      <c r="B28" s="46" t="s">
        <v>36</v>
      </c>
      <c r="C28" s="47">
        <f>C29</f>
        <v>108120.51053499999</v>
      </c>
      <c r="D28" s="47">
        <f>D29</f>
        <v>54073.642652080001</v>
      </c>
      <c r="E28" s="51"/>
      <c r="F28" s="10"/>
      <c r="G28" s="10"/>
    </row>
    <row r="29" spans="2:9">
      <c r="B29" s="48" t="s">
        <v>22</v>
      </c>
      <c r="C29" s="49">
        <f>SUM(C30:C32)</f>
        <v>108120.51053499999</v>
      </c>
      <c r="D29" s="49">
        <f>SUM(D30:D32)</f>
        <v>54073.642652080001</v>
      </c>
      <c r="E29" s="51"/>
      <c r="F29" s="10"/>
      <c r="G29" s="10"/>
    </row>
    <row r="30" spans="2:9">
      <c r="B30" s="50" t="s">
        <v>37</v>
      </c>
      <c r="C30" s="51">
        <v>5117.7218819999998</v>
      </c>
      <c r="D30" s="56">
        <v>225.78210000000001</v>
      </c>
      <c r="E30" s="51"/>
      <c r="F30" s="10"/>
      <c r="G30" s="10"/>
    </row>
    <row r="31" spans="2:9">
      <c r="B31" s="50" t="s">
        <v>38</v>
      </c>
      <c r="C31" s="51">
        <v>103002.788653</v>
      </c>
      <c r="D31" s="51">
        <v>53847.860552080005</v>
      </c>
      <c r="E31" s="51"/>
      <c r="F31" s="10"/>
      <c r="G31" s="10"/>
    </row>
    <row r="32" spans="2:9">
      <c r="B32" s="50" t="s">
        <v>313</v>
      </c>
      <c r="C32" s="56">
        <v>0</v>
      </c>
      <c r="D32" s="56">
        <v>0</v>
      </c>
      <c r="G32" s="10"/>
    </row>
    <row r="33" spans="2:19" ht="15" customHeight="1">
      <c r="B33" s="57" t="s">
        <v>39</v>
      </c>
      <c r="C33" s="58">
        <f>C13+C28</f>
        <v>1592355.1214939998</v>
      </c>
      <c r="D33" s="58">
        <f>D13+D28</f>
        <v>660429.7893050405</v>
      </c>
      <c r="G33" s="10"/>
      <c r="H33" s="29"/>
      <c r="I33" s="29"/>
      <c r="J33" s="29"/>
      <c r="K33" s="29"/>
      <c r="L33" s="29"/>
      <c r="M33" s="29"/>
      <c r="N33" s="29"/>
    </row>
    <row r="34" spans="2:19" ht="19.149999999999999" customHeight="1">
      <c r="B34" s="149" t="s">
        <v>355</v>
      </c>
      <c r="D34" s="27"/>
      <c r="E34" s="28"/>
      <c r="F34" s="29"/>
      <c r="G34" s="30"/>
      <c r="H34" s="29"/>
      <c r="I34" s="29"/>
      <c r="J34" s="29"/>
      <c r="K34" s="29"/>
      <c r="L34" s="29"/>
      <c r="M34" s="29"/>
      <c r="N34" s="29"/>
      <c r="O34" s="29"/>
      <c r="P34" s="29"/>
      <c r="Q34" s="29"/>
      <c r="R34" s="29"/>
      <c r="S34" s="29"/>
    </row>
    <row r="35" spans="2:19">
      <c r="B35" s="150" t="s">
        <v>343</v>
      </c>
      <c r="C35" s="151"/>
      <c r="D35" s="151"/>
      <c r="E35" s="151"/>
      <c r="F35" s="32"/>
      <c r="G35" s="30"/>
    </row>
    <row r="36" spans="2:19" ht="35.25" customHeight="1">
      <c r="B36" s="184" t="s">
        <v>1845</v>
      </c>
      <c r="C36" s="184"/>
      <c r="D36" s="184"/>
      <c r="E36" s="154"/>
      <c r="F36" s="154"/>
      <c r="G36" s="153"/>
    </row>
    <row r="37" spans="2:19">
      <c r="B37" s="182" t="s">
        <v>356</v>
      </c>
      <c r="C37" s="182"/>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A6" sqref="A6:E6"/>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78" t="s">
        <v>0</v>
      </c>
      <c r="B1" s="178"/>
      <c r="C1" s="178"/>
      <c r="D1" s="178"/>
      <c r="E1" s="178"/>
    </row>
    <row r="2" spans="1:8" ht="21" customHeight="1">
      <c r="A2" s="179" t="s">
        <v>1</v>
      </c>
      <c r="B2" s="179"/>
      <c r="C2" s="179"/>
      <c r="D2" s="179"/>
      <c r="E2" s="179"/>
    </row>
    <row r="3" spans="1:8" ht="15" customHeight="1">
      <c r="A3" s="180" t="s">
        <v>2</v>
      </c>
      <c r="B3" s="180"/>
      <c r="C3" s="180"/>
      <c r="D3" s="180"/>
      <c r="E3" s="180"/>
    </row>
    <row r="4" spans="1:8" ht="18.75" customHeight="1">
      <c r="A4" s="181" t="s">
        <v>23</v>
      </c>
      <c r="B4" s="181"/>
      <c r="C4" s="181"/>
      <c r="D4" s="181"/>
      <c r="E4" s="181"/>
    </row>
    <row r="5" spans="1:8" ht="18.75" customHeight="1">
      <c r="A5" s="181" t="s">
        <v>40</v>
      </c>
      <c r="B5" s="181"/>
      <c r="C5" s="181"/>
      <c r="D5" s="181"/>
      <c r="E5" s="181"/>
    </row>
    <row r="6" spans="1:8" ht="18.75">
      <c r="A6" s="195" t="s">
        <v>1844</v>
      </c>
      <c r="B6" s="195"/>
      <c r="C6" s="195"/>
      <c r="D6" s="195"/>
      <c r="E6" s="195"/>
    </row>
    <row r="7" spans="1:8" ht="18.75">
      <c r="A7" s="185" t="s">
        <v>316</v>
      </c>
      <c r="B7" s="185"/>
      <c r="C7" s="185"/>
      <c r="D7" s="185"/>
      <c r="E7" s="185"/>
    </row>
    <row r="8" spans="1:8" ht="15.75">
      <c r="A8" s="177" t="s">
        <v>5</v>
      </c>
      <c r="B8" s="177"/>
      <c r="C8" s="177"/>
      <c r="D8" s="177"/>
      <c r="E8" s="177"/>
    </row>
    <row r="10" spans="1:8">
      <c r="G10" s="55"/>
    </row>
    <row r="11" spans="1:8" ht="15" customHeight="1">
      <c r="B11" s="194" t="s">
        <v>6</v>
      </c>
      <c r="C11" s="44" t="s">
        <v>359</v>
      </c>
      <c r="D11" s="194" t="s">
        <v>340</v>
      </c>
    </row>
    <row r="12" spans="1:8">
      <c r="B12" s="194"/>
      <c r="C12" s="19" t="s">
        <v>316</v>
      </c>
      <c r="D12" s="194"/>
    </row>
    <row r="13" spans="1:8">
      <c r="B13" s="59" t="s">
        <v>11</v>
      </c>
      <c r="C13" s="60">
        <f>C14+C17+C43+C45+C47+C49+C51+C53+C55</f>
        <v>1484234.6109590004</v>
      </c>
      <c r="D13" s="60">
        <f>D14+D17+D43+D45+D47+D49+D51+D53+D55</f>
        <v>606356.1466529601</v>
      </c>
      <c r="G13" s="10"/>
      <c r="H13" s="61"/>
    </row>
    <row r="14" spans="1:8">
      <c r="B14" s="62" t="s">
        <v>41</v>
      </c>
      <c r="C14" s="63">
        <f>SUM(C15:C16)</f>
        <v>8907.1543020000008</v>
      </c>
      <c r="D14" s="63">
        <f>SUM(D15:D16)</f>
        <v>4453.5769626199999</v>
      </c>
      <c r="G14" s="10"/>
    </row>
    <row r="15" spans="1:8">
      <c r="B15" s="64" t="s">
        <v>42</v>
      </c>
      <c r="C15" s="53">
        <v>3010.7791240000001</v>
      </c>
      <c r="D15" s="53">
        <v>1505.389488</v>
      </c>
      <c r="E15" s="53"/>
      <c r="G15" s="10"/>
    </row>
    <row r="16" spans="1:8">
      <c r="B16" s="64" t="s">
        <v>43</v>
      </c>
      <c r="C16" s="53">
        <v>5896.3751780000002</v>
      </c>
      <c r="D16" s="53">
        <v>2948.1874746200001</v>
      </c>
      <c r="E16" s="53"/>
      <c r="G16" s="10"/>
    </row>
    <row r="17" spans="2:9">
      <c r="B17" s="62" t="s">
        <v>44</v>
      </c>
      <c r="C17" s="63">
        <f>SUM(C18:C42)</f>
        <v>1449825.2822310003</v>
      </c>
      <c r="D17" s="63">
        <f>SUM(D18:D42)</f>
        <v>590627.04522077006</v>
      </c>
      <c r="E17" s="53"/>
    </row>
    <row r="18" spans="2:9">
      <c r="B18" s="64" t="s">
        <v>45</v>
      </c>
      <c r="C18" s="53">
        <v>127178.682615</v>
      </c>
      <c r="D18" s="53">
        <v>44034.27269077993</v>
      </c>
      <c r="E18" s="65"/>
    </row>
    <row r="19" spans="2:9">
      <c r="B19" s="64" t="s">
        <v>362</v>
      </c>
      <c r="C19" s="53">
        <v>73721.962713999994</v>
      </c>
      <c r="D19" s="53">
        <v>29825.434205620004</v>
      </c>
      <c r="E19" s="65"/>
    </row>
    <row r="20" spans="2:9">
      <c r="B20" s="64" t="s">
        <v>46</v>
      </c>
      <c r="C20" s="53">
        <v>64622.485397999997</v>
      </c>
      <c r="D20" s="53">
        <v>23759.411735400023</v>
      </c>
      <c r="E20" s="65"/>
    </row>
    <row r="21" spans="2:9">
      <c r="B21" s="64" t="s">
        <v>47</v>
      </c>
      <c r="C21" s="53">
        <v>15344.286414</v>
      </c>
      <c r="D21" s="53">
        <v>5454.4671121100009</v>
      </c>
      <c r="E21" s="65"/>
    </row>
    <row r="22" spans="2:9">
      <c r="B22" s="64" t="s">
        <v>48</v>
      </c>
      <c r="C22" s="53">
        <v>21512.650364000001</v>
      </c>
      <c r="D22" s="53">
        <v>8971.3817275599977</v>
      </c>
      <c r="E22" s="65"/>
    </row>
    <row r="23" spans="2:9">
      <c r="B23" s="64" t="s">
        <v>49</v>
      </c>
      <c r="C23" s="66">
        <v>309832.15000000002</v>
      </c>
      <c r="D23" s="66">
        <v>114076.60810261997</v>
      </c>
      <c r="E23" s="65"/>
    </row>
    <row r="24" spans="2:9">
      <c r="B24" s="64" t="s">
        <v>50</v>
      </c>
      <c r="C24" s="66">
        <v>150968.273193</v>
      </c>
      <c r="D24" s="66">
        <v>68568.30538948004</v>
      </c>
      <c r="E24" s="65"/>
    </row>
    <row r="25" spans="2:9">
      <c r="B25" s="67" t="s">
        <v>51</v>
      </c>
      <c r="C25" s="66">
        <v>5502.585634</v>
      </c>
      <c r="D25" s="66">
        <v>1195.8689436699997</v>
      </c>
      <c r="E25" s="65"/>
    </row>
    <row r="26" spans="2:9">
      <c r="B26" s="67" t="s">
        <v>52</v>
      </c>
      <c r="C26" s="66">
        <v>3023.3434499999998</v>
      </c>
      <c r="D26" s="66">
        <v>924.10580218000018</v>
      </c>
      <c r="E26" s="65"/>
      <c r="I26" s="66"/>
    </row>
    <row r="27" spans="2:9">
      <c r="B27" s="67" t="s">
        <v>53</v>
      </c>
      <c r="C27" s="66">
        <v>18535.516531000001</v>
      </c>
      <c r="D27" s="66">
        <v>6219.9113734800003</v>
      </c>
      <c r="E27" s="65"/>
    </row>
    <row r="28" spans="2:9">
      <c r="B28" s="67" t="s">
        <v>54</v>
      </c>
      <c r="C28" s="66">
        <v>64208.597908000003</v>
      </c>
      <c r="D28" s="66">
        <v>24992.737277630011</v>
      </c>
      <c r="E28" s="65"/>
    </row>
    <row r="29" spans="2:9">
      <c r="B29" s="67" t="s">
        <v>55</v>
      </c>
      <c r="C29" s="66">
        <v>21563.980144000001</v>
      </c>
      <c r="D29" s="66">
        <v>11451.198976059995</v>
      </c>
      <c r="E29" s="65"/>
    </row>
    <row r="30" spans="2:9">
      <c r="B30" s="67" t="s">
        <v>56</v>
      </c>
      <c r="C30" s="66">
        <v>9400.0550249999997</v>
      </c>
      <c r="D30" s="66">
        <v>1837.1825892799998</v>
      </c>
      <c r="E30" s="65"/>
    </row>
    <row r="31" spans="2:9">
      <c r="B31" s="67" t="s">
        <v>57</v>
      </c>
      <c r="C31" s="66">
        <v>11681.565715000001</v>
      </c>
      <c r="D31" s="66">
        <v>5888.9151882200022</v>
      </c>
      <c r="E31" s="65"/>
    </row>
    <row r="32" spans="2:9">
      <c r="B32" s="67" t="s">
        <v>58</v>
      </c>
      <c r="C32" s="66">
        <v>1254.3081549999999</v>
      </c>
      <c r="D32" s="66">
        <v>493.43999932999992</v>
      </c>
      <c r="E32" s="65"/>
    </row>
    <row r="33" spans="2:7">
      <c r="B33" s="67" t="s">
        <v>59</v>
      </c>
      <c r="C33" s="66">
        <v>4163.0385219999998</v>
      </c>
      <c r="D33" s="66">
        <v>1546.6043607199997</v>
      </c>
      <c r="E33" s="65"/>
    </row>
    <row r="34" spans="2:7">
      <c r="B34" s="67" t="s">
        <v>60</v>
      </c>
      <c r="C34" s="66">
        <v>754.73537499999998</v>
      </c>
      <c r="D34" s="66">
        <v>260.68950852</v>
      </c>
      <c r="E34" s="65"/>
    </row>
    <row r="35" spans="2:7">
      <c r="B35" s="67" t="s">
        <v>61</v>
      </c>
      <c r="C35" s="66">
        <v>17321.712416999999</v>
      </c>
      <c r="D35" s="66">
        <v>4895.49487047</v>
      </c>
      <c r="E35" s="65"/>
    </row>
    <row r="36" spans="2:7">
      <c r="B36" s="67" t="s">
        <v>62</v>
      </c>
      <c r="C36" s="66">
        <v>22851.776170000001</v>
      </c>
      <c r="D36" s="66">
        <v>9599.4116316</v>
      </c>
      <c r="E36" s="65"/>
    </row>
    <row r="37" spans="2:7">
      <c r="B37" s="67" t="s">
        <v>63</v>
      </c>
      <c r="C37" s="66">
        <v>4007.4039579999999</v>
      </c>
      <c r="D37" s="66">
        <v>1116.5086820199999</v>
      </c>
      <c r="E37" s="65"/>
    </row>
    <row r="38" spans="2:7">
      <c r="B38" s="67" t="s">
        <v>64</v>
      </c>
      <c r="C38" s="66">
        <v>2714.3816029999998</v>
      </c>
      <c r="D38" s="66">
        <v>928.18615857000009</v>
      </c>
      <c r="E38" s="65"/>
    </row>
    <row r="39" spans="2:7">
      <c r="B39" s="67" t="s">
        <v>65</v>
      </c>
      <c r="C39" s="66">
        <v>5749.8536160000003</v>
      </c>
      <c r="D39" s="66">
        <v>1051.9019601700002</v>
      </c>
      <c r="E39" s="65"/>
    </row>
    <row r="40" spans="2:7">
      <c r="B40" s="67" t="s">
        <v>66</v>
      </c>
      <c r="C40" s="66">
        <v>17535.521616999999</v>
      </c>
      <c r="D40" s="66">
        <v>6072.0804838199965</v>
      </c>
      <c r="E40" s="65"/>
    </row>
    <row r="41" spans="2:7">
      <c r="B41" s="67" t="s">
        <v>368</v>
      </c>
      <c r="C41" s="66">
        <v>333486.47113800002</v>
      </c>
      <c r="D41" s="66">
        <v>152140.17080645001</v>
      </c>
      <c r="E41" s="65"/>
    </row>
    <row r="42" spans="2:7">
      <c r="B42" s="67" t="s">
        <v>68</v>
      </c>
      <c r="C42" s="66">
        <v>142889.94455499999</v>
      </c>
      <c r="D42" s="66">
        <v>65322.755645009995</v>
      </c>
      <c r="E42" s="65"/>
    </row>
    <row r="43" spans="2:7">
      <c r="B43" s="62" t="s">
        <v>69</v>
      </c>
      <c r="C43" s="63">
        <f>C44</f>
        <v>12921.593863</v>
      </c>
      <c r="D43" s="63">
        <f>D44</f>
        <v>5383.4686468400005</v>
      </c>
      <c r="E43" s="65"/>
    </row>
    <row r="44" spans="2:7">
      <c r="B44" s="64" t="s">
        <v>70</v>
      </c>
      <c r="C44" s="53">
        <v>12921.593863</v>
      </c>
      <c r="D44" s="53">
        <v>5383.4686468400005</v>
      </c>
      <c r="E44" s="65"/>
    </row>
    <row r="45" spans="2:7">
      <c r="B45" s="62" t="s">
        <v>71</v>
      </c>
      <c r="C45" s="63">
        <f>C46</f>
        <v>6750.8917369999999</v>
      </c>
      <c r="D45" s="63">
        <f>D46</f>
        <v>3075.4160879999999</v>
      </c>
      <c r="E45" s="65"/>
    </row>
    <row r="46" spans="2:7">
      <c r="B46" s="64" t="s">
        <v>72</v>
      </c>
      <c r="C46" s="53">
        <v>6750.8917369999999</v>
      </c>
      <c r="D46" s="53">
        <v>3075.4160879999999</v>
      </c>
      <c r="E46" s="65"/>
      <c r="G46" s="66"/>
    </row>
    <row r="47" spans="2:7">
      <c r="B47" s="62" t="s">
        <v>73</v>
      </c>
      <c r="C47" s="63">
        <f>C48</f>
        <v>1524.2480869999999</v>
      </c>
      <c r="D47" s="63">
        <f>D48</f>
        <v>761.12396794000006</v>
      </c>
      <c r="E47" s="65"/>
    </row>
    <row r="48" spans="2:7">
      <c r="B48" s="64" t="s">
        <v>74</v>
      </c>
      <c r="C48" s="53">
        <v>1524.2480869999999</v>
      </c>
      <c r="D48" s="53">
        <v>761.12396794000006</v>
      </c>
      <c r="E48" s="65"/>
    </row>
    <row r="49" spans="2:7">
      <c r="B49" s="62" t="s">
        <v>75</v>
      </c>
      <c r="C49" s="63">
        <f>C50</f>
        <v>1900.371875</v>
      </c>
      <c r="D49" s="63">
        <f>D50</f>
        <v>950.18587400000001</v>
      </c>
      <c r="E49" s="65"/>
      <c r="F49" s="66"/>
      <c r="G49" s="66"/>
    </row>
    <row r="50" spans="2:7">
      <c r="B50" s="64" t="s">
        <v>76</v>
      </c>
      <c r="C50" s="53">
        <v>1900.371875</v>
      </c>
      <c r="D50" s="53">
        <v>950.18587400000001</v>
      </c>
      <c r="E50" s="65"/>
      <c r="F50" s="66"/>
    </row>
    <row r="51" spans="2:7">
      <c r="B51" s="62" t="s">
        <v>77</v>
      </c>
      <c r="C51" s="63">
        <f>C52</f>
        <v>375</v>
      </c>
      <c r="D51" s="63">
        <f>D52</f>
        <v>148.81650383000002</v>
      </c>
      <c r="E51" s="65"/>
    </row>
    <row r="52" spans="2:7">
      <c r="B52" s="64" t="s">
        <v>78</v>
      </c>
      <c r="C52" s="53">
        <v>375</v>
      </c>
      <c r="D52" s="53">
        <v>148.81650383000002</v>
      </c>
      <c r="E52" s="65"/>
    </row>
    <row r="53" spans="2:7">
      <c r="B53" s="62" t="s">
        <v>79</v>
      </c>
      <c r="C53" s="63">
        <f>C54</f>
        <v>1193.3993809999999</v>
      </c>
      <c r="D53" s="63">
        <f>D54</f>
        <v>638.13481499999989</v>
      </c>
      <c r="E53" s="65"/>
    </row>
    <row r="54" spans="2:7">
      <c r="B54" s="64" t="s">
        <v>363</v>
      </c>
      <c r="C54" s="53">
        <v>1193.3993809999999</v>
      </c>
      <c r="D54" s="53">
        <v>638.13481499999989</v>
      </c>
      <c r="E54" s="65"/>
      <c r="G54" s="66"/>
    </row>
    <row r="55" spans="2:7">
      <c r="B55" s="68" t="s">
        <v>80</v>
      </c>
      <c r="C55" s="63">
        <f>C56</f>
        <v>836.66948300000001</v>
      </c>
      <c r="D55" s="63">
        <f>D56</f>
        <v>318.3785739600001</v>
      </c>
      <c r="E55" s="65"/>
    </row>
    <row r="56" spans="2:7">
      <c r="B56" s="64" t="s">
        <v>353</v>
      </c>
      <c r="C56" s="53">
        <v>836.66948300000001</v>
      </c>
      <c r="D56" s="53">
        <v>318.3785739600001</v>
      </c>
      <c r="E56" s="65"/>
    </row>
    <row r="57" spans="2:7">
      <c r="B57" s="69" t="s">
        <v>36</v>
      </c>
      <c r="C57" s="70">
        <f>C58</f>
        <v>108120.51053500001</v>
      </c>
      <c r="D57" s="70">
        <f>D58</f>
        <v>54073.642652080001</v>
      </c>
      <c r="E57" s="65"/>
    </row>
    <row r="58" spans="2:7">
      <c r="B58" s="62" t="s">
        <v>44</v>
      </c>
      <c r="C58" s="63">
        <f>SUM(C59:C63)</f>
        <v>108120.51053500001</v>
      </c>
      <c r="D58" s="63">
        <f>SUM(D59:D63)</f>
        <v>54073.642652080001</v>
      </c>
      <c r="E58" s="65"/>
      <c r="G58" s="66"/>
    </row>
    <row r="59" spans="2:7">
      <c r="B59" s="64" t="s">
        <v>49</v>
      </c>
      <c r="C59" s="71">
        <v>0</v>
      </c>
      <c r="D59" s="71">
        <v>0</v>
      </c>
      <c r="E59" s="65"/>
      <c r="G59" s="66"/>
    </row>
    <row r="60" spans="2:7">
      <c r="B60" s="64" t="s">
        <v>53</v>
      </c>
      <c r="C60" s="71">
        <v>0</v>
      </c>
      <c r="D60" s="71">
        <v>0</v>
      </c>
      <c r="E60" s="65"/>
      <c r="G60" s="66"/>
    </row>
    <row r="61" spans="2:7">
      <c r="B61" s="64" t="s">
        <v>63</v>
      </c>
      <c r="C61" s="53">
        <v>835.789266</v>
      </c>
      <c r="D61" s="71">
        <v>0</v>
      </c>
      <c r="E61" s="65"/>
      <c r="G61" s="66"/>
    </row>
    <row r="62" spans="2:7">
      <c r="B62" s="64" t="s">
        <v>67</v>
      </c>
      <c r="C62" s="53">
        <v>93784.721269000001</v>
      </c>
      <c r="D62" s="53">
        <v>52571.243180860001</v>
      </c>
      <c r="E62" s="65"/>
    </row>
    <row r="63" spans="2:7">
      <c r="B63" s="64" t="s">
        <v>68</v>
      </c>
      <c r="C63" s="53">
        <v>13500</v>
      </c>
      <c r="D63" s="53">
        <v>1502.3994712200001</v>
      </c>
    </row>
    <row r="64" spans="2:7">
      <c r="B64" s="57" t="s">
        <v>81</v>
      </c>
      <c r="C64" s="58">
        <f>C13+C57</f>
        <v>1592355.1214940003</v>
      </c>
      <c r="D64" s="58">
        <f>(D13+D57)</f>
        <v>660429.78930504015</v>
      </c>
      <c r="F64" s="61"/>
    </row>
    <row r="65" spans="2:5">
      <c r="B65" s="149" t="s">
        <v>355</v>
      </c>
      <c r="D65" s="27"/>
      <c r="E65" s="65"/>
    </row>
    <row r="66" spans="2:5">
      <c r="B66" s="150" t="s">
        <v>343</v>
      </c>
      <c r="C66" s="151"/>
      <c r="D66" s="151"/>
    </row>
    <row r="67" spans="2:5" ht="42.75" customHeight="1">
      <c r="B67" s="184" t="s">
        <v>1845</v>
      </c>
      <c r="C67" s="184"/>
      <c r="D67" s="184"/>
    </row>
    <row r="68" spans="2:5">
      <c r="B68" s="182" t="s">
        <v>357</v>
      </c>
      <c r="C68" s="182"/>
    </row>
    <row r="69" spans="2:5">
      <c r="C69" s="72"/>
      <c r="D69" s="72"/>
    </row>
    <row r="70" spans="2:5">
      <c r="C70" s="72"/>
      <c r="D70" s="72"/>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11" sqref="D11:D12"/>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78" t="s">
        <v>0</v>
      </c>
      <c r="B1" s="178"/>
      <c r="C1" s="178"/>
      <c r="D1" s="178"/>
    </row>
    <row r="2" spans="1:5" ht="21" customHeight="1">
      <c r="A2" s="179" t="s">
        <v>1</v>
      </c>
      <c r="B2" s="179"/>
      <c r="C2" s="179"/>
      <c r="D2" s="179"/>
    </row>
    <row r="3" spans="1:5" ht="14.45" customHeight="1">
      <c r="A3" s="180" t="s">
        <v>2</v>
      </c>
      <c r="B3" s="180"/>
      <c r="C3" s="180"/>
      <c r="D3" s="180"/>
    </row>
    <row r="5" spans="1:5" ht="18" customHeight="1">
      <c r="A5" s="181" t="s">
        <v>23</v>
      </c>
      <c r="B5" s="181"/>
      <c r="C5" s="181"/>
      <c r="D5" s="181"/>
      <c r="E5" s="181"/>
    </row>
    <row r="6" spans="1:5" ht="18" customHeight="1">
      <c r="A6" s="181" t="s">
        <v>82</v>
      </c>
      <c r="B6" s="181"/>
      <c r="C6" s="181"/>
      <c r="D6" s="181"/>
      <c r="E6" s="181"/>
    </row>
    <row r="7" spans="1:5" ht="18.75">
      <c r="A7" s="195" t="s">
        <v>1844</v>
      </c>
      <c r="B7" s="195"/>
      <c r="C7" s="195"/>
      <c r="D7" s="195"/>
      <c r="E7" s="195"/>
    </row>
    <row r="8" spans="1:5" ht="18.75">
      <c r="A8" s="185" t="s">
        <v>316</v>
      </c>
      <c r="B8" s="185"/>
      <c r="C8" s="185"/>
      <c r="D8" s="185"/>
      <c r="E8" s="185"/>
    </row>
    <row r="9" spans="1:5" ht="15.75">
      <c r="A9" s="177" t="s">
        <v>5</v>
      </c>
      <c r="B9" s="177"/>
      <c r="C9" s="177"/>
      <c r="D9" s="177"/>
      <c r="E9" s="177"/>
    </row>
    <row r="11" spans="1:5">
      <c r="B11" s="194" t="s">
        <v>6</v>
      </c>
      <c r="C11" s="44" t="s">
        <v>359</v>
      </c>
      <c r="D11" s="194" t="s">
        <v>340</v>
      </c>
    </row>
    <row r="12" spans="1:5">
      <c r="B12" s="194"/>
      <c r="C12" s="19" t="s">
        <v>316</v>
      </c>
      <c r="D12" s="194"/>
    </row>
    <row r="13" spans="1:5">
      <c r="B13" s="73" t="s">
        <v>240</v>
      </c>
      <c r="C13" s="144">
        <f>C14+C38+C74+C104+C150</f>
        <v>1484234.610959</v>
      </c>
      <c r="D13" s="144">
        <f>D14+D38+D74+D104+D150</f>
        <v>606356.14665295999</v>
      </c>
    </row>
    <row r="14" spans="1:5">
      <c r="B14" s="118" t="s">
        <v>344</v>
      </c>
      <c r="C14" s="145">
        <f>C15+C22+C25+C30</f>
        <v>239464.28887499997</v>
      </c>
      <c r="D14" s="145">
        <f>D15+D22+D25+D30</f>
        <v>95568.948644780001</v>
      </c>
    </row>
    <row r="15" spans="1:5">
      <c r="B15" s="119" t="s">
        <v>83</v>
      </c>
      <c r="C15" s="145">
        <f>SUM(C16:C21)</f>
        <v>92986.411967000007</v>
      </c>
      <c r="D15" s="145">
        <v>40387.159704149984</v>
      </c>
    </row>
    <row r="16" spans="1:5">
      <c r="B16" s="67" t="s">
        <v>84</v>
      </c>
      <c r="C16" s="143">
        <v>7957.6912179999999</v>
      </c>
      <c r="D16" s="143">
        <v>4383.75525681</v>
      </c>
    </row>
    <row r="17" spans="2:4">
      <c r="B17" s="67" t="s">
        <v>85</v>
      </c>
      <c r="C17" s="143">
        <v>50979.967939000002</v>
      </c>
      <c r="D17" s="143">
        <v>19145.25544832999</v>
      </c>
    </row>
    <row r="18" spans="2:4">
      <c r="B18" s="67" t="s">
        <v>86</v>
      </c>
      <c r="C18" s="143">
        <v>26405.736634000001</v>
      </c>
      <c r="D18" s="143">
        <v>13464.753222079997</v>
      </c>
    </row>
    <row r="19" spans="2:4">
      <c r="B19" s="67" t="s">
        <v>87</v>
      </c>
      <c r="C19" s="143">
        <v>6738.7567369999997</v>
      </c>
      <c r="D19" s="143">
        <v>3069.7538880000002</v>
      </c>
    </row>
    <row r="20" spans="2:4">
      <c r="B20" s="67" t="s">
        <v>88</v>
      </c>
      <c r="C20" s="143">
        <v>813.15455099999997</v>
      </c>
      <c r="D20" s="143">
        <v>290.88610388999984</v>
      </c>
    </row>
    <row r="21" spans="2:4">
      <c r="B21" s="67" t="s">
        <v>317</v>
      </c>
      <c r="C21" s="143">
        <v>91.104888000000003</v>
      </c>
      <c r="D21" s="143">
        <v>32.755785039999999</v>
      </c>
    </row>
    <row r="22" spans="2:4">
      <c r="B22" s="119" t="s">
        <v>89</v>
      </c>
      <c r="C22" s="145">
        <f>SUM(C23:C24)</f>
        <v>15166.993748999999</v>
      </c>
      <c r="D22" s="145">
        <v>5397.3885626100009</v>
      </c>
    </row>
    <row r="23" spans="2:4">
      <c r="B23" s="67" t="s">
        <v>90</v>
      </c>
      <c r="C23" s="143">
        <v>5679.9169469999997</v>
      </c>
      <c r="D23" s="143">
        <v>1782.1809400900001</v>
      </c>
    </row>
    <row r="24" spans="2:4">
      <c r="B24" s="67" t="s">
        <v>91</v>
      </c>
      <c r="C24" s="143">
        <v>9487.0768019999996</v>
      </c>
      <c r="D24" s="143">
        <v>3615.2076225199999</v>
      </c>
    </row>
    <row r="25" spans="2:4">
      <c r="B25" s="119" t="s">
        <v>92</v>
      </c>
      <c r="C25" s="145">
        <f>SUM(C26:C29)</f>
        <v>53706.951427000007</v>
      </c>
      <c r="D25" s="145">
        <v>19648.712810350014</v>
      </c>
    </row>
    <row r="26" spans="2:4">
      <c r="B26" s="67" t="s">
        <v>93</v>
      </c>
      <c r="C26" s="143">
        <v>49289.055265000003</v>
      </c>
      <c r="D26" s="143">
        <v>18284.860416050014</v>
      </c>
    </row>
    <row r="27" spans="2:4">
      <c r="B27" s="67" t="s">
        <v>94</v>
      </c>
      <c r="C27" s="143">
        <v>4065.0264830000001</v>
      </c>
      <c r="D27" s="143">
        <v>1226.0003349600004</v>
      </c>
    </row>
    <row r="28" spans="2:4">
      <c r="B28" s="67" t="s">
        <v>289</v>
      </c>
      <c r="C28" s="143">
        <v>280.480234</v>
      </c>
      <c r="D28" s="143">
        <v>103.52815386999998</v>
      </c>
    </row>
    <row r="29" spans="2:4">
      <c r="B29" s="67" t="s">
        <v>95</v>
      </c>
      <c r="C29" s="143">
        <v>72.389444999999995</v>
      </c>
      <c r="D29" s="143">
        <v>34.32390547</v>
      </c>
    </row>
    <row r="30" spans="2:4">
      <c r="B30" s="119" t="s">
        <v>96</v>
      </c>
      <c r="C30" s="145">
        <f>SUM(C31:C37)</f>
        <v>77603.931731999983</v>
      </c>
      <c r="D30" s="145">
        <v>30135.687567669996</v>
      </c>
    </row>
    <row r="31" spans="2:4">
      <c r="B31" s="67" t="s">
        <v>97</v>
      </c>
      <c r="C31" s="143">
        <v>38088.754744999998</v>
      </c>
      <c r="D31" s="143">
        <v>13129.784698480002</v>
      </c>
    </row>
    <row r="32" spans="2:4">
      <c r="B32" s="67" t="s">
        <v>98</v>
      </c>
      <c r="C32" s="143">
        <v>1400.4293500000001</v>
      </c>
      <c r="D32" s="143">
        <v>414.50683277999991</v>
      </c>
    </row>
    <row r="33" spans="2:4">
      <c r="B33" s="67" t="s">
        <v>99</v>
      </c>
      <c r="C33" s="143">
        <v>26646.094384</v>
      </c>
      <c r="D33" s="143">
        <v>12240.159667889993</v>
      </c>
    </row>
    <row r="34" spans="2:4">
      <c r="B34" s="67" t="s">
        <v>100</v>
      </c>
      <c r="C34" s="143">
        <v>2809.3564959999999</v>
      </c>
      <c r="D34" s="143">
        <v>1137.70812804</v>
      </c>
    </row>
    <row r="35" spans="2:4">
      <c r="B35" s="67" t="s">
        <v>101</v>
      </c>
      <c r="C35" s="143">
        <v>4003.9843820000001</v>
      </c>
      <c r="D35" s="143">
        <v>1510.2879816900006</v>
      </c>
    </row>
    <row r="36" spans="2:4">
      <c r="B36" s="67" t="s">
        <v>102</v>
      </c>
      <c r="C36" s="143">
        <v>69.484139999999996</v>
      </c>
      <c r="D36" s="134">
        <v>34.742069999999998</v>
      </c>
    </row>
    <row r="37" spans="2:4">
      <c r="B37" s="67" t="s">
        <v>103</v>
      </c>
      <c r="C37" s="143">
        <v>4585.8282349999999</v>
      </c>
      <c r="D37" s="146">
        <v>1668.4981887899999</v>
      </c>
    </row>
    <row r="38" spans="2:4">
      <c r="B38" s="118" t="s">
        <v>301</v>
      </c>
      <c r="C38" s="145">
        <f>C39+C43+C49+C51+C56+C59+C65+C67+C69</f>
        <v>230637.10148299995</v>
      </c>
      <c r="D38" s="145">
        <v>95973.090048759972</v>
      </c>
    </row>
    <row r="39" spans="2:4">
      <c r="B39" s="119" t="s">
        <v>104</v>
      </c>
      <c r="C39" s="145">
        <f>SUM(C40:C42)</f>
        <v>23281.068770999998</v>
      </c>
      <c r="D39" s="145">
        <v>11997.745920249999</v>
      </c>
    </row>
    <row r="40" spans="2:4">
      <c r="B40" s="67" t="s">
        <v>105</v>
      </c>
      <c r="C40" s="143">
        <v>21343.196200999999</v>
      </c>
      <c r="D40" s="146">
        <v>11427.546483949998</v>
      </c>
    </row>
    <row r="41" spans="2:4">
      <c r="B41" s="67" t="s">
        <v>106</v>
      </c>
      <c r="C41" s="143">
        <v>1694.5834649999999</v>
      </c>
      <c r="D41" s="146">
        <v>460.20661228000012</v>
      </c>
    </row>
    <row r="42" spans="2:4">
      <c r="B42" s="67" t="s">
        <v>107</v>
      </c>
      <c r="C42" s="143">
        <v>243.28910500000001</v>
      </c>
      <c r="D42" s="146">
        <v>109.99282402000001</v>
      </c>
    </row>
    <row r="43" spans="2:4">
      <c r="B43" s="119" t="s">
        <v>108</v>
      </c>
      <c r="C43" s="145">
        <f>SUM(C44:C48)</f>
        <v>18069.727753000003</v>
      </c>
      <c r="D43" s="145">
        <v>5995.0914587199995</v>
      </c>
    </row>
    <row r="44" spans="2:4">
      <c r="B44" s="67" t="s">
        <v>109</v>
      </c>
      <c r="C44" s="143">
        <v>12036.003957000001</v>
      </c>
      <c r="D44" s="143">
        <v>3977.9597858999996</v>
      </c>
    </row>
    <row r="45" spans="2:4">
      <c r="B45" s="67" t="s">
        <v>110</v>
      </c>
      <c r="C45" s="143">
        <v>178.780957</v>
      </c>
      <c r="D45" s="143">
        <v>73.179520019999998</v>
      </c>
    </row>
    <row r="46" spans="2:4">
      <c r="B46" s="67" t="s">
        <v>290</v>
      </c>
      <c r="C46" s="143">
        <v>252.44</v>
      </c>
      <c r="D46" s="143">
        <v>0</v>
      </c>
    </row>
    <row r="47" spans="2:4">
      <c r="B47" s="67" t="s">
        <v>111</v>
      </c>
      <c r="C47" s="143">
        <v>281.636753</v>
      </c>
      <c r="D47" s="143">
        <v>22.184396190000001</v>
      </c>
    </row>
    <row r="48" spans="2:4">
      <c r="B48" s="67" t="s">
        <v>112</v>
      </c>
      <c r="C48" s="143">
        <v>5320.866086</v>
      </c>
      <c r="D48" s="143">
        <v>1921.7677566099997</v>
      </c>
    </row>
    <row r="49" spans="2:9">
      <c r="B49" s="119" t="s">
        <v>113</v>
      </c>
      <c r="C49" s="145">
        <f>SUM(C50)</f>
        <v>8478.6767419999996</v>
      </c>
      <c r="D49" s="145">
        <v>2362.36229658</v>
      </c>
    </row>
    <row r="50" spans="2:9">
      <c r="B50" s="67" t="s">
        <v>114</v>
      </c>
      <c r="C50" s="143">
        <v>8478.6767419999996</v>
      </c>
      <c r="D50" s="143">
        <v>2362.36229658</v>
      </c>
    </row>
    <row r="51" spans="2:9">
      <c r="B51" s="119" t="s">
        <v>115</v>
      </c>
      <c r="C51" s="145">
        <f>SUM(C52:C55)</f>
        <v>90444.999545999977</v>
      </c>
      <c r="D51" s="145">
        <v>44483.13525703999</v>
      </c>
    </row>
    <row r="52" spans="2:9">
      <c r="B52" s="67" t="s">
        <v>116</v>
      </c>
      <c r="C52" s="143">
        <v>670.85495600000002</v>
      </c>
      <c r="D52" s="143">
        <v>206.66736242999997</v>
      </c>
    </row>
    <row r="53" spans="2:9">
      <c r="B53" s="67" t="s">
        <v>117</v>
      </c>
      <c r="C53" s="143">
        <v>84996.417663999993</v>
      </c>
      <c r="D53" s="143">
        <v>43528.907327189998</v>
      </c>
    </row>
    <row r="54" spans="2:9">
      <c r="B54" s="67" t="s">
        <v>118</v>
      </c>
      <c r="C54" s="143">
        <v>51.500000999999997</v>
      </c>
      <c r="D54" s="143">
        <v>14.2360031</v>
      </c>
    </row>
    <row r="55" spans="2:9">
      <c r="B55" s="67" t="s">
        <v>119</v>
      </c>
      <c r="C55" s="143">
        <v>4726.2269249999999</v>
      </c>
      <c r="D55" s="143">
        <v>733.32456432000004</v>
      </c>
    </row>
    <row r="56" spans="2:9">
      <c r="B56" s="119" t="s">
        <v>120</v>
      </c>
      <c r="C56" s="145">
        <f>SUM(C57:C58)</f>
        <v>879.26182300000005</v>
      </c>
      <c r="D56" s="145">
        <v>282.98822858999995</v>
      </c>
    </row>
    <row r="57" spans="2:9">
      <c r="B57" s="67" t="s">
        <v>121</v>
      </c>
      <c r="C57" s="143">
        <v>868.70703800000001</v>
      </c>
      <c r="D57" s="143">
        <v>282.98822858999995</v>
      </c>
    </row>
    <row r="58" spans="2:9">
      <c r="B58" s="67" t="s">
        <v>284</v>
      </c>
      <c r="C58" s="143">
        <v>10.554785000000001</v>
      </c>
      <c r="D58" s="143">
        <v>0</v>
      </c>
    </row>
    <row r="59" spans="2:9">
      <c r="B59" s="119" t="s">
        <v>122</v>
      </c>
      <c r="C59" s="145">
        <f>SUM(C60:C64)</f>
        <v>77465.525556000008</v>
      </c>
      <c r="D59" s="145">
        <v>28259.088159339997</v>
      </c>
    </row>
    <row r="60" spans="2:9">
      <c r="B60" s="67" t="s">
        <v>123</v>
      </c>
      <c r="C60" s="143">
        <v>37110.140373000002</v>
      </c>
      <c r="D60" s="143">
        <v>16953.0777352</v>
      </c>
      <c r="I60" s="145"/>
    </row>
    <row r="61" spans="2:9">
      <c r="B61" s="67" t="s">
        <v>124</v>
      </c>
      <c r="C61" s="143">
        <v>21.182604000000001</v>
      </c>
      <c r="D61" s="143">
        <v>0</v>
      </c>
    </row>
    <row r="62" spans="2:9">
      <c r="B62" s="67" t="s">
        <v>125</v>
      </c>
      <c r="C62" s="143">
        <v>35218.491996999997</v>
      </c>
      <c r="D62" s="143">
        <v>9840.8622231099998</v>
      </c>
    </row>
    <row r="63" spans="2:9">
      <c r="B63" s="67" t="s">
        <v>126</v>
      </c>
      <c r="C63" s="143">
        <v>1202.5105940000001</v>
      </c>
      <c r="D63" s="143">
        <v>301.04252737000002</v>
      </c>
    </row>
    <row r="64" spans="2:9">
      <c r="B64" s="67" t="s">
        <v>127</v>
      </c>
      <c r="C64" s="143">
        <v>3913.1999879999998</v>
      </c>
      <c r="D64" s="143">
        <v>1164.1056736600003</v>
      </c>
    </row>
    <row r="65" spans="2:4">
      <c r="B65" s="119" t="s">
        <v>128</v>
      </c>
      <c r="C65" s="145">
        <f>C66</f>
        <v>3805.3082479999998</v>
      </c>
      <c r="D65" s="145">
        <v>989.77744953000001</v>
      </c>
    </row>
    <row r="66" spans="2:4">
      <c r="B66" s="67" t="s">
        <v>129</v>
      </c>
      <c r="C66" s="143">
        <v>3805.3082479999998</v>
      </c>
      <c r="D66" s="143">
        <v>989.77744953000001</v>
      </c>
    </row>
    <row r="67" spans="2:4">
      <c r="B67" s="119" t="s">
        <v>130</v>
      </c>
      <c r="C67" s="145">
        <f>C68</f>
        <v>149.70302000000001</v>
      </c>
      <c r="D67" s="145">
        <v>37.425754979999994</v>
      </c>
    </row>
    <row r="68" spans="2:4">
      <c r="B68" s="67" t="s">
        <v>131</v>
      </c>
      <c r="C68" s="143">
        <v>149.70302000000001</v>
      </c>
      <c r="D68" s="143">
        <v>37.425754979999994</v>
      </c>
    </row>
    <row r="69" spans="2:4">
      <c r="B69" s="119" t="s">
        <v>132</v>
      </c>
      <c r="C69" s="145">
        <f>SUM(C70:C73)</f>
        <v>8062.8300239999999</v>
      </c>
      <c r="D69" s="145">
        <v>1565.4755237299998</v>
      </c>
    </row>
    <row r="70" spans="2:4">
      <c r="B70" s="67" t="s">
        <v>283</v>
      </c>
      <c r="C70" s="143">
        <v>146.51128</v>
      </c>
      <c r="D70" s="143">
        <v>20</v>
      </c>
    </row>
    <row r="71" spans="2:4">
      <c r="B71" s="67" t="s">
        <v>318</v>
      </c>
      <c r="C71" s="143">
        <v>3.9225690000000002</v>
      </c>
      <c r="D71" s="143">
        <v>0</v>
      </c>
    </row>
    <row r="72" spans="2:4">
      <c r="B72" s="67" t="s">
        <v>133</v>
      </c>
      <c r="C72" s="143">
        <v>7738.7249179999999</v>
      </c>
      <c r="D72" s="143">
        <v>1473.1124999799997</v>
      </c>
    </row>
    <row r="73" spans="2:4">
      <c r="B73" s="67" t="s">
        <v>291</v>
      </c>
      <c r="C73" s="143">
        <v>173.671257</v>
      </c>
      <c r="D73" s="143">
        <v>72.363023749999996</v>
      </c>
    </row>
    <row r="74" spans="2:4">
      <c r="B74" s="118" t="s">
        <v>308</v>
      </c>
      <c r="C74" s="145">
        <f>C75+C80+C95</f>
        <v>14788.243644000002</v>
      </c>
      <c r="D74" s="145">
        <v>3624.2751682299995</v>
      </c>
    </row>
    <row r="75" spans="2:4">
      <c r="B75" s="119" t="s">
        <v>134</v>
      </c>
      <c r="C75" s="145">
        <f>SUM(C76:C79)</f>
        <v>1069.4035680000002</v>
      </c>
      <c r="D75" s="145">
        <v>197.23422853</v>
      </c>
    </row>
    <row r="76" spans="2:4">
      <c r="B76" s="67" t="s">
        <v>135</v>
      </c>
      <c r="C76" s="143">
        <v>225.042</v>
      </c>
      <c r="D76" s="143">
        <v>70.604500019999989</v>
      </c>
    </row>
    <row r="77" spans="2:4">
      <c r="B77" s="67" t="s">
        <v>136</v>
      </c>
      <c r="C77" s="143">
        <v>736.63497900000004</v>
      </c>
      <c r="D77" s="143">
        <v>105.4900686</v>
      </c>
    </row>
    <row r="78" spans="2:4">
      <c r="B78" s="67" t="s">
        <v>288</v>
      </c>
      <c r="C78" s="143">
        <v>18.204464000000002</v>
      </c>
      <c r="D78" s="143">
        <v>0</v>
      </c>
    </row>
    <row r="79" spans="2:4">
      <c r="B79" s="67" t="s">
        <v>137</v>
      </c>
      <c r="C79" s="143">
        <v>89.522125000000003</v>
      </c>
      <c r="D79" s="143">
        <v>21.139659909999999</v>
      </c>
    </row>
    <row r="80" spans="2:4">
      <c r="B80" s="119" t="s">
        <v>138</v>
      </c>
      <c r="C80" s="145">
        <f>SUM(C81:C94)</f>
        <v>8369.8522960000009</v>
      </c>
      <c r="D80" s="145">
        <v>2319.6383043999995</v>
      </c>
    </row>
    <row r="81" spans="2:4">
      <c r="B81" s="67" t="s">
        <v>139</v>
      </c>
      <c r="C81" s="143">
        <v>1130.0497190000001</v>
      </c>
      <c r="D81" s="143">
        <v>58.403629109999997</v>
      </c>
    </row>
    <row r="82" spans="2:4">
      <c r="B82" s="67" t="s">
        <v>292</v>
      </c>
      <c r="C82" s="143">
        <v>31.467776000000001</v>
      </c>
      <c r="D82" s="143">
        <v>0.85460389999999997</v>
      </c>
    </row>
    <row r="83" spans="2:4">
      <c r="B83" s="67" t="s">
        <v>140</v>
      </c>
      <c r="C83" s="143">
        <v>320.09149500000001</v>
      </c>
      <c r="D83" s="143">
        <v>82.864580910000001</v>
      </c>
    </row>
    <row r="84" spans="2:4">
      <c r="B84" s="67" t="s">
        <v>141</v>
      </c>
      <c r="C84" s="143">
        <v>35</v>
      </c>
      <c r="D84" s="143">
        <v>1.1984661000000001</v>
      </c>
    </row>
    <row r="85" spans="2:4">
      <c r="B85" s="67" t="s">
        <v>142</v>
      </c>
      <c r="C85" s="143">
        <v>8.4097159999999995</v>
      </c>
      <c r="D85" s="143">
        <v>1.49918974</v>
      </c>
    </row>
    <row r="86" spans="2:4">
      <c r="B86" s="67" t="s">
        <v>143</v>
      </c>
      <c r="C86" s="143">
        <v>166.3</v>
      </c>
      <c r="D86" s="143">
        <v>78.845000020000001</v>
      </c>
    </row>
    <row r="87" spans="2:4">
      <c r="B87" s="67" t="s">
        <v>293</v>
      </c>
      <c r="C87" s="143">
        <v>121.855463</v>
      </c>
      <c r="D87" s="143">
        <v>16.184747139999999</v>
      </c>
    </row>
    <row r="88" spans="2:4">
      <c r="B88" s="67" t="s">
        <v>144</v>
      </c>
      <c r="C88" s="143">
        <v>1338.1688340000001</v>
      </c>
      <c r="D88" s="143">
        <v>378.83076276000003</v>
      </c>
    </row>
    <row r="89" spans="2:4">
      <c r="B89" s="67" t="s">
        <v>145</v>
      </c>
      <c r="C89" s="143">
        <v>2031.4511130000001</v>
      </c>
      <c r="D89" s="143">
        <v>455.34975115000003</v>
      </c>
    </row>
    <row r="90" spans="2:4">
      <c r="B90" s="67" t="s">
        <v>146</v>
      </c>
      <c r="C90" s="143">
        <v>101.411794</v>
      </c>
      <c r="D90" s="143">
        <v>33.209729970000005</v>
      </c>
    </row>
    <row r="91" spans="2:4">
      <c r="B91" s="67" t="s">
        <v>147</v>
      </c>
      <c r="C91" s="143">
        <v>1</v>
      </c>
      <c r="D91" s="143">
        <v>0</v>
      </c>
    </row>
    <row r="92" spans="2:4">
      <c r="B92" s="67" t="s">
        <v>294</v>
      </c>
      <c r="C92" s="143">
        <v>30.547778999999998</v>
      </c>
      <c r="D92" s="143">
        <v>3.3317817999999999</v>
      </c>
    </row>
    <row r="93" spans="2:4">
      <c r="B93" s="67" t="s">
        <v>364</v>
      </c>
      <c r="C93" s="143">
        <v>12</v>
      </c>
      <c r="D93" s="143">
        <v>11.376891949999999</v>
      </c>
    </row>
    <row r="94" spans="2:4">
      <c r="B94" s="67" t="s">
        <v>148</v>
      </c>
      <c r="C94" s="143">
        <v>3042.0986069999999</v>
      </c>
      <c r="D94" s="143">
        <v>1197.6891698499996</v>
      </c>
    </row>
    <row r="95" spans="2:4">
      <c r="B95" s="119" t="s">
        <v>149</v>
      </c>
      <c r="C95" s="145">
        <f>SUM(C96:C103)</f>
        <v>5348.9877800000004</v>
      </c>
      <c r="D95" s="145">
        <v>1107.4026352999999</v>
      </c>
    </row>
    <row r="96" spans="2:4">
      <c r="B96" s="67" t="s">
        <v>150</v>
      </c>
      <c r="C96" s="143">
        <v>260.17793799999998</v>
      </c>
      <c r="D96" s="143">
        <v>114.14778354000001</v>
      </c>
    </row>
    <row r="97" spans="2:4">
      <c r="B97" s="67" t="s">
        <v>151</v>
      </c>
      <c r="C97" s="143">
        <v>5.5485429999999996</v>
      </c>
      <c r="D97" s="143">
        <v>2.19459691</v>
      </c>
    </row>
    <row r="98" spans="2:4">
      <c r="B98" s="67" t="s">
        <v>152</v>
      </c>
      <c r="C98" s="143">
        <v>153.29686799999999</v>
      </c>
      <c r="D98" s="143">
        <v>47.602375430000009</v>
      </c>
    </row>
    <row r="99" spans="2:4">
      <c r="B99" s="67" t="s">
        <v>153</v>
      </c>
      <c r="C99" s="143">
        <v>17.3</v>
      </c>
      <c r="D99" s="143">
        <v>0.91406702999999989</v>
      </c>
    </row>
    <row r="100" spans="2:4">
      <c r="B100" s="67" t="s">
        <v>295</v>
      </c>
      <c r="C100" s="143">
        <v>4740.9021789999997</v>
      </c>
      <c r="D100" s="143">
        <v>885.88429381000003</v>
      </c>
    </row>
    <row r="101" spans="2:4">
      <c r="B101" s="67" t="s">
        <v>296</v>
      </c>
      <c r="C101" s="143">
        <v>6.0446759999999999</v>
      </c>
      <c r="D101" s="143">
        <v>4.5</v>
      </c>
    </row>
    <row r="102" spans="2:4">
      <c r="B102" s="67" t="s">
        <v>154</v>
      </c>
      <c r="C102" s="143">
        <v>6.5530090000000003</v>
      </c>
      <c r="D102" s="143">
        <v>1.89160642</v>
      </c>
    </row>
    <row r="103" spans="2:4">
      <c r="B103" s="67" t="s">
        <v>155</v>
      </c>
      <c r="C103" s="143">
        <v>159.16456700000001</v>
      </c>
      <c r="D103" s="143">
        <v>50.267912160000002</v>
      </c>
    </row>
    <row r="104" spans="2:4">
      <c r="B104" s="118" t="s">
        <v>302</v>
      </c>
      <c r="C104" s="145">
        <f>C105+C110+C117+C124+C136+C145</f>
        <v>665858.50581899995</v>
      </c>
      <c r="D104" s="145">
        <v>259049.66198474009</v>
      </c>
    </row>
    <row r="105" spans="2:4">
      <c r="B105" s="119" t="s">
        <v>156</v>
      </c>
      <c r="C105" s="145">
        <f>SUM(C106:C109)</f>
        <v>30826.676151</v>
      </c>
      <c r="D105" s="145">
        <v>10353.185412009998</v>
      </c>
    </row>
    <row r="106" spans="2:4">
      <c r="B106" s="67" t="s">
        <v>157</v>
      </c>
      <c r="C106" s="143">
        <v>8210.0601779999997</v>
      </c>
      <c r="D106" s="143">
        <v>802.26265022000018</v>
      </c>
    </row>
    <row r="107" spans="2:4">
      <c r="B107" s="67" t="s">
        <v>158</v>
      </c>
      <c r="C107" s="143">
        <v>761.51309400000002</v>
      </c>
      <c r="D107" s="143">
        <v>192.00973743</v>
      </c>
    </row>
    <row r="108" spans="2:4">
      <c r="B108" s="67" t="s">
        <v>159</v>
      </c>
      <c r="C108" s="143">
        <v>21833.102878999998</v>
      </c>
      <c r="D108" s="143">
        <v>9358.9130243599993</v>
      </c>
    </row>
    <row r="109" spans="2:4">
      <c r="B109" s="67" t="s">
        <v>312</v>
      </c>
      <c r="C109" s="143">
        <v>22</v>
      </c>
      <c r="D109" s="143">
        <v>0</v>
      </c>
    </row>
    <row r="110" spans="2:4">
      <c r="B110" s="119" t="s">
        <v>160</v>
      </c>
      <c r="C110" s="145">
        <f>SUM(C111:C116)</f>
        <v>137362.566364</v>
      </c>
      <c r="D110" s="145">
        <v>63356.087133220019</v>
      </c>
    </row>
    <row r="111" spans="2:4">
      <c r="B111" s="67" t="s">
        <v>297</v>
      </c>
      <c r="C111" s="143">
        <v>212.50466499999999</v>
      </c>
      <c r="D111" s="143">
        <v>112.45599512000001</v>
      </c>
    </row>
    <row r="112" spans="2:4">
      <c r="B112" s="67" t="s">
        <v>161</v>
      </c>
      <c r="C112" s="143">
        <v>13920.343099</v>
      </c>
      <c r="D112" s="143">
        <v>6577.3093203999997</v>
      </c>
    </row>
    <row r="113" spans="2:4">
      <c r="B113" s="67" t="s">
        <v>162</v>
      </c>
      <c r="C113" s="143">
        <v>11014.63715</v>
      </c>
      <c r="D113" s="143">
        <v>4579.8911706299978</v>
      </c>
    </row>
    <row r="114" spans="2:4">
      <c r="B114" s="67" t="s">
        <v>163</v>
      </c>
      <c r="C114" s="143">
        <v>35.07</v>
      </c>
      <c r="D114" s="143">
        <v>2.3398602800000003</v>
      </c>
    </row>
    <row r="115" spans="2:4">
      <c r="B115" s="67" t="s">
        <v>164</v>
      </c>
      <c r="C115" s="143">
        <v>91.010413999999997</v>
      </c>
      <c r="D115" s="143">
        <v>32.844068880000002</v>
      </c>
    </row>
    <row r="116" spans="2:4">
      <c r="B116" s="67" t="s">
        <v>165</v>
      </c>
      <c r="C116" s="143">
        <v>112089.001036</v>
      </c>
      <c r="D116" s="143">
        <v>52051.24671791002</v>
      </c>
    </row>
    <row r="117" spans="2:4">
      <c r="B117" s="119" t="s">
        <v>166</v>
      </c>
      <c r="C117" s="145">
        <f>SUM(C118:C123)</f>
        <v>12302.416115</v>
      </c>
      <c r="D117" s="145">
        <v>4276.4206523400007</v>
      </c>
    </row>
    <row r="118" spans="2:4">
      <c r="B118" s="67" t="s">
        <v>167</v>
      </c>
      <c r="C118" s="143">
        <v>2555.0100000000002</v>
      </c>
      <c r="D118" s="143">
        <v>405.56186209999998</v>
      </c>
    </row>
    <row r="119" spans="2:4">
      <c r="B119" s="67" t="s">
        <v>168</v>
      </c>
      <c r="C119" s="143">
        <v>2345.722436</v>
      </c>
      <c r="D119" s="143">
        <v>1102.0850423900001</v>
      </c>
    </row>
    <row r="120" spans="2:4">
      <c r="B120" s="67" t="s">
        <v>169</v>
      </c>
      <c r="C120" s="143">
        <v>4302.6366909999997</v>
      </c>
      <c r="D120" s="143">
        <v>1743.7052013400007</v>
      </c>
    </row>
    <row r="121" spans="2:4">
      <c r="B121" s="67" t="s">
        <v>282</v>
      </c>
      <c r="C121" s="143">
        <v>1.3018430000000001</v>
      </c>
      <c r="D121" s="143">
        <v>0</v>
      </c>
    </row>
    <row r="122" spans="2:4">
      <c r="B122" s="67" t="s">
        <v>170</v>
      </c>
      <c r="C122" s="143">
        <v>209.42951099999999</v>
      </c>
      <c r="D122" s="143">
        <v>267.44868943</v>
      </c>
    </row>
    <row r="123" spans="2:4">
      <c r="B123" s="67" t="s">
        <v>171</v>
      </c>
      <c r="C123" s="143">
        <v>2888.315634</v>
      </c>
      <c r="D123" s="143">
        <v>757.6198570800002</v>
      </c>
    </row>
    <row r="124" spans="2:4">
      <c r="B124" s="119" t="s">
        <v>319</v>
      </c>
      <c r="C124" s="145">
        <f>SUM(C125:C135)</f>
        <v>309600.27435099997</v>
      </c>
      <c r="D124" s="145">
        <v>114907.88404435004</v>
      </c>
    </row>
    <row r="125" spans="2:4">
      <c r="B125" s="67" t="s">
        <v>172</v>
      </c>
      <c r="C125" s="143">
        <v>15790.264520999999</v>
      </c>
      <c r="D125" s="143">
        <v>5396.7939857100009</v>
      </c>
    </row>
    <row r="126" spans="2:4">
      <c r="B126" s="67" t="s">
        <v>285</v>
      </c>
      <c r="C126" s="143">
        <v>110523.979362</v>
      </c>
      <c r="D126" s="143">
        <v>42792.465279920005</v>
      </c>
    </row>
    <row r="127" spans="2:4">
      <c r="B127" s="67" t="s">
        <v>286</v>
      </c>
      <c r="C127" s="143">
        <v>33349.383498000003</v>
      </c>
      <c r="D127" s="143">
        <v>12323.864530409999</v>
      </c>
    </row>
    <row r="128" spans="2:4">
      <c r="B128" s="67" t="s">
        <v>173</v>
      </c>
      <c r="C128" s="143">
        <v>25693.434943</v>
      </c>
      <c r="D128" s="143">
        <v>10854.161892729999</v>
      </c>
    </row>
    <row r="129" spans="2:4">
      <c r="B129" s="67" t="s">
        <v>174</v>
      </c>
      <c r="C129" s="143">
        <v>4244.5817889999998</v>
      </c>
      <c r="D129" s="143">
        <v>918.91339667999989</v>
      </c>
    </row>
    <row r="130" spans="2:4">
      <c r="B130" s="67" t="s">
        <v>175</v>
      </c>
      <c r="C130" s="143">
        <v>12539.267331999999</v>
      </c>
      <c r="D130" s="143">
        <v>4956.5821052700012</v>
      </c>
    </row>
    <row r="131" spans="2:4">
      <c r="B131" s="67" t="s">
        <v>176</v>
      </c>
      <c r="C131" s="143">
        <v>1607.7136760000001</v>
      </c>
      <c r="D131" s="143">
        <v>484.27889023</v>
      </c>
    </row>
    <row r="132" spans="2:4">
      <c r="B132" s="67" t="s">
        <v>177</v>
      </c>
      <c r="C132" s="143">
        <v>718.99446699999999</v>
      </c>
      <c r="D132" s="143">
        <v>254.16791259999999</v>
      </c>
    </row>
    <row r="133" spans="2:4">
      <c r="B133" s="67" t="s">
        <v>178</v>
      </c>
      <c r="C133" s="143">
        <v>839.652468</v>
      </c>
      <c r="D133" s="143">
        <v>137.04217033</v>
      </c>
    </row>
    <row r="134" spans="2:4">
      <c r="B134" s="67" t="s">
        <v>179</v>
      </c>
      <c r="C134" s="143">
        <v>973.19638599999996</v>
      </c>
      <c r="D134" s="143">
        <v>584.6718061900001</v>
      </c>
    </row>
    <row r="135" spans="2:4">
      <c r="B135" s="67" t="s">
        <v>180</v>
      </c>
      <c r="C135" s="143">
        <v>103319.805909</v>
      </c>
      <c r="D135" s="143">
        <v>36204.942074280021</v>
      </c>
    </row>
    <row r="136" spans="2:4">
      <c r="B136" s="119" t="s">
        <v>303</v>
      </c>
      <c r="C136" s="145">
        <f>SUM(C137:C144)</f>
        <v>174781.847098</v>
      </c>
      <c r="D136" s="145">
        <v>65835.445949340006</v>
      </c>
    </row>
    <row r="137" spans="2:4">
      <c r="B137" s="67" t="s">
        <v>181</v>
      </c>
      <c r="C137" s="143">
        <v>91290.753301999997</v>
      </c>
      <c r="D137" s="143">
        <v>32760.480260879998</v>
      </c>
    </row>
    <row r="138" spans="2:4">
      <c r="B138" s="67" t="s">
        <v>287</v>
      </c>
      <c r="C138" s="143">
        <v>6.6924960000000002</v>
      </c>
      <c r="D138" s="143">
        <v>0</v>
      </c>
    </row>
    <row r="139" spans="2:4">
      <c r="B139" s="67" t="s">
        <v>182</v>
      </c>
      <c r="C139" s="143">
        <v>1147.105</v>
      </c>
      <c r="D139" s="143">
        <v>187.72770639000001</v>
      </c>
    </row>
    <row r="140" spans="2:4">
      <c r="B140" s="67" t="s">
        <v>183</v>
      </c>
      <c r="C140" s="143">
        <v>3530.3857640000001</v>
      </c>
      <c r="D140" s="143">
        <v>1144.3198095700002</v>
      </c>
    </row>
    <row r="141" spans="2:4">
      <c r="B141" s="67" t="s">
        <v>184</v>
      </c>
      <c r="C141" s="143">
        <v>1578.403695</v>
      </c>
      <c r="D141" s="143">
        <v>520.11029259999987</v>
      </c>
    </row>
    <row r="142" spans="2:4">
      <c r="B142" s="67" t="s">
        <v>185</v>
      </c>
      <c r="C142" s="143">
        <v>73145.556675</v>
      </c>
      <c r="D142" s="143">
        <v>29636.776107630019</v>
      </c>
    </row>
    <row r="143" spans="2:4">
      <c r="B143" s="67" t="s">
        <v>298</v>
      </c>
      <c r="C143" s="143">
        <v>1.6</v>
      </c>
      <c r="D143" s="143">
        <v>0.22066</v>
      </c>
    </row>
    <row r="144" spans="2:4">
      <c r="B144" s="67" t="s">
        <v>186</v>
      </c>
      <c r="C144" s="143">
        <v>4081.3501660000002</v>
      </c>
      <c r="D144" s="143">
        <v>1585.81111227</v>
      </c>
    </row>
    <row r="145" spans="2:5">
      <c r="B145" s="119" t="s">
        <v>187</v>
      </c>
      <c r="C145" s="145">
        <f>SUM(C146:C149)</f>
        <v>984.72573999999997</v>
      </c>
      <c r="D145" s="145">
        <v>320.63879348</v>
      </c>
    </row>
    <row r="146" spans="2:5">
      <c r="B146" s="67" t="s">
        <v>188</v>
      </c>
      <c r="C146" s="143">
        <v>224.073001</v>
      </c>
      <c r="D146" s="143">
        <v>70.521367369999993</v>
      </c>
    </row>
    <row r="147" spans="2:5">
      <c r="B147" s="67" t="s">
        <v>299</v>
      </c>
      <c r="C147" s="143">
        <v>112.47176399999999</v>
      </c>
      <c r="D147" s="143">
        <v>23.32940133</v>
      </c>
    </row>
    <row r="148" spans="2:5">
      <c r="B148" s="67" t="s">
        <v>189</v>
      </c>
      <c r="C148" s="143">
        <v>253.35952499999999</v>
      </c>
      <c r="D148" s="143">
        <v>45.599622680000003</v>
      </c>
    </row>
    <row r="149" spans="2:5">
      <c r="B149" s="67" t="s">
        <v>190</v>
      </c>
      <c r="C149" s="143">
        <v>394.82145000000003</v>
      </c>
      <c r="D149" s="143">
        <v>181.18840209999999</v>
      </c>
    </row>
    <row r="150" spans="2:5">
      <c r="B150" s="118" t="s">
        <v>320</v>
      </c>
      <c r="C150" s="145">
        <f>C151</f>
        <v>333486.47113800002</v>
      </c>
      <c r="D150" s="145">
        <v>152140.17080645001</v>
      </c>
    </row>
    <row r="151" spans="2:5">
      <c r="B151" s="119" t="s">
        <v>321</v>
      </c>
      <c r="C151" s="145">
        <f>C152</f>
        <v>333486.47113800002</v>
      </c>
      <c r="D151" s="145">
        <v>152140.17080645001</v>
      </c>
    </row>
    <row r="152" spans="2:5">
      <c r="B152" s="67" t="s">
        <v>322</v>
      </c>
      <c r="C152" s="143">
        <v>333486.47113800002</v>
      </c>
      <c r="D152" s="143">
        <v>152140.17080645001</v>
      </c>
    </row>
    <row r="153" spans="2:5">
      <c r="B153" s="73" t="s">
        <v>281</v>
      </c>
      <c r="C153" s="144">
        <f t="shared" ref="C153:D155" si="0">C154</f>
        <v>108120.51053499999</v>
      </c>
      <c r="D153" s="144">
        <f t="shared" si="0"/>
        <v>54073.642652080001</v>
      </c>
    </row>
    <row r="154" spans="2:5">
      <c r="B154" s="118" t="s">
        <v>323</v>
      </c>
      <c r="C154" s="145">
        <f t="shared" si="0"/>
        <v>108120.51053499999</v>
      </c>
      <c r="D154" s="145">
        <f t="shared" si="0"/>
        <v>54073.642652080001</v>
      </c>
    </row>
    <row r="155" spans="2:5">
      <c r="B155" s="119" t="s">
        <v>324</v>
      </c>
      <c r="C155" s="145">
        <f t="shared" si="0"/>
        <v>108120.51053499999</v>
      </c>
      <c r="D155" s="145">
        <f>D156</f>
        <v>54073.642652080001</v>
      </c>
    </row>
    <row r="156" spans="2:5">
      <c r="B156" s="67" t="s">
        <v>325</v>
      </c>
      <c r="C156" s="143">
        <v>108120.51053499999</v>
      </c>
      <c r="D156" s="143">
        <v>54073.642652080001</v>
      </c>
    </row>
    <row r="157" spans="2:5">
      <c r="B157" s="57" t="s">
        <v>280</v>
      </c>
      <c r="C157" s="23">
        <f>C153+C13</f>
        <v>1592355.1214939998</v>
      </c>
      <c r="D157" s="23">
        <f>D153+D13</f>
        <v>660429.78930504003</v>
      </c>
    </row>
    <row r="158" spans="2:5">
      <c r="B158" s="149" t="s">
        <v>355</v>
      </c>
      <c r="D158" s="27"/>
      <c r="E158" s="27"/>
    </row>
    <row r="159" spans="2:5">
      <c r="B159" s="150" t="s">
        <v>343</v>
      </c>
      <c r="C159" s="151"/>
      <c r="D159" s="151"/>
      <c r="E159" s="33"/>
    </row>
    <row r="160" spans="2:5" ht="27" customHeight="1">
      <c r="B160" s="184" t="s">
        <v>1845</v>
      </c>
      <c r="C160" s="184"/>
      <c r="D160" s="184"/>
      <c r="E160" s="30"/>
    </row>
    <row r="161" spans="2:3" ht="25.5" customHeight="1">
      <c r="B161" s="182" t="s">
        <v>356</v>
      </c>
      <c r="C161" s="182"/>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E11" sqref="E11:E12"/>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78" t="s">
        <v>0</v>
      </c>
      <c r="B1" s="178"/>
      <c r="C1" s="178"/>
      <c r="D1" s="178"/>
      <c r="E1" s="178"/>
    </row>
    <row r="2" spans="1:6" ht="21" customHeight="1">
      <c r="A2" s="179" t="s">
        <v>1</v>
      </c>
      <c r="B2" s="179"/>
      <c r="C2" s="179"/>
      <c r="D2" s="179"/>
      <c r="E2" s="179"/>
    </row>
    <row r="3" spans="1:6" ht="14.45" customHeight="1">
      <c r="A3" s="180" t="s">
        <v>2</v>
      </c>
      <c r="B3" s="180"/>
      <c r="C3" s="180"/>
      <c r="D3" s="180"/>
      <c r="E3" s="180"/>
    </row>
    <row r="5" spans="1:6" ht="18" customHeight="1">
      <c r="A5" s="181" t="s">
        <v>23</v>
      </c>
      <c r="B5" s="181"/>
      <c r="C5" s="181"/>
      <c r="D5" s="181"/>
      <c r="E5" s="181"/>
      <c r="F5" s="38"/>
    </row>
    <row r="6" spans="1:6" ht="18.75">
      <c r="A6" s="193" t="s">
        <v>191</v>
      </c>
      <c r="B6" s="193"/>
      <c r="C6" s="193"/>
      <c r="D6" s="193"/>
      <c r="E6" s="193"/>
    </row>
    <row r="7" spans="1:6" ht="18.75">
      <c r="A7" s="195" t="s">
        <v>1844</v>
      </c>
      <c r="B7" s="195"/>
      <c r="C7" s="195"/>
      <c r="D7" s="195"/>
      <c r="E7" s="195"/>
    </row>
    <row r="8" spans="1:6" ht="18.75">
      <c r="A8" s="185" t="s">
        <v>316</v>
      </c>
      <c r="B8" s="185"/>
      <c r="C8" s="185"/>
      <c r="D8" s="185"/>
      <c r="E8" s="185"/>
    </row>
    <row r="9" spans="1:6" ht="15.75">
      <c r="A9" s="177" t="s">
        <v>5</v>
      </c>
      <c r="B9" s="177"/>
      <c r="C9" s="177"/>
      <c r="D9" s="177"/>
      <c r="E9" s="177"/>
    </row>
    <row r="11" spans="1:6">
      <c r="C11" s="194" t="s">
        <v>6</v>
      </c>
      <c r="D11" s="44" t="s">
        <v>359</v>
      </c>
      <c r="E11" s="194" t="s">
        <v>340</v>
      </c>
    </row>
    <row r="12" spans="1:6">
      <c r="C12" s="194"/>
      <c r="D12" s="19" t="s">
        <v>316</v>
      </c>
      <c r="E12" s="194"/>
    </row>
    <row r="13" spans="1:6">
      <c r="C13" s="46" t="s">
        <v>240</v>
      </c>
      <c r="D13" s="63">
        <f>D14+D20+D30+D40+D49+D56+D66+D70</f>
        <v>1484234.610959</v>
      </c>
      <c r="E13" s="63">
        <f>E14+E20+E30+E40+E49+E56+E66+E70</f>
        <v>606356.14665295999</v>
      </c>
    </row>
    <row r="14" spans="1:6">
      <c r="C14" s="118" t="s">
        <v>326</v>
      </c>
      <c r="D14" s="145">
        <f>SUM(D15:D19)</f>
        <v>359129.92480000004</v>
      </c>
      <c r="E14" s="145">
        <f>SUM(E15:E19)</f>
        <v>137319.91491460998</v>
      </c>
    </row>
    <row r="15" spans="1:6">
      <c r="C15" s="120" t="s">
        <v>192</v>
      </c>
      <c r="D15" s="143">
        <v>292808.493173</v>
      </c>
      <c r="E15" s="143">
        <v>112020.089211</v>
      </c>
    </row>
    <row r="16" spans="1:6">
      <c r="C16" s="120" t="s">
        <v>193</v>
      </c>
      <c r="D16" s="143">
        <v>24402.035100000001</v>
      </c>
      <c r="E16" s="143">
        <v>8527.4186719800018</v>
      </c>
    </row>
    <row r="17" spans="3:5">
      <c r="C17" s="120" t="s">
        <v>194</v>
      </c>
      <c r="D17" s="143">
        <v>1099.1648299999999</v>
      </c>
      <c r="E17" s="143">
        <v>375.34813247000005</v>
      </c>
    </row>
    <row r="18" spans="3:5">
      <c r="C18" s="120" t="s">
        <v>300</v>
      </c>
      <c r="D18" s="143">
        <v>3422.9494800000002</v>
      </c>
      <c r="E18" s="143">
        <v>639.60398148000002</v>
      </c>
    </row>
    <row r="19" spans="3:5">
      <c r="C19" s="120" t="s">
        <v>195</v>
      </c>
      <c r="D19" s="143">
        <v>37397.282217</v>
      </c>
      <c r="E19" s="143">
        <v>15757.454917679979</v>
      </c>
    </row>
    <row r="20" spans="3:5">
      <c r="C20" s="118" t="s">
        <v>327</v>
      </c>
      <c r="D20" s="145">
        <f>SUM(D21:D29)</f>
        <v>99817.643202999985</v>
      </c>
      <c r="E20" s="145">
        <f>SUM(E21:E29)</f>
        <v>43225.098746880001</v>
      </c>
    </row>
    <row r="21" spans="3:5">
      <c r="C21" s="120" t="s">
        <v>196</v>
      </c>
      <c r="D21" s="143">
        <v>13742.110764999999</v>
      </c>
      <c r="E21" s="143">
        <v>6664.1433539699992</v>
      </c>
    </row>
    <row r="22" spans="3:5">
      <c r="C22" s="120" t="s">
        <v>197</v>
      </c>
      <c r="D22" s="143">
        <v>8656.9223629999997</v>
      </c>
      <c r="E22" s="143">
        <v>3152.9673248599997</v>
      </c>
    </row>
    <row r="23" spans="3:5">
      <c r="C23" s="120" t="s">
        <v>198</v>
      </c>
      <c r="D23" s="143">
        <v>4877.5279819999996</v>
      </c>
      <c r="E23" s="143">
        <v>1476.8706404300005</v>
      </c>
    </row>
    <row r="24" spans="3:5">
      <c r="C24" s="120" t="s">
        <v>199</v>
      </c>
      <c r="D24" s="143">
        <v>1402.4375700000001</v>
      </c>
      <c r="E24" s="143">
        <v>1089.5932181300002</v>
      </c>
    </row>
    <row r="25" spans="3:5">
      <c r="C25" s="120" t="s">
        <v>200</v>
      </c>
      <c r="D25" s="143">
        <v>11699.573503</v>
      </c>
      <c r="E25" s="143">
        <v>3651.1641408299997</v>
      </c>
    </row>
    <row r="26" spans="3:5">
      <c r="C26" s="120" t="s">
        <v>201</v>
      </c>
      <c r="D26" s="143">
        <v>7607.6482530000003</v>
      </c>
      <c r="E26" s="143">
        <v>3818.7058936500002</v>
      </c>
    </row>
    <row r="27" spans="3:5">
      <c r="C27" s="120" t="s">
        <v>202</v>
      </c>
      <c r="D27" s="143">
        <v>5769.9536120000002</v>
      </c>
      <c r="E27" s="143">
        <v>1601.9560028699991</v>
      </c>
    </row>
    <row r="28" spans="3:5">
      <c r="C28" s="120" t="s">
        <v>203</v>
      </c>
      <c r="D28" s="143">
        <v>15421.115898</v>
      </c>
      <c r="E28" s="143">
        <v>4575.4629213400021</v>
      </c>
    </row>
    <row r="29" spans="3:5">
      <c r="C29" s="120" t="s">
        <v>204</v>
      </c>
      <c r="D29" s="143">
        <v>30640.353256999999</v>
      </c>
      <c r="E29" s="143">
        <v>17194.2352508</v>
      </c>
    </row>
    <row r="30" spans="3:5">
      <c r="C30" s="118" t="s">
        <v>328</v>
      </c>
      <c r="D30" s="145">
        <f>SUM(D31:D39)</f>
        <v>68595.936121999999</v>
      </c>
      <c r="E30" s="145">
        <f>SUM(E31:E39)</f>
        <v>14258.291631779999</v>
      </c>
    </row>
    <row r="31" spans="3:5">
      <c r="C31" s="120" t="s">
        <v>205</v>
      </c>
      <c r="D31" s="143">
        <v>10628.747192999999</v>
      </c>
      <c r="E31" s="143">
        <v>3361.2219269799962</v>
      </c>
    </row>
    <row r="32" spans="3:5">
      <c r="C32" s="120" t="s">
        <v>206</v>
      </c>
      <c r="D32" s="143">
        <v>6846.6156350000001</v>
      </c>
      <c r="E32" s="143">
        <v>1198.8127002200004</v>
      </c>
    </row>
    <row r="33" spans="3:5">
      <c r="C33" s="120" t="s">
        <v>207</v>
      </c>
      <c r="D33" s="143">
        <v>3047.776625</v>
      </c>
      <c r="E33" s="143">
        <v>821.61334061000036</v>
      </c>
    </row>
    <row r="34" spans="3:5">
      <c r="C34" s="120" t="s">
        <v>208</v>
      </c>
      <c r="D34" s="143">
        <v>13549.146817999999</v>
      </c>
      <c r="E34" s="143">
        <v>3097.0474856199999</v>
      </c>
    </row>
    <row r="35" spans="3:5">
      <c r="C35" s="120" t="s">
        <v>209</v>
      </c>
      <c r="D35" s="143">
        <v>513.71471399999996</v>
      </c>
      <c r="E35" s="143">
        <v>96.029401930000006</v>
      </c>
    </row>
    <row r="36" spans="3:5">
      <c r="C36" s="120" t="s">
        <v>210</v>
      </c>
      <c r="D36" s="134">
        <v>4533.8070749999997</v>
      </c>
      <c r="E36" s="143">
        <v>690.16490725000006</v>
      </c>
    </row>
    <row r="37" spans="3:5">
      <c r="C37" s="120" t="s">
        <v>211</v>
      </c>
      <c r="D37" s="146">
        <v>8986.8251540000001</v>
      </c>
      <c r="E37" s="143">
        <v>2706.8002233599996</v>
      </c>
    </row>
    <row r="38" spans="3:5">
      <c r="C38" s="120" t="s">
        <v>212</v>
      </c>
      <c r="D38" s="146">
        <v>3801.497018</v>
      </c>
      <c r="E38" s="143">
        <v>0</v>
      </c>
    </row>
    <row r="39" spans="3:5">
      <c r="C39" s="120" t="s">
        <v>213</v>
      </c>
      <c r="D39" s="146">
        <v>16687.80589</v>
      </c>
      <c r="E39" s="143">
        <v>2286.6016458099998</v>
      </c>
    </row>
    <row r="40" spans="3:5">
      <c r="C40" s="118" t="s">
        <v>329</v>
      </c>
      <c r="D40" s="145">
        <f>SUM(D41:D48)</f>
        <v>492738.20958100003</v>
      </c>
      <c r="E40" s="145">
        <f>SUM(E41:E48)</f>
        <v>245052.61969861996</v>
      </c>
    </row>
    <row r="41" spans="3:5">
      <c r="C41" s="120" t="s">
        <v>214</v>
      </c>
      <c r="D41" s="146">
        <v>158377.96735699999</v>
      </c>
      <c r="E41" s="143">
        <v>62356.427086889998</v>
      </c>
    </row>
    <row r="42" spans="3:5">
      <c r="C42" s="120" t="s">
        <v>365</v>
      </c>
      <c r="D42" s="146">
        <v>155752.82044400001</v>
      </c>
      <c r="E42" s="143">
        <v>77269.190121259977</v>
      </c>
    </row>
    <row r="43" spans="3:5">
      <c r="C43" s="120" t="s">
        <v>215</v>
      </c>
      <c r="D43" s="143">
        <v>15862.403949</v>
      </c>
      <c r="E43" s="143">
        <v>7398.9823608199995</v>
      </c>
    </row>
    <row r="44" spans="3:5">
      <c r="C44" s="120" t="s">
        <v>216</v>
      </c>
      <c r="D44" s="143">
        <v>96748.493755000003</v>
      </c>
      <c r="E44" s="143">
        <v>49016.48621889999</v>
      </c>
    </row>
    <row r="45" spans="3:5">
      <c r="C45" s="120" t="s">
        <v>217</v>
      </c>
      <c r="D45" s="143">
        <v>35900.368300000002</v>
      </c>
      <c r="E45" s="143">
        <v>35355.212997709998</v>
      </c>
    </row>
    <row r="46" spans="3:5">
      <c r="C46" s="120" t="s">
        <v>218</v>
      </c>
      <c r="D46" s="143">
        <v>13500</v>
      </c>
      <c r="E46" s="143">
        <v>8845.3822981900012</v>
      </c>
    </row>
    <row r="47" spans="3:5">
      <c r="C47" s="120" t="s">
        <v>219</v>
      </c>
      <c r="D47" s="143">
        <v>966.93837299999996</v>
      </c>
      <c r="E47" s="143">
        <v>338.91636481999996</v>
      </c>
    </row>
    <row r="48" spans="3:5">
      <c r="C48" s="120" t="s">
        <v>220</v>
      </c>
      <c r="D48" s="143">
        <v>15629.217403000001</v>
      </c>
      <c r="E48" s="143">
        <v>4472.0222500299988</v>
      </c>
    </row>
    <row r="49" spans="3:5">
      <c r="C49" s="118" t="s">
        <v>330</v>
      </c>
      <c r="D49" s="145">
        <f>SUM(D50:D55)</f>
        <v>60117.023256999993</v>
      </c>
      <c r="E49" s="145">
        <f>SUM(E50:E55)</f>
        <v>20237.680856670002</v>
      </c>
    </row>
    <row r="50" spans="3:5">
      <c r="C50" s="120" t="s">
        <v>221</v>
      </c>
      <c r="D50" s="143">
        <v>174.81</v>
      </c>
      <c r="E50" s="143">
        <v>664.68828559999997</v>
      </c>
    </row>
    <row r="51" spans="3:5">
      <c r="C51" s="120" t="s">
        <v>366</v>
      </c>
      <c r="D51" s="143">
        <v>9757.551453</v>
      </c>
      <c r="E51" s="143">
        <v>2749.9029501700002</v>
      </c>
    </row>
    <row r="52" spans="3:5">
      <c r="C52" s="120" t="s">
        <v>222</v>
      </c>
      <c r="D52" s="143">
        <v>9925.5430080000006</v>
      </c>
      <c r="E52" s="143">
        <v>5653.7683775599999</v>
      </c>
    </row>
    <row r="53" spans="3:5">
      <c r="C53" s="120" t="s">
        <v>367</v>
      </c>
      <c r="D53" s="143">
        <v>37633.288796000001</v>
      </c>
      <c r="E53" s="143">
        <v>10878.337350009999</v>
      </c>
    </row>
    <row r="54" spans="3:5">
      <c r="C54" s="120" t="s">
        <v>223</v>
      </c>
      <c r="D54" s="143">
        <v>2582.63</v>
      </c>
      <c r="E54" s="143">
        <v>290</v>
      </c>
    </row>
    <row r="55" spans="3:5">
      <c r="C55" s="120" t="s">
        <v>224</v>
      </c>
      <c r="D55" s="143">
        <v>43.2</v>
      </c>
      <c r="E55" s="143">
        <v>0.98389333000000001</v>
      </c>
    </row>
    <row r="56" spans="3:5">
      <c r="C56" s="118" t="s">
        <v>331</v>
      </c>
      <c r="D56" s="145">
        <f>SUM(D57:D65)</f>
        <v>34281.034268999996</v>
      </c>
      <c r="E56" s="145">
        <f>SUM(E57:E65)</f>
        <v>7032.4958974299998</v>
      </c>
    </row>
    <row r="57" spans="3:5">
      <c r="C57" s="120" t="s">
        <v>225</v>
      </c>
      <c r="D57" s="143">
        <v>12876.61881</v>
      </c>
      <c r="E57" s="143">
        <v>914.70117885999991</v>
      </c>
    </row>
    <row r="58" spans="3:5">
      <c r="C58" s="120" t="s">
        <v>226</v>
      </c>
      <c r="D58" s="143">
        <v>1615.878299</v>
      </c>
      <c r="E58" s="143">
        <v>670.24372939000011</v>
      </c>
    </row>
    <row r="59" spans="3:5">
      <c r="C59" s="120" t="s">
        <v>227</v>
      </c>
      <c r="D59" s="143">
        <v>1644.102108</v>
      </c>
      <c r="E59" s="143">
        <v>1010.7320446700001</v>
      </c>
    </row>
    <row r="60" spans="3:5">
      <c r="C60" s="120" t="s">
        <v>228</v>
      </c>
      <c r="D60" s="143">
        <v>7693.0715810000002</v>
      </c>
      <c r="E60" s="143">
        <v>2549.8275213799998</v>
      </c>
    </row>
    <row r="61" spans="3:5">
      <c r="C61" s="120" t="s">
        <v>229</v>
      </c>
      <c r="D61" s="143">
        <v>4718.97192</v>
      </c>
      <c r="E61" s="143">
        <v>633.85788439999988</v>
      </c>
    </row>
    <row r="62" spans="3:5">
      <c r="C62" s="120" t="s">
        <v>230</v>
      </c>
      <c r="D62" s="143">
        <v>496.204002</v>
      </c>
      <c r="E62" s="143">
        <v>381.19775933999995</v>
      </c>
    </row>
    <row r="63" spans="3:5">
      <c r="C63" s="120" t="s">
        <v>231</v>
      </c>
      <c r="D63" s="143">
        <v>559.05767400000002</v>
      </c>
      <c r="E63" s="143">
        <v>129.34550440000001</v>
      </c>
    </row>
    <row r="64" spans="3:5">
      <c r="C64" s="120" t="s">
        <v>232</v>
      </c>
      <c r="D64" s="143">
        <v>2337.4322139999999</v>
      </c>
      <c r="E64" s="143">
        <v>157.69768975000002</v>
      </c>
    </row>
    <row r="65" spans="3:5">
      <c r="C65" s="120" t="s">
        <v>233</v>
      </c>
      <c r="D65" s="143">
        <v>2339.6976610000002</v>
      </c>
      <c r="E65" s="143">
        <v>584.89258524000002</v>
      </c>
    </row>
    <row r="66" spans="3:5">
      <c r="C66" s="118" t="s">
        <v>332</v>
      </c>
      <c r="D66" s="145">
        <f>SUM(D67:D69)</f>
        <v>71068.398115000004</v>
      </c>
      <c r="E66" s="145">
        <f>SUM(E67:E69)</f>
        <v>22097.555979679997</v>
      </c>
    </row>
    <row r="67" spans="3:5">
      <c r="C67" s="120" t="s">
        <v>234</v>
      </c>
      <c r="D67" s="143">
        <v>27030.215823999999</v>
      </c>
      <c r="E67" s="143">
        <v>4556.6138583799993</v>
      </c>
    </row>
    <row r="68" spans="3:5">
      <c r="C68" s="120" t="s">
        <v>235</v>
      </c>
      <c r="D68" s="143">
        <v>42591.058016000003</v>
      </c>
      <c r="E68" s="143">
        <v>17540.942121299999</v>
      </c>
    </row>
    <row r="69" spans="3:5">
      <c r="C69" s="120" t="s">
        <v>236</v>
      </c>
      <c r="D69" s="143">
        <v>1447.1242749999999</v>
      </c>
      <c r="E69" s="143">
        <v>0</v>
      </c>
    </row>
    <row r="70" spans="3:5">
      <c r="C70" s="118" t="s">
        <v>333</v>
      </c>
      <c r="D70" s="145">
        <f>SUM(D71:D74)</f>
        <v>298486.441612</v>
      </c>
      <c r="E70" s="145">
        <f>SUM(E71:E74)</f>
        <v>117132.48892728999</v>
      </c>
    </row>
    <row r="71" spans="3:5">
      <c r="C71" s="120" t="s">
        <v>237</v>
      </c>
      <c r="D71" s="143">
        <v>120010.652162</v>
      </c>
      <c r="E71" s="143">
        <v>44174.710609649999</v>
      </c>
    </row>
    <row r="72" spans="3:5">
      <c r="C72" s="120" t="s">
        <v>238</v>
      </c>
      <c r="D72" s="143">
        <v>176990.963659</v>
      </c>
      <c r="E72" s="143">
        <v>71615.1401492</v>
      </c>
    </row>
    <row r="73" spans="3:5">
      <c r="C73" s="120" t="s">
        <v>239</v>
      </c>
      <c r="D73" s="143">
        <v>1484.825791</v>
      </c>
      <c r="E73" s="143">
        <v>1342.5145476</v>
      </c>
    </row>
    <row r="74" spans="3:5">
      <c r="C74" s="120" t="s">
        <v>354</v>
      </c>
      <c r="D74" s="143">
        <v>0</v>
      </c>
      <c r="E74" s="143">
        <v>0.12362084</v>
      </c>
    </row>
    <row r="75" spans="3:5">
      <c r="C75" s="46" t="s">
        <v>281</v>
      </c>
      <c r="D75" s="87">
        <f>D76+D78</f>
        <v>108120.51053499999</v>
      </c>
      <c r="E75" s="87">
        <f>E76+E78</f>
        <v>54073.642652080001</v>
      </c>
    </row>
    <row r="76" spans="3:5">
      <c r="C76" s="118" t="s">
        <v>334</v>
      </c>
      <c r="D76" s="145">
        <f>D77</f>
        <v>5117.7218819999998</v>
      </c>
      <c r="E76" s="145">
        <f>E77</f>
        <v>225.78210000000001</v>
      </c>
    </row>
    <row r="77" spans="3:5">
      <c r="C77" s="120" t="s">
        <v>335</v>
      </c>
      <c r="D77" s="143">
        <v>5117.7218819999998</v>
      </c>
      <c r="E77" s="143">
        <v>225.78210000000001</v>
      </c>
    </row>
    <row r="78" spans="3:5">
      <c r="C78" s="118" t="s">
        <v>336</v>
      </c>
      <c r="D78" s="145">
        <f>D79</f>
        <v>103002.788653</v>
      </c>
      <c r="E78" s="145">
        <f>E79</f>
        <v>53847.860552080005</v>
      </c>
    </row>
    <row r="79" spans="3:5">
      <c r="C79" s="120" t="s">
        <v>337</v>
      </c>
      <c r="D79" s="143">
        <v>103002.788653</v>
      </c>
      <c r="E79" s="143">
        <v>53847.860552080005</v>
      </c>
    </row>
    <row r="80" spans="3:5">
      <c r="C80" s="57" t="s">
        <v>280</v>
      </c>
      <c r="D80" s="23">
        <f>D75+D13</f>
        <v>1592355.1214939998</v>
      </c>
      <c r="E80" s="23">
        <f>E75+E13</f>
        <v>660429.78930504003</v>
      </c>
    </row>
    <row r="81" spans="3:7">
      <c r="C81" s="149" t="s">
        <v>355</v>
      </c>
      <c r="E81" s="27"/>
      <c r="F81" s="27"/>
      <c r="G81" s="85"/>
    </row>
    <row r="82" spans="3:7">
      <c r="C82" s="150" t="s">
        <v>343</v>
      </c>
      <c r="D82" s="151"/>
      <c r="E82" s="151"/>
      <c r="F82" s="33"/>
    </row>
    <row r="83" spans="3:7" ht="27.75" customHeight="1">
      <c r="C83" s="184" t="s">
        <v>1845</v>
      </c>
      <c r="D83" s="184"/>
      <c r="E83" s="184"/>
      <c r="F83" s="30"/>
    </row>
    <row r="84" spans="3:7">
      <c r="C84" s="182" t="s">
        <v>356</v>
      </c>
      <c r="D84" s="182"/>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E1642"/>
  <sheetViews>
    <sheetView showGridLines="0" zoomScaleNormal="100" workbookViewId="0">
      <selection activeCell="E11" sqref="E11:E12"/>
    </sheetView>
  </sheetViews>
  <sheetFormatPr baseColWidth="10" defaultColWidth="8.85546875" defaultRowHeight="15"/>
  <cols>
    <col min="1" max="2" width="8.85546875" style="163"/>
    <col min="3" max="3" width="143.7109375" style="163" customWidth="1"/>
    <col min="4" max="4" width="16.5703125" style="163" customWidth="1"/>
    <col min="5" max="5" width="14.42578125" style="163" bestFit="1" customWidth="1"/>
    <col min="6" max="6" width="8.85546875" style="163"/>
    <col min="7" max="7" width="9.140625" style="163" bestFit="1" customWidth="1"/>
    <col min="8" max="8" width="12.42578125" style="163" bestFit="1" customWidth="1"/>
    <col min="9" max="9" width="10.7109375" style="163" bestFit="1" customWidth="1"/>
    <col min="10" max="16384" width="8.85546875" style="163"/>
  </cols>
  <sheetData>
    <row r="1" spans="1:5" ht="27.75">
      <c r="A1" s="200" t="s">
        <v>0</v>
      </c>
      <c r="B1" s="200"/>
      <c r="C1" s="200"/>
      <c r="D1" s="200"/>
      <c r="E1" s="200"/>
    </row>
    <row r="2" spans="1:5" ht="20.25">
      <c r="A2" s="201" t="s">
        <v>1</v>
      </c>
      <c r="B2" s="201"/>
      <c r="C2" s="201"/>
      <c r="D2" s="201"/>
      <c r="E2" s="201"/>
    </row>
    <row r="3" spans="1:5">
      <c r="A3" s="202" t="s">
        <v>2</v>
      </c>
      <c r="B3" s="202"/>
      <c r="C3" s="202"/>
      <c r="D3" s="202"/>
      <c r="E3" s="202"/>
    </row>
    <row r="4" spans="1:5">
      <c r="A4" s="112"/>
      <c r="B4" s="112"/>
      <c r="C4" s="112"/>
      <c r="D4" s="112"/>
      <c r="E4" s="112"/>
    </row>
    <row r="5" spans="1:5" ht="18.75">
      <c r="A5" s="203" t="s">
        <v>23</v>
      </c>
      <c r="B5" s="203"/>
      <c r="C5" s="203"/>
      <c r="D5" s="203"/>
      <c r="E5" s="203"/>
    </row>
    <row r="6" spans="1:5" ht="18.75">
      <c r="A6" s="204" t="s">
        <v>1841</v>
      </c>
      <c r="B6" s="204"/>
      <c r="C6" s="204"/>
      <c r="D6" s="204"/>
      <c r="E6" s="204"/>
    </row>
    <row r="7" spans="1:5" ht="18.75">
      <c r="A7" s="197" t="s">
        <v>1844</v>
      </c>
      <c r="B7" s="197"/>
      <c r="C7" s="197"/>
      <c r="D7" s="197"/>
      <c r="E7" s="197"/>
    </row>
    <row r="8" spans="1:5" ht="18.75">
      <c r="A8" s="185" t="s">
        <v>316</v>
      </c>
      <c r="B8" s="185"/>
      <c r="C8" s="185"/>
      <c r="D8" s="185"/>
      <c r="E8" s="185"/>
    </row>
    <row r="9" spans="1:5" ht="15.75">
      <c r="A9" s="198" t="s">
        <v>5</v>
      </c>
      <c r="B9" s="198"/>
      <c r="C9" s="198"/>
      <c r="D9" s="198"/>
      <c r="E9" s="198"/>
    </row>
    <row r="10" spans="1:5">
      <c r="A10" s="112"/>
      <c r="B10" s="112"/>
      <c r="C10" s="112"/>
      <c r="D10" s="112"/>
      <c r="E10" s="112"/>
    </row>
    <row r="11" spans="1:5">
      <c r="C11" s="205" t="s">
        <v>6</v>
      </c>
      <c r="D11" s="107" t="s">
        <v>359</v>
      </c>
      <c r="E11" s="199" t="s">
        <v>340</v>
      </c>
    </row>
    <row r="12" spans="1:5">
      <c r="C12" s="205"/>
      <c r="D12" s="113" t="s">
        <v>316</v>
      </c>
      <c r="E12" s="199"/>
    </row>
    <row r="13" spans="1:5">
      <c r="C13" s="121" t="s">
        <v>240</v>
      </c>
      <c r="D13" s="121">
        <v>79003383385</v>
      </c>
      <c r="E13" s="121">
        <v>25056941842.379997</v>
      </c>
    </row>
    <row r="14" spans="1:5">
      <c r="C14" s="122" t="s">
        <v>241</v>
      </c>
      <c r="D14" s="123">
        <v>6834958632</v>
      </c>
      <c r="E14" s="123">
        <v>2564364254.5599995</v>
      </c>
    </row>
    <row r="15" spans="1:5">
      <c r="C15" s="164" t="s">
        <v>242</v>
      </c>
      <c r="D15" s="165">
        <v>4863809031</v>
      </c>
      <c r="E15" s="165">
        <v>2375698992.9099994</v>
      </c>
    </row>
    <row r="16" spans="1:5">
      <c r="C16" s="166" t="s">
        <v>370</v>
      </c>
      <c r="D16" s="165">
        <v>241517712</v>
      </c>
      <c r="E16" s="165">
        <v>241517712</v>
      </c>
    </row>
    <row r="17" spans="3:5">
      <c r="C17" s="166" t="s">
        <v>371</v>
      </c>
      <c r="D17" s="165">
        <v>700000000</v>
      </c>
      <c r="E17" s="165">
        <v>186093235.06</v>
      </c>
    </row>
    <row r="18" spans="3:5">
      <c r="C18" s="166" t="s">
        <v>372</v>
      </c>
      <c r="D18" s="165">
        <v>12373947</v>
      </c>
      <c r="E18" s="165">
        <v>0</v>
      </c>
    </row>
    <row r="19" spans="3:5">
      <c r="C19" s="166" t="s">
        <v>373</v>
      </c>
      <c r="D19" s="165">
        <v>24586631</v>
      </c>
      <c r="E19" s="165">
        <v>0</v>
      </c>
    </row>
    <row r="20" spans="3:5">
      <c r="C20" s="166" t="s">
        <v>374</v>
      </c>
      <c r="D20" s="165">
        <v>300000000</v>
      </c>
      <c r="E20" s="165">
        <v>0</v>
      </c>
    </row>
    <row r="21" spans="3:5">
      <c r="C21" s="166" t="s">
        <v>375</v>
      </c>
      <c r="D21" s="165">
        <v>20000000</v>
      </c>
      <c r="E21" s="165">
        <v>0</v>
      </c>
    </row>
    <row r="22" spans="3:5">
      <c r="C22" s="166" t="s">
        <v>376</v>
      </c>
      <c r="D22" s="165">
        <v>662449960</v>
      </c>
      <c r="E22" s="165">
        <v>53141259.82</v>
      </c>
    </row>
    <row r="23" spans="3:5">
      <c r="C23" s="166" t="s">
        <v>377</v>
      </c>
      <c r="D23" s="165">
        <v>34295224</v>
      </c>
      <c r="E23" s="165">
        <v>0</v>
      </c>
    </row>
    <row r="24" spans="3:5">
      <c r="C24" s="166" t="s">
        <v>378</v>
      </c>
      <c r="D24" s="165">
        <v>0</v>
      </c>
      <c r="E24" s="165">
        <v>0</v>
      </c>
    </row>
    <row r="25" spans="3:5">
      <c r="C25" s="166" t="s">
        <v>379</v>
      </c>
      <c r="D25" s="165">
        <v>0</v>
      </c>
      <c r="E25" s="165">
        <v>0</v>
      </c>
    </row>
    <row r="26" spans="3:5">
      <c r="C26" s="166" t="s">
        <v>380</v>
      </c>
      <c r="D26" s="165">
        <v>7273652</v>
      </c>
      <c r="E26" s="165">
        <v>0</v>
      </c>
    </row>
    <row r="27" spans="3:5">
      <c r="C27" s="166" t="s">
        <v>381</v>
      </c>
      <c r="D27" s="165">
        <v>100000000</v>
      </c>
      <c r="E27" s="165">
        <v>99231812.810000002</v>
      </c>
    </row>
    <row r="28" spans="3:5">
      <c r="C28" s="166" t="s">
        <v>382</v>
      </c>
      <c r="D28" s="165">
        <v>1235409</v>
      </c>
      <c r="E28" s="165">
        <v>0</v>
      </c>
    </row>
    <row r="29" spans="3:5">
      <c r="C29" s="166" t="s">
        <v>383</v>
      </c>
      <c r="D29" s="165">
        <v>8415087</v>
      </c>
      <c r="E29" s="165">
        <v>0</v>
      </c>
    </row>
    <row r="30" spans="3:5">
      <c r="C30" s="166" t="s">
        <v>384</v>
      </c>
      <c r="D30" s="165">
        <v>0</v>
      </c>
      <c r="E30" s="165">
        <v>0</v>
      </c>
    </row>
    <row r="31" spans="3:5">
      <c r="C31" s="166" t="s">
        <v>385</v>
      </c>
      <c r="D31" s="165">
        <v>6705517</v>
      </c>
      <c r="E31" s="165">
        <v>0</v>
      </c>
    </row>
    <row r="32" spans="3:5">
      <c r="C32" s="166" t="s">
        <v>386</v>
      </c>
      <c r="D32" s="165">
        <v>0</v>
      </c>
      <c r="E32" s="165">
        <v>0</v>
      </c>
    </row>
    <row r="33" spans="3:5">
      <c r="C33" s="166" t="s">
        <v>387</v>
      </c>
      <c r="D33" s="165">
        <v>161911169</v>
      </c>
      <c r="E33" s="165">
        <v>26311171.32</v>
      </c>
    </row>
    <row r="34" spans="3:5">
      <c r="C34" s="166" t="s">
        <v>388</v>
      </c>
      <c r="D34" s="165">
        <v>114305</v>
      </c>
      <c r="E34" s="165">
        <v>0</v>
      </c>
    </row>
    <row r="35" spans="3:5">
      <c r="C35" s="166" t="s">
        <v>389</v>
      </c>
      <c r="D35" s="165">
        <v>200183491</v>
      </c>
      <c r="E35" s="165">
        <v>117835030</v>
      </c>
    </row>
    <row r="36" spans="3:5">
      <c r="C36" s="166" t="s">
        <v>390</v>
      </c>
      <c r="D36" s="165">
        <v>110000000</v>
      </c>
      <c r="E36" s="165">
        <v>83175240.430000007</v>
      </c>
    </row>
    <row r="37" spans="3:5">
      <c r="C37" s="166" t="s">
        <v>391</v>
      </c>
      <c r="D37" s="165">
        <v>0</v>
      </c>
      <c r="E37" s="165">
        <v>0</v>
      </c>
    </row>
    <row r="38" spans="3:5">
      <c r="C38" s="166" t="s">
        <v>392</v>
      </c>
      <c r="D38" s="165">
        <v>30000000</v>
      </c>
      <c r="E38" s="165">
        <v>0</v>
      </c>
    </row>
    <row r="39" spans="3:5">
      <c r="C39" s="166" t="s">
        <v>393</v>
      </c>
      <c r="D39" s="165">
        <v>45904934</v>
      </c>
      <c r="E39" s="165">
        <v>47731231.880000003</v>
      </c>
    </row>
    <row r="40" spans="3:5">
      <c r="C40" s="166" t="s">
        <v>394</v>
      </c>
      <c r="D40" s="165">
        <v>2865375</v>
      </c>
      <c r="E40" s="165">
        <v>0</v>
      </c>
    </row>
    <row r="41" spans="3:5">
      <c r="C41" s="166" t="s">
        <v>395</v>
      </c>
      <c r="D41" s="165">
        <v>46244296</v>
      </c>
      <c r="E41" s="165">
        <v>0</v>
      </c>
    </row>
    <row r="42" spans="3:5">
      <c r="C42" s="166" t="s">
        <v>396</v>
      </c>
      <c r="D42" s="165">
        <v>23765179</v>
      </c>
      <c r="E42" s="165">
        <v>0</v>
      </c>
    </row>
    <row r="43" spans="3:5">
      <c r="C43" s="166" t="s">
        <v>397</v>
      </c>
      <c r="D43" s="165">
        <v>4000000</v>
      </c>
      <c r="E43" s="165">
        <v>305087292.99000001</v>
      </c>
    </row>
    <row r="44" spans="3:5">
      <c r="C44" s="166" t="s">
        <v>398</v>
      </c>
      <c r="D44" s="165">
        <v>0</v>
      </c>
      <c r="E44" s="165">
        <v>0</v>
      </c>
    </row>
    <row r="45" spans="3:5">
      <c r="C45" s="166" t="s">
        <v>399</v>
      </c>
      <c r="D45" s="165">
        <v>41404153</v>
      </c>
      <c r="E45" s="165">
        <v>0</v>
      </c>
    </row>
    <row r="46" spans="3:5">
      <c r="C46" s="166" t="s">
        <v>400</v>
      </c>
      <c r="D46" s="165">
        <v>679693856</v>
      </c>
      <c r="E46" s="165">
        <v>187458770</v>
      </c>
    </row>
    <row r="47" spans="3:5">
      <c r="C47" s="166" t="s">
        <v>401</v>
      </c>
      <c r="D47" s="165">
        <v>1000000</v>
      </c>
      <c r="E47" s="165">
        <v>0</v>
      </c>
    </row>
    <row r="48" spans="3:5">
      <c r="C48" s="166" t="s">
        <v>402</v>
      </c>
      <c r="D48" s="165">
        <v>20934524</v>
      </c>
      <c r="E48" s="165">
        <v>22794709.09</v>
      </c>
    </row>
    <row r="49" spans="3:5">
      <c r="C49" s="166" t="s">
        <v>403</v>
      </c>
      <c r="D49" s="165">
        <v>212013478</v>
      </c>
      <c r="E49" s="165">
        <v>268540604.60000002</v>
      </c>
    </row>
    <row r="50" spans="3:5">
      <c r="C50" s="166" t="s">
        <v>404</v>
      </c>
      <c r="D50" s="165">
        <v>3750000</v>
      </c>
      <c r="E50" s="165">
        <v>1220543.08</v>
      </c>
    </row>
    <row r="51" spans="3:5">
      <c r="C51" s="166" t="s">
        <v>405</v>
      </c>
      <c r="D51" s="165">
        <v>7143615</v>
      </c>
      <c r="E51" s="165">
        <v>0</v>
      </c>
    </row>
    <row r="52" spans="3:5">
      <c r="C52" s="166" t="s">
        <v>406</v>
      </c>
      <c r="D52" s="165">
        <v>0</v>
      </c>
      <c r="E52" s="165">
        <v>0</v>
      </c>
    </row>
    <row r="53" spans="3:5">
      <c r="C53" s="166" t="s">
        <v>407</v>
      </c>
      <c r="D53" s="165">
        <v>0</v>
      </c>
      <c r="E53" s="165">
        <v>0</v>
      </c>
    </row>
    <row r="54" spans="3:5">
      <c r="C54" s="166" t="s">
        <v>408</v>
      </c>
      <c r="D54" s="165">
        <v>11563777</v>
      </c>
      <c r="E54" s="165">
        <v>3179179.47</v>
      </c>
    </row>
    <row r="55" spans="3:5">
      <c r="C55" s="166" t="s">
        <v>409</v>
      </c>
      <c r="D55" s="165">
        <v>0</v>
      </c>
      <c r="E55" s="165">
        <v>0</v>
      </c>
    </row>
    <row r="56" spans="3:5">
      <c r="C56" s="166" t="s">
        <v>410</v>
      </c>
      <c r="D56" s="165">
        <v>0</v>
      </c>
      <c r="E56" s="165">
        <v>0</v>
      </c>
    </row>
    <row r="57" spans="3:5">
      <c r="C57" s="166" t="s">
        <v>411</v>
      </c>
      <c r="D57" s="165">
        <v>39721620</v>
      </c>
      <c r="E57" s="165">
        <v>0</v>
      </c>
    </row>
    <row r="58" spans="3:5">
      <c r="C58" s="166" t="s">
        <v>412</v>
      </c>
      <c r="D58" s="165">
        <v>22199522</v>
      </c>
      <c r="E58" s="165">
        <v>0</v>
      </c>
    </row>
    <row r="59" spans="3:5">
      <c r="C59" s="166" t="s">
        <v>413</v>
      </c>
      <c r="D59" s="165">
        <v>676036</v>
      </c>
      <c r="E59" s="165">
        <v>0</v>
      </c>
    </row>
    <row r="60" spans="3:5">
      <c r="C60" s="166" t="s">
        <v>414</v>
      </c>
      <c r="D60" s="165">
        <v>9841932</v>
      </c>
      <c r="E60" s="165">
        <v>0</v>
      </c>
    </row>
    <row r="61" spans="3:5">
      <c r="C61" s="166" t="s">
        <v>415</v>
      </c>
      <c r="D61" s="165">
        <v>153476435</v>
      </c>
      <c r="E61" s="165">
        <v>38250648.539999999</v>
      </c>
    </row>
    <row r="62" spans="3:5">
      <c r="C62" s="166" t="s">
        <v>416</v>
      </c>
      <c r="D62" s="165">
        <v>70000000</v>
      </c>
      <c r="E62" s="165">
        <v>4108718.16</v>
      </c>
    </row>
    <row r="63" spans="3:5">
      <c r="C63" s="166" t="s">
        <v>417</v>
      </c>
      <c r="D63" s="165">
        <v>26866592</v>
      </c>
      <c r="E63" s="165">
        <v>0</v>
      </c>
    </row>
    <row r="64" spans="3:5">
      <c r="C64" s="166" t="s">
        <v>418</v>
      </c>
      <c r="D64" s="165">
        <v>35594550</v>
      </c>
      <c r="E64" s="165">
        <v>18324327.449999999</v>
      </c>
    </row>
    <row r="65" spans="3:5">
      <c r="C65" s="166" t="s">
        <v>419</v>
      </c>
      <c r="D65" s="165">
        <v>100000000</v>
      </c>
      <c r="E65" s="165">
        <v>1729611.82</v>
      </c>
    </row>
    <row r="66" spans="3:5">
      <c r="C66" s="166" t="s">
        <v>420</v>
      </c>
      <c r="D66" s="165">
        <v>24095551</v>
      </c>
      <c r="E66" s="165">
        <v>24095551</v>
      </c>
    </row>
    <row r="67" spans="3:5">
      <c r="C67" s="166" t="s">
        <v>421</v>
      </c>
      <c r="D67" s="165">
        <v>12659528</v>
      </c>
      <c r="E67" s="165">
        <v>896297.14</v>
      </c>
    </row>
    <row r="68" spans="3:5">
      <c r="C68" s="166" t="s">
        <v>422</v>
      </c>
      <c r="D68" s="165">
        <v>5403355</v>
      </c>
      <c r="E68" s="165">
        <v>0</v>
      </c>
    </row>
    <row r="69" spans="3:5">
      <c r="C69" s="166" t="s">
        <v>423</v>
      </c>
      <c r="D69" s="165">
        <v>1768693</v>
      </c>
      <c r="E69" s="165">
        <v>0</v>
      </c>
    </row>
    <row r="70" spans="3:5">
      <c r="C70" s="166" t="s">
        <v>424</v>
      </c>
      <c r="D70" s="165">
        <v>8125000</v>
      </c>
      <c r="E70" s="165">
        <v>0</v>
      </c>
    </row>
    <row r="71" spans="3:5">
      <c r="C71" s="166" t="s">
        <v>425</v>
      </c>
      <c r="D71" s="165">
        <v>41838481</v>
      </c>
      <c r="E71" s="165">
        <v>19268530.850000001</v>
      </c>
    </row>
    <row r="72" spans="3:5">
      <c r="C72" s="166" t="s">
        <v>426</v>
      </c>
      <c r="D72" s="165">
        <v>3655506</v>
      </c>
      <c r="E72" s="165">
        <v>0</v>
      </c>
    </row>
    <row r="73" spans="3:5">
      <c r="C73" s="166" t="s">
        <v>427</v>
      </c>
      <c r="D73" s="165">
        <v>6149974</v>
      </c>
      <c r="E73" s="165">
        <v>2094424.54</v>
      </c>
    </row>
    <row r="74" spans="3:5">
      <c r="C74" s="166" t="s">
        <v>428</v>
      </c>
      <c r="D74" s="165">
        <v>332217190</v>
      </c>
      <c r="E74" s="165">
        <v>232802786.60999998</v>
      </c>
    </row>
    <row r="75" spans="3:5">
      <c r="C75" s="166" t="s">
        <v>429</v>
      </c>
      <c r="D75" s="165">
        <v>8067310</v>
      </c>
      <c r="E75" s="165">
        <v>606852.31999999995</v>
      </c>
    </row>
    <row r="76" spans="3:5">
      <c r="C76" s="166" t="s">
        <v>430</v>
      </c>
      <c r="D76" s="165">
        <v>8726494</v>
      </c>
      <c r="E76" s="165">
        <v>2094424.54</v>
      </c>
    </row>
    <row r="77" spans="3:5">
      <c r="C77" s="166" t="s">
        <v>431</v>
      </c>
      <c r="D77" s="165">
        <v>27287191</v>
      </c>
      <c r="E77" s="165">
        <v>20399007.579999998</v>
      </c>
    </row>
    <row r="78" spans="3:5">
      <c r="C78" s="166" t="s">
        <v>432</v>
      </c>
      <c r="D78" s="165">
        <v>8726494</v>
      </c>
      <c r="E78" s="165">
        <v>2200903.2000000002</v>
      </c>
    </row>
    <row r="79" spans="3:5">
      <c r="C79" s="166" t="s">
        <v>433</v>
      </c>
      <c r="D79" s="165">
        <v>11067494</v>
      </c>
      <c r="E79" s="165">
        <v>0</v>
      </c>
    </row>
    <row r="80" spans="3:5">
      <c r="C80" s="166" t="s">
        <v>434</v>
      </c>
      <c r="D80" s="165">
        <v>4221977</v>
      </c>
      <c r="E80" s="165">
        <v>0</v>
      </c>
    </row>
    <row r="81" spans="3:5">
      <c r="C81" s="166" t="s">
        <v>435</v>
      </c>
      <c r="D81" s="165">
        <v>7010838</v>
      </c>
      <c r="E81" s="165">
        <v>0</v>
      </c>
    </row>
    <row r="82" spans="3:5">
      <c r="C82" s="166" t="s">
        <v>436</v>
      </c>
      <c r="D82" s="165">
        <v>498000</v>
      </c>
      <c r="E82" s="165">
        <v>0</v>
      </c>
    </row>
    <row r="83" spans="3:5">
      <c r="C83" s="166" t="s">
        <v>437</v>
      </c>
      <c r="D83" s="165">
        <v>172567977</v>
      </c>
      <c r="E83" s="165">
        <v>364418350.37</v>
      </c>
    </row>
    <row r="84" spans="3:5">
      <c r="C84" s="166" t="s">
        <v>438</v>
      </c>
      <c r="D84" s="165">
        <v>0</v>
      </c>
      <c r="E84" s="165">
        <v>1090766.24</v>
      </c>
    </row>
    <row r="85" spans="3:5">
      <c r="C85" s="164" t="s">
        <v>244</v>
      </c>
      <c r="D85" s="165">
        <v>256200000</v>
      </c>
      <c r="E85" s="165">
        <v>0</v>
      </c>
    </row>
    <row r="86" spans="3:5">
      <c r="C86" s="166" t="s">
        <v>439</v>
      </c>
      <c r="D86" s="165">
        <v>0</v>
      </c>
      <c r="E86" s="165">
        <v>0</v>
      </c>
    </row>
    <row r="87" spans="3:5">
      <c r="C87" s="166" t="s">
        <v>440</v>
      </c>
      <c r="D87" s="165">
        <v>256200000</v>
      </c>
      <c r="E87" s="165">
        <v>0</v>
      </c>
    </row>
    <row r="88" spans="3:5">
      <c r="C88" s="166" t="s">
        <v>441</v>
      </c>
      <c r="D88" s="165">
        <v>0</v>
      </c>
      <c r="E88" s="165">
        <v>0</v>
      </c>
    </row>
    <row r="89" spans="3:5">
      <c r="C89" s="164" t="s">
        <v>245</v>
      </c>
      <c r="D89" s="165">
        <v>1714949601</v>
      </c>
      <c r="E89" s="165">
        <v>188665261.65000004</v>
      </c>
    </row>
    <row r="90" spans="3:5">
      <c r="C90" s="166" t="s">
        <v>243</v>
      </c>
      <c r="D90" s="165">
        <v>2874479</v>
      </c>
      <c r="E90" s="165">
        <v>1685039.27</v>
      </c>
    </row>
    <row r="91" spans="3:5">
      <c r="C91" s="166" t="s">
        <v>442</v>
      </c>
      <c r="D91" s="165">
        <v>1135979999</v>
      </c>
      <c r="E91" s="165">
        <v>0</v>
      </c>
    </row>
    <row r="92" spans="3:5">
      <c r="C92" s="166" t="s">
        <v>389</v>
      </c>
      <c r="D92" s="165">
        <v>0</v>
      </c>
      <c r="E92" s="165">
        <v>0</v>
      </c>
    </row>
    <row r="93" spans="3:5">
      <c r="C93" s="166" t="s">
        <v>400</v>
      </c>
      <c r="D93" s="165">
        <v>0</v>
      </c>
      <c r="E93" s="165">
        <v>179646140.77000001</v>
      </c>
    </row>
    <row r="94" spans="3:5">
      <c r="C94" s="166" t="s">
        <v>443</v>
      </c>
      <c r="D94" s="165">
        <v>576095123</v>
      </c>
      <c r="E94" s="165">
        <v>7334081.6100000003</v>
      </c>
    </row>
    <row r="95" spans="3:5">
      <c r="C95" s="122" t="s">
        <v>260</v>
      </c>
      <c r="D95" s="123">
        <v>2176625371</v>
      </c>
      <c r="E95" s="123">
        <v>612322492.09000003</v>
      </c>
    </row>
    <row r="96" spans="3:5">
      <c r="C96" s="164" t="s">
        <v>242</v>
      </c>
      <c r="D96" s="165">
        <v>2175905652</v>
      </c>
      <c r="E96" s="165">
        <v>612322492.09000003</v>
      </c>
    </row>
    <row r="97" spans="3:5">
      <c r="C97" s="166" t="s">
        <v>444</v>
      </c>
      <c r="D97" s="165">
        <v>25922997</v>
      </c>
      <c r="E97" s="165">
        <v>0</v>
      </c>
    </row>
    <row r="98" spans="3:5">
      <c r="C98" s="166" t="s">
        <v>445</v>
      </c>
      <c r="D98" s="165">
        <v>33669994</v>
      </c>
      <c r="E98" s="165">
        <v>0</v>
      </c>
    </row>
    <row r="99" spans="3:5">
      <c r="C99" s="166" t="s">
        <v>446</v>
      </c>
      <c r="D99" s="165">
        <v>1803614</v>
      </c>
      <c r="E99" s="165">
        <v>0</v>
      </c>
    </row>
    <row r="100" spans="3:5">
      <c r="C100" s="166" t="s">
        <v>447</v>
      </c>
      <c r="D100" s="165">
        <v>2263438</v>
      </c>
      <c r="E100" s="165">
        <v>0</v>
      </c>
    </row>
    <row r="101" spans="3:5">
      <c r="C101" s="166" t="s">
        <v>448</v>
      </c>
      <c r="D101" s="165">
        <v>1050000000</v>
      </c>
      <c r="E101" s="165">
        <v>167747361.53</v>
      </c>
    </row>
    <row r="102" spans="3:5">
      <c r="C102" s="166" t="s">
        <v>449</v>
      </c>
      <c r="D102" s="165">
        <v>5000000</v>
      </c>
      <c r="E102" s="165">
        <v>0</v>
      </c>
    </row>
    <row r="103" spans="3:5">
      <c r="C103" s="166" t="s">
        <v>450</v>
      </c>
      <c r="D103" s="165">
        <v>1250434</v>
      </c>
      <c r="E103" s="165">
        <v>0</v>
      </c>
    </row>
    <row r="104" spans="3:5">
      <c r="C104" s="166" t="s">
        <v>451</v>
      </c>
      <c r="D104" s="165">
        <v>10479065</v>
      </c>
      <c r="E104" s="165">
        <v>0</v>
      </c>
    </row>
    <row r="105" spans="3:5">
      <c r="C105" s="166" t="s">
        <v>452</v>
      </c>
      <c r="D105" s="165">
        <v>82347035</v>
      </c>
      <c r="E105" s="165">
        <v>9871972.2699999996</v>
      </c>
    </row>
    <row r="106" spans="3:5">
      <c r="C106" s="166" t="s">
        <v>453</v>
      </c>
      <c r="D106" s="165">
        <v>2070200</v>
      </c>
      <c r="E106" s="165">
        <v>0</v>
      </c>
    </row>
    <row r="107" spans="3:5">
      <c r="C107" s="166" t="s">
        <v>454</v>
      </c>
      <c r="D107" s="165">
        <v>646004</v>
      </c>
      <c r="E107" s="165">
        <v>0</v>
      </c>
    </row>
    <row r="108" spans="3:5">
      <c r="C108" s="166" t="s">
        <v>455</v>
      </c>
      <c r="D108" s="165">
        <v>13562081</v>
      </c>
      <c r="E108" s="165">
        <v>0</v>
      </c>
    </row>
    <row r="109" spans="3:5">
      <c r="C109" s="166" t="s">
        <v>456</v>
      </c>
      <c r="D109" s="165">
        <v>9689330</v>
      </c>
      <c r="E109" s="165">
        <v>0</v>
      </c>
    </row>
    <row r="110" spans="3:5">
      <c r="C110" s="166" t="s">
        <v>457</v>
      </c>
      <c r="D110" s="165">
        <v>5861772</v>
      </c>
      <c r="E110" s="165">
        <v>0</v>
      </c>
    </row>
    <row r="111" spans="3:5">
      <c r="C111" s="166" t="s">
        <v>458</v>
      </c>
      <c r="D111" s="165">
        <v>7330508</v>
      </c>
      <c r="E111" s="165">
        <v>0</v>
      </c>
    </row>
    <row r="112" spans="3:5">
      <c r="C112" s="166" t="s">
        <v>459</v>
      </c>
      <c r="D112" s="165">
        <v>9689330</v>
      </c>
      <c r="E112" s="165">
        <v>0</v>
      </c>
    </row>
    <row r="113" spans="3:5">
      <c r="C113" s="166" t="s">
        <v>460</v>
      </c>
      <c r="D113" s="165">
        <v>7000000</v>
      </c>
      <c r="E113" s="165">
        <v>6991329.1099999994</v>
      </c>
    </row>
    <row r="114" spans="3:5">
      <c r="C114" s="166" t="s">
        <v>461</v>
      </c>
      <c r="D114" s="165">
        <v>9689330</v>
      </c>
      <c r="E114" s="165">
        <v>0</v>
      </c>
    </row>
    <row r="115" spans="3:5">
      <c r="C115" s="166" t="s">
        <v>462</v>
      </c>
      <c r="D115" s="165">
        <v>2772824</v>
      </c>
      <c r="E115" s="165">
        <v>0</v>
      </c>
    </row>
    <row r="116" spans="3:5">
      <c r="C116" s="166" t="s">
        <v>463</v>
      </c>
      <c r="D116" s="165">
        <v>9800049</v>
      </c>
      <c r="E116" s="165">
        <v>0</v>
      </c>
    </row>
    <row r="117" spans="3:5">
      <c r="C117" s="166" t="s">
        <v>464</v>
      </c>
      <c r="D117" s="165">
        <v>10724015</v>
      </c>
      <c r="E117" s="165">
        <v>0</v>
      </c>
    </row>
    <row r="118" spans="3:5">
      <c r="C118" s="166" t="s">
        <v>465</v>
      </c>
      <c r="D118" s="165">
        <v>30000000</v>
      </c>
      <c r="E118" s="165">
        <v>99748888.349999994</v>
      </c>
    </row>
    <row r="119" spans="3:5">
      <c r="C119" s="166" t="s">
        <v>466</v>
      </c>
      <c r="D119" s="165">
        <v>9800049</v>
      </c>
      <c r="E119" s="165">
        <v>0</v>
      </c>
    </row>
    <row r="120" spans="3:5">
      <c r="C120" s="166" t="s">
        <v>467</v>
      </c>
      <c r="D120" s="165">
        <v>5852236</v>
      </c>
      <c r="E120" s="165">
        <v>0</v>
      </c>
    </row>
    <row r="121" spans="3:5">
      <c r="C121" s="166" t="s">
        <v>468</v>
      </c>
      <c r="D121" s="165">
        <v>5861771</v>
      </c>
      <c r="E121" s="165">
        <v>0</v>
      </c>
    </row>
    <row r="122" spans="3:5">
      <c r="C122" s="166" t="s">
        <v>469</v>
      </c>
      <c r="D122" s="165">
        <v>9689330</v>
      </c>
      <c r="E122" s="165">
        <v>0</v>
      </c>
    </row>
    <row r="123" spans="3:5">
      <c r="C123" s="166" t="s">
        <v>470</v>
      </c>
      <c r="D123" s="165">
        <v>5861771</v>
      </c>
      <c r="E123" s="165">
        <v>0</v>
      </c>
    </row>
    <row r="124" spans="3:5">
      <c r="C124" s="166" t="s">
        <v>471</v>
      </c>
      <c r="D124" s="165">
        <v>9689330</v>
      </c>
      <c r="E124" s="165">
        <v>0</v>
      </c>
    </row>
    <row r="125" spans="3:5">
      <c r="C125" s="166" t="s">
        <v>472</v>
      </c>
      <c r="D125" s="165">
        <v>1407491</v>
      </c>
      <c r="E125" s="165">
        <v>0</v>
      </c>
    </row>
    <row r="126" spans="3:5">
      <c r="C126" s="166" t="s">
        <v>473</v>
      </c>
      <c r="D126" s="165">
        <v>3448179</v>
      </c>
      <c r="E126" s="165">
        <v>0</v>
      </c>
    </row>
    <row r="127" spans="3:5">
      <c r="C127" s="166" t="s">
        <v>474</v>
      </c>
      <c r="D127" s="165">
        <v>1000000</v>
      </c>
      <c r="E127" s="165">
        <v>0</v>
      </c>
    </row>
    <row r="128" spans="3:5">
      <c r="C128" s="166" t="s">
        <v>475</v>
      </c>
      <c r="D128" s="165">
        <v>2113557</v>
      </c>
      <c r="E128" s="165">
        <v>0</v>
      </c>
    </row>
    <row r="129" spans="3:5">
      <c r="C129" s="166" t="s">
        <v>476</v>
      </c>
      <c r="D129" s="165">
        <v>2113557</v>
      </c>
      <c r="E129" s="165">
        <v>0</v>
      </c>
    </row>
    <row r="130" spans="3:5">
      <c r="C130" s="166" t="s">
        <v>477</v>
      </c>
      <c r="D130" s="165">
        <v>2113557</v>
      </c>
      <c r="E130" s="165">
        <v>0</v>
      </c>
    </row>
    <row r="131" spans="3:5">
      <c r="C131" s="166" t="s">
        <v>478</v>
      </c>
      <c r="D131" s="165">
        <v>10000000</v>
      </c>
      <c r="E131" s="165">
        <v>0</v>
      </c>
    </row>
    <row r="132" spans="3:5">
      <c r="C132" s="166" t="s">
        <v>479</v>
      </c>
      <c r="D132" s="165">
        <v>9367191</v>
      </c>
      <c r="E132" s="165">
        <v>0</v>
      </c>
    </row>
    <row r="133" spans="3:5">
      <c r="C133" s="166" t="s">
        <v>480</v>
      </c>
      <c r="D133" s="165">
        <v>46485819</v>
      </c>
      <c r="E133" s="165">
        <v>21663244.359999999</v>
      </c>
    </row>
    <row r="134" spans="3:5">
      <c r="C134" s="166" t="s">
        <v>481</v>
      </c>
      <c r="D134" s="165">
        <v>5000000</v>
      </c>
      <c r="E134" s="165">
        <v>0</v>
      </c>
    </row>
    <row r="135" spans="3:5">
      <c r="C135" s="166" t="s">
        <v>482</v>
      </c>
      <c r="D135" s="165">
        <v>5338363</v>
      </c>
      <c r="E135" s="165">
        <v>0</v>
      </c>
    </row>
    <row r="136" spans="3:5">
      <c r="C136" s="166" t="s">
        <v>483</v>
      </c>
      <c r="D136" s="165">
        <v>33884341</v>
      </c>
      <c r="E136" s="165">
        <v>20000000</v>
      </c>
    </row>
    <row r="137" spans="3:5">
      <c r="C137" s="166" t="s">
        <v>484</v>
      </c>
      <c r="D137" s="165">
        <v>37430382</v>
      </c>
      <c r="E137" s="165">
        <v>19680785</v>
      </c>
    </row>
    <row r="138" spans="3:5">
      <c r="C138" s="166" t="s">
        <v>485</v>
      </c>
      <c r="D138" s="165">
        <v>24000000</v>
      </c>
      <c r="E138" s="165">
        <v>0</v>
      </c>
    </row>
    <row r="139" spans="3:5">
      <c r="C139" s="166" t="s">
        <v>486</v>
      </c>
      <c r="D139" s="165">
        <v>50190407</v>
      </c>
      <c r="E139" s="165">
        <v>36000000</v>
      </c>
    </row>
    <row r="140" spans="3:5">
      <c r="C140" s="166" t="s">
        <v>487</v>
      </c>
      <c r="D140" s="165">
        <v>37562100</v>
      </c>
      <c r="E140" s="165">
        <v>29743651</v>
      </c>
    </row>
    <row r="141" spans="3:5">
      <c r="C141" s="166" t="s">
        <v>488</v>
      </c>
      <c r="D141" s="165">
        <v>39848367</v>
      </c>
      <c r="E141" s="165">
        <v>16993543.710000001</v>
      </c>
    </row>
    <row r="142" spans="3:5">
      <c r="C142" s="166" t="s">
        <v>489</v>
      </c>
      <c r="D142" s="165">
        <v>25758899</v>
      </c>
      <c r="E142" s="165">
        <v>31704134.359999999</v>
      </c>
    </row>
    <row r="143" spans="3:5">
      <c r="C143" s="166" t="s">
        <v>490</v>
      </c>
      <c r="D143" s="165">
        <v>54490521</v>
      </c>
      <c r="E143" s="165">
        <v>39323198.710000001</v>
      </c>
    </row>
    <row r="144" spans="3:5">
      <c r="C144" s="166" t="s">
        <v>491</v>
      </c>
      <c r="D144" s="165">
        <v>59320308</v>
      </c>
      <c r="E144" s="165">
        <v>53101067.560000002</v>
      </c>
    </row>
    <row r="145" spans="3:5">
      <c r="C145" s="166" t="s">
        <v>492</v>
      </c>
      <c r="D145" s="165">
        <v>209900196</v>
      </c>
      <c r="E145" s="165">
        <v>0</v>
      </c>
    </row>
    <row r="146" spans="3:5">
      <c r="C146" s="166" t="s">
        <v>493</v>
      </c>
      <c r="D146" s="165">
        <v>40136410</v>
      </c>
      <c r="E146" s="165">
        <v>12510315.68</v>
      </c>
    </row>
    <row r="147" spans="3:5">
      <c r="C147" s="166" t="s">
        <v>494</v>
      </c>
      <c r="D147" s="165">
        <v>96171500</v>
      </c>
      <c r="E147" s="165">
        <v>47243000.450000003</v>
      </c>
    </row>
    <row r="148" spans="3:5">
      <c r="C148" s="166" t="s">
        <v>495</v>
      </c>
      <c r="D148" s="165">
        <v>498000</v>
      </c>
      <c r="E148" s="165">
        <v>0</v>
      </c>
    </row>
    <row r="149" spans="3:5">
      <c r="C149" s="164" t="s">
        <v>244</v>
      </c>
      <c r="D149" s="165">
        <v>719719</v>
      </c>
      <c r="E149" s="165">
        <v>0</v>
      </c>
    </row>
    <row r="150" spans="3:5">
      <c r="C150" s="166" t="s">
        <v>484</v>
      </c>
      <c r="D150" s="165">
        <v>719719</v>
      </c>
      <c r="E150" s="165">
        <v>0</v>
      </c>
    </row>
    <row r="151" spans="3:5">
      <c r="C151" s="122" t="s">
        <v>261</v>
      </c>
      <c r="D151" s="123">
        <v>642205428</v>
      </c>
      <c r="E151" s="123">
        <v>140911897.39000002</v>
      </c>
    </row>
    <row r="152" spans="3:5">
      <c r="C152" s="164" t="s">
        <v>242</v>
      </c>
      <c r="D152" s="165">
        <v>576852165</v>
      </c>
      <c r="E152" s="165">
        <v>134347341.03</v>
      </c>
    </row>
    <row r="153" spans="3:5">
      <c r="C153" s="166" t="s">
        <v>496</v>
      </c>
      <c r="D153" s="165">
        <v>1875179</v>
      </c>
      <c r="E153" s="165">
        <v>0</v>
      </c>
    </row>
    <row r="154" spans="3:5">
      <c r="C154" s="166" t="s">
        <v>497</v>
      </c>
      <c r="D154" s="165">
        <v>2799546</v>
      </c>
      <c r="E154" s="165">
        <v>0</v>
      </c>
    </row>
    <row r="155" spans="3:5">
      <c r="C155" s="166" t="s">
        <v>498</v>
      </c>
      <c r="D155" s="165">
        <v>53000000</v>
      </c>
      <c r="E155" s="165">
        <v>0</v>
      </c>
    </row>
    <row r="156" spans="3:5">
      <c r="C156" s="166" t="s">
        <v>499</v>
      </c>
      <c r="D156" s="165">
        <v>4364944</v>
      </c>
      <c r="E156" s="165">
        <v>0</v>
      </c>
    </row>
    <row r="157" spans="3:5">
      <c r="C157" s="166" t="s">
        <v>500</v>
      </c>
      <c r="D157" s="165">
        <v>1256445</v>
      </c>
      <c r="E157" s="165">
        <v>0</v>
      </c>
    </row>
    <row r="158" spans="3:5">
      <c r="C158" s="166" t="s">
        <v>501</v>
      </c>
      <c r="D158" s="165">
        <v>24812074</v>
      </c>
      <c r="E158" s="165">
        <v>0</v>
      </c>
    </row>
    <row r="159" spans="3:5">
      <c r="C159" s="166" t="s">
        <v>502</v>
      </c>
      <c r="D159" s="165">
        <v>5309113</v>
      </c>
      <c r="E159" s="165">
        <v>0</v>
      </c>
    </row>
    <row r="160" spans="3:5">
      <c r="C160" s="166" t="s">
        <v>503</v>
      </c>
      <c r="D160" s="165">
        <v>44195541</v>
      </c>
      <c r="E160" s="165">
        <v>7908010</v>
      </c>
    </row>
    <row r="161" spans="3:5">
      <c r="C161" s="166" t="s">
        <v>504</v>
      </c>
      <c r="D161" s="165">
        <v>40000000</v>
      </c>
      <c r="E161" s="165">
        <v>0</v>
      </c>
    </row>
    <row r="162" spans="3:5">
      <c r="C162" s="166" t="s">
        <v>505</v>
      </c>
      <c r="D162" s="165">
        <v>17512384</v>
      </c>
      <c r="E162" s="165">
        <v>0</v>
      </c>
    </row>
    <row r="163" spans="3:5">
      <c r="C163" s="166" t="s">
        <v>506</v>
      </c>
      <c r="D163" s="165">
        <v>31386350</v>
      </c>
      <c r="E163" s="165">
        <v>0</v>
      </c>
    </row>
    <row r="164" spans="3:5">
      <c r="C164" s="166" t="s">
        <v>507</v>
      </c>
      <c r="D164" s="165">
        <v>10982339</v>
      </c>
      <c r="E164" s="165">
        <v>0</v>
      </c>
    </row>
    <row r="165" spans="3:5">
      <c r="C165" s="166" t="s">
        <v>508</v>
      </c>
      <c r="D165" s="165">
        <v>4040505</v>
      </c>
      <c r="E165" s="165">
        <v>0</v>
      </c>
    </row>
    <row r="166" spans="3:5">
      <c r="C166" s="166" t="s">
        <v>509</v>
      </c>
      <c r="D166" s="165">
        <v>19093002</v>
      </c>
      <c r="E166" s="165">
        <v>0</v>
      </c>
    </row>
    <row r="167" spans="3:5">
      <c r="C167" s="166" t="s">
        <v>510</v>
      </c>
      <c r="D167" s="165">
        <v>6768144</v>
      </c>
      <c r="E167" s="165">
        <v>0</v>
      </c>
    </row>
    <row r="168" spans="3:5">
      <c r="C168" s="166" t="s">
        <v>511</v>
      </c>
      <c r="D168" s="165">
        <v>1415865</v>
      </c>
      <c r="E168" s="165">
        <v>0</v>
      </c>
    </row>
    <row r="169" spans="3:5">
      <c r="C169" s="166" t="s">
        <v>512</v>
      </c>
      <c r="D169" s="165">
        <v>3468356</v>
      </c>
      <c r="E169" s="165">
        <v>0</v>
      </c>
    </row>
    <row r="170" spans="3:5">
      <c r="C170" s="166" t="s">
        <v>513</v>
      </c>
      <c r="D170" s="165">
        <v>19003156</v>
      </c>
      <c r="E170" s="165">
        <v>0</v>
      </c>
    </row>
    <row r="171" spans="3:5">
      <c r="C171" s="166" t="s">
        <v>514</v>
      </c>
      <c r="D171" s="165">
        <v>9730988</v>
      </c>
      <c r="E171" s="165">
        <v>0</v>
      </c>
    </row>
    <row r="172" spans="3:5">
      <c r="C172" s="166" t="s">
        <v>515</v>
      </c>
      <c r="D172" s="165">
        <v>36143668</v>
      </c>
      <c r="E172" s="165">
        <v>112720261.04000001</v>
      </c>
    </row>
    <row r="173" spans="3:5">
      <c r="C173" s="166" t="s">
        <v>516</v>
      </c>
      <c r="D173" s="165">
        <v>5922790</v>
      </c>
      <c r="E173" s="165">
        <v>0</v>
      </c>
    </row>
    <row r="174" spans="3:5">
      <c r="C174" s="166" t="s">
        <v>517</v>
      </c>
      <c r="D174" s="165">
        <v>2433363</v>
      </c>
      <c r="E174" s="165">
        <v>0</v>
      </c>
    </row>
    <row r="175" spans="3:5">
      <c r="C175" s="166" t="s">
        <v>518</v>
      </c>
      <c r="D175" s="165">
        <v>20000000</v>
      </c>
      <c r="E175" s="165">
        <v>0</v>
      </c>
    </row>
    <row r="176" spans="3:5">
      <c r="C176" s="166" t="s">
        <v>519</v>
      </c>
      <c r="D176" s="165">
        <v>20685034</v>
      </c>
      <c r="E176" s="165">
        <v>0</v>
      </c>
    </row>
    <row r="177" spans="3:5">
      <c r="C177" s="166" t="s">
        <v>520</v>
      </c>
      <c r="D177" s="165">
        <v>2433461</v>
      </c>
      <c r="E177" s="165">
        <v>0</v>
      </c>
    </row>
    <row r="178" spans="3:5">
      <c r="C178" s="166" t="s">
        <v>521</v>
      </c>
      <c r="D178" s="165">
        <v>21589475</v>
      </c>
      <c r="E178" s="165">
        <v>0</v>
      </c>
    </row>
    <row r="179" spans="3:5">
      <c r="C179" s="166" t="s">
        <v>522</v>
      </c>
      <c r="D179" s="165">
        <v>76325759</v>
      </c>
      <c r="E179" s="165">
        <v>0</v>
      </c>
    </row>
    <row r="180" spans="3:5">
      <c r="C180" s="166" t="s">
        <v>523</v>
      </c>
      <c r="D180" s="165">
        <v>32164869</v>
      </c>
      <c r="E180" s="165">
        <v>0</v>
      </c>
    </row>
    <row r="181" spans="3:5">
      <c r="C181" s="166" t="s">
        <v>524</v>
      </c>
      <c r="D181" s="165">
        <v>0</v>
      </c>
      <c r="E181" s="165">
        <v>0</v>
      </c>
    </row>
    <row r="182" spans="3:5">
      <c r="C182" s="166" t="s">
        <v>525</v>
      </c>
      <c r="D182" s="165">
        <v>55847966</v>
      </c>
      <c r="E182" s="165">
        <v>13719069.99</v>
      </c>
    </row>
    <row r="183" spans="3:5">
      <c r="C183" s="166" t="s">
        <v>526</v>
      </c>
      <c r="D183" s="165">
        <v>2291849</v>
      </c>
      <c r="E183" s="165">
        <v>0</v>
      </c>
    </row>
    <row r="184" spans="3:5">
      <c r="C184" s="164" t="s">
        <v>244</v>
      </c>
      <c r="D184" s="165">
        <v>65353263</v>
      </c>
      <c r="E184" s="165">
        <v>6564556.3600000003</v>
      </c>
    </row>
    <row r="185" spans="3:5">
      <c r="C185" s="166" t="s">
        <v>527</v>
      </c>
      <c r="D185" s="165">
        <v>65353263</v>
      </c>
      <c r="E185" s="165">
        <v>6564556.3600000003</v>
      </c>
    </row>
    <row r="186" spans="3:5">
      <c r="C186" s="122" t="s">
        <v>247</v>
      </c>
      <c r="D186" s="123">
        <v>1994538093</v>
      </c>
      <c r="E186" s="123">
        <v>276534019.78000003</v>
      </c>
    </row>
    <row r="187" spans="3:5">
      <c r="C187" s="164" t="s">
        <v>242</v>
      </c>
      <c r="D187" s="165">
        <v>1543538092</v>
      </c>
      <c r="E187" s="165">
        <v>227063871.68000001</v>
      </c>
    </row>
    <row r="188" spans="3:5">
      <c r="C188" s="166" t="s">
        <v>528</v>
      </c>
      <c r="D188" s="165">
        <v>18972995</v>
      </c>
      <c r="E188" s="165">
        <v>32824664.140000001</v>
      </c>
    </row>
    <row r="189" spans="3:5">
      <c r="C189" s="166" t="s">
        <v>529</v>
      </c>
      <c r="D189" s="165">
        <v>20000000</v>
      </c>
      <c r="E189" s="165">
        <v>1879957.79</v>
      </c>
    </row>
    <row r="190" spans="3:5">
      <c r="C190" s="166" t="s">
        <v>530</v>
      </c>
      <c r="D190" s="165">
        <v>77083282</v>
      </c>
      <c r="E190" s="165">
        <v>0</v>
      </c>
    </row>
    <row r="191" spans="3:5">
      <c r="C191" s="166" t="s">
        <v>531</v>
      </c>
      <c r="D191" s="165">
        <v>0</v>
      </c>
      <c r="E191" s="165">
        <v>4773499.3099999996</v>
      </c>
    </row>
    <row r="192" spans="3:5">
      <c r="C192" s="166" t="s">
        <v>532</v>
      </c>
      <c r="D192" s="165">
        <v>8195408</v>
      </c>
      <c r="E192" s="165">
        <v>0</v>
      </c>
    </row>
    <row r="193" spans="3:5">
      <c r="C193" s="166" t="s">
        <v>533</v>
      </c>
      <c r="D193" s="165">
        <v>57646988</v>
      </c>
      <c r="E193" s="165">
        <v>0</v>
      </c>
    </row>
    <row r="194" spans="3:5">
      <c r="C194" s="166" t="s">
        <v>534</v>
      </c>
      <c r="D194" s="165">
        <v>82480910</v>
      </c>
      <c r="E194" s="165">
        <v>0</v>
      </c>
    </row>
    <row r="195" spans="3:5">
      <c r="C195" s="166" t="s">
        <v>535</v>
      </c>
      <c r="D195" s="165">
        <v>1000000</v>
      </c>
      <c r="E195" s="165">
        <v>0</v>
      </c>
    </row>
    <row r="196" spans="3:5">
      <c r="C196" s="166" t="s">
        <v>536</v>
      </c>
      <c r="D196" s="165">
        <v>5789992</v>
      </c>
      <c r="E196" s="165">
        <v>1325094.07</v>
      </c>
    </row>
    <row r="197" spans="3:5">
      <c r="C197" s="166" t="s">
        <v>537</v>
      </c>
      <c r="D197" s="165">
        <v>35822391</v>
      </c>
      <c r="E197" s="165">
        <v>0</v>
      </c>
    </row>
    <row r="198" spans="3:5">
      <c r="C198" s="166" t="s">
        <v>538</v>
      </c>
      <c r="D198" s="165">
        <v>100000000</v>
      </c>
      <c r="E198" s="165">
        <v>1634471.33</v>
      </c>
    </row>
    <row r="199" spans="3:5">
      <c r="C199" s="166" t="s">
        <v>539</v>
      </c>
      <c r="D199" s="165">
        <v>780209</v>
      </c>
      <c r="E199" s="165">
        <v>0</v>
      </c>
    </row>
    <row r="200" spans="3:5">
      <c r="C200" s="166" t="s">
        <v>540</v>
      </c>
      <c r="D200" s="165">
        <v>1256445</v>
      </c>
      <c r="E200" s="165">
        <v>0</v>
      </c>
    </row>
    <row r="201" spans="3:5">
      <c r="C201" s="166" t="s">
        <v>541</v>
      </c>
      <c r="D201" s="165">
        <v>10611201</v>
      </c>
      <c r="E201" s="165">
        <v>0</v>
      </c>
    </row>
    <row r="202" spans="3:5">
      <c r="C202" s="166" t="s">
        <v>542</v>
      </c>
      <c r="D202" s="165">
        <v>10611201</v>
      </c>
      <c r="E202" s="165">
        <v>0</v>
      </c>
    </row>
    <row r="203" spans="3:5">
      <c r="C203" s="166" t="s">
        <v>543</v>
      </c>
      <c r="D203" s="165">
        <v>11762182</v>
      </c>
      <c r="E203" s="165">
        <v>0</v>
      </c>
    </row>
    <row r="204" spans="3:5">
      <c r="C204" s="166" t="s">
        <v>544</v>
      </c>
      <c r="D204" s="165">
        <v>2411805</v>
      </c>
      <c r="E204" s="165">
        <v>0</v>
      </c>
    </row>
    <row r="205" spans="3:5">
      <c r="C205" s="166" t="s">
        <v>545</v>
      </c>
      <c r="D205" s="165">
        <v>4364944</v>
      </c>
      <c r="E205" s="165">
        <v>0</v>
      </c>
    </row>
    <row r="206" spans="3:5">
      <c r="C206" s="166" t="s">
        <v>546</v>
      </c>
      <c r="D206" s="165">
        <v>4364944</v>
      </c>
      <c r="E206" s="165">
        <v>0</v>
      </c>
    </row>
    <row r="207" spans="3:5">
      <c r="C207" s="166" t="s">
        <v>547</v>
      </c>
      <c r="D207" s="165">
        <v>2035527</v>
      </c>
      <c r="E207" s="165">
        <v>0</v>
      </c>
    </row>
    <row r="208" spans="3:5">
      <c r="C208" s="166" t="s">
        <v>548</v>
      </c>
      <c r="D208" s="165">
        <v>4303741</v>
      </c>
      <c r="E208" s="165">
        <v>0</v>
      </c>
    </row>
    <row r="209" spans="3:5">
      <c r="C209" s="166" t="s">
        <v>549</v>
      </c>
      <c r="D209" s="165">
        <v>9546252</v>
      </c>
      <c r="E209" s="165">
        <v>0</v>
      </c>
    </row>
    <row r="210" spans="3:5">
      <c r="C210" s="166" t="s">
        <v>550</v>
      </c>
      <c r="D210" s="165">
        <v>5468175</v>
      </c>
      <c r="E210" s="165">
        <v>0</v>
      </c>
    </row>
    <row r="211" spans="3:5">
      <c r="C211" s="166" t="s">
        <v>551</v>
      </c>
      <c r="D211" s="165">
        <v>9754400</v>
      </c>
      <c r="E211" s="165">
        <v>0</v>
      </c>
    </row>
    <row r="212" spans="3:5">
      <c r="C212" s="166" t="s">
        <v>552</v>
      </c>
      <c r="D212" s="165">
        <v>68386280</v>
      </c>
      <c r="E212" s="165">
        <v>0</v>
      </c>
    </row>
    <row r="213" spans="3:5">
      <c r="C213" s="166" t="s">
        <v>553</v>
      </c>
      <c r="D213" s="165">
        <v>12217662</v>
      </c>
      <c r="E213" s="165">
        <v>0</v>
      </c>
    </row>
    <row r="214" spans="3:5">
      <c r="C214" s="166" t="s">
        <v>554</v>
      </c>
      <c r="D214" s="165">
        <v>49999368</v>
      </c>
      <c r="E214" s="165">
        <v>0</v>
      </c>
    </row>
    <row r="215" spans="3:5">
      <c r="C215" s="166" t="s">
        <v>555</v>
      </c>
      <c r="D215" s="165">
        <v>9754400</v>
      </c>
      <c r="E215" s="165">
        <v>0</v>
      </c>
    </row>
    <row r="216" spans="3:5">
      <c r="C216" s="166" t="s">
        <v>556</v>
      </c>
      <c r="D216" s="165">
        <v>9754400</v>
      </c>
      <c r="E216" s="165">
        <v>0</v>
      </c>
    </row>
    <row r="217" spans="3:5">
      <c r="C217" s="166" t="s">
        <v>557</v>
      </c>
      <c r="D217" s="165">
        <v>4114177</v>
      </c>
      <c r="E217" s="165">
        <v>0</v>
      </c>
    </row>
    <row r="218" spans="3:5">
      <c r="C218" s="166" t="s">
        <v>558</v>
      </c>
      <c r="D218" s="165">
        <v>25000000</v>
      </c>
      <c r="E218" s="165">
        <v>26965866.09</v>
      </c>
    </row>
    <row r="219" spans="3:5">
      <c r="C219" s="166" t="s">
        <v>559</v>
      </c>
      <c r="D219" s="165">
        <v>9618926</v>
      </c>
      <c r="E219" s="165">
        <v>0</v>
      </c>
    </row>
    <row r="220" spans="3:5">
      <c r="C220" s="166" t="s">
        <v>560</v>
      </c>
      <c r="D220" s="165">
        <v>4114177</v>
      </c>
      <c r="E220" s="165">
        <v>0</v>
      </c>
    </row>
    <row r="221" spans="3:5">
      <c r="C221" s="166" t="s">
        <v>561</v>
      </c>
      <c r="D221" s="165">
        <v>299768860</v>
      </c>
      <c r="E221" s="165">
        <v>0</v>
      </c>
    </row>
    <row r="222" spans="3:5">
      <c r="C222" s="166" t="s">
        <v>562</v>
      </c>
      <c r="D222" s="165">
        <v>5969519</v>
      </c>
      <c r="E222" s="165">
        <v>0</v>
      </c>
    </row>
    <row r="223" spans="3:5">
      <c r="C223" s="166" t="s">
        <v>563</v>
      </c>
      <c r="D223" s="165">
        <v>31500000</v>
      </c>
      <c r="E223" s="165">
        <v>0</v>
      </c>
    </row>
    <row r="224" spans="3:5">
      <c r="C224" s="166" t="s">
        <v>564</v>
      </c>
      <c r="D224" s="165">
        <v>3730008</v>
      </c>
      <c r="E224" s="165">
        <v>0</v>
      </c>
    </row>
    <row r="225" spans="3:5">
      <c r="C225" s="166" t="s">
        <v>565</v>
      </c>
      <c r="D225" s="165">
        <v>97182538</v>
      </c>
      <c r="E225" s="165">
        <v>23668010.75</v>
      </c>
    </row>
    <row r="226" spans="3:5">
      <c r="C226" s="166" t="s">
        <v>566</v>
      </c>
      <c r="D226" s="165">
        <v>10000000</v>
      </c>
      <c r="E226" s="165">
        <v>0</v>
      </c>
    </row>
    <row r="227" spans="3:5">
      <c r="C227" s="166" t="s">
        <v>567</v>
      </c>
      <c r="D227" s="165">
        <v>5000000</v>
      </c>
      <c r="E227" s="165">
        <v>5000000</v>
      </c>
    </row>
    <row r="228" spans="3:5">
      <c r="C228" s="166" t="s">
        <v>568</v>
      </c>
      <c r="D228" s="165">
        <v>40765042</v>
      </c>
      <c r="E228" s="165">
        <v>0</v>
      </c>
    </row>
    <row r="229" spans="3:5">
      <c r="C229" s="166" t="s">
        <v>569</v>
      </c>
      <c r="D229" s="165">
        <v>14527129</v>
      </c>
      <c r="E229" s="165">
        <v>0</v>
      </c>
    </row>
    <row r="230" spans="3:5">
      <c r="C230" s="166" t="s">
        <v>570</v>
      </c>
      <c r="D230" s="165">
        <v>5000000</v>
      </c>
      <c r="E230" s="165">
        <v>5000000</v>
      </c>
    </row>
    <row r="231" spans="3:5">
      <c r="C231" s="166" t="s">
        <v>571</v>
      </c>
      <c r="D231" s="165">
        <v>5507427</v>
      </c>
      <c r="E231" s="165">
        <v>0</v>
      </c>
    </row>
    <row r="232" spans="3:5">
      <c r="C232" s="166" t="s">
        <v>572</v>
      </c>
      <c r="D232" s="165">
        <v>54873628</v>
      </c>
      <c r="E232" s="165">
        <v>0</v>
      </c>
    </row>
    <row r="233" spans="3:5">
      <c r="C233" s="166" t="s">
        <v>573</v>
      </c>
      <c r="D233" s="165">
        <v>5000000</v>
      </c>
      <c r="E233" s="165">
        <v>0</v>
      </c>
    </row>
    <row r="234" spans="3:5">
      <c r="C234" s="166" t="s">
        <v>574</v>
      </c>
      <c r="D234" s="165">
        <v>5000000</v>
      </c>
      <c r="E234" s="165">
        <v>0</v>
      </c>
    </row>
    <row r="235" spans="3:5">
      <c r="C235" s="166" t="s">
        <v>575</v>
      </c>
      <c r="D235" s="165">
        <v>5000000</v>
      </c>
      <c r="E235" s="165">
        <v>0</v>
      </c>
    </row>
    <row r="236" spans="3:5">
      <c r="C236" s="166" t="s">
        <v>576</v>
      </c>
      <c r="D236" s="165">
        <v>89300116</v>
      </c>
      <c r="E236" s="165">
        <v>63502457</v>
      </c>
    </row>
    <row r="237" spans="3:5">
      <c r="C237" s="166" t="s">
        <v>577</v>
      </c>
      <c r="D237" s="165">
        <v>48148600</v>
      </c>
      <c r="E237" s="165">
        <v>0</v>
      </c>
    </row>
    <row r="238" spans="3:5">
      <c r="C238" s="166" t="s">
        <v>578</v>
      </c>
      <c r="D238" s="165">
        <v>30749922</v>
      </c>
      <c r="E238" s="165">
        <v>0</v>
      </c>
    </row>
    <row r="239" spans="3:5">
      <c r="C239" s="166" t="s">
        <v>579</v>
      </c>
      <c r="D239" s="165">
        <v>79059020</v>
      </c>
      <c r="E239" s="165">
        <v>60489851.200000003</v>
      </c>
    </row>
    <row r="240" spans="3:5">
      <c r="C240" s="166" t="s">
        <v>580</v>
      </c>
      <c r="D240" s="165">
        <v>27039993</v>
      </c>
      <c r="E240" s="165">
        <v>0</v>
      </c>
    </row>
    <row r="241" spans="3:5">
      <c r="C241" s="166" t="s">
        <v>581</v>
      </c>
      <c r="D241" s="165">
        <v>1941168</v>
      </c>
      <c r="E241" s="165">
        <v>0</v>
      </c>
    </row>
    <row r="242" spans="3:5">
      <c r="C242" s="166" t="s">
        <v>582</v>
      </c>
      <c r="D242" s="165">
        <v>498000</v>
      </c>
      <c r="E242" s="165">
        <v>0</v>
      </c>
    </row>
    <row r="243" spans="3:5">
      <c r="C243" s="166" t="s">
        <v>583</v>
      </c>
      <c r="D243" s="165">
        <v>754740</v>
      </c>
      <c r="E243" s="165">
        <v>0</v>
      </c>
    </row>
    <row r="244" spans="3:5">
      <c r="C244" s="164" t="s">
        <v>244</v>
      </c>
      <c r="D244" s="165">
        <v>451000001</v>
      </c>
      <c r="E244" s="165">
        <v>49470148.100000001</v>
      </c>
    </row>
    <row r="245" spans="3:5">
      <c r="C245" s="166" t="s">
        <v>584</v>
      </c>
      <c r="D245" s="165">
        <v>1000000</v>
      </c>
      <c r="E245" s="165">
        <v>0</v>
      </c>
    </row>
    <row r="246" spans="3:5">
      <c r="C246" s="166" t="s">
        <v>585</v>
      </c>
      <c r="D246" s="165">
        <v>450000001</v>
      </c>
      <c r="E246" s="165">
        <v>49470148.100000001</v>
      </c>
    </row>
    <row r="247" spans="3:5">
      <c r="C247" s="122" t="s">
        <v>262</v>
      </c>
      <c r="D247" s="123">
        <v>1570957495</v>
      </c>
      <c r="E247" s="123">
        <v>323028467.83999997</v>
      </c>
    </row>
    <row r="248" spans="3:5">
      <c r="C248" s="164" t="s">
        <v>242</v>
      </c>
      <c r="D248" s="165">
        <v>1570957495</v>
      </c>
      <c r="E248" s="165">
        <v>323028467.83999997</v>
      </c>
    </row>
    <row r="249" spans="3:5">
      <c r="C249" s="166" t="s">
        <v>586</v>
      </c>
      <c r="D249" s="165">
        <v>5000000</v>
      </c>
      <c r="E249" s="165">
        <v>0</v>
      </c>
    </row>
    <row r="250" spans="3:5">
      <c r="C250" s="166" t="s">
        <v>587</v>
      </c>
      <c r="D250" s="165">
        <v>1000000000</v>
      </c>
      <c r="E250" s="165">
        <v>146776628.93000001</v>
      </c>
    </row>
    <row r="251" spans="3:5">
      <c r="C251" s="166" t="s">
        <v>588</v>
      </c>
      <c r="D251" s="165">
        <v>25000000</v>
      </c>
      <c r="E251" s="165">
        <v>6902644.2999999998</v>
      </c>
    </row>
    <row r="252" spans="3:5">
      <c r="C252" s="166" t="s">
        <v>589</v>
      </c>
      <c r="D252" s="165">
        <v>35000000</v>
      </c>
      <c r="E252" s="165">
        <v>18889218.98</v>
      </c>
    </row>
    <row r="253" spans="3:5">
      <c r="C253" s="166" t="s">
        <v>590</v>
      </c>
      <c r="D253" s="165">
        <v>42776437</v>
      </c>
      <c r="E253" s="165">
        <v>35781503</v>
      </c>
    </row>
    <row r="254" spans="3:5">
      <c r="C254" s="166" t="s">
        <v>591</v>
      </c>
      <c r="D254" s="165">
        <v>1256445</v>
      </c>
      <c r="E254" s="165">
        <v>0</v>
      </c>
    </row>
    <row r="255" spans="3:5">
      <c r="C255" s="166" t="s">
        <v>592</v>
      </c>
      <c r="D255" s="165">
        <v>2035527</v>
      </c>
      <c r="E255" s="165">
        <v>0</v>
      </c>
    </row>
    <row r="256" spans="3:5">
      <c r="C256" s="166" t="s">
        <v>593</v>
      </c>
      <c r="D256" s="165">
        <v>43642562</v>
      </c>
      <c r="E256" s="165">
        <v>26168876.809999999</v>
      </c>
    </row>
    <row r="257" spans="3:5">
      <c r="C257" s="166" t="s">
        <v>594</v>
      </c>
      <c r="D257" s="165">
        <v>1615107</v>
      </c>
      <c r="E257" s="165">
        <v>0</v>
      </c>
    </row>
    <row r="258" spans="3:5">
      <c r="C258" s="166" t="s">
        <v>595</v>
      </c>
      <c r="D258" s="165">
        <v>65000000</v>
      </c>
      <c r="E258" s="165">
        <v>13389217.01</v>
      </c>
    </row>
    <row r="259" spans="3:5">
      <c r="C259" s="166" t="s">
        <v>596</v>
      </c>
      <c r="D259" s="165">
        <v>31702983</v>
      </c>
      <c r="E259" s="165">
        <v>20240000</v>
      </c>
    </row>
    <row r="260" spans="3:5">
      <c r="C260" s="166" t="s">
        <v>597</v>
      </c>
      <c r="D260" s="165">
        <v>40450972</v>
      </c>
      <c r="E260" s="165">
        <v>25886918.920000002</v>
      </c>
    </row>
    <row r="261" spans="3:5">
      <c r="C261" s="166" t="s">
        <v>598</v>
      </c>
      <c r="D261" s="165">
        <v>10928434</v>
      </c>
      <c r="E261" s="165">
        <v>0</v>
      </c>
    </row>
    <row r="262" spans="3:5">
      <c r="C262" s="166" t="s">
        <v>599</v>
      </c>
      <c r="D262" s="165">
        <v>10000000</v>
      </c>
      <c r="E262" s="165">
        <v>0</v>
      </c>
    </row>
    <row r="263" spans="3:5">
      <c r="C263" s="166" t="s">
        <v>600</v>
      </c>
      <c r="D263" s="165">
        <v>5000000</v>
      </c>
      <c r="E263" s="165">
        <v>0</v>
      </c>
    </row>
    <row r="264" spans="3:5">
      <c r="C264" s="166" t="s">
        <v>601</v>
      </c>
      <c r="D264" s="165">
        <v>1083448</v>
      </c>
      <c r="E264" s="165">
        <v>0</v>
      </c>
    </row>
    <row r="265" spans="3:5">
      <c r="C265" s="166" t="s">
        <v>602</v>
      </c>
      <c r="D265" s="165">
        <v>763869</v>
      </c>
      <c r="E265" s="165">
        <v>0</v>
      </c>
    </row>
    <row r="266" spans="3:5">
      <c r="C266" s="166" t="s">
        <v>603</v>
      </c>
      <c r="D266" s="165">
        <v>1552536</v>
      </c>
      <c r="E266" s="165">
        <v>0</v>
      </c>
    </row>
    <row r="267" spans="3:5">
      <c r="C267" s="166" t="s">
        <v>604</v>
      </c>
      <c r="D267" s="165">
        <v>42609614</v>
      </c>
      <c r="E267" s="165">
        <v>0</v>
      </c>
    </row>
    <row r="268" spans="3:5">
      <c r="C268" s="166" t="s">
        <v>605</v>
      </c>
      <c r="D268" s="165">
        <v>7040167</v>
      </c>
      <c r="E268" s="165">
        <v>0</v>
      </c>
    </row>
    <row r="269" spans="3:5">
      <c r="C269" s="166" t="s">
        <v>606</v>
      </c>
      <c r="D269" s="165">
        <v>30011676</v>
      </c>
      <c r="E269" s="165">
        <v>18401981</v>
      </c>
    </row>
    <row r="270" spans="3:5">
      <c r="C270" s="166" t="s">
        <v>607</v>
      </c>
      <c r="D270" s="165">
        <v>168487718</v>
      </c>
      <c r="E270" s="165">
        <v>10591478.890000001</v>
      </c>
    </row>
    <row r="271" spans="3:5">
      <c r="C271" s="122" t="s">
        <v>248</v>
      </c>
      <c r="D271" s="123">
        <v>2226093904</v>
      </c>
      <c r="E271" s="123">
        <v>1345643271.02</v>
      </c>
    </row>
    <row r="272" spans="3:5">
      <c r="C272" s="164" t="s">
        <v>242</v>
      </c>
      <c r="D272" s="165">
        <v>1744361889</v>
      </c>
      <c r="E272" s="165">
        <v>1264674044.78</v>
      </c>
    </row>
    <row r="273" spans="3:5">
      <c r="C273" s="166" t="s">
        <v>608</v>
      </c>
      <c r="D273" s="165">
        <v>5000000</v>
      </c>
      <c r="E273" s="165">
        <v>0</v>
      </c>
    </row>
    <row r="274" spans="3:5">
      <c r="C274" s="166" t="s">
        <v>609</v>
      </c>
      <c r="D274" s="165">
        <v>43219709</v>
      </c>
      <c r="E274" s="165">
        <v>0</v>
      </c>
    </row>
    <row r="275" spans="3:5">
      <c r="C275" s="166" t="s">
        <v>610</v>
      </c>
      <c r="D275" s="165">
        <v>2025413</v>
      </c>
      <c r="E275" s="165">
        <v>0</v>
      </c>
    </row>
    <row r="276" spans="3:5">
      <c r="C276" s="166" t="s">
        <v>611</v>
      </c>
      <c r="D276" s="165">
        <v>10000000</v>
      </c>
      <c r="E276" s="165">
        <v>0</v>
      </c>
    </row>
    <row r="277" spans="3:5">
      <c r="C277" s="166" t="s">
        <v>612</v>
      </c>
      <c r="D277" s="165">
        <v>3181309</v>
      </c>
      <c r="E277" s="165">
        <v>0</v>
      </c>
    </row>
    <row r="278" spans="3:5">
      <c r="C278" s="166" t="s">
        <v>613</v>
      </c>
      <c r="D278" s="165">
        <v>8367524</v>
      </c>
      <c r="E278" s="165">
        <v>0</v>
      </c>
    </row>
    <row r="279" spans="3:5">
      <c r="C279" s="166" t="s">
        <v>614</v>
      </c>
      <c r="D279" s="165">
        <v>12214957</v>
      </c>
      <c r="E279" s="165">
        <v>0</v>
      </c>
    </row>
    <row r="280" spans="3:5">
      <c r="C280" s="166" t="s">
        <v>615</v>
      </c>
      <c r="D280" s="165">
        <v>11951551</v>
      </c>
      <c r="E280" s="165">
        <v>0</v>
      </c>
    </row>
    <row r="281" spans="3:5">
      <c r="C281" s="166" t="s">
        <v>616</v>
      </c>
      <c r="D281" s="165">
        <v>31844312</v>
      </c>
      <c r="E281" s="165">
        <v>0</v>
      </c>
    </row>
    <row r="282" spans="3:5">
      <c r="C282" s="166" t="s">
        <v>617</v>
      </c>
      <c r="D282" s="165">
        <v>24467133</v>
      </c>
      <c r="E282" s="165">
        <v>0</v>
      </c>
    </row>
    <row r="283" spans="3:5">
      <c r="C283" s="166" t="s">
        <v>618</v>
      </c>
      <c r="D283" s="165">
        <v>50000000</v>
      </c>
      <c r="E283" s="165">
        <v>67468132.269999996</v>
      </c>
    </row>
    <row r="284" spans="3:5">
      <c r="C284" s="166" t="s">
        <v>619</v>
      </c>
      <c r="D284" s="165">
        <v>0</v>
      </c>
      <c r="E284" s="165">
        <v>0</v>
      </c>
    </row>
    <row r="285" spans="3:5">
      <c r="C285" s="166" t="s">
        <v>620</v>
      </c>
      <c r="D285" s="165">
        <v>38141743</v>
      </c>
      <c r="E285" s="165">
        <v>13785886</v>
      </c>
    </row>
    <row r="286" spans="3:5">
      <c r="C286" s="166" t="s">
        <v>621</v>
      </c>
      <c r="D286" s="165">
        <v>31500968</v>
      </c>
      <c r="E286" s="165">
        <v>19887500</v>
      </c>
    </row>
    <row r="287" spans="3:5">
      <c r="C287" s="166" t="s">
        <v>622</v>
      </c>
      <c r="D287" s="165">
        <v>2355166</v>
      </c>
      <c r="E287" s="165">
        <v>0</v>
      </c>
    </row>
    <row r="288" spans="3:5">
      <c r="C288" s="166" t="s">
        <v>623</v>
      </c>
      <c r="D288" s="165">
        <v>5000000</v>
      </c>
      <c r="E288" s="165">
        <v>0</v>
      </c>
    </row>
    <row r="289" spans="3:5">
      <c r="C289" s="166" t="s">
        <v>624</v>
      </c>
      <c r="D289" s="165">
        <v>8311329</v>
      </c>
      <c r="E289" s="165">
        <v>0</v>
      </c>
    </row>
    <row r="290" spans="3:5">
      <c r="C290" s="166" t="s">
        <v>625</v>
      </c>
      <c r="D290" s="165">
        <v>4224748</v>
      </c>
      <c r="E290" s="165">
        <v>0</v>
      </c>
    </row>
    <row r="291" spans="3:5">
      <c r="C291" s="166" t="s">
        <v>626</v>
      </c>
      <c r="D291" s="165">
        <v>8311369</v>
      </c>
      <c r="E291" s="165">
        <v>0</v>
      </c>
    </row>
    <row r="292" spans="3:5">
      <c r="C292" s="166" t="s">
        <v>627</v>
      </c>
      <c r="D292" s="165">
        <v>3026487</v>
      </c>
      <c r="E292" s="165">
        <v>0</v>
      </c>
    </row>
    <row r="293" spans="3:5">
      <c r="C293" s="166" t="s">
        <v>628</v>
      </c>
      <c r="D293" s="165">
        <v>3026487</v>
      </c>
      <c r="E293" s="165">
        <v>0</v>
      </c>
    </row>
    <row r="294" spans="3:5">
      <c r="C294" s="166" t="s">
        <v>629</v>
      </c>
      <c r="D294" s="165">
        <v>3448179</v>
      </c>
      <c r="E294" s="165">
        <v>0</v>
      </c>
    </row>
    <row r="295" spans="3:5">
      <c r="C295" s="166" t="s">
        <v>630</v>
      </c>
      <c r="D295" s="165">
        <v>27191764</v>
      </c>
      <c r="E295" s="165">
        <v>1518509.93</v>
      </c>
    </row>
    <row r="296" spans="3:5">
      <c r="C296" s="166" t="s">
        <v>631</v>
      </c>
      <c r="D296" s="165">
        <v>5879038</v>
      </c>
      <c r="E296" s="165">
        <v>0</v>
      </c>
    </row>
    <row r="297" spans="3:5">
      <c r="C297" s="166" t="s">
        <v>632</v>
      </c>
      <c r="D297" s="165">
        <v>5879038</v>
      </c>
      <c r="E297" s="165">
        <v>0</v>
      </c>
    </row>
    <row r="298" spans="3:5">
      <c r="C298" s="166" t="s">
        <v>633</v>
      </c>
      <c r="D298" s="165">
        <v>42655051</v>
      </c>
      <c r="E298" s="165">
        <v>24595022.34</v>
      </c>
    </row>
    <row r="299" spans="3:5">
      <c r="C299" s="166" t="s">
        <v>634</v>
      </c>
      <c r="D299" s="165">
        <v>8722081</v>
      </c>
      <c r="E299" s="165">
        <v>0</v>
      </c>
    </row>
    <row r="300" spans="3:5">
      <c r="C300" s="166" t="s">
        <v>635</v>
      </c>
      <c r="D300" s="165">
        <v>3448179</v>
      </c>
      <c r="E300" s="165">
        <v>0</v>
      </c>
    </row>
    <row r="301" spans="3:5">
      <c r="C301" s="166" t="s">
        <v>636</v>
      </c>
      <c r="D301" s="165">
        <v>9542834</v>
      </c>
      <c r="E301" s="165">
        <v>0</v>
      </c>
    </row>
    <row r="302" spans="3:5">
      <c r="C302" s="166" t="s">
        <v>637</v>
      </c>
      <c r="D302" s="165">
        <v>4550604</v>
      </c>
      <c r="E302" s="165">
        <v>0</v>
      </c>
    </row>
    <row r="303" spans="3:5">
      <c r="C303" s="166" t="s">
        <v>638</v>
      </c>
      <c r="D303" s="165">
        <v>20000000</v>
      </c>
      <c r="E303" s="165">
        <v>0</v>
      </c>
    </row>
    <row r="304" spans="3:5">
      <c r="C304" s="166" t="s">
        <v>639</v>
      </c>
      <c r="D304" s="165">
        <v>13139317</v>
      </c>
      <c r="E304" s="165">
        <v>0</v>
      </c>
    </row>
    <row r="305" spans="3:5">
      <c r="C305" s="166" t="s">
        <v>640</v>
      </c>
      <c r="D305" s="165">
        <v>40000000</v>
      </c>
      <c r="E305" s="165">
        <v>120000000</v>
      </c>
    </row>
    <row r="306" spans="3:5">
      <c r="C306" s="166" t="s">
        <v>641</v>
      </c>
      <c r="D306" s="165">
        <v>30000000</v>
      </c>
      <c r="E306" s="165">
        <v>130925341.06999999</v>
      </c>
    </row>
    <row r="307" spans="3:5">
      <c r="C307" s="166" t="s">
        <v>642</v>
      </c>
      <c r="D307" s="165">
        <v>7286083</v>
      </c>
      <c r="E307" s="165">
        <v>0</v>
      </c>
    </row>
    <row r="308" spans="3:5">
      <c r="C308" s="166" t="s">
        <v>643</v>
      </c>
      <c r="D308" s="165">
        <v>6021071</v>
      </c>
      <c r="E308" s="165">
        <v>0</v>
      </c>
    </row>
    <row r="309" spans="3:5">
      <c r="C309" s="166" t="s">
        <v>644</v>
      </c>
      <c r="D309" s="165">
        <v>10000000</v>
      </c>
      <c r="E309" s="165">
        <v>5000000</v>
      </c>
    </row>
    <row r="310" spans="3:5">
      <c r="C310" s="166" t="s">
        <v>645</v>
      </c>
      <c r="D310" s="165">
        <v>15376092</v>
      </c>
      <c r="E310" s="165">
        <v>0</v>
      </c>
    </row>
    <row r="311" spans="3:5">
      <c r="C311" s="166" t="s">
        <v>646</v>
      </c>
      <c r="D311" s="165">
        <v>5103175</v>
      </c>
      <c r="E311" s="165">
        <v>0</v>
      </c>
    </row>
    <row r="312" spans="3:5">
      <c r="C312" s="166" t="s">
        <v>647</v>
      </c>
      <c r="D312" s="165">
        <v>75940047</v>
      </c>
      <c r="E312" s="165">
        <v>0</v>
      </c>
    </row>
    <row r="313" spans="3:5">
      <c r="C313" s="166" t="s">
        <v>648</v>
      </c>
      <c r="D313" s="165">
        <v>7330508</v>
      </c>
      <c r="E313" s="165">
        <v>0</v>
      </c>
    </row>
    <row r="314" spans="3:5">
      <c r="C314" s="166" t="s">
        <v>649</v>
      </c>
      <c r="D314" s="165">
        <v>7330508</v>
      </c>
      <c r="E314" s="165">
        <v>0</v>
      </c>
    </row>
    <row r="315" spans="3:5">
      <c r="C315" s="166" t="s">
        <v>650</v>
      </c>
      <c r="D315" s="165">
        <v>761695</v>
      </c>
      <c r="E315" s="165">
        <v>0</v>
      </c>
    </row>
    <row r="316" spans="3:5">
      <c r="C316" s="166" t="s">
        <v>651</v>
      </c>
      <c r="D316" s="165">
        <v>761695</v>
      </c>
      <c r="E316" s="165">
        <v>0</v>
      </c>
    </row>
    <row r="317" spans="3:5">
      <c r="C317" s="166" t="s">
        <v>652</v>
      </c>
      <c r="D317" s="165">
        <v>1384399</v>
      </c>
      <c r="E317" s="165">
        <v>0</v>
      </c>
    </row>
    <row r="318" spans="3:5">
      <c r="C318" s="166" t="s">
        <v>653</v>
      </c>
      <c r="D318" s="165">
        <v>0</v>
      </c>
      <c r="E318" s="165">
        <v>2995401.4</v>
      </c>
    </row>
    <row r="319" spans="3:5">
      <c r="C319" s="166" t="s">
        <v>654</v>
      </c>
      <c r="D319" s="165">
        <v>761695</v>
      </c>
      <c r="E319" s="165">
        <v>0</v>
      </c>
    </row>
    <row r="320" spans="3:5">
      <c r="C320" s="166" t="s">
        <v>655</v>
      </c>
      <c r="D320" s="165">
        <v>7233108</v>
      </c>
      <c r="E320" s="165">
        <v>0</v>
      </c>
    </row>
    <row r="321" spans="3:5">
      <c r="C321" s="166" t="s">
        <v>656</v>
      </c>
      <c r="D321" s="165">
        <v>12167387</v>
      </c>
      <c r="E321" s="165">
        <v>0</v>
      </c>
    </row>
    <row r="322" spans="3:5">
      <c r="C322" s="166" t="s">
        <v>657</v>
      </c>
      <c r="D322" s="165">
        <v>10000000</v>
      </c>
      <c r="E322" s="165">
        <v>0</v>
      </c>
    </row>
    <row r="323" spans="3:5">
      <c r="C323" s="166" t="s">
        <v>658</v>
      </c>
      <c r="D323" s="165">
        <v>53185650</v>
      </c>
      <c r="E323" s="165">
        <v>39371313</v>
      </c>
    </row>
    <row r="324" spans="3:5">
      <c r="C324" s="166" t="s">
        <v>659</v>
      </c>
      <c r="D324" s="165">
        <v>12167387</v>
      </c>
      <c r="E324" s="165">
        <v>0</v>
      </c>
    </row>
    <row r="325" spans="3:5">
      <c r="C325" s="166" t="s">
        <v>660</v>
      </c>
      <c r="D325" s="165">
        <v>12167387</v>
      </c>
      <c r="E325" s="165">
        <v>0</v>
      </c>
    </row>
    <row r="326" spans="3:5">
      <c r="C326" s="166" t="s">
        <v>661</v>
      </c>
      <c r="D326" s="165">
        <v>5098639</v>
      </c>
      <c r="E326" s="165">
        <v>0</v>
      </c>
    </row>
    <row r="327" spans="3:5">
      <c r="C327" s="166" t="s">
        <v>662</v>
      </c>
      <c r="D327" s="165">
        <v>20929582</v>
      </c>
      <c r="E327" s="165">
        <v>0</v>
      </c>
    </row>
    <row r="328" spans="3:5">
      <c r="C328" s="166" t="s">
        <v>663</v>
      </c>
      <c r="D328" s="165">
        <v>5098639</v>
      </c>
      <c r="E328" s="165">
        <v>0</v>
      </c>
    </row>
    <row r="329" spans="3:5">
      <c r="C329" s="166" t="s">
        <v>664</v>
      </c>
      <c r="D329" s="165">
        <v>5098639</v>
      </c>
      <c r="E329" s="165">
        <v>0</v>
      </c>
    </row>
    <row r="330" spans="3:5">
      <c r="C330" s="166" t="s">
        <v>665</v>
      </c>
      <c r="D330" s="165">
        <v>361715383</v>
      </c>
      <c r="E330" s="165">
        <v>650709629.98000014</v>
      </c>
    </row>
    <row r="331" spans="3:5">
      <c r="C331" s="166" t="s">
        <v>666</v>
      </c>
      <c r="D331" s="165">
        <v>8572349</v>
      </c>
      <c r="E331" s="165">
        <v>0</v>
      </c>
    </row>
    <row r="332" spans="3:5">
      <c r="C332" s="166" t="s">
        <v>667</v>
      </c>
      <c r="D332" s="165">
        <v>45982468</v>
      </c>
      <c r="E332" s="165">
        <v>30000000</v>
      </c>
    </row>
    <row r="333" spans="3:5">
      <c r="C333" s="166" t="s">
        <v>668</v>
      </c>
      <c r="D333" s="165">
        <v>41691694</v>
      </c>
      <c r="E333" s="165">
        <v>21000000</v>
      </c>
    </row>
    <row r="334" spans="3:5">
      <c r="C334" s="166" t="s">
        <v>669</v>
      </c>
      <c r="D334" s="165">
        <v>4120000</v>
      </c>
      <c r="E334" s="165">
        <v>0</v>
      </c>
    </row>
    <row r="335" spans="3:5">
      <c r="C335" s="166" t="s">
        <v>670</v>
      </c>
      <c r="D335" s="165">
        <v>105141182</v>
      </c>
      <c r="E335" s="165">
        <v>56989766.619999997</v>
      </c>
    </row>
    <row r="336" spans="3:5">
      <c r="C336" s="166" t="s">
        <v>671</v>
      </c>
      <c r="D336" s="165">
        <v>1000000</v>
      </c>
      <c r="E336" s="165">
        <v>0</v>
      </c>
    </row>
    <row r="337" spans="3:5">
      <c r="C337" s="166" t="s">
        <v>672</v>
      </c>
      <c r="D337" s="165">
        <v>40000000</v>
      </c>
      <c r="E337" s="165">
        <v>35177341.609999999</v>
      </c>
    </row>
    <row r="338" spans="3:5">
      <c r="C338" s="166" t="s">
        <v>673</v>
      </c>
      <c r="D338" s="165">
        <v>58295592</v>
      </c>
      <c r="E338" s="165">
        <v>0</v>
      </c>
    </row>
    <row r="339" spans="3:5">
      <c r="C339" s="166" t="s">
        <v>674</v>
      </c>
      <c r="D339" s="165">
        <v>30074683</v>
      </c>
      <c r="E339" s="165">
        <v>0</v>
      </c>
    </row>
    <row r="340" spans="3:5">
      <c r="C340" s="166" t="s">
        <v>675</v>
      </c>
      <c r="D340" s="165">
        <v>33000000</v>
      </c>
      <c r="E340" s="165">
        <v>0</v>
      </c>
    </row>
    <row r="341" spans="3:5">
      <c r="C341" s="166" t="s">
        <v>676</v>
      </c>
      <c r="D341" s="165">
        <v>129753211</v>
      </c>
      <c r="E341" s="165">
        <v>0</v>
      </c>
    </row>
    <row r="342" spans="3:5">
      <c r="C342" s="166" t="s">
        <v>677</v>
      </c>
      <c r="D342" s="165">
        <v>0</v>
      </c>
      <c r="E342" s="165">
        <v>0</v>
      </c>
    </row>
    <row r="343" spans="3:5">
      <c r="C343" s="166" t="s">
        <v>678</v>
      </c>
      <c r="D343" s="165">
        <v>83185651</v>
      </c>
      <c r="E343" s="165">
        <v>45250200.560000002</v>
      </c>
    </row>
    <row r="344" spans="3:5">
      <c r="C344" s="164" t="s">
        <v>244</v>
      </c>
      <c r="D344" s="165">
        <v>98434809</v>
      </c>
      <c r="E344" s="165">
        <v>80969226.239999995</v>
      </c>
    </row>
    <row r="345" spans="3:5">
      <c r="C345" s="166" t="s">
        <v>679</v>
      </c>
      <c r="D345" s="165">
        <v>3922442</v>
      </c>
      <c r="E345" s="165">
        <v>0</v>
      </c>
    </row>
    <row r="346" spans="3:5">
      <c r="C346" s="166" t="s">
        <v>680</v>
      </c>
      <c r="D346" s="165">
        <v>355985</v>
      </c>
      <c r="E346" s="165">
        <v>0</v>
      </c>
    </row>
    <row r="347" spans="3:5">
      <c r="C347" s="166" t="s">
        <v>681</v>
      </c>
      <c r="D347" s="165">
        <v>5000000</v>
      </c>
      <c r="E347" s="165">
        <v>0</v>
      </c>
    </row>
    <row r="348" spans="3:5">
      <c r="C348" s="166" t="s">
        <v>682</v>
      </c>
      <c r="D348" s="165">
        <v>43156382</v>
      </c>
      <c r="E348" s="165">
        <v>0</v>
      </c>
    </row>
    <row r="349" spans="3:5">
      <c r="C349" s="166" t="s">
        <v>667</v>
      </c>
      <c r="D349" s="165">
        <v>45000000</v>
      </c>
      <c r="E349" s="165">
        <v>80969226.239999995</v>
      </c>
    </row>
    <row r="350" spans="3:5">
      <c r="C350" s="166" t="s">
        <v>676</v>
      </c>
      <c r="D350" s="165">
        <v>1000000</v>
      </c>
      <c r="E350" s="165">
        <v>0</v>
      </c>
    </row>
    <row r="351" spans="3:5">
      <c r="C351" s="164" t="s">
        <v>245</v>
      </c>
      <c r="D351" s="165">
        <v>237320066</v>
      </c>
      <c r="E351" s="165">
        <v>0</v>
      </c>
    </row>
    <row r="352" spans="3:5">
      <c r="C352" s="166" t="s">
        <v>615</v>
      </c>
      <c r="D352" s="165">
        <v>237320066</v>
      </c>
      <c r="E352" s="165">
        <v>0</v>
      </c>
    </row>
    <row r="353" spans="3:5">
      <c r="C353" s="164" t="s">
        <v>246</v>
      </c>
      <c r="D353" s="165">
        <v>145977140</v>
      </c>
      <c r="E353" s="165">
        <v>0</v>
      </c>
    </row>
    <row r="354" spans="3:5">
      <c r="C354" s="166" t="s">
        <v>614</v>
      </c>
      <c r="D354" s="165">
        <v>79372140</v>
      </c>
      <c r="E354" s="165">
        <v>0</v>
      </c>
    </row>
    <row r="355" spans="3:5">
      <c r="C355" s="166" t="s">
        <v>615</v>
      </c>
      <c r="D355" s="165">
        <v>66605000</v>
      </c>
      <c r="E355" s="165">
        <v>0</v>
      </c>
    </row>
    <row r="356" spans="3:5">
      <c r="C356" s="122" t="s">
        <v>263</v>
      </c>
      <c r="D356" s="123">
        <v>542758310</v>
      </c>
      <c r="E356" s="123">
        <v>152145187.16999999</v>
      </c>
    </row>
    <row r="357" spans="3:5">
      <c r="C357" s="164" t="s">
        <v>242</v>
      </c>
      <c r="D357" s="165">
        <v>522690848</v>
      </c>
      <c r="E357" s="165">
        <v>151423245.14999998</v>
      </c>
    </row>
    <row r="358" spans="3:5">
      <c r="C358" s="166" t="s">
        <v>683</v>
      </c>
      <c r="D358" s="165">
        <v>35501007</v>
      </c>
      <c r="E358" s="165">
        <v>0</v>
      </c>
    </row>
    <row r="359" spans="3:5">
      <c r="C359" s="166" t="s">
        <v>684</v>
      </c>
      <c r="D359" s="165">
        <v>24367708</v>
      </c>
      <c r="E359" s="165">
        <v>6140488.1600000001</v>
      </c>
    </row>
    <row r="360" spans="3:5">
      <c r="C360" s="166" t="s">
        <v>685</v>
      </c>
      <c r="D360" s="165">
        <v>37821946</v>
      </c>
      <c r="E360" s="165">
        <v>0</v>
      </c>
    </row>
    <row r="361" spans="3:5">
      <c r="C361" s="166" t="s">
        <v>686</v>
      </c>
      <c r="D361" s="165">
        <v>7036873</v>
      </c>
      <c r="E361" s="165">
        <v>0</v>
      </c>
    </row>
    <row r="362" spans="3:5">
      <c r="C362" s="166" t="s">
        <v>687</v>
      </c>
      <c r="D362" s="165">
        <v>2400521</v>
      </c>
      <c r="E362" s="165">
        <v>0</v>
      </c>
    </row>
    <row r="363" spans="3:5">
      <c r="C363" s="166" t="s">
        <v>688</v>
      </c>
      <c r="D363" s="165">
        <v>2200407</v>
      </c>
      <c r="E363" s="165">
        <v>0</v>
      </c>
    </row>
    <row r="364" spans="3:5">
      <c r="C364" s="166" t="s">
        <v>689</v>
      </c>
      <c r="D364" s="165">
        <v>5848496</v>
      </c>
      <c r="E364" s="165">
        <v>0</v>
      </c>
    </row>
    <row r="365" spans="3:5">
      <c r="C365" s="166" t="s">
        <v>690</v>
      </c>
      <c r="D365" s="165">
        <v>57660333</v>
      </c>
      <c r="E365" s="165">
        <v>0</v>
      </c>
    </row>
    <row r="366" spans="3:5">
      <c r="C366" s="166" t="s">
        <v>691</v>
      </c>
      <c r="D366" s="165">
        <v>30000000</v>
      </c>
      <c r="E366" s="165">
        <v>0</v>
      </c>
    </row>
    <row r="367" spans="3:5">
      <c r="C367" s="166" t="s">
        <v>692</v>
      </c>
      <c r="D367" s="165">
        <v>55000000</v>
      </c>
      <c r="E367" s="165">
        <v>55000000</v>
      </c>
    </row>
    <row r="368" spans="3:5">
      <c r="C368" s="166" t="s">
        <v>693</v>
      </c>
      <c r="D368" s="165">
        <v>0</v>
      </c>
      <c r="E368" s="165">
        <v>0</v>
      </c>
    </row>
    <row r="369" spans="3:5">
      <c r="C369" s="166" t="s">
        <v>694</v>
      </c>
      <c r="D369" s="165">
        <v>2000000</v>
      </c>
      <c r="E369" s="165">
        <v>0</v>
      </c>
    </row>
    <row r="370" spans="3:5">
      <c r="C370" s="166" t="s">
        <v>695</v>
      </c>
      <c r="D370" s="165">
        <v>7331935</v>
      </c>
      <c r="E370" s="165">
        <v>0</v>
      </c>
    </row>
    <row r="371" spans="3:5">
      <c r="C371" s="166" t="s">
        <v>696</v>
      </c>
      <c r="D371" s="165">
        <v>0</v>
      </c>
      <c r="E371" s="165">
        <v>0</v>
      </c>
    </row>
    <row r="372" spans="3:5">
      <c r="C372" s="166" t="s">
        <v>697</v>
      </c>
      <c r="D372" s="165">
        <v>30000000</v>
      </c>
      <c r="E372" s="165">
        <v>0</v>
      </c>
    </row>
    <row r="373" spans="3:5">
      <c r="C373" s="166" t="s">
        <v>698</v>
      </c>
      <c r="D373" s="165">
        <v>30581085</v>
      </c>
      <c r="E373" s="165">
        <v>0</v>
      </c>
    </row>
    <row r="374" spans="3:5">
      <c r="C374" s="166" t="s">
        <v>699</v>
      </c>
      <c r="D374" s="165">
        <v>33147489</v>
      </c>
      <c r="E374" s="165">
        <v>0</v>
      </c>
    </row>
    <row r="375" spans="3:5">
      <c r="C375" s="166" t="s">
        <v>700</v>
      </c>
      <c r="D375" s="165">
        <v>42313597</v>
      </c>
      <c r="E375" s="165">
        <v>32522261.57</v>
      </c>
    </row>
    <row r="376" spans="3:5">
      <c r="C376" s="166" t="s">
        <v>701</v>
      </c>
      <c r="D376" s="165">
        <v>9114710</v>
      </c>
      <c r="E376" s="165">
        <v>1993343.39</v>
      </c>
    </row>
    <row r="377" spans="3:5">
      <c r="C377" s="166" t="s">
        <v>702</v>
      </c>
      <c r="D377" s="165">
        <v>1388002</v>
      </c>
      <c r="E377" s="165">
        <v>0</v>
      </c>
    </row>
    <row r="378" spans="3:5">
      <c r="C378" s="166" t="s">
        <v>703</v>
      </c>
      <c r="D378" s="165">
        <v>714679</v>
      </c>
      <c r="E378" s="165">
        <v>0</v>
      </c>
    </row>
    <row r="379" spans="3:5">
      <c r="C379" s="166" t="s">
        <v>704</v>
      </c>
      <c r="D379" s="165">
        <v>83038632</v>
      </c>
      <c r="E379" s="165">
        <v>30567152.030000001</v>
      </c>
    </row>
    <row r="380" spans="3:5">
      <c r="C380" s="166" t="s">
        <v>705</v>
      </c>
      <c r="D380" s="165">
        <v>25223428</v>
      </c>
      <c r="E380" s="165">
        <v>25200000</v>
      </c>
    </row>
    <row r="381" spans="3:5">
      <c r="C381" s="164" t="s">
        <v>244</v>
      </c>
      <c r="D381" s="165">
        <v>20067462</v>
      </c>
      <c r="E381" s="165">
        <v>721942.02</v>
      </c>
    </row>
    <row r="382" spans="3:5">
      <c r="C382" s="166" t="s">
        <v>706</v>
      </c>
      <c r="D382" s="165">
        <v>67462</v>
      </c>
      <c r="E382" s="165">
        <v>721942.02</v>
      </c>
    </row>
    <row r="383" spans="3:5">
      <c r="C383" s="166" t="s">
        <v>705</v>
      </c>
      <c r="D383" s="165">
        <v>20000000</v>
      </c>
      <c r="E383" s="165">
        <v>0</v>
      </c>
    </row>
    <row r="384" spans="3:5">
      <c r="C384" s="122" t="s">
        <v>249</v>
      </c>
      <c r="D384" s="123">
        <v>1835873973</v>
      </c>
      <c r="E384" s="123">
        <v>266362188.93000001</v>
      </c>
    </row>
    <row r="385" spans="3:5">
      <c r="C385" s="164" t="s">
        <v>242</v>
      </c>
      <c r="D385" s="165">
        <v>1691564330</v>
      </c>
      <c r="E385" s="165">
        <v>207042696</v>
      </c>
    </row>
    <row r="386" spans="3:5">
      <c r="C386" s="166" t="s">
        <v>707</v>
      </c>
      <c r="D386" s="165">
        <v>53828367</v>
      </c>
      <c r="E386" s="165">
        <v>0</v>
      </c>
    </row>
    <row r="387" spans="3:5">
      <c r="C387" s="166" t="s">
        <v>708</v>
      </c>
      <c r="D387" s="165">
        <v>73520872</v>
      </c>
      <c r="E387" s="165">
        <v>0</v>
      </c>
    </row>
    <row r="388" spans="3:5">
      <c r="C388" s="166" t="s">
        <v>709</v>
      </c>
      <c r="D388" s="165">
        <v>5000000</v>
      </c>
      <c r="E388" s="165">
        <v>0</v>
      </c>
    </row>
    <row r="389" spans="3:5">
      <c r="C389" s="166" t="s">
        <v>710</v>
      </c>
      <c r="D389" s="165">
        <v>11814538</v>
      </c>
      <c r="E389" s="165">
        <v>0</v>
      </c>
    </row>
    <row r="390" spans="3:5">
      <c r="C390" s="166" t="s">
        <v>711</v>
      </c>
      <c r="D390" s="165">
        <v>16115496</v>
      </c>
      <c r="E390" s="165">
        <v>0</v>
      </c>
    </row>
    <row r="391" spans="3:5">
      <c r="C391" s="166" t="s">
        <v>712</v>
      </c>
      <c r="D391" s="165">
        <v>260000000</v>
      </c>
      <c r="E391" s="165">
        <v>0</v>
      </c>
    </row>
    <row r="392" spans="3:5">
      <c r="C392" s="166" t="s">
        <v>713</v>
      </c>
      <c r="D392" s="165">
        <v>2335247</v>
      </c>
      <c r="E392" s="165">
        <v>0</v>
      </c>
    </row>
    <row r="393" spans="3:5">
      <c r="C393" s="166" t="s">
        <v>714</v>
      </c>
      <c r="D393" s="165">
        <v>119460239</v>
      </c>
      <c r="E393" s="165">
        <v>0</v>
      </c>
    </row>
    <row r="394" spans="3:5">
      <c r="C394" s="166" t="s">
        <v>715</v>
      </c>
      <c r="D394" s="165">
        <v>7306888</v>
      </c>
      <c r="E394" s="165">
        <v>0</v>
      </c>
    </row>
    <row r="395" spans="3:5">
      <c r="C395" s="166" t="s">
        <v>716</v>
      </c>
      <c r="D395" s="165">
        <v>56778348</v>
      </c>
      <c r="E395" s="165">
        <v>54220954.729999997</v>
      </c>
    </row>
    <row r="396" spans="3:5">
      <c r="C396" s="166" t="s">
        <v>717</v>
      </c>
      <c r="D396" s="165">
        <v>2030470</v>
      </c>
      <c r="E396" s="165">
        <v>0</v>
      </c>
    </row>
    <row r="397" spans="3:5">
      <c r="C397" s="166" t="s">
        <v>718</v>
      </c>
      <c r="D397" s="165">
        <v>7851414</v>
      </c>
      <c r="E397" s="165">
        <v>0</v>
      </c>
    </row>
    <row r="398" spans="3:5">
      <c r="C398" s="166" t="s">
        <v>719</v>
      </c>
      <c r="D398" s="165">
        <v>2030470</v>
      </c>
      <c r="E398" s="165">
        <v>0</v>
      </c>
    </row>
    <row r="399" spans="3:5">
      <c r="C399" s="166" t="s">
        <v>720</v>
      </c>
      <c r="D399" s="165">
        <v>1340925</v>
      </c>
      <c r="E399" s="165">
        <v>0</v>
      </c>
    </row>
    <row r="400" spans="3:5">
      <c r="C400" s="166" t="s">
        <v>721</v>
      </c>
      <c r="D400" s="165">
        <v>1394931</v>
      </c>
      <c r="E400" s="165">
        <v>0</v>
      </c>
    </row>
    <row r="401" spans="3:5">
      <c r="C401" s="166" t="s">
        <v>722</v>
      </c>
      <c r="D401" s="165">
        <v>20000000</v>
      </c>
      <c r="E401" s="165">
        <v>0</v>
      </c>
    </row>
    <row r="402" spans="3:5">
      <c r="C402" s="166" t="s">
        <v>723</v>
      </c>
      <c r="D402" s="165">
        <v>20000000</v>
      </c>
      <c r="E402" s="165">
        <v>0</v>
      </c>
    </row>
    <row r="403" spans="3:5">
      <c r="C403" s="166" t="s">
        <v>724</v>
      </c>
      <c r="D403" s="165">
        <v>145075093</v>
      </c>
      <c r="E403" s="165">
        <v>0</v>
      </c>
    </row>
    <row r="404" spans="3:5">
      <c r="C404" s="166" t="s">
        <v>725</v>
      </c>
      <c r="D404" s="165">
        <v>20000000</v>
      </c>
      <c r="E404" s="165">
        <v>0</v>
      </c>
    </row>
    <row r="405" spans="3:5">
      <c r="C405" s="166" t="s">
        <v>726</v>
      </c>
      <c r="D405" s="165">
        <v>85571997</v>
      </c>
      <c r="E405" s="165">
        <v>0</v>
      </c>
    </row>
    <row r="406" spans="3:5">
      <c r="C406" s="166" t="s">
        <v>727</v>
      </c>
      <c r="D406" s="165">
        <v>12438836</v>
      </c>
      <c r="E406" s="165">
        <v>16135237.869999999</v>
      </c>
    </row>
    <row r="407" spans="3:5">
      <c r="C407" s="166" t="s">
        <v>728</v>
      </c>
      <c r="D407" s="165">
        <v>100453305</v>
      </c>
      <c r="E407" s="165">
        <v>73063987.700000003</v>
      </c>
    </row>
    <row r="408" spans="3:5">
      <c r="C408" s="166" t="s">
        <v>729</v>
      </c>
      <c r="D408" s="165">
        <v>83357913</v>
      </c>
      <c r="E408" s="165">
        <v>38947877.030000001</v>
      </c>
    </row>
    <row r="409" spans="3:5">
      <c r="C409" s="166" t="s">
        <v>730</v>
      </c>
      <c r="D409" s="165">
        <v>354098605</v>
      </c>
      <c r="E409" s="165">
        <v>0</v>
      </c>
    </row>
    <row r="410" spans="3:5">
      <c r="C410" s="166" t="s">
        <v>731</v>
      </c>
      <c r="D410" s="165">
        <v>8000000</v>
      </c>
      <c r="E410" s="165">
        <v>0</v>
      </c>
    </row>
    <row r="411" spans="3:5">
      <c r="C411" s="166" t="s">
        <v>732</v>
      </c>
      <c r="D411" s="165">
        <v>10217612</v>
      </c>
      <c r="E411" s="165">
        <v>0</v>
      </c>
    </row>
    <row r="412" spans="3:5">
      <c r="C412" s="166" t="s">
        <v>733</v>
      </c>
      <c r="D412" s="165">
        <v>90994893</v>
      </c>
      <c r="E412" s="165">
        <v>24674638.670000002</v>
      </c>
    </row>
    <row r="413" spans="3:5">
      <c r="C413" s="166" t="s">
        <v>734</v>
      </c>
      <c r="D413" s="165">
        <v>42029812</v>
      </c>
      <c r="E413" s="165">
        <v>0</v>
      </c>
    </row>
    <row r="414" spans="3:5">
      <c r="C414" s="166" t="s">
        <v>735</v>
      </c>
      <c r="D414" s="165">
        <v>18486497</v>
      </c>
      <c r="E414" s="165">
        <v>0</v>
      </c>
    </row>
    <row r="415" spans="3:5">
      <c r="C415" s="166" t="s">
        <v>736</v>
      </c>
      <c r="D415" s="165">
        <v>10000000</v>
      </c>
      <c r="E415" s="165">
        <v>0</v>
      </c>
    </row>
    <row r="416" spans="3:5">
      <c r="C416" s="166" t="s">
        <v>737</v>
      </c>
      <c r="D416" s="165">
        <v>50031562</v>
      </c>
      <c r="E416" s="165">
        <v>0</v>
      </c>
    </row>
    <row r="417" spans="3:5">
      <c r="C417" s="166" t="s">
        <v>738</v>
      </c>
      <c r="D417" s="165">
        <v>0</v>
      </c>
      <c r="E417" s="165">
        <v>0</v>
      </c>
    </row>
    <row r="418" spans="3:5">
      <c r="C418" s="164" t="s">
        <v>244</v>
      </c>
      <c r="D418" s="165">
        <v>144309643</v>
      </c>
      <c r="E418" s="165">
        <v>59319492.930000007</v>
      </c>
    </row>
    <row r="419" spans="3:5">
      <c r="C419" s="166" t="s">
        <v>739</v>
      </c>
      <c r="D419" s="165">
        <v>19999999</v>
      </c>
      <c r="E419" s="165">
        <v>15472777.34</v>
      </c>
    </row>
    <row r="420" spans="3:5">
      <c r="C420" s="166" t="s">
        <v>740</v>
      </c>
      <c r="D420" s="165">
        <v>41000000</v>
      </c>
      <c r="E420" s="165">
        <v>43846715.590000004</v>
      </c>
    </row>
    <row r="421" spans="3:5">
      <c r="C421" s="166" t="s">
        <v>735</v>
      </c>
      <c r="D421" s="165">
        <v>83309644</v>
      </c>
      <c r="E421" s="165">
        <v>0</v>
      </c>
    </row>
    <row r="422" spans="3:5">
      <c r="C422" s="122" t="s">
        <v>264</v>
      </c>
      <c r="D422" s="123">
        <v>491426007</v>
      </c>
      <c r="E422" s="123">
        <v>313188488.10999995</v>
      </c>
    </row>
    <row r="423" spans="3:5">
      <c r="C423" s="164" t="s">
        <v>242</v>
      </c>
      <c r="D423" s="165">
        <v>471426007</v>
      </c>
      <c r="E423" s="165">
        <v>243472658.89999998</v>
      </c>
    </row>
    <row r="424" spans="3:5">
      <c r="C424" s="166" t="s">
        <v>741</v>
      </c>
      <c r="D424" s="165">
        <v>4603072</v>
      </c>
      <c r="E424" s="165">
        <v>0</v>
      </c>
    </row>
    <row r="425" spans="3:5">
      <c r="C425" s="166" t="s">
        <v>742</v>
      </c>
      <c r="D425" s="165">
        <v>48240000</v>
      </c>
      <c r="E425" s="165">
        <v>13480476.559999999</v>
      </c>
    </row>
    <row r="426" spans="3:5">
      <c r="C426" s="166" t="s">
        <v>743</v>
      </c>
      <c r="D426" s="165">
        <v>789735</v>
      </c>
      <c r="E426" s="165">
        <v>0</v>
      </c>
    </row>
    <row r="427" spans="3:5">
      <c r="C427" s="166" t="s">
        <v>744</v>
      </c>
      <c r="D427" s="165">
        <v>4810533</v>
      </c>
      <c r="E427" s="165">
        <v>0</v>
      </c>
    </row>
    <row r="428" spans="3:5">
      <c r="C428" s="166" t="s">
        <v>745</v>
      </c>
      <c r="D428" s="165">
        <v>62021281</v>
      </c>
      <c r="E428" s="165">
        <v>0</v>
      </c>
    </row>
    <row r="429" spans="3:5">
      <c r="C429" s="166" t="s">
        <v>746</v>
      </c>
      <c r="D429" s="165">
        <v>20787154</v>
      </c>
      <c r="E429" s="165">
        <v>0</v>
      </c>
    </row>
    <row r="430" spans="3:5">
      <c r="C430" s="166" t="s">
        <v>747</v>
      </c>
      <c r="D430" s="165">
        <v>2523769</v>
      </c>
      <c r="E430" s="165">
        <v>0</v>
      </c>
    </row>
    <row r="431" spans="3:5">
      <c r="C431" s="166" t="s">
        <v>748</v>
      </c>
      <c r="D431" s="165">
        <v>10947984</v>
      </c>
      <c r="E431" s="165">
        <v>3181189.17</v>
      </c>
    </row>
    <row r="432" spans="3:5">
      <c r="C432" s="166" t="s">
        <v>749</v>
      </c>
      <c r="D432" s="165">
        <v>97282052</v>
      </c>
      <c r="E432" s="165">
        <v>70992529.920000002</v>
      </c>
    </row>
    <row r="433" spans="3:5">
      <c r="C433" s="166" t="s">
        <v>750</v>
      </c>
      <c r="D433" s="165">
        <v>6944551</v>
      </c>
      <c r="E433" s="165">
        <v>0</v>
      </c>
    </row>
    <row r="434" spans="3:5">
      <c r="C434" s="166" t="s">
        <v>751</v>
      </c>
      <c r="D434" s="165">
        <v>45173787</v>
      </c>
      <c r="E434" s="165">
        <v>32517980</v>
      </c>
    </row>
    <row r="435" spans="3:5">
      <c r="C435" s="166" t="s">
        <v>752</v>
      </c>
      <c r="D435" s="165">
        <v>6944551</v>
      </c>
      <c r="E435" s="165">
        <v>0</v>
      </c>
    </row>
    <row r="436" spans="3:5">
      <c r="C436" s="166" t="s">
        <v>753</v>
      </c>
      <c r="D436" s="165">
        <v>955159</v>
      </c>
      <c r="E436" s="165">
        <v>0</v>
      </c>
    </row>
    <row r="437" spans="3:5">
      <c r="C437" s="166" t="s">
        <v>754</v>
      </c>
      <c r="D437" s="165">
        <v>10000000</v>
      </c>
      <c r="E437" s="165">
        <v>0</v>
      </c>
    </row>
    <row r="438" spans="3:5">
      <c r="C438" s="166" t="s">
        <v>755</v>
      </c>
      <c r="D438" s="165">
        <v>32379976</v>
      </c>
      <c r="E438" s="165">
        <v>28050885</v>
      </c>
    </row>
    <row r="439" spans="3:5">
      <c r="C439" s="166" t="s">
        <v>756</v>
      </c>
      <c r="D439" s="165">
        <v>8081935</v>
      </c>
      <c r="E439" s="165">
        <v>0</v>
      </c>
    </row>
    <row r="440" spans="3:5">
      <c r="C440" s="166" t="s">
        <v>757</v>
      </c>
      <c r="D440" s="165">
        <v>43776923</v>
      </c>
      <c r="E440" s="165">
        <v>34287040.989999995</v>
      </c>
    </row>
    <row r="441" spans="3:5">
      <c r="C441" s="166" t="s">
        <v>758</v>
      </c>
      <c r="D441" s="165">
        <v>30998493</v>
      </c>
      <c r="E441" s="165">
        <v>16457016</v>
      </c>
    </row>
    <row r="442" spans="3:5">
      <c r="C442" s="166" t="s">
        <v>759</v>
      </c>
      <c r="D442" s="165">
        <v>34165052</v>
      </c>
      <c r="E442" s="165">
        <v>44505541.259999998</v>
      </c>
    </row>
    <row r="443" spans="3:5">
      <c r="C443" s="164" t="s">
        <v>244</v>
      </c>
      <c r="D443" s="165">
        <v>20000000</v>
      </c>
      <c r="E443" s="165">
        <v>69715829.209999993</v>
      </c>
    </row>
    <row r="444" spans="3:5">
      <c r="C444" s="166" t="s">
        <v>760</v>
      </c>
      <c r="D444" s="165">
        <v>20000000</v>
      </c>
      <c r="E444" s="165">
        <v>11692176.310000001</v>
      </c>
    </row>
    <row r="445" spans="3:5">
      <c r="C445" s="166" t="s">
        <v>759</v>
      </c>
      <c r="D445" s="165">
        <v>0</v>
      </c>
      <c r="E445" s="165">
        <v>58023652.899999999</v>
      </c>
    </row>
    <row r="446" spans="3:5">
      <c r="C446" s="164" t="s">
        <v>245</v>
      </c>
      <c r="D446" s="165">
        <v>0</v>
      </c>
      <c r="E446" s="165">
        <v>0</v>
      </c>
    </row>
    <row r="447" spans="3:5">
      <c r="C447" s="166" t="s">
        <v>759</v>
      </c>
      <c r="D447" s="165">
        <v>0</v>
      </c>
      <c r="E447" s="165">
        <v>0</v>
      </c>
    </row>
    <row r="448" spans="3:5">
      <c r="C448" s="122" t="s">
        <v>250</v>
      </c>
      <c r="D448" s="123">
        <v>464694984</v>
      </c>
      <c r="E448" s="123">
        <v>44585970.240000002</v>
      </c>
    </row>
    <row r="449" spans="3:5">
      <c r="C449" s="164" t="s">
        <v>242</v>
      </c>
      <c r="D449" s="165">
        <v>464694984</v>
      </c>
      <c r="E449" s="165">
        <v>32375718.48</v>
      </c>
    </row>
    <row r="450" spans="3:5">
      <c r="C450" s="166" t="s">
        <v>761</v>
      </c>
      <c r="D450" s="165">
        <v>2799546</v>
      </c>
      <c r="E450" s="165">
        <v>0</v>
      </c>
    </row>
    <row r="451" spans="3:5">
      <c r="C451" s="166" t="s">
        <v>762</v>
      </c>
      <c r="D451" s="165">
        <v>1256445</v>
      </c>
      <c r="E451" s="165">
        <v>0</v>
      </c>
    </row>
    <row r="452" spans="3:5">
      <c r="C452" s="166" t="s">
        <v>763</v>
      </c>
      <c r="D452" s="165">
        <v>2799546</v>
      </c>
      <c r="E452" s="165">
        <v>0</v>
      </c>
    </row>
    <row r="453" spans="3:5">
      <c r="C453" s="166" t="s">
        <v>764</v>
      </c>
      <c r="D453" s="165">
        <v>15000000</v>
      </c>
      <c r="E453" s="165">
        <v>7032201.9199999999</v>
      </c>
    </row>
    <row r="454" spans="3:5">
      <c r="C454" s="166" t="s">
        <v>765</v>
      </c>
      <c r="D454" s="165">
        <v>10611201</v>
      </c>
      <c r="E454" s="165">
        <v>0</v>
      </c>
    </row>
    <row r="455" spans="3:5">
      <c r="C455" s="166" t="s">
        <v>766</v>
      </c>
      <c r="D455" s="165">
        <v>29646707</v>
      </c>
      <c r="E455" s="165">
        <v>0</v>
      </c>
    </row>
    <row r="456" spans="3:5">
      <c r="C456" s="166" t="s">
        <v>767</v>
      </c>
      <c r="D456" s="165">
        <v>425768</v>
      </c>
      <c r="E456" s="165">
        <v>0</v>
      </c>
    </row>
    <row r="457" spans="3:5">
      <c r="C457" s="166" t="s">
        <v>768</v>
      </c>
      <c r="D457" s="165">
        <v>37397609</v>
      </c>
      <c r="E457" s="165">
        <v>0</v>
      </c>
    </row>
    <row r="458" spans="3:5">
      <c r="C458" s="166" t="s">
        <v>769</v>
      </c>
      <c r="D458" s="165">
        <v>4920242</v>
      </c>
      <c r="E458" s="165">
        <v>0</v>
      </c>
    </row>
    <row r="459" spans="3:5">
      <c r="C459" s="166" t="s">
        <v>770</v>
      </c>
      <c r="D459" s="165">
        <v>18284533</v>
      </c>
      <c r="E459" s="165">
        <v>0</v>
      </c>
    </row>
    <row r="460" spans="3:5">
      <c r="C460" s="166" t="s">
        <v>771</v>
      </c>
      <c r="D460" s="165">
        <v>6106338</v>
      </c>
      <c r="E460" s="165">
        <v>0</v>
      </c>
    </row>
    <row r="461" spans="3:5">
      <c r="C461" s="166" t="s">
        <v>772</v>
      </c>
      <c r="D461" s="165">
        <v>7364658</v>
      </c>
      <c r="E461" s="165">
        <v>0</v>
      </c>
    </row>
    <row r="462" spans="3:5">
      <c r="C462" s="166" t="s">
        <v>773</v>
      </c>
      <c r="D462" s="165">
        <v>5129592</v>
      </c>
      <c r="E462" s="165">
        <v>0</v>
      </c>
    </row>
    <row r="463" spans="3:5">
      <c r="C463" s="166" t="s">
        <v>774</v>
      </c>
      <c r="D463" s="165">
        <v>13752724</v>
      </c>
      <c r="E463" s="165">
        <v>0</v>
      </c>
    </row>
    <row r="464" spans="3:5">
      <c r="C464" s="166" t="s">
        <v>775</v>
      </c>
      <c r="D464" s="165">
        <v>7379600</v>
      </c>
      <c r="E464" s="165">
        <v>0</v>
      </c>
    </row>
    <row r="465" spans="3:5">
      <c r="C465" s="166" t="s">
        <v>776</v>
      </c>
      <c r="D465" s="165">
        <v>23744168</v>
      </c>
      <c r="E465" s="165">
        <v>0</v>
      </c>
    </row>
    <row r="466" spans="3:5">
      <c r="C466" s="166" t="s">
        <v>777</v>
      </c>
      <c r="D466" s="165">
        <v>13421241</v>
      </c>
      <c r="E466" s="165">
        <v>8102351.5800000001</v>
      </c>
    </row>
    <row r="467" spans="3:5">
      <c r="C467" s="166" t="s">
        <v>778</v>
      </c>
      <c r="D467" s="165">
        <v>5137508</v>
      </c>
      <c r="E467" s="165">
        <v>0</v>
      </c>
    </row>
    <row r="468" spans="3:5">
      <c r="C468" s="166" t="s">
        <v>779</v>
      </c>
      <c r="D468" s="165">
        <v>15774478</v>
      </c>
      <c r="E468" s="165">
        <v>0</v>
      </c>
    </row>
    <row r="469" spans="3:5">
      <c r="C469" s="166" t="s">
        <v>780</v>
      </c>
      <c r="D469" s="165">
        <v>65464844</v>
      </c>
      <c r="E469" s="165">
        <v>0</v>
      </c>
    </row>
    <row r="470" spans="3:5">
      <c r="C470" s="166" t="s">
        <v>781</v>
      </c>
      <c r="D470" s="165">
        <v>5000000</v>
      </c>
      <c r="E470" s="165">
        <v>0</v>
      </c>
    </row>
    <row r="471" spans="3:5">
      <c r="C471" s="166" t="s">
        <v>782</v>
      </c>
      <c r="D471" s="165">
        <v>32081839</v>
      </c>
      <c r="E471" s="165">
        <v>0</v>
      </c>
    </row>
    <row r="472" spans="3:5">
      <c r="C472" s="166" t="s">
        <v>783</v>
      </c>
      <c r="D472" s="165">
        <v>102065877</v>
      </c>
      <c r="E472" s="165">
        <v>17241164.98</v>
      </c>
    </row>
    <row r="473" spans="3:5">
      <c r="C473" s="166" t="s">
        <v>784</v>
      </c>
      <c r="D473" s="165">
        <v>39130520</v>
      </c>
      <c r="E473" s="165">
        <v>0</v>
      </c>
    </row>
    <row r="474" spans="3:5">
      <c r="C474" s="164" t="s">
        <v>244</v>
      </c>
      <c r="D474" s="165">
        <v>0</v>
      </c>
      <c r="E474" s="165">
        <v>12210251.760000002</v>
      </c>
    </row>
    <row r="475" spans="3:5">
      <c r="C475" s="166" t="s">
        <v>785</v>
      </c>
      <c r="D475" s="165">
        <v>0</v>
      </c>
      <c r="E475" s="165">
        <v>12210251.760000002</v>
      </c>
    </row>
    <row r="476" spans="3:5">
      <c r="C476" s="122" t="s">
        <v>251</v>
      </c>
      <c r="D476" s="123">
        <v>1838115789</v>
      </c>
      <c r="E476" s="123">
        <v>797562518.05000007</v>
      </c>
    </row>
    <row r="477" spans="3:5">
      <c r="C477" s="164" t="s">
        <v>242</v>
      </c>
      <c r="D477" s="165">
        <v>1587700010</v>
      </c>
      <c r="E477" s="165">
        <v>706856064.84000003</v>
      </c>
    </row>
    <row r="478" spans="3:5">
      <c r="C478" s="166" t="s">
        <v>786</v>
      </c>
      <c r="D478" s="165">
        <v>2030470</v>
      </c>
      <c r="E478" s="165">
        <v>0</v>
      </c>
    </row>
    <row r="479" spans="3:5">
      <c r="C479" s="166" t="s">
        <v>787</v>
      </c>
      <c r="D479" s="165">
        <v>4127067</v>
      </c>
      <c r="E479" s="165">
        <v>0</v>
      </c>
    </row>
    <row r="480" spans="3:5">
      <c r="C480" s="166" t="s">
        <v>788</v>
      </c>
      <c r="D480" s="165">
        <v>1253439</v>
      </c>
      <c r="E480" s="165">
        <v>0</v>
      </c>
    </row>
    <row r="481" spans="3:5">
      <c r="C481" s="166" t="s">
        <v>789</v>
      </c>
      <c r="D481" s="165">
        <v>44422301</v>
      </c>
      <c r="E481" s="165">
        <v>0</v>
      </c>
    </row>
    <row r="482" spans="3:5">
      <c r="C482" s="166" t="s">
        <v>790</v>
      </c>
      <c r="D482" s="165">
        <v>2030470</v>
      </c>
      <c r="E482" s="165">
        <v>0</v>
      </c>
    </row>
    <row r="483" spans="3:5">
      <c r="C483" s="166" t="s">
        <v>791</v>
      </c>
      <c r="D483" s="165">
        <v>73589468</v>
      </c>
      <c r="E483" s="165">
        <v>0</v>
      </c>
    </row>
    <row r="484" spans="3:5">
      <c r="C484" s="166" t="s">
        <v>792</v>
      </c>
      <c r="D484" s="165">
        <v>791841</v>
      </c>
      <c r="E484" s="165">
        <v>0</v>
      </c>
    </row>
    <row r="485" spans="3:5">
      <c r="C485" s="166" t="s">
        <v>793</v>
      </c>
      <c r="D485" s="165">
        <v>481336</v>
      </c>
      <c r="E485" s="165">
        <v>0</v>
      </c>
    </row>
    <row r="486" spans="3:5">
      <c r="C486" s="166" t="s">
        <v>794</v>
      </c>
      <c r="D486" s="165">
        <v>10909446</v>
      </c>
      <c r="E486" s="165">
        <v>0</v>
      </c>
    </row>
    <row r="487" spans="3:5">
      <c r="C487" s="166" t="s">
        <v>795</v>
      </c>
      <c r="D487" s="165">
        <v>20000000</v>
      </c>
      <c r="E487" s="165">
        <v>0</v>
      </c>
    </row>
    <row r="488" spans="3:5">
      <c r="C488" s="166" t="s">
        <v>796</v>
      </c>
      <c r="D488" s="165">
        <v>2088607</v>
      </c>
      <c r="E488" s="165">
        <v>0</v>
      </c>
    </row>
    <row r="489" spans="3:5">
      <c r="C489" s="166" t="s">
        <v>797</v>
      </c>
      <c r="D489" s="165">
        <v>93000000</v>
      </c>
      <c r="E489" s="165">
        <v>0</v>
      </c>
    </row>
    <row r="490" spans="3:5">
      <c r="C490" s="166" t="s">
        <v>798</v>
      </c>
      <c r="D490" s="165">
        <v>3614249</v>
      </c>
      <c r="E490" s="165">
        <v>0</v>
      </c>
    </row>
    <row r="491" spans="3:5">
      <c r="C491" s="166" t="s">
        <v>799</v>
      </c>
      <c r="D491" s="165">
        <v>20000000</v>
      </c>
      <c r="E491" s="165">
        <v>20000000</v>
      </c>
    </row>
    <row r="492" spans="3:5">
      <c r="C492" s="166" t="s">
        <v>800</v>
      </c>
      <c r="D492" s="165">
        <v>791841</v>
      </c>
      <c r="E492" s="165">
        <v>0</v>
      </c>
    </row>
    <row r="493" spans="3:5">
      <c r="C493" s="166" t="s">
        <v>801</v>
      </c>
      <c r="D493" s="165">
        <v>20000000</v>
      </c>
      <c r="E493" s="165">
        <v>0</v>
      </c>
    </row>
    <row r="494" spans="3:5">
      <c r="C494" s="166" t="s">
        <v>802</v>
      </c>
      <c r="D494" s="165">
        <v>2753439</v>
      </c>
      <c r="E494" s="165">
        <v>0</v>
      </c>
    </row>
    <row r="495" spans="3:5">
      <c r="C495" s="166" t="s">
        <v>803</v>
      </c>
      <c r="D495" s="165">
        <v>20000000</v>
      </c>
      <c r="E495" s="165">
        <v>20000000</v>
      </c>
    </row>
    <row r="496" spans="3:5">
      <c r="C496" s="166" t="s">
        <v>804</v>
      </c>
      <c r="D496" s="165">
        <v>141167282</v>
      </c>
      <c r="E496" s="165">
        <v>0</v>
      </c>
    </row>
    <row r="497" spans="3:5">
      <c r="C497" s="166" t="s">
        <v>805</v>
      </c>
      <c r="D497" s="165">
        <v>29000000</v>
      </c>
      <c r="E497" s="165">
        <v>0</v>
      </c>
    </row>
    <row r="498" spans="3:5">
      <c r="C498" s="166" t="s">
        <v>806</v>
      </c>
      <c r="D498" s="165">
        <v>9467926</v>
      </c>
      <c r="E498" s="165">
        <v>1201320.6599999999</v>
      </c>
    </row>
    <row r="499" spans="3:5">
      <c r="C499" s="166" t="s">
        <v>807</v>
      </c>
      <c r="D499" s="165">
        <v>261078074</v>
      </c>
      <c r="E499" s="165">
        <v>0</v>
      </c>
    </row>
    <row r="500" spans="3:5">
      <c r="C500" s="166" t="s">
        <v>808</v>
      </c>
      <c r="D500" s="165">
        <v>20000000</v>
      </c>
      <c r="E500" s="165">
        <v>20000000</v>
      </c>
    </row>
    <row r="501" spans="3:5">
      <c r="C501" s="166" t="s">
        <v>809</v>
      </c>
      <c r="D501" s="165">
        <v>10000000</v>
      </c>
      <c r="E501" s="165">
        <v>0</v>
      </c>
    </row>
    <row r="502" spans="3:5">
      <c r="C502" s="166" t="s">
        <v>810</v>
      </c>
      <c r="D502" s="165">
        <v>0</v>
      </c>
      <c r="E502" s="165">
        <v>31273062</v>
      </c>
    </row>
    <row r="503" spans="3:5">
      <c r="C503" s="166" t="s">
        <v>811</v>
      </c>
      <c r="D503" s="165">
        <v>52764804</v>
      </c>
      <c r="E503" s="165">
        <v>8563663.9299999997</v>
      </c>
    </row>
    <row r="504" spans="3:5">
      <c r="C504" s="166" t="s">
        <v>812</v>
      </c>
      <c r="D504" s="165">
        <v>5000000</v>
      </c>
      <c r="E504" s="165">
        <v>0</v>
      </c>
    </row>
    <row r="505" spans="3:5">
      <c r="C505" s="166" t="s">
        <v>813</v>
      </c>
      <c r="D505" s="165">
        <v>23291774</v>
      </c>
      <c r="E505" s="165">
        <v>12847955.949999999</v>
      </c>
    </row>
    <row r="506" spans="3:5">
      <c r="C506" s="166" t="s">
        <v>814</v>
      </c>
      <c r="D506" s="165">
        <v>124198927</v>
      </c>
      <c r="E506" s="165">
        <v>314608489.52999997</v>
      </c>
    </row>
    <row r="507" spans="3:5">
      <c r="C507" s="166" t="s">
        <v>815</v>
      </c>
      <c r="D507" s="165">
        <v>165440861</v>
      </c>
      <c r="E507" s="165">
        <v>154223230.62</v>
      </c>
    </row>
    <row r="508" spans="3:5">
      <c r="C508" s="166" t="s">
        <v>816</v>
      </c>
      <c r="D508" s="165">
        <v>10000000</v>
      </c>
      <c r="E508" s="165">
        <v>19034684.27</v>
      </c>
    </row>
    <row r="509" spans="3:5">
      <c r="C509" s="166" t="s">
        <v>817</v>
      </c>
      <c r="D509" s="165">
        <v>14508081</v>
      </c>
      <c r="E509" s="165">
        <v>3294886.39</v>
      </c>
    </row>
    <row r="510" spans="3:5">
      <c r="C510" s="166" t="s">
        <v>818</v>
      </c>
      <c r="D510" s="165">
        <v>73950835</v>
      </c>
      <c r="E510" s="165">
        <v>56477353.359999999</v>
      </c>
    </row>
    <row r="511" spans="3:5">
      <c r="C511" s="166" t="s">
        <v>819</v>
      </c>
      <c r="D511" s="165">
        <v>19889640</v>
      </c>
      <c r="E511" s="165">
        <v>4462456.12</v>
      </c>
    </row>
    <row r="512" spans="3:5">
      <c r="C512" s="166" t="s">
        <v>820</v>
      </c>
      <c r="D512" s="165">
        <v>20159965</v>
      </c>
      <c r="E512" s="165">
        <v>0</v>
      </c>
    </row>
    <row r="513" spans="3:5">
      <c r="C513" s="166" t="s">
        <v>821</v>
      </c>
      <c r="D513" s="165">
        <v>77445249</v>
      </c>
      <c r="E513" s="165">
        <v>0</v>
      </c>
    </row>
    <row r="514" spans="3:5">
      <c r="C514" s="166" t="s">
        <v>822</v>
      </c>
      <c r="D514" s="165">
        <v>2000000</v>
      </c>
      <c r="E514" s="165">
        <v>0</v>
      </c>
    </row>
    <row r="515" spans="3:5">
      <c r="C515" s="166" t="s">
        <v>823</v>
      </c>
      <c r="D515" s="165">
        <v>10000000</v>
      </c>
      <c r="E515" s="165">
        <v>0</v>
      </c>
    </row>
    <row r="516" spans="3:5">
      <c r="C516" s="166" t="s">
        <v>824</v>
      </c>
      <c r="D516" s="165">
        <v>2000000</v>
      </c>
      <c r="E516" s="165">
        <v>0</v>
      </c>
    </row>
    <row r="517" spans="3:5">
      <c r="C517" s="166" t="s">
        <v>825</v>
      </c>
      <c r="D517" s="165">
        <v>85653451</v>
      </c>
      <c r="E517" s="165">
        <v>0</v>
      </c>
    </row>
    <row r="518" spans="3:5">
      <c r="C518" s="166" t="s">
        <v>826</v>
      </c>
      <c r="D518" s="165">
        <v>35520682</v>
      </c>
      <c r="E518" s="165">
        <v>33744648</v>
      </c>
    </row>
    <row r="519" spans="3:5">
      <c r="C519" s="166" t="s">
        <v>827</v>
      </c>
      <c r="D519" s="165">
        <v>16689757</v>
      </c>
      <c r="E519" s="165">
        <v>0</v>
      </c>
    </row>
    <row r="520" spans="3:5">
      <c r="C520" s="166" t="s">
        <v>828</v>
      </c>
      <c r="D520" s="165">
        <v>56588728</v>
      </c>
      <c r="E520" s="165">
        <v>7124314.0099999998</v>
      </c>
    </row>
    <row r="521" spans="3:5">
      <c r="C521" s="164" t="s">
        <v>244</v>
      </c>
      <c r="D521" s="165">
        <v>250415779</v>
      </c>
      <c r="E521" s="165">
        <v>90706453.209999993</v>
      </c>
    </row>
    <row r="522" spans="3:5">
      <c r="C522" s="166" t="s">
        <v>829</v>
      </c>
      <c r="D522" s="165">
        <v>162716893</v>
      </c>
      <c r="E522" s="165">
        <v>0</v>
      </c>
    </row>
    <row r="523" spans="3:5">
      <c r="C523" s="166" t="s">
        <v>830</v>
      </c>
      <c r="D523" s="165">
        <v>7797132</v>
      </c>
      <c r="E523" s="165">
        <v>4742824.6500000004</v>
      </c>
    </row>
    <row r="524" spans="3:5">
      <c r="C524" s="166" t="s">
        <v>831</v>
      </c>
      <c r="D524" s="165">
        <v>40125835</v>
      </c>
      <c r="E524" s="165">
        <v>35017251.340000004</v>
      </c>
    </row>
    <row r="525" spans="3:5">
      <c r="C525" s="166" t="s">
        <v>832</v>
      </c>
      <c r="D525" s="165">
        <v>924915</v>
      </c>
      <c r="E525" s="165">
        <v>0</v>
      </c>
    </row>
    <row r="526" spans="3:5">
      <c r="C526" s="166" t="s">
        <v>833</v>
      </c>
      <c r="D526" s="165">
        <v>38851004</v>
      </c>
      <c r="E526" s="165">
        <v>23516068.949999999</v>
      </c>
    </row>
    <row r="527" spans="3:5">
      <c r="C527" s="166" t="s">
        <v>834</v>
      </c>
      <c r="D527" s="165">
        <v>0</v>
      </c>
      <c r="E527" s="165">
        <v>27430308.27</v>
      </c>
    </row>
    <row r="528" spans="3:5">
      <c r="C528" s="122" t="s">
        <v>265</v>
      </c>
      <c r="D528" s="123">
        <v>590800924</v>
      </c>
      <c r="E528" s="123">
        <v>327547127.66999996</v>
      </c>
    </row>
    <row r="529" spans="3:5">
      <c r="C529" s="164" t="s">
        <v>242</v>
      </c>
      <c r="D529" s="165">
        <v>432160924</v>
      </c>
      <c r="E529" s="165">
        <v>317390601.95999998</v>
      </c>
    </row>
    <row r="530" spans="3:5">
      <c r="C530" s="166" t="s">
        <v>835</v>
      </c>
      <c r="D530" s="165">
        <v>10954464</v>
      </c>
      <c r="E530" s="165">
        <v>0</v>
      </c>
    </row>
    <row r="531" spans="3:5">
      <c r="C531" s="166" t="s">
        <v>836</v>
      </c>
      <c r="D531" s="165">
        <v>0</v>
      </c>
      <c r="E531" s="165">
        <v>522536.13</v>
      </c>
    </row>
    <row r="532" spans="3:5">
      <c r="C532" s="166" t="s">
        <v>837</v>
      </c>
      <c r="D532" s="165">
        <v>15000000</v>
      </c>
      <c r="E532" s="165">
        <v>0</v>
      </c>
    </row>
    <row r="533" spans="3:5">
      <c r="C533" s="166" t="s">
        <v>838</v>
      </c>
      <c r="D533" s="165">
        <v>5000000</v>
      </c>
      <c r="E533" s="165">
        <v>0</v>
      </c>
    </row>
    <row r="534" spans="3:5">
      <c r="C534" s="166" t="s">
        <v>839</v>
      </c>
      <c r="D534" s="165">
        <v>783418</v>
      </c>
      <c r="E534" s="165">
        <v>0</v>
      </c>
    </row>
    <row r="535" spans="3:5">
      <c r="C535" s="166" t="s">
        <v>840</v>
      </c>
      <c r="D535" s="165">
        <v>6726364</v>
      </c>
      <c r="E535" s="165">
        <v>0</v>
      </c>
    </row>
    <row r="536" spans="3:5">
      <c r="C536" s="166" t="s">
        <v>841</v>
      </c>
      <c r="D536" s="165">
        <v>783417</v>
      </c>
      <c r="E536" s="165">
        <v>0</v>
      </c>
    </row>
    <row r="537" spans="3:5">
      <c r="C537" s="166" t="s">
        <v>842</v>
      </c>
      <c r="D537" s="165">
        <v>0</v>
      </c>
      <c r="E537" s="165">
        <v>66216928.509999998</v>
      </c>
    </row>
    <row r="538" spans="3:5">
      <c r="C538" s="166" t="s">
        <v>843</v>
      </c>
      <c r="D538" s="165">
        <v>12066015</v>
      </c>
      <c r="E538" s="165">
        <v>0</v>
      </c>
    </row>
    <row r="539" spans="3:5">
      <c r="C539" s="166" t="s">
        <v>844</v>
      </c>
      <c r="D539" s="165">
        <v>3417914</v>
      </c>
      <c r="E539" s="165">
        <v>0</v>
      </c>
    </row>
    <row r="540" spans="3:5">
      <c r="C540" s="166" t="s">
        <v>845</v>
      </c>
      <c r="D540" s="165">
        <v>21182604</v>
      </c>
      <c r="E540" s="165">
        <v>0</v>
      </c>
    </row>
    <row r="541" spans="3:5">
      <c r="C541" s="166" t="s">
        <v>846</v>
      </c>
      <c r="D541" s="165">
        <v>0</v>
      </c>
      <c r="E541" s="165">
        <v>0</v>
      </c>
    </row>
    <row r="542" spans="3:5">
      <c r="C542" s="166" t="s">
        <v>847</v>
      </c>
      <c r="D542" s="165">
        <v>184848771</v>
      </c>
      <c r="E542" s="165">
        <v>119920162.43000001</v>
      </c>
    </row>
    <row r="543" spans="3:5">
      <c r="C543" s="166" t="s">
        <v>848</v>
      </c>
      <c r="D543" s="165">
        <v>55372480</v>
      </c>
      <c r="E543" s="165">
        <v>47978067.140000001</v>
      </c>
    </row>
    <row r="544" spans="3:5">
      <c r="C544" s="166" t="s">
        <v>849</v>
      </c>
      <c r="D544" s="165">
        <v>81505429</v>
      </c>
      <c r="E544" s="165">
        <v>61774717.82</v>
      </c>
    </row>
    <row r="545" spans="3:5">
      <c r="C545" s="166" t="s">
        <v>850</v>
      </c>
      <c r="D545" s="165">
        <v>2792904</v>
      </c>
      <c r="E545" s="165">
        <v>0</v>
      </c>
    </row>
    <row r="546" spans="3:5">
      <c r="C546" s="166" t="s">
        <v>851</v>
      </c>
      <c r="D546" s="165">
        <v>31727144</v>
      </c>
      <c r="E546" s="165">
        <v>20978189.93</v>
      </c>
    </row>
    <row r="547" spans="3:5">
      <c r="C547" s="164" t="s">
        <v>244</v>
      </c>
      <c r="D547" s="165">
        <v>158640000</v>
      </c>
      <c r="E547" s="165">
        <v>10156525.710000001</v>
      </c>
    </row>
    <row r="548" spans="3:5">
      <c r="C548" s="166" t="s">
        <v>852</v>
      </c>
      <c r="D548" s="165">
        <v>0</v>
      </c>
      <c r="E548" s="165">
        <v>10156525.710000001</v>
      </c>
    </row>
    <row r="549" spans="3:5">
      <c r="C549" s="166" t="s">
        <v>853</v>
      </c>
      <c r="D549" s="165">
        <v>158640000</v>
      </c>
      <c r="E549" s="165">
        <v>0</v>
      </c>
    </row>
    <row r="550" spans="3:5">
      <c r="C550" s="122" t="s">
        <v>252</v>
      </c>
      <c r="D550" s="123">
        <v>1210673472</v>
      </c>
      <c r="E550" s="123">
        <v>603104658.55000007</v>
      </c>
    </row>
    <row r="551" spans="3:5">
      <c r="C551" s="164" t="s">
        <v>242</v>
      </c>
      <c r="D551" s="165">
        <v>1067488608</v>
      </c>
      <c r="E551" s="165">
        <v>469348325.70000005</v>
      </c>
    </row>
    <row r="552" spans="3:5">
      <c r="C552" s="166" t="s">
        <v>854</v>
      </c>
      <c r="D552" s="165">
        <v>7940241</v>
      </c>
      <c r="E552" s="165">
        <v>0</v>
      </c>
    </row>
    <row r="553" spans="3:5">
      <c r="C553" s="166" t="s">
        <v>855</v>
      </c>
      <c r="D553" s="165">
        <v>1495764</v>
      </c>
      <c r="E553" s="165">
        <v>0</v>
      </c>
    </row>
    <row r="554" spans="3:5">
      <c r="C554" s="166" t="s">
        <v>856</v>
      </c>
      <c r="D554" s="165">
        <v>1124434</v>
      </c>
      <c r="E554" s="165">
        <v>0</v>
      </c>
    </row>
    <row r="555" spans="3:5">
      <c r="C555" s="166" t="s">
        <v>857</v>
      </c>
      <c r="D555" s="165">
        <v>4270029</v>
      </c>
      <c r="E555" s="165">
        <v>0</v>
      </c>
    </row>
    <row r="556" spans="3:5">
      <c r="C556" s="166" t="s">
        <v>858</v>
      </c>
      <c r="D556" s="165">
        <v>2595669</v>
      </c>
      <c r="E556" s="165">
        <v>0</v>
      </c>
    </row>
    <row r="557" spans="3:5">
      <c r="C557" s="166" t="s">
        <v>859</v>
      </c>
      <c r="D557" s="165">
        <v>705374</v>
      </c>
      <c r="E557" s="165">
        <v>0</v>
      </c>
    </row>
    <row r="558" spans="3:5">
      <c r="C558" s="166" t="s">
        <v>860</v>
      </c>
      <c r="D558" s="165">
        <v>4638767</v>
      </c>
      <c r="E558" s="165">
        <v>0</v>
      </c>
    </row>
    <row r="559" spans="3:5">
      <c r="C559" s="166" t="s">
        <v>861</v>
      </c>
      <c r="D559" s="165">
        <v>3752852</v>
      </c>
      <c r="E559" s="165">
        <v>0</v>
      </c>
    </row>
    <row r="560" spans="3:5">
      <c r="C560" s="166" t="s">
        <v>862</v>
      </c>
      <c r="D560" s="165">
        <v>27415214</v>
      </c>
      <c r="E560" s="165">
        <v>0</v>
      </c>
    </row>
    <row r="561" spans="3:5">
      <c r="C561" s="166" t="s">
        <v>863</v>
      </c>
      <c r="D561" s="165">
        <v>12244226</v>
      </c>
      <c r="E561" s="165">
        <v>0</v>
      </c>
    </row>
    <row r="562" spans="3:5">
      <c r="C562" s="166" t="s">
        <v>864</v>
      </c>
      <c r="D562" s="165">
        <v>1095313</v>
      </c>
      <c r="E562" s="165">
        <v>0</v>
      </c>
    </row>
    <row r="563" spans="3:5">
      <c r="C563" s="166" t="s">
        <v>865</v>
      </c>
      <c r="D563" s="165">
        <v>2565308</v>
      </c>
      <c r="E563" s="165">
        <v>0</v>
      </c>
    </row>
    <row r="564" spans="3:5">
      <c r="C564" s="166" t="s">
        <v>866</v>
      </c>
      <c r="D564" s="165">
        <v>2565308</v>
      </c>
      <c r="E564" s="165">
        <v>0</v>
      </c>
    </row>
    <row r="565" spans="3:5">
      <c r="C565" s="166" t="s">
        <v>867</v>
      </c>
      <c r="D565" s="165">
        <v>3765377</v>
      </c>
      <c r="E565" s="165">
        <v>0</v>
      </c>
    </row>
    <row r="566" spans="3:5">
      <c r="C566" s="166" t="s">
        <v>868</v>
      </c>
      <c r="D566" s="165">
        <v>1262818</v>
      </c>
      <c r="E566" s="165">
        <v>0</v>
      </c>
    </row>
    <row r="567" spans="3:5">
      <c r="C567" s="166" t="s">
        <v>869</v>
      </c>
      <c r="D567" s="165">
        <v>6646032</v>
      </c>
      <c r="E567" s="165">
        <v>0</v>
      </c>
    </row>
    <row r="568" spans="3:5">
      <c r="C568" s="166" t="s">
        <v>870</v>
      </c>
      <c r="D568" s="165">
        <v>31184647</v>
      </c>
      <c r="E568" s="165">
        <v>0</v>
      </c>
    </row>
    <row r="569" spans="3:5">
      <c r="C569" s="166" t="s">
        <v>871</v>
      </c>
      <c r="D569" s="165">
        <v>4684108</v>
      </c>
      <c r="E569" s="165">
        <v>0</v>
      </c>
    </row>
    <row r="570" spans="3:5">
      <c r="C570" s="166" t="s">
        <v>872</v>
      </c>
      <c r="D570" s="165">
        <v>6692496</v>
      </c>
      <c r="E570" s="165">
        <v>0</v>
      </c>
    </row>
    <row r="571" spans="3:5">
      <c r="C571" s="166" t="s">
        <v>873</v>
      </c>
      <c r="D571" s="165">
        <v>3693289</v>
      </c>
      <c r="E571" s="165">
        <v>0</v>
      </c>
    </row>
    <row r="572" spans="3:5">
      <c r="C572" s="166" t="s">
        <v>874</v>
      </c>
      <c r="D572" s="165">
        <v>2524063</v>
      </c>
      <c r="E572" s="165">
        <v>0</v>
      </c>
    </row>
    <row r="573" spans="3:5">
      <c r="C573" s="166" t="s">
        <v>875</v>
      </c>
      <c r="D573" s="165">
        <v>2524063</v>
      </c>
      <c r="E573" s="165">
        <v>0</v>
      </c>
    </row>
    <row r="574" spans="3:5">
      <c r="C574" s="166" t="s">
        <v>876</v>
      </c>
      <c r="D574" s="165">
        <v>25216142</v>
      </c>
      <c r="E574" s="165">
        <v>0</v>
      </c>
    </row>
    <row r="575" spans="3:5">
      <c r="C575" s="166" t="s">
        <v>877</v>
      </c>
      <c r="D575" s="165">
        <v>3067874</v>
      </c>
      <c r="E575" s="165">
        <v>0</v>
      </c>
    </row>
    <row r="576" spans="3:5">
      <c r="C576" s="166" t="s">
        <v>878</v>
      </c>
      <c r="D576" s="165">
        <v>3067874</v>
      </c>
      <c r="E576" s="165">
        <v>0</v>
      </c>
    </row>
    <row r="577" spans="3:5">
      <c r="C577" s="166" t="s">
        <v>879</v>
      </c>
      <c r="D577" s="165">
        <v>5120664</v>
      </c>
      <c r="E577" s="165">
        <v>0</v>
      </c>
    </row>
    <row r="578" spans="3:5">
      <c r="C578" s="166" t="s">
        <v>880</v>
      </c>
      <c r="D578" s="165">
        <v>4341063</v>
      </c>
      <c r="E578" s="165">
        <v>0</v>
      </c>
    </row>
    <row r="579" spans="3:5">
      <c r="C579" s="166" t="s">
        <v>881</v>
      </c>
      <c r="D579" s="165">
        <v>26140065</v>
      </c>
      <c r="E579" s="165">
        <v>18138376.890000001</v>
      </c>
    </row>
    <row r="580" spans="3:5">
      <c r="C580" s="166" t="s">
        <v>882</v>
      </c>
      <c r="D580" s="165">
        <v>5103076</v>
      </c>
      <c r="E580" s="165">
        <v>0</v>
      </c>
    </row>
    <row r="581" spans="3:5">
      <c r="C581" s="166" t="s">
        <v>883</v>
      </c>
      <c r="D581" s="165">
        <v>16757020</v>
      </c>
      <c r="E581" s="165">
        <v>7299772.79</v>
      </c>
    </row>
    <row r="582" spans="3:5">
      <c r="C582" s="166" t="s">
        <v>884</v>
      </c>
      <c r="D582" s="165">
        <v>10000000</v>
      </c>
      <c r="E582" s="165">
        <v>0</v>
      </c>
    </row>
    <row r="583" spans="3:5">
      <c r="C583" s="166" t="s">
        <v>885</v>
      </c>
      <c r="D583" s="165">
        <v>5000000</v>
      </c>
      <c r="E583" s="165">
        <v>0</v>
      </c>
    </row>
    <row r="584" spans="3:5">
      <c r="C584" s="166" t="s">
        <v>886</v>
      </c>
      <c r="D584" s="165">
        <v>2142699</v>
      </c>
      <c r="E584" s="165">
        <v>0</v>
      </c>
    </row>
    <row r="585" spans="3:5">
      <c r="C585" s="166" t="s">
        <v>887</v>
      </c>
      <c r="D585" s="165">
        <v>27143613</v>
      </c>
      <c r="E585" s="165">
        <v>0</v>
      </c>
    </row>
    <row r="586" spans="3:5">
      <c r="C586" s="166" t="s">
        <v>888</v>
      </c>
      <c r="D586" s="165">
        <v>136157143</v>
      </c>
      <c r="E586" s="165">
        <v>84424894.260000005</v>
      </c>
    </row>
    <row r="587" spans="3:5">
      <c r="C587" s="166" t="s">
        <v>889</v>
      </c>
      <c r="D587" s="165">
        <v>50946538</v>
      </c>
      <c r="E587" s="165">
        <v>38310156.57</v>
      </c>
    </row>
    <row r="588" spans="3:5">
      <c r="C588" s="166" t="s">
        <v>890</v>
      </c>
      <c r="D588" s="165">
        <v>8692036</v>
      </c>
      <c r="E588" s="165">
        <v>0</v>
      </c>
    </row>
    <row r="589" spans="3:5">
      <c r="C589" s="166" t="s">
        <v>891</v>
      </c>
      <c r="D589" s="165">
        <v>33489931</v>
      </c>
      <c r="E589" s="165">
        <v>0</v>
      </c>
    </row>
    <row r="590" spans="3:5">
      <c r="C590" s="166" t="s">
        <v>892</v>
      </c>
      <c r="D590" s="165">
        <v>29859567</v>
      </c>
      <c r="E590" s="165">
        <v>0</v>
      </c>
    </row>
    <row r="591" spans="3:5">
      <c r="C591" s="166" t="s">
        <v>893</v>
      </c>
      <c r="D591" s="165">
        <v>122935036</v>
      </c>
      <c r="E591" s="165">
        <v>112022030.48</v>
      </c>
    </row>
    <row r="592" spans="3:5">
      <c r="C592" s="166" t="s">
        <v>894</v>
      </c>
      <c r="D592" s="165">
        <v>38456580</v>
      </c>
      <c r="E592" s="165">
        <v>0</v>
      </c>
    </row>
    <row r="593" spans="3:5">
      <c r="C593" s="166" t="s">
        <v>895</v>
      </c>
      <c r="D593" s="165">
        <v>10000000</v>
      </c>
      <c r="E593" s="165">
        <v>0</v>
      </c>
    </row>
    <row r="594" spans="3:5">
      <c r="C594" s="166" t="s">
        <v>896</v>
      </c>
      <c r="D594" s="165">
        <v>20155391</v>
      </c>
      <c r="E594" s="165">
        <v>0</v>
      </c>
    </row>
    <row r="595" spans="3:5">
      <c r="C595" s="166" t="s">
        <v>897</v>
      </c>
      <c r="D595" s="165">
        <v>12275437</v>
      </c>
      <c r="E595" s="165">
        <v>0</v>
      </c>
    </row>
    <row r="596" spans="3:5">
      <c r="C596" s="166" t="s">
        <v>898</v>
      </c>
      <c r="D596" s="165">
        <v>30217777</v>
      </c>
      <c r="E596" s="165">
        <v>0</v>
      </c>
    </row>
    <row r="597" spans="3:5">
      <c r="C597" s="166" t="s">
        <v>899</v>
      </c>
      <c r="D597" s="165">
        <v>69223576</v>
      </c>
      <c r="E597" s="165">
        <v>31469196.560000002</v>
      </c>
    </row>
    <row r="598" spans="3:5">
      <c r="C598" s="166" t="s">
        <v>900</v>
      </c>
      <c r="D598" s="165">
        <v>100000000</v>
      </c>
      <c r="E598" s="165">
        <v>99999999.430000007</v>
      </c>
    </row>
    <row r="599" spans="3:5">
      <c r="C599" s="166" t="s">
        <v>901</v>
      </c>
      <c r="D599" s="165">
        <v>120757727</v>
      </c>
      <c r="E599" s="165">
        <v>77683898.719999999</v>
      </c>
    </row>
    <row r="600" spans="3:5">
      <c r="C600" s="166" t="s">
        <v>902</v>
      </c>
      <c r="D600" s="165">
        <v>15836387</v>
      </c>
      <c r="E600" s="165">
        <v>0</v>
      </c>
    </row>
    <row r="601" spans="3:5">
      <c r="C601" s="164" t="s">
        <v>244</v>
      </c>
      <c r="D601" s="165">
        <v>143184864</v>
      </c>
      <c r="E601" s="165">
        <v>133756332.84999999</v>
      </c>
    </row>
    <row r="602" spans="3:5">
      <c r="C602" s="166" t="s">
        <v>903</v>
      </c>
      <c r="D602" s="165">
        <v>46099145</v>
      </c>
      <c r="E602" s="165">
        <v>45907916.100000001</v>
      </c>
    </row>
    <row r="603" spans="3:5">
      <c r="C603" s="166" t="s">
        <v>904</v>
      </c>
      <c r="D603" s="165">
        <v>54198739</v>
      </c>
      <c r="E603" s="165">
        <v>36127034.189999998</v>
      </c>
    </row>
    <row r="604" spans="3:5">
      <c r="C604" s="166" t="s">
        <v>905</v>
      </c>
      <c r="D604" s="165">
        <v>0</v>
      </c>
      <c r="E604" s="165">
        <v>31308569.84</v>
      </c>
    </row>
    <row r="605" spans="3:5">
      <c r="C605" s="166" t="s">
        <v>1837</v>
      </c>
      <c r="D605" s="165">
        <v>0</v>
      </c>
      <c r="E605" s="165">
        <v>0</v>
      </c>
    </row>
    <row r="606" spans="3:5">
      <c r="C606" s="166" t="s">
        <v>906</v>
      </c>
      <c r="D606" s="165">
        <v>42886980</v>
      </c>
      <c r="E606" s="165">
        <v>20412812.719999999</v>
      </c>
    </row>
    <row r="607" spans="3:5">
      <c r="C607" s="122" t="s">
        <v>266</v>
      </c>
      <c r="D607" s="123">
        <v>1498177270</v>
      </c>
      <c r="E607" s="123">
        <v>1324713627.9200001</v>
      </c>
    </row>
    <row r="608" spans="3:5">
      <c r="C608" s="164" t="s">
        <v>242</v>
      </c>
      <c r="D608" s="165">
        <v>1473680528</v>
      </c>
      <c r="E608" s="165">
        <v>1323008814.6600001</v>
      </c>
    </row>
    <row r="609" spans="3:5">
      <c r="C609" s="166" t="s">
        <v>907</v>
      </c>
      <c r="D609" s="165">
        <v>24072499</v>
      </c>
      <c r="E609" s="165">
        <v>0</v>
      </c>
    </row>
    <row r="610" spans="3:5">
      <c r="C610" s="166" t="s">
        <v>908</v>
      </c>
      <c r="D610" s="165">
        <v>15305469</v>
      </c>
      <c r="E610" s="165">
        <v>377738.78</v>
      </c>
    </row>
    <row r="611" spans="3:5">
      <c r="C611" s="166" t="s">
        <v>909</v>
      </c>
      <c r="D611" s="165">
        <v>103320931</v>
      </c>
      <c r="E611" s="165">
        <v>654953995.32999992</v>
      </c>
    </row>
    <row r="612" spans="3:5">
      <c r="C612" s="166" t="s">
        <v>910</v>
      </c>
      <c r="D612" s="165">
        <v>7036873</v>
      </c>
      <c r="E612" s="165">
        <v>0</v>
      </c>
    </row>
    <row r="613" spans="3:5">
      <c r="C613" s="166" t="s">
        <v>911</v>
      </c>
      <c r="D613" s="165">
        <v>4844222</v>
      </c>
      <c r="E613" s="165">
        <v>0</v>
      </c>
    </row>
    <row r="614" spans="3:5">
      <c r="C614" s="166" t="s">
        <v>912</v>
      </c>
      <c r="D614" s="165">
        <v>18428206</v>
      </c>
      <c r="E614" s="165">
        <v>10645632.58</v>
      </c>
    </row>
    <row r="615" spans="3:5">
      <c r="C615" s="166" t="s">
        <v>913</v>
      </c>
      <c r="D615" s="165">
        <v>1875179</v>
      </c>
      <c r="E615" s="165">
        <v>0</v>
      </c>
    </row>
    <row r="616" spans="3:5">
      <c r="C616" s="166" t="s">
        <v>914</v>
      </c>
      <c r="D616" s="165">
        <v>11762181</v>
      </c>
      <c r="E616" s="165">
        <v>0</v>
      </c>
    </row>
    <row r="617" spans="3:5">
      <c r="C617" s="166" t="s">
        <v>915</v>
      </c>
      <c r="D617" s="165">
        <v>4844222</v>
      </c>
      <c r="E617" s="165">
        <v>0</v>
      </c>
    </row>
    <row r="618" spans="3:5">
      <c r="C618" s="166" t="s">
        <v>916</v>
      </c>
      <c r="D618" s="165">
        <v>7036873</v>
      </c>
      <c r="E618" s="165">
        <v>0</v>
      </c>
    </row>
    <row r="619" spans="3:5">
      <c r="C619" s="166" t="s">
        <v>917</v>
      </c>
      <c r="D619" s="165">
        <v>57467939</v>
      </c>
      <c r="E619" s="165">
        <v>0</v>
      </c>
    </row>
    <row r="620" spans="3:5">
      <c r="C620" s="166" t="s">
        <v>918</v>
      </c>
      <c r="D620" s="165">
        <v>62745808</v>
      </c>
      <c r="E620" s="165">
        <v>32376278.98</v>
      </c>
    </row>
    <row r="621" spans="3:5">
      <c r="C621" s="166" t="s">
        <v>919</v>
      </c>
      <c r="D621" s="165">
        <v>8679557</v>
      </c>
      <c r="E621" s="165">
        <v>0</v>
      </c>
    </row>
    <row r="622" spans="3:5">
      <c r="C622" s="166" t="s">
        <v>920</v>
      </c>
      <c r="D622" s="165">
        <v>30000000</v>
      </c>
      <c r="E622" s="165">
        <v>30000000</v>
      </c>
    </row>
    <row r="623" spans="3:5">
      <c r="C623" s="166" t="s">
        <v>921</v>
      </c>
      <c r="D623" s="165">
        <v>9195495</v>
      </c>
      <c r="E623" s="165">
        <v>9195495</v>
      </c>
    </row>
    <row r="624" spans="3:5">
      <c r="C624" s="166" t="s">
        <v>922</v>
      </c>
      <c r="D624" s="165">
        <v>22405690</v>
      </c>
      <c r="E624" s="165">
        <v>22405690</v>
      </c>
    </row>
    <row r="625" spans="3:5">
      <c r="C625" s="166" t="s">
        <v>923</v>
      </c>
      <c r="D625" s="165">
        <v>5229408</v>
      </c>
      <c r="E625" s="165">
        <v>0</v>
      </c>
    </row>
    <row r="626" spans="3:5">
      <c r="C626" s="166" t="s">
        <v>924</v>
      </c>
      <c r="D626" s="165">
        <v>24706655</v>
      </c>
      <c r="E626" s="165">
        <v>24000000</v>
      </c>
    </row>
    <row r="627" spans="3:5">
      <c r="C627" s="166" t="s">
        <v>925</v>
      </c>
      <c r="D627" s="165">
        <v>20000000</v>
      </c>
      <c r="E627" s="165">
        <v>0</v>
      </c>
    </row>
    <row r="628" spans="3:5">
      <c r="C628" s="166" t="s">
        <v>926</v>
      </c>
      <c r="D628" s="165">
        <v>25000000</v>
      </c>
      <c r="E628" s="165">
        <v>25000000</v>
      </c>
    </row>
    <row r="629" spans="3:5">
      <c r="C629" s="166" t="s">
        <v>927</v>
      </c>
      <c r="D629" s="165">
        <v>30000000</v>
      </c>
      <c r="E629" s="165">
        <v>34654794.509999998</v>
      </c>
    </row>
    <row r="630" spans="3:5">
      <c r="C630" s="166" t="s">
        <v>928</v>
      </c>
      <c r="D630" s="165">
        <v>2929951</v>
      </c>
      <c r="E630" s="165">
        <v>0</v>
      </c>
    </row>
    <row r="631" spans="3:5">
      <c r="C631" s="166" t="s">
        <v>929</v>
      </c>
      <c r="D631" s="165">
        <v>5137508</v>
      </c>
      <c r="E631" s="165">
        <v>0</v>
      </c>
    </row>
    <row r="632" spans="3:5">
      <c r="C632" s="166" t="s">
        <v>930</v>
      </c>
      <c r="D632" s="165">
        <v>2929951</v>
      </c>
      <c r="E632" s="165">
        <v>0</v>
      </c>
    </row>
    <row r="633" spans="3:5">
      <c r="C633" s="166" t="s">
        <v>931</v>
      </c>
      <c r="D633" s="165">
        <v>4368873</v>
      </c>
      <c r="E633" s="165">
        <v>0</v>
      </c>
    </row>
    <row r="634" spans="3:5">
      <c r="C634" s="166" t="s">
        <v>932</v>
      </c>
      <c r="D634" s="165">
        <v>7204080</v>
      </c>
      <c r="E634" s="165">
        <v>0</v>
      </c>
    </row>
    <row r="635" spans="3:5">
      <c r="C635" s="166" t="s">
        <v>933</v>
      </c>
      <c r="D635" s="165">
        <v>3004912</v>
      </c>
      <c r="E635" s="165">
        <v>0</v>
      </c>
    </row>
    <row r="636" spans="3:5">
      <c r="C636" s="166" t="s">
        <v>934</v>
      </c>
      <c r="D636" s="165">
        <v>65620558</v>
      </c>
      <c r="E636" s="165">
        <v>16204640.67</v>
      </c>
    </row>
    <row r="637" spans="3:5">
      <c r="C637" s="166" t="s">
        <v>935</v>
      </c>
      <c r="D637" s="165">
        <v>3687187</v>
      </c>
      <c r="E637" s="165">
        <v>0</v>
      </c>
    </row>
    <row r="638" spans="3:5">
      <c r="C638" s="166" t="s">
        <v>936</v>
      </c>
      <c r="D638" s="165">
        <v>3687187</v>
      </c>
      <c r="E638" s="165">
        <v>0</v>
      </c>
    </row>
    <row r="639" spans="3:5">
      <c r="C639" s="166" t="s">
        <v>937</v>
      </c>
      <c r="D639" s="165">
        <v>13975681</v>
      </c>
      <c r="E639" s="165">
        <v>0</v>
      </c>
    </row>
    <row r="640" spans="3:5">
      <c r="C640" s="166" t="s">
        <v>938</v>
      </c>
      <c r="D640" s="165">
        <v>10152268</v>
      </c>
      <c r="E640" s="165">
        <v>0</v>
      </c>
    </row>
    <row r="641" spans="3:5">
      <c r="C641" s="166" t="s">
        <v>939</v>
      </c>
      <c r="D641" s="165">
        <v>70946399</v>
      </c>
      <c r="E641" s="165">
        <v>0</v>
      </c>
    </row>
    <row r="642" spans="3:5">
      <c r="C642" s="166" t="s">
        <v>940</v>
      </c>
      <c r="D642" s="165">
        <v>736903086</v>
      </c>
      <c r="E642" s="165">
        <v>449969962.92000002</v>
      </c>
    </row>
    <row r="643" spans="3:5">
      <c r="C643" s="166" t="s">
        <v>941</v>
      </c>
      <c r="D643" s="165">
        <v>49175680</v>
      </c>
      <c r="E643" s="165">
        <v>13224585.890000001</v>
      </c>
    </row>
    <row r="644" spans="3:5">
      <c r="C644" s="164" t="s">
        <v>244</v>
      </c>
      <c r="D644" s="165">
        <v>24496742</v>
      </c>
      <c r="E644" s="165">
        <v>1704813.26</v>
      </c>
    </row>
    <row r="645" spans="3:5">
      <c r="C645" s="166" t="s">
        <v>942</v>
      </c>
      <c r="D645" s="165">
        <v>0</v>
      </c>
      <c r="E645" s="165">
        <v>1704813.26</v>
      </c>
    </row>
    <row r="646" spans="3:5">
      <c r="C646" s="166" t="s">
        <v>943</v>
      </c>
      <c r="D646" s="165">
        <v>16198552</v>
      </c>
      <c r="E646" s="165">
        <v>0</v>
      </c>
    </row>
    <row r="647" spans="3:5">
      <c r="C647" s="166" t="s">
        <v>944</v>
      </c>
      <c r="D647" s="165">
        <v>0</v>
      </c>
      <c r="E647" s="165">
        <v>0</v>
      </c>
    </row>
    <row r="648" spans="3:5">
      <c r="C648" s="166" t="s">
        <v>945</v>
      </c>
      <c r="D648" s="165">
        <v>8298190</v>
      </c>
      <c r="E648" s="165">
        <v>0</v>
      </c>
    </row>
    <row r="649" spans="3:5">
      <c r="C649" s="122" t="s">
        <v>267</v>
      </c>
      <c r="D649" s="123">
        <v>4905265143</v>
      </c>
      <c r="E649" s="123">
        <v>1004222396.88</v>
      </c>
    </row>
    <row r="650" spans="3:5">
      <c r="C650" s="164" t="s">
        <v>242</v>
      </c>
      <c r="D650" s="165">
        <v>1890790749</v>
      </c>
      <c r="E650" s="165">
        <v>892987811.02999997</v>
      </c>
    </row>
    <row r="651" spans="3:5">
      <c r="C651" s="166" t="s">
        <v>946</v>
      </c>
      <c r="D651" s="165">
        <v>793946</v>
      </c>
      <c r="E651" s="165">
        <v>0</v>
      </c>
    </row>
    <row r="652" spans="3:5">
      <c r="C652" s="166" t="s">
        <v>947</v>
      </c>
      <c r="D652" s="165">
        <v>2411805</v>
      </c>
      <c r="E652" s="165">
        <v>0</v>
      </c>
    </row>
    <row r="653" spans="3:5">
      <c r="C653" s="166" t="s">
        <v>948</v>
      </c>
      <c r="D653" s="165">
        <v>900000000</v>
      </c>
      <c r="E653" s="165">
        <v>167654741.91000003</v>
      </c>
    </row>
    <row r="654" spans="3:5">
      <c r="C654" s="166" t="s">
        <v>949</v>
      </c>
      <c r="D654" s="165">
        <v>0</v>
      </c>
      <c r="E654" s="165">
        <v>0</v>
      </c>
    </row>
    <row r="655" spans="3:5">
      <c r="C655" s="166" t="s">
        <v>950</v>
      </c>
      <c r="D655" s="165">
        <v>793946</v>
      </c>
      <c r="E655" s="165">
        <v>0</v>
      </c>
    </row>
    <row r="656" spans="3:5">
      <c r="C656" s="166" t="s">
        <v>951</v>
      </c>
      <c r="D656" s="165">
        <v>7036874</v>
      </c>
      <c r="E656" s="165">
        <v>0</v>
      </c>
    </row>
    <row r="657" spans="3:5">
      <c r="C657" s="166" t="s">
        <v>952</v>
      </c>
      <c r="D657" s="165">
        <v>1288275</v>
      </c>
      <c r="E657" s="165">
        <v>0</v>
      </c>
    </row>
    <row r="658" spans="3:5">
      <c r="C658" s="166" t="s">
        <v>953</v>
      </c>
      <c r="D658" s="165">
        <v>793946</v>
      </c>
      <c r="E658" s="165">
        <v>0</v>
      </c>
    </row>
    <row r="659" spans="3:5">
      <c r="C659" s="166" t="s">
        <v>954</v>
      </c>
      <c r="D659" s="165">
        <v>1830442</v>
      </c>
      <c r="E659" s="165">
        <v>0</v>
      </c>
    </row>
    <row r="660" spans="3:5">
      <c r="C660" s="166" t="s">
        <v>955</v>
      </c>
      <c r="D660" s="165">
        <v>12210754</v>
      </c>
      <c r="E660" s="165">
        <v>0</v>
      </c>
    </row>
    <row r="661" spans="3:5">
      <c r="C661" s="166" t="s">
        <v>956</v>
      </c>
      <c r="D661" s="165">
        <v>50000000</v>
      </c>
      <c r="E661" s="165">
        <v>0</v>
      </c>
    </row>
    <row r="662" spans="3:5">
      <c r="C662" s="166" t="s">
        <v>957</v>
      </c>
      <c r="D662" s="165">
        <v>60004371</v>
      </c>
      <c r="E662" s="165">
        <v>25826601</v>
      </c>
    </row>
    <row r="663" spans="3:5">
      <c r="C663" s="166" t="s">
        <v>958</v>
      </c>
      <c r="D663" s="165">
        <v>5000000</v>
      </c>
      <c r="E663" s="165">
        <v>0</v>
      </c>
    </row>
    <row r="664" spans="3:5">
      <c r="C664" s="166" t="s">
        <v>959</v>
      </c>
      <c r="D664" s="165">
        <v>97691808</v>
      </c>
      <c r="E664" s="165">
        <v>15605301.939999999</v>
      </c>
    </row>
    <row r="665" spans="3:5">
      <c r="C665" s="166" t="s">
        <v>960</v>
      </c>
      <c r="D665" s="165">
        <v>223697782</v>
      </c>
      <c r="E665" s="165">
        <v>267965800.81999999</v>
      </c>
    </row>
    <row r="666" spans="3:5">
      <c r="C666" s="166" t="s">
        <v>961</v>
      </c>
      <c r="D666" s="165">
        <v>76016568</v>
      </c>
      <c r="E666" s="165">
        <v>42635863.219999999</v>
      </c>
    </row>
    <row r="667" spans="3:5">
      <c r="C667" s="166" t="s">
        <v>962</v>
      </c>
      <c r="D667" s="165">
        <v>1386356</v>
      </c>
      <c r="E667" s="165">
        <v>0</v>
      </c>
    </row>
    <row r="668" spans="3:5">
      <c r="C668" s="166" t="s">
        <v>963</v>
      </c>
      <c r="D668" s="165">
        <v>2571728</v>
      </c>
      <c r="E668" s="165">
        <v>0</v>
      </c>
    </row>
    <row r="669" spans="3:5">
      <c r="C669" s="166" t="s">
        <v>964</v>
      </c>
      <c r="D669" s="165">
        <v>1658212</v>
      </c>
      <c r="E669" s="165">
        <v>0</v>
      </c>
    </row>
    <row r="670" spans="3:5">
      <c r="C670" s="166" t="s">
        <v>965</v>
      </c>
      <c r="D670" s="165">
        <v>1658212</v>
      </c>
      <c r="E670" s="165">
        <v>0</v>
      </c>
    </row>
    <row r="671" spans="3:5">
      <c r="C671" s="166" t="s">
        <v>966</v>
      </c>
      <c r="D671" s="165">
        <v>1386356</v>
      </c>
      <c r="E671" s="165">
        <v>0</v>
      </c>
    </row>
    <row r="672" spans="3:5">
      <c r="C672" s="166" t="s">
        <v>967</v>
      </c>
      <c r="D672" s="165">
        <v>25000000</v>
      </c>
      <c r="E672" s="165">
        <v>0</v>
      </c>
    </row>
    <row r="673" spans="3:5">
      <c r="C673" s="166" t="s">
        <v>968</v>
      </c>
      <c r="D673" s="165">
        <v>145335</v>
      </c>
      <c r="E673" s="165">
        <v>0</v>
      </c>
    </row>
    <row r="674" spans="3:5">
      <c r="C674" s="166" t="s">
        <v>969</v>
      </c>
      <c r="D674" s="165">
        <v>1552464</v>
      </c>
      <c r="E674" s="165">
        <v>0</v>
      </c>
    </row>
    <row r="675" spans="3:5">
      <c r="C675" s="166" t="s">
        <v>970</v>
      </c>
      <c r="D675" s="165">
        <v>2408296</v>
      </c>
      <c r="E675" s="165">
        <v>0</v>
      </c>
    </row>
    <row r="676" spans="3:5">
      <c r="C676" s="166" t="s">
        <v>971</v>
      </c>
      <c r="D676" s="165">
        <v>1552464</v>
      </c>
      <c r="E676" s="165">
        <v>0</v>
      </c>
    </row>
    <row r="677" spans="3:5">
      <c r="C677" s="166" t="s">
        <v>972</v>
      </c>
      <c r="D677" s="165">
        <v>1292069</v>
      </c>
      <c r="E677" s="165">
        <v>0</v>
      </c>
    </row>
    <row r="678" spans="3:5">
      <c r="C678" s="166" t="s">
        <v>973</v>
      </c>
      <c r="D678" s="165">
        <v>1292069</v>
      </c>
      <c r="E678" s="165">
        <v>0</v>
      </c>
    </row>
    <row r="679" spans="3:5">
      <c r="C679" s="166" t="s">
        <v>974</v>
      </c>
      <c r="D679" s="165">
        <v>1524615</v>
      </c>
      <c r="E679" s="165">
        <v>0</v>
      </c>
    </row>
    <row r="680" spans="3:5">
      <c r="C680" s="166" t="s">
        <v>975</v>
      </c>
      <c r="D680" s="165">
        <v>1524615</v>
      </c>
      <c r="E680" s="165">
        <v>0</v>
      </c>
    </row>
    <row r="681" spans="3:5">
      <c r="C681" s="166" t="s">
        <v>976</v>
      </c>
      <c r="D681" s="165">
        <v>1290217</v>
      </c>
      <c r="E681" s="165">
        <v>0</v>
      </c>
    </row>
    <row r="682" spans="3:5">
      <c r="C682" s="166" t="s">
        <v>977</v>
      </c>
      <c r="D682" s="165">
        <v>2467692</v>
      </c>
      <c r="E682" s="165">
        <v>0</v>
      </c>
    </row>
    <row r="683" spans="3:5">
      <c r="C683" s="166" t="s">
        <v>978</v>
      </c>
      <c r="D683" s="165">
        <v>1083448</v>
      </c>
      <c r="E683" s="165">
        <v>0</v>
      </c>
    </row>
    <row r="684" spans="3:5">
      <c r="C684" s="166" t="s">
        <v>979</v>
      </c>
      <c r="D684" s="165">
        <v>7000000</v>
      </c>
      <c r="E684" s="165">
        <v>2138187.2000000002</v>
      </c>
    </row>
    <row r="685" spans="3:5">
      <c r="C685" s="166" t="s">
        <v>980</v>
      </c>
      <c r="D685" s="165">
        <v>1083448</v>
      </c>
      <c r="E685" s="165">
        <v>0</v>
      </c>
    </row>
    <row r="686" spans="3:5">
      <c r="C686" s="166" t="s">
        <v>981</v>
      </c>
      <c r="D686" s="165">
        <v>1083448</v>
      </c>
      <c r="E686" s="165">
        <v>0</v>
      </c>
    </row>
    <row r="687" spans="3:5">
      <c r="C687" s="166" t="s">
        <v>982</v>
      </c>
      <c r="D687" s="165">
        <v>10000000</v>
      </c>
      <c r="E687" s="165">
        <v>25992815.760000002</v>
      </c>
    </row>
    <row r="688" spans="3:5">
      <c r="C688" s="166" t="s">
        <v>983</v>
      </c>
      <c r="D688" s="165">
        <v>49509381</v>
      </c>
      <c r="E688" s="165">
        <v>30245975</v>
      </c>
    </row>
    <row r="689" spans="3:5">
      <c r="C689" s="166" t="s">
        <v>984</v>
      </c>
      <c r="D689" s="165">
        <v>56815896</v>
      </c>
      <c r="E689" s="165">
        <v>40956579</v>
      </c>
    </row>
    <row r="690" spans="3:5">
      <c r="C690" s="166" t="s">
        <v>985</v>
      </c>
      <c r="D690" s="165">
        <v>53002068</v>
      </c>
      <c r="E690" s="165">
        <v>39276656</v>
      </c>
    </row>
    <row r="691" spans="3:5">
      <c r="C691" s="166" t="s">
        <v>986</v>
      </c>
      <c r="D691" s="165">
        <v>89928181</v>
      </c>
      <c r="E691" s="165">
        <v>139865419.18000001</v>
      </c>
    </row>
    <row r="692" spans="3:5">
      <c r="C692" s="166" t="s">
        <v>987</v>
      </c>
      <c r="D692" s="165">
        <v>93502610</v>
      </c>
      <c r="E692" s="165">
        <v>74136886</v>
      </c>
    </row>
    <row r="693" spans="3:5">
      <c r="C693" s="166" t="s">
        <v>988</v>
      </c>
      <c r="D693" s="165">
        <v>39501052</v>
      </c>
      <c r="E693" s="165">
        <v>20686984</v>
      </c>
    </row>
    <row r="694" spans="3:5">
      <c r="C694" s="164" t="s">
        <v>245</v>
      </c>
      <c r="D694" s="165">
        <v>3014474394</v>
      </c>
      <c r="E694" s="165">
        <v>111234585.84999999</v>
      </c>
    </row>
    <row r="695" spans="3:5">
      <c r="C695" s="166" t="s">
        <v>989</v>
      </c>
      <c r="D695" s="165">
        <v>3014474394</v>
      </c>
      <c r="E695" s="165">
        <v>111234585.84999999</v>
      </c>
    </row>
    <row r="696" spans="3:5">
      <c r="C696" s="122" t="s">
        <v>268</v>
      </c>
      <c r="D696" s="123">
        <v>708754976</v>
      </c>
      <c r="E696" s="123">
        <v>712297382.57999992</v>
      </c>
    </row>
    <row r="697" spans="3:5">
      <c r="C697" s="164" t="s">
        <v>242</v>
      </c>
      <c r="D697" s="165">
        <v>391443082</v>
      </c>
      <c r="E697" s="165">
        <v>712297382.57999992</v>
      </c>
    </row>
    <row r="698" spans="3:5">
      <c r="C698" s="166" t="s">
        <v>990</v>
      </c>
      <c r="D698" s="165">
        <v>53100000</v>
      </c>
      <c r="E698" s="165">
        <v>15305543.67</v>
      </c>
    </row>
    <row r="699" spans="3:5">
      <c r="C699" s="166" t="s">
        <v>991</v>
      </c>
      <c r="D699" s="165">
        <v>1000000</v>
      </c>
      <c r="E699" s="165">
        <v>649000000</v>
      </c>
    </row>
    <row r="700" spans="3:5">
      <c r="C700" s="166" t="s">
        <v>992</v>
      </c>
      <c r="D700" s="165">
        <v>4364944</v>
      </c>
      <c r="E700" s="165">
        <v>0</v>
      </c>
    </row>
    <row r="701" spans="3:5">
      <c r="C701" s="166" t="s">
        <v>993</v>
      </c>
      <c r="D701" s="165">
        <v>1875179</v>
      </c>
      <c r="E701" s="165">
        <v>0</v>
      </c>
    </row>
    <row r="702" spans="3:5">
      <c r="C702" s="166" t="s">
        <v>994</v>
      </c>
      <c r="D702" s="165">
        <v>6352861</v>
      </c>
      <c r="E702" s="165">
        <v>0</v>
      </c>
    </row>
    <row r="703" spans="3:5">
      <c r="C703" s="166" t="s">
        <v>995</v>
      </c>
      <c r="D703" s="165">
        <v>3424658</v>
      </c>
      <c r="E703" s="165">
        <v>3191848.9</v>
      </c>
    </row>
    <row r="704" spans="3:5">
      <c r="C704" s="166" t="s">
        <v>996</v>
      </c>
      <c r="D704" s="165">
        <v>2125528</v>
      </c>
      <c r="E704" s="165">
        <v>0</v>
      </c>
    </row>
    <row r="705" spans="3:5">
      <c r="C705" s="166" t="s">
        <v>997</v>
      </c>
      <c r="D705" s="165">
        <v>11123796</v>
      </c>
      <c r="E705" s="165">
        <v>0</v>
      </c>
    </row>
    <row r="706" spans="3:5">
      <c r="C706" s="166" t="s">
        <v>998</v>
      </c>
      <c r="D706" s="165">
        <v>1000000</v>
      </c>
      <c r="E706" s="165">
        <v>0</v>
      </c>
    </row>
    <row r="707" spans="3:5">
      <c r="C707" s="166" t="s">
        <v>999</v>
      </c>
      <c r="D707" s="165">
        <v>19508354</v>
      </c>
      <c r="E707" s="165">
        <v>0</v>
      </c>
    </row>
    <row r="708" spans="3:5">
      <c r="C708" s="166" t="s">
        <v>1000</v>
      </c>
      <c r="D708" s="165">
        <v>87002149</v>
      </c>
      <c r="E708" s="165">
        <v>0</v>
      </c>
    </row>
    <row r="709" spans="3:5">
      <c r="C709" s="166" t="s">
        <v>1001</v>
      </c>
      <c r="D709" s="165">
        <v>20000000</v>
      </c>
      <c r="E709" s="165">
        <v>0</v>
      </c>
    </row>
    <row r="710" spans="3:5">
      <c r="C710" s="166" t="s">
        <v>1002</v>
      </c>
      <c r="D710" s="165">
        <v>498000</v>
      </c>
      <c r="E710" s="165">
        <v>0</v>
      </c>
    </row>
    <row r="711" spans="3:5">
      <c r="C711" s="166" t="s">
        <v>1003</v>
      </c>
      <c r="D711" s="165">
        <v>180067613</v>
      </c>
      <c r="E711" s="165">
        <v>44799990.009999998</v>
      </c>
    </row>
    <row r="712" spans="3:5">
      <c r="C712" s="164" t="s">
        <v>244</v>
      </c>
      <c r="D712" s="165">
        <v>306000000</v>
      </c>
      <c r="E712" s="165">
        <v>0</v>
      </c>
    </row>
    <row r="713" spans="3:5">
      <c r="C713" s="166" t="s">
        <v>1004</v>
      </c>
      <c r="D713" s="165">
        <v>306000000</v>
      </c>
      <c r="E713" s="165">
        <v>0</v>
      </c>
    </row>
    <row r="714" spans="3:5">
      <c r="C714" s="164" t="s">
        <v>246</v>
      </c>
      <c r="D714" s="165">
        <v>11311894</v>
      </c>
      <c r="E714" s="165">
        <v>0</v>
      </c>
    </row>
    <row r="715" spans="3:5">
      <c r="C715" s="166" t="s">
        <v>243</v>
      </c>
      <c r="D715" s="165">
        <v>11311894</v>
      </c>
      <c r="E715" s="165">
        <v>0</v>
      </c>
    </row>
    <row r="716" spans="3:5">
      <c r="C716" s="122" t="s">
        <v>269</v>
      </c>
      <c r="D716" s="123">
        <v>746919014</v>
      </c>
      <c r="E716" s="123">
        <v>320546082.64999998</v>
      </c>
    </row>
    <row r="717" spans="3:5">
      <c r="C717" s="164" t="s">
        <v>242</v>
      </c>
      <c r="D717" s="165">
        <v>706857248</v>
      </c>
      <c r="E717" s="165">
        <v>320546082.64999998</v>
      </c>
    </row>
    <row r="718" spans="3:5">
      <c r="C718" s="166" t="s">
        <v>243</v>
      </c>
      <c r="D718" s="165">
        <v>2459823</v>
      </c>
      <c r="E718" s="165">
        <v>0</v>
      </c>
    </row>
    <row r="719" spans="3:5">
      <c r="C719" s="166" t="s">
        <v>1005</v>
      </c>
      <c r="D719" s="165">
        <v>2782305</v>
      </c>
      <c r="E719" s="165">
        <v>0</v>
      </c>
    </row>
    <row r="720" spans="3:5">
      <c r="C720" s="166" t="s">
        <v>1006</v>
      </c>
      <c r="D720" s="165">
        <v>79196</v>
      </c>
      <c r="E720" s="165">
        <v>3000000</v>
      </c>
    </row>
    <row r="721" spans="3:5">
      <c r="C721" s="166" t="s">
        <v>1007</v>
      </c>
      <c r="D721" s="165">
        <v>2400521</v>
      </c>
      <c r="E721" s="165">
        <v>0</v>
      </c>
    </row>
    <row r="722" spans="3:5">
      <c r="C722" s="166" t="s">
        <v>1008</v>
      </c>
      <c r="D722" s="165">
        <v>2188169</v>
      </c>
      <c r="E722" s="165">
        <v>0</v>
      </c>
    </row>
    <row r="723" spans="3:5">
      <c r="C723" s="166" t="s">
        <v>1009</v>
      </c>
      <c r="D723" s="165">
        <v>4603072</v>
      </c>
      <c r="E723" s="165">
        <v>0</v>
      </c>
    </row>
    <row r="724" spans="3:5">
      <c r="C724" s="166" t="s">
        <v>1010</v>
      </c>
      <c r="D724" s="165">
        <v>1250434</v>
      </c>
      <c r="E724" s="165">
        <v>0</v>
      </c>
    </row>
    <row r="725" spans="3:5">
      <c r="C725" s="166" t="s">
        <v>1011</v>
      </c>
      <c r="D725" s="165">
        <v>2025413</v>
      </c>
      <c r="E725" s="165">
        <v>0</v>
      </c>
    </row>
    <row r="726" spans="3:5">
      <c r="C726" s="166" t="s">
        <v>1012</v>
      </c>
      <c r="D726" s="165">
        <v>2025413</v>
      </c>
      <c r="E726" s="165">
        <v>0</v>
      </c>
    </row>
    <row r="727" spans="3:5">
      <c r="C727" s="166" t="s">
        <v>1013</v>
      </c>
      <c r="D727" s="165">
        <v>3227211</v>
      </c>
      <c r="E727" s="165">
        <v>0</v>
      </c>
    </row>
    <row r="728" spans="3:5">
      <c r="C728" s="166" t="s">
        <v>1014</v>
      </c>
      <c r="D728" s="165">
        <v>2025413</v>
      </c>
      <c r="E728" s="165">
        <v>0</v>
      </c>
    </row>
    <row r="729" spans="3:5">
      <c r="C729" s="166" t="s">
        <v>1015</v>
      </c>
      <c r="D729" s="165">
        <v>5276742</v>
      </c>
      <c r="E729" s="165">
        <v>0</v>
      </c>
    </row>
    <row r="730" spans="3:5">
      <c r="C730" s="166" t="s">
        <v>1016</v>
      </c>
      <c r="D730" s="165">
        <v>2025413</v>
      </c>
      <c r="E730" s="165">
        <v>0</v>
      </c>
    </row>
    <row r="731" spans="3:5">
      <c r="C731" s="166" t="s">
        <v>1017</v>
      </c>
      <c r="D731" s="165">
        <v>2295673</v>
      </c>
      <c r="E731" s="165">
        <v>0</v>
      </c>
    </row>
    <row r="732" spans="3:5">
      <c r="C732" s="166" t="s">
        <v>1018</v>
      </c>
      <c r="D732" s="165">
        <v>119534</v>
      </c>
      <c r="E732" s="165">
        <v>0</v>
      </c>
    </row>
    <row r="733" spans="3:5">
      <c r="C733" s="166" t="s">
        <v>1019</v>
      </c>
      <c r="D733" s="165">
        <v>13000000</v>
      </c>
      <c r="E733" s="165">
        <v>0</v>
      </c>
    </row>
    <row r="734" spans="3:5">
      <c r="C734" s="166" t="s">
        <v>1020</v>
      </c>
      <c r="D734" s="165">
        <v>1000000</v>
      </c>
      <c r="E734" s="165">
        <v>0</v>
      </c>
    </row>
    <row r="735" spans="3:5">
      <c r="C735" s="166" t="s">
        <v>1021</v>
      </c>
      <c r="D735" s="165">
        <v>10000000</v>
      </c>
      <c r="E735" s="165">
        <v>0</v>
      </c>
    </row>
    <row r="736" spans="3:5">
      <c r="C736" s="166" t="s">
        <v>1022</v>
      </c>
      <c r="D736" s="165">
        <v>58125000</v>
      </c>
      <c r="E736" s="165">
        <v>0</v>
      </c>
    </row>
    <row r="737" spans="3:5">
      <c r="C737" s="166" t="s">
        <v>1023</v>
      </c>
      <c r="D737" s="165">
        <v>4302296</v>
      </c>
      <c r="E737" s="165">
        <v>0</v>
      </c>
    </row>
    <row r="738" spans="3:5">
      <c r="C738" s="166" t="s">
        <v>1024</v>
      </c>
      <c r="D738" s="165">
        <v>9738353</v>
      </c>
      <c r="E738" s="165">
        <v>0</v>
      </c>
    </row>
    <row r="739" spans="3:5">
      <c r="C739" s="166" t="s">
        <v>1025</v>
      </c>
      <c r="D739" s="165">
        <v>13086250</v>
      </c>
      <c r="E739" s="165">
        <v>0</v>
      </c>
    </row>
    <row r="740" spans="3:5">
      <c r="C740" s="166" t="s">
        <v>1026</v>
      </c>
      <c r="D740" s="165">
        <v>6062686</v>
      </c>
      <c r="E740" s="165">
        <v>0</v>
      </c>
    </row>
    <row r="741" spans="3:5">
      <c r="C741" s="166" t="s">
        <v>1027</v>
      </c>
      <c r="D741" s="165">
        <v>9738353</v>
      </c>
      <c r="E741" s="165">
        <v>0</v>
      </c>
    </row>
    <row r="742" spans="3:5">
      <c r="C742" s="166" t="s">
        <v>1028</v>
      </c>
      <c r="D742" s="165">
        <v>5105537</v>
      </c>
      <c r="E742" s="165">
        <v>0</v>
      </c>
    </row>
    <row r="743" spans="3:5">
      <c r="C743" s="166" t="s">
        <v>1029</v>
      </c>
      <c r="D743" s="165">
        <v>7331976</v>
      </c>
      <c r="E743" s="165">
        <v>0</v>
      </c>
    </row>
    <row r="744" spans="3:5">
      <c r="C744" s="166" t="s">
        <v>1030</v>
      </c>
      <c r="D744" s="165">
        <v>68635382</v>
      </c>
      <c r="E744" s="165">
        <v>26903338.800000001</v>
      </c>
    </row>
    <row r="745" spans="3:5">
      <c r="C745" s="166" t="s">
        <v>1031</v>
      </c>
      <c r="D745" s="165">
        <v>4088406</v>
      </c>
      <c r="E745" s="165">
        <v>0</v>
      </c>
    </row>
    <row r="746" spans="3:5">
      <c r="C746" s="166" t="s">
        <v>1032</v>
      </c>
      <c r="D746" s="165">
        <v>10523913</v>
      </c>
      <c r="E746" s="165">
        <v>0</v>
      </c>
    </row>
    <row r="747" spans="3:5">
      <c r="C747" s="166" t="s">
        <v>1033</v>
      </c>
      <c r="D747" s="165">
        <v>2151870</v>
      </c>
      <c r="E747" s="165">
        <v>0</v>
      </c>
    </row>
    <row r="748" spans="3:5">
      <c r="C748" s="166" t="s">
        <v>1034</v>
      </c>
      <c r="D748" s="165">
        <v>12430184</v>
      </c>
      <c r="E748" s="165">
        <v>0</v>
      </c>
    </row>
    <row r="749" spans="3:5">
      <c r="C749" s="166" t="s">
        <v>1035</v>
      </c>
      <c r="D749" s="165">
        <v>4088406</v>
      </c>
      <c r="E749" s="165">
        <v>0</v>
      </c>
    </row>
    <row r="750" spans="3:5">
      <c r="C750" s="166" t="s">
        <v>1036</v>
      </c>
      <c r="D750" s="165">
        <v>12185418</v>
      </c>
      <c r="E750" s="165">
        <v>0</v>
      </c>
    </row>
    <row r="751" spans="3:5">
      <c r="C751" s="166" t="s">
        <v>1037</v>
      </c>
      <c r="D751" s="165">
        <v>4312963</v>
      </c>
      <c r="E751" s="165">
        <v>0</v>
      </c>
    </row>
    <row r="752" spans="3:5">
      <c r="C752" s="166" t="s">
        <v>1038</v>
      </c>
      <c r="D752" s="165">
        <v>6723366</v>
      </c>
      <c r="E752" s="165">
        <v>0</v>
      </c>
    </row>
    <row r="753" spans="3:5">
      <c r="C753" s="166" t="s">
        <v>1039</v>
      </c>
      <c r="D753" s="165">
        <v>7333389</v>
      </c>
      <c r="E753" s="165">
        <v>0</v>
      </c>
    </row>
    <row r="754" spans="3:5">
      <c r="C754" s="166" t="s">
        <v>1040</v>
      </c>
      <c r="D754" s="165">
        <v>7296416</v>
      </c>
      <c r="E754" s="165">
        <v>0</v>
      </c>
    </row>
    <row r="755" spans="3:5">
      <c r="C755" s="166" t="s">
        <v>1041</v>
      </c>
      <c r="D755" s="165">
        <v>646004</v>
      </c>
      <c r="E755" s="165">
        <v>0</v>
      </c>
    </row>
    <row r="756" spans="3:5">
      <c r="C756" s="166" t="s">
        <v>1042</v>
      </c>
      <c r="D756" s="165">
        <v>18779624</v>
      </c>
      <c r="E756" s="165">
        <v>0</v>
      </c>
    </row>
    <row r="757" spans="3:5">
      <c r="C757" s="166" t="s">
        <v>1043</v>
      </c>
      <c r="D757" s="165">
        <v>7786208</v>
      </c>
      <c r="E757" s="165">
        <v>0</v>
      </c>
    </row>
    <row r="758" spans="3:5">
      <c r="C758" s="166" t="s">
        <v>1044</v>
      </c>
      <c r="D758" s="165">
        <v>44144214</v>
      </c>
      <c r="E758" s="165">
        <v>26376733.190000001</v>
      </c>
    </row>
    <row r="759" spans="3:5">
      <c r="C759" s="166" t="s">
        <v>1045</v>
      </c>
      <c r="D759" s="165">
        <v>232118496</v>
      </c>
      <c r="E759" s="165">
        <v>202898711.36999997</v>
      </c>
    </row>
    <row r="760" spans="3:5">
      <c r="C760" s="166" t="s">
        <v>1046</v>
      </c>
      <c r="D760" s="165">
        <v>12982145</v>
      </c>
      <c r="E760" s="165">
        <v>0</v>
      </c>
    </row>
    <row r="761" spans="3:5">
      <c r="C761" s="166" t="s">
        <v>1047</v>
      </c>
      <c r="D761" s="165">
        <v>78356061</v>
      </c>
      <c r="E761" s="165">
        <v>61367299.289999999</v>
      </c>
    </row>
    <row r="762" spans="3:5">
      <c r="C762" s="164" t="s">
        <v>244</v>
      </c>
      <c r="D762" s="165">
        <v>15596660</v>
      </c>
      <c r="E762" s="165">
        <v>0</v>
      </c>
    </row>
    <row r="763" spans="3:5">
      <c r="C763" s="166" t="s">
        <v>1048</v>
      </c>
      <c r="D763" s="165">
        <v>15596660</v>
      </c>
      <c r="E763" s="165">
        <v>0</v>
      </c>
    </row>
    <row r="764" spans="3:5">
      <c r="C764" s="166" t="s">
        <v>1049</v>
      </c>
      <c r="D764" s="165">
        <v>0</v>
      </c>
      <c r="E764" s="165">
        <v>0</v>
      </c>
    </row>
    <row r="765" spans="3:5">
      <c r="C765" s="164" t="s">
        <v>246</v>
      </c>
      <c r="D765" s="165">
        <v>24465106</v>
      </c>
      <c r="E765" s="165">
        <v>0</v>
      </c>
    </row>
    <row r="766" spans="3:5">
      <c r="C766" s="166" t="s">
        <v>243</v>
      </c>
      <c r="D766" s="165">
        <v>24465106</v>
      </c>
      <c r="E766" s="165">
        <v>0</v>
      </c>
    </row>
    <row r="767" spans="3:5">
      <c r="C767" s="122" t="s">
        <v>270</v>
      </c>
      <c r="D767" s="123">
        <v>1705111399</v>
      </c>
      <c r="E767" s="123">
        <v>700087085.28000021</v>
      </c>
    </row>
    <row r="768" spans="3:5">
      <c r="C768" s="164" t="s">
        <v>242</v>
      </c>
      <c r="D768" s="165">
        <v>1268788349</v>
      </c>
      <c r="E768" s="165">
        <v>618432076.16000021</v>
      </c>
    </row>
    <row r="769" spans="3:5">
      <c r="C769" s="166" t="s">
        <v>1050</v>
      </c>
      <c r="D769" s="165">
        <v>1573587</v>
      </c>
      <c r="E769" s="165">
        <v>0</v>
      </c>
    </row>
    <row r="770" spans="3:5">
      <c r="C770" s="166" t="s">
        <v>1051</v>
      </c>
      <c r="D770" s="165">
        <v>0</v>
      </c>
      <c r="E770" s="165">
        <v>0</v>
      </c>
    </row>
    <row r="771" spans="3:5">
      <c r="C771" s="166" t="s">
        <v>1052</v>
      </c>
      <c r="D771" s="165">
        <v>22400000</v>
      </c>
      <c r="E771" s="165">
        <v>4339804.99</v>
      </c>
    </row>
    <row r="772" spans="3:5">
      <c r="C772" s="166" t="s">
        <v>1053</v>
      </c>
      <c r="D772" s="165">
        <v>2413329</v>
      </c>
      <c r="E772" s="165">
        <v>0</v>
      </c>
    </row>
    <row r="773" spans="3:5">
      <c r="C773" s="166" t="s">
        <v>1054</v>
      </c>
      <c r="D773" s="165">
        <v>1301004</v>
      </c>
      <c r="E773" s="165">
        <v>0</v>
      </c>
    </row>
    <row r="774" spans="3:5">
      <c r="C774" s="166" t="s">
        <v>1055</v>
      </c>
      <c r="D774" s="165">
        <v>0</v>
      </c>
      <c r="E774" s="165">
        <v>16165338.41</v>
      </c>
    </row>
    <row r="775" spans="3:5">
      <c r="C775" s="166" t="s">
        <v>1056</v>
      </c>
      <c r="D775" s="165">
        <v>2413329</v>
      </c>
      <c r="E775" s="165">
        <v>0</v>
      </c>
    </row>
    <row r="776" spans="3:5">
      <c r="C776" s="166" t="s">
        <v>1057</v>
      </c>
      <c r="D776" s="165">
        <v>87233939</v>
      </c>
      <c r="E776" s="165">
        <v>0</v>
      </c>
    </row>
    <row r="777" spans="3:5">
      <c r="C777" s="166" t="s">
        <v>1058</v>
      </c>
      <c r="D777" s="165">
        <v>7995818</v>
      </c>
      <c r="E777" s="165">
        <v>0</v>
      </c>
    </row>
    <row r="778" spans="3:5">
      <c r="C778" s="166" t="s">
        <v>1059</v>
      </c>
      <c r="D778" s="165">
        <v>2654072</v>
      </c>
      <c r="E778" s="165">
        <v>0</v>
      </c>
    </row>
    <row r="779" spans="3:5">
      <c r="C779" s="166" t="s">
        <v>1060</v>
      </c>
      <c r="D779" s="165">
        <v>2654072</v>
      </c>
      <c r="E779" s="165">
        <v>0</v>
      </c>
    </row>
    <row r="780" spans="3:5">
      <c r="C780" s="166" t="s">
        <v>1061</v>
      </c>
      <c r="D780" s="165">
        <v>178414777</v>
      </c>
      <c r="E780" s="165">
        <v>0</v>
      </c>
    </row>
    <row r="781" spans="3:5">
      <c r="C781" s="166" t="s">
        <v>1062</v>
      </c>
      <c r="D781" s="165">
        <v>2654072</v>
      </c>
      <c r="E781" s="165">
        <v>0</v>
      </c>
    </row>
    <row r="782" spans="3:5">
      <c r="C782" s="166" t="s">
        <v>1063</v>
      </c>
      <c r="D782" s="165">
        <v>1865003</v>
      </c>
      <c r="E782" s="165">
        <v>0</v>
      </c>
    </row>
    <row r="783" spans="3:5">
      <c r="C783" s="166" t="s">
        <v>1064</v>
      </c>
      <c r="D783" s="165">
        <v>6083027</v>
      </c>
      <c r="E783" s="165">
        <v>0</v>
      </c>
    </row>
    <row r="784" spans="3:5">
      <c r="C784" s="166" t="s">
        <v>1065</v>
      </c>
      <c r="D784" s="165">
        <v>3261638</v>
      </c>
      <c r="E784" s="165">
        <v>0</v>
      </c>
    </row>
    <row r="785" spans="3:5">
      <c r="C785" s="166" t="s">
        <v>1066</v>
      </c>
      <c r="D785" s="165">
        <v>3560142</v>
      </c>
      <c r="E785" s="165">
        <v>0</v>
      </c>
    </row>
    <row r="786" spans="3:5">
      <c r="C786" s="166" t="s">
        <v>1067</v>
      </c>
      <c r="D786" s="165">
        <v>3532376</v>
      </c>
      <c r="E786" s="165">
        <v>0</v>
      </c>
    </row>
    <row r="787" spans="3:5">
      <c r="C787" s="166" t="s">
        <v>1068</v>
      </c>
      <c r="D787" s="165">
        <v>0</v>
      </c>
      <c r="E787" s="165">
        <v>21328058.879999999</v>
      </c>
    </row>
    <row r="788" spans="3:5">
      <c r="C788" s="166" t="s">
        <v>1069</v>
      </c>
      <c r="D788" s="165">
        <v>4016874</v>
      </c>
      <c r="E788" s="165">
        <v>0</v>
      </c>
    </row>
    <row r="789" spans="3:5">
      <c r="C789" s="166" t="s">
        <v>1070</v>
      </c>
      <c r="D789" s="165">
        <v>3443139</v>
      </c>
      <c r="E789" s="165">
        <v>0</v>
      </c>
    </row>
    <row r="790" spans="3:5">
      <c r="C790" s="166" t="s">
        <v>1071</v>
      </c>
      <c r="D790" s="165">
        <v>2954072</v>
      </c>
      <c r="E790" s="165">
        <v>0</v>
      </c>
    </row>
    <row r="791" spans="3:5">
      <c r="C791" s="166" t="s">
        <v>1072</v>
      </c>
      <c r="D791" s="165">
        <v>28000000</v>
      </c>
      <c r="E791" s="165">
        <v>0</v>
      </c>
    </row>
    <row r="792" spans="3:5">
      <c r="C792" s="166" t="s">
        <v>1073</v>
      </c>
      <c r="D792" s="165">
        <v>11218697</v>
      </c>
      <c r="E792" s="165">
        <v>0</v>
      </c>
    </row>
    <row r="793" spans="3:5">
      <c r="C793" s="166" t="s">
        <v>1074</v>
      </c>
      <c r="D793" s="165">
        <v>10000000</v>
      </c>
      <c r="E793" s="165">
        <v>10000000</v>
      </c>
    </row>
    <row r="794" spans="3:5">
      <c r="C794" s="166" t="s">
        <v>1075</v>
      </c>
      <c r="D794" s="165">
        <v>49169329</v>
      </c>
      <c r="E794" s="165">
        <v>30066857.440000001</v>
      </c>
    </row>
    <row r="795" spans="3:5">
      <c r="C795" s="166" t="s">
        <v>1076</v>
      </c>
      <c r="D795" s="165">
        <v>87144574</v>
      </c>
      <c r="E795" s="165">
        <v>62687049.5</v>
      </c>
    </row>
    <row r="796" spans="3:5">
      <c r="C796" s="166" t="s">
        <v>1077</v>
      </c>
      <c r="D796" s="165">
        <v>1301843</v>
      </c>
      <c r="E796" s="165">
        <v>0</v>
      </c>
    </row>
    <row r="797" spans="3:5">
      <c r="C797" s="166" t="s">
        <v>1078</v>
      </c>
      <c r="D797" s="165">
        <v>15000000</v>
      </c>
      <c r="E797" s="165">
        <v>0</v>
      </c>
    </row>
    <row r="798" spans="3:5">
      <c r="C798" s="166" t="s">
        <v>1079</v>
      </c>
      <c r="D798" s="165">
        <v>7570295</v>
      </c>
      <c r="E798" s="165">
        <v>0</v>
      </c>
    </row>
    <row r="799" spans="3:5">
      <c r="C799" s="166" t="s">
        <v>1080</v>
      </c>
      <c r="D799" s="165">
        <v>5000000</v>
      </c>
      <c r="E799" s="165">
        <v>0</v>
      </c>
    </row>
    <row r="800" spans="3:5">
      <c r="C800" s="166" t="s">
        <v>1081</v>
      </c>
      <c r="D800" s="165">
        <v>12408251</v>
      </c>
      <c r="E800" s="165">
        <v>0</v>
      </c>
    </row>
    <row r="801" spans="3:5">
      <c r="C801" s="166" t="s">
        <v>1082</v>
      </c>
      <c r="D801" s="165">
        <v>12372948</v>
      </c>
      <c r="E801" s="165">
        <v>0</v>
      </c>
    </row>
    <row r="802" spans="3:5">
      <c r="C802" s="166" t="s">
        <v>1083</v>
      </c>
      <c r="D802" s="165">
        <v>52524374</v>
      </c>
      <c r="E802" s="165">
        <v>0</v>
      </c>
    </row>
    <row r="803" spans="3:5">
      <c r="C803" s="166" t="s">
        <v>1084</v>
      </c>
      <c r="D803" s="165">
        <v>28764263</v>
      </c>
      <c r="E803" s="165">
        <v>26919909</v>
      </c>
    </row>
    <row r="804" spans="3:5">
      <c r="C804" s="166" t="s">
        <v>1085</v>
      </c>
      <c r="D804" s="165">
        <v>43624733</v>
      </c>
      <c r="E804" s="165">
        <v>42767606.369999997</v>
      </c>
    </row>
    <row r="805" spans="3:5">
      <c r="C805" s="166" t="s">
        <v>1086</v>
      </c>
      <c r="D805" s="165">
        <v>62964489</v>
      </c>
      <c r="E805" s="165">
        <v>60400000</v>
      </c>
    </row>
    <row r="806" spans="3:5">
      <c r="C806" s="166" t="s">
        <v>1087</v>
      </c>
      <c r="D806" s="165">
        <v>10000000</v>
      </c>
      <c r="E806" s="165">
        <v>0</v>
      </c>
    </row>
    <row r="807" spans="3:5">
      <c r="C807" s="166" t="s">
        <v>1088</v>
      </c>
      <c r="D807" s="165">
        <v>40269532</v>
      </c>
      <c r="E807" s="165">
        <v>36149999.009999998</v>
      </c>
    </row>
    <row r="808" spans="3:5">
      <c r="C808" s="166" t="s">
        <v>1089</v>
      </c>
      <c r="D808" s="165">
        <v>13983297</v>
      </c>
      <c r="E808" s="165">
        <v>0</v>
      </c>
    </row>
    <row r="809" spans="3:5">
      <c r="C809" s="166" t="s">
        <v>1090</v>
      </c>
      <c r="D809" s="165">
        <v>52947752</v>
      </c>
      <c r="E809" s="165">
        <v>48862306.789999999</v>
      </c>
    </row>
    <row r="810" spans="3:5">
      <c r="C810" s="166" t="s">
        <v>1091</v>
      </c>
      <c r="D810" s="165">
        <v>5000000</v>
      </c>
      <c r="E810" s="165">
        <v>0</v>
      </c>
    </row>
    <row r="811" spans="3:5">
      <c r="C811" s="166" t="s">
        <v>1092</v>
      </c>
      <c r="D811" s="165">
        <v>10000000</v>
      </c>
      <c r="E811" s="165">
        <v>0</v>
      </c>
    </row>
    <row r="812" spans="3:5">
      <c r="C812" s="166" t="s">
        <v>1093</v>
      </c>
      <c r="D812" s="165">
        <v>74863554</v>
      </c>
      <c r="E812" s="165">
        <v>60398984.780000001</v>
      </c>
    </row>
    <row r="813" spans="3:5">
      <c r="C813" s="166" t="s">
        <v>1094</v>
      </c>
      <c r="D813" s="165">
        <v>10000000</v>
      </c>
      <c r="E813" s="165">
        <v>0</v>
      </c>
    </row>
    <row r="814" spans="3:5">
      <c r="C814" s="166" t="s">
        <v>1095</v>
      </c>
      <c r="D814" s="165">
        <v>0</v>
      </c>
      <c r="E814" s="165">
        <v>0</v>
      </c>
    </row>
    <row r="815" spans="3:5">
      <c r="C815" s="166" t="s">
        <v>1096</v>
      </c>
      <c r="D815" s="165">
        <v>9638950</v>
      </c>
      <c r="E815" s="165">
        <v>4800080.9800000004</v>
      </c>
    </row>
    <row r="816" spans="3:5">
      <c r="C816" s="166" t="s">
        <v>1097</v>
      </c>
      <c r="D816" s="165">
        <v>0</v>
      </c>
      <c r="E816" s="165">
        <v>2932984.93</v>
      </c>
    </row>
    <row r="817" spans="3:5">
      <c r="C817" s="166" t="s">
        <v>1098</v>
      </c>
      <c r="D817" s="165">
        <v>132021221</v>
      </c>
      <c r="E817" s="165">
        <v>105971647.42999999</v>
      </c>
    </row>
    <row r="818" spans="3:5">
      <c r="C818" s="166" t="s">
        <v>1099</v>
      </c>
      <c r="D818" s="165">
        <v>36637165</v>
      </c>
      <c r="E818" s="165">
        <v>34364272.32</v>
      </c>
    </row>
    <row r="819" spans="3:5">
      <c r="C819" s="166" t="s">
        <v>1100</v>
      </c>
      <c r="D819" s="165">
        <v>64931847</v>
      </c>
      <c r="E819" s="165">
        <v>38012139</v>
      </c>
    </row>
    <row r="820" spans="3:5">
      <c r="C820" s="166" t="s">
        <v>1101</v>
      </c>
      <c r="D820" s="165">
        <v>39433378</v>
      </c>
      <c r="E820" s="165">
        <v>12265036.33</v>
      </c>
    </row>
    <row r="821" spans="3:5">
      <c r="C821" s="166" t="s">
        <v>1102</v>
      </c>
      <c r="D821" s="165">
        <v>1573587</v>
      </c>
      <c r="E821" s="165">
        <v>0</v>
      </c>
    </row>
    <row r="822" spans="3:5">
      <c r="C822" s="164" t="s">
        <v>244</v>
      </c>
      <c r="D822" s="165">
        <v>436323050</v>
      </c>
      <c r="E822" s="165">
        <v>81655009.120000005</v>
      </c>
    </row>
    <row r="823" spans="3:5">
      <c r="C823" s="166" t="s">
        <v>1103</v>
      </c>
      <c r="D823" s="165">
        <v>0</v>
      </c>
      <c r="E823" s="165">
        <v>28208935.73</v>
      </c>
    </row>
    <row r="824" spans="3:5">
      <c r="C824" s="166" t="s">
        <v>1104</v>
      </c>
      <c r="D824" s="165">
        <v>4035043</v>
      </c>
      <c r="E824" s="165">
        <v>824936.47000000009</v>
      </c>
    </row>
    <row r="825" spans="3:5">
      <c r="C825" s="166" t="s">
        <v>1105</v>
      </c>
      <c r="D825" s="165">
        <v>318622007</v>
      </c>
      <c r="E825" s="165">
        <v>0</v>
      </c>
    </row>
    <row r="826" spans="3:5">
      <c r="C826" s="166" t="s">
        <v>1106</v>
      </c>
      <c r="D826" s="165">
        <v>0</v>
      </c>
      <c r="E826" s="165">
        <v>10224236.119999999</v>
      </c>
    </row>
    <row r="827" spans="3:5">
      <c r="C827" s="166" t="s">
        <v>1107</v>
      </c>
      <c r="D827" s="165">
        <v>17665999</v>
      </c>
      <c r="E827" s="165">
        <v>21614584.890000001</v>
      </c>
    </row>
    <row r="828" spans="3:5">
      <c r="C828" s="166" t="s">
        <v>1108</v>
      </c>
      <c r="D828" s="165">
        <v>96000001</v>
      </c>
      <c r="E828" s="165">
        <v>20782315.91</v>
      </c>
    </row>
    <row r="829" spans="3:5">
      <c r="C829" s="166" t="s">
        <v>1838</v>
      </c>
      <c r="D829" s="165">
        <v>0</v>
      </c>
      <c r="E829" s="165">
        <v>0</v>
      </c>
    </row>
    <row r="830" spans="3:5">
      <c r="C830" s="164" t="s">
        <v>245</v>
      </c>
      <c r="D830" s="165">
        <v>0</v>
      </c>
      <c r="E830" s="165">
        <v>0</v>
      </c>
    </row>
    <row r="831" spans="3:5">
      <c r="C831" s="166" t="s">
        <v>1099</v>
      </c>
      <c r="D831" s="165">
        <v>0</v>
      </c>
      <c r="E831" s="165">
        <v>0</v>
      </c>
    </row>
    <row r="832" spans="3:5">
      <c r="C832" s="122" t="s">
        <v>271</v>
      </c>
      <c r="D832" s="123">
        <v>438639614</v>
      </c>
      <c r="E832" s="123">
        <v>245864103.26000002</v>
      </c>
    </row>
    <row r="833" spans="3:5">
      <c r="C833" s="164" t="s">
        <v>242</v>
      </c>
      <c r="D833" s="165">
        <v>426139614</v>
      </c>
      <c r="E833" s="165">
        <v>245864103.26000002</v>
      </c>
    </row>
    <row r="834" spans="3:5">
      <c r="C834" s="166" t="s">
        <v>1109</v>
      </c>
      <c r="D834" s="165">
        <v>2025413</v>
      </c>
      <c r="E834" s="165">
        <v>0</v>
      </c>
    </row>
    <row r="835" spans="3:5">
      <c r="C835" s="166" t="s">
        <v>1110</v>
      </c>
      <c r="D835" s="165">
        <v>2686980</v>
      </c>
      <c r="E835" s="165">
        <v>0</v>
      </c>
    </row>
    <row r="836" spans="3:5">
      <c r="C836" s="166" t="s">
        <v>1111</v>
      </c>
      <c r="D836" s="165">
        <v>0</v>
      </c>
      <c r="E836" s="165">
        <v>51903283.549999997</v>
      </c>
    </row>
    <row r="837" spans="3:5">
      <c r="C837" s="166" t="s">
        <v>1112</v>
      </c>
      <c r="D837" s="165">
        <v>215335</v>
      </c>
      <c r="E837" s="165">
        <v>0</v>
      </c>
    </row>
    <row r="838" spans="3:5">
      <c r="C838" s="166" t="s">
        <v>1113</v>
      </c>
      <c r="D838" s="165">
        <v>1250434</v>
      </c>
      <c r="E838" s="165">
        <v>0</v>
      </c>
    </row>
    <row r="839" spans="3:5">
      <c r="C839" s="166" t="s">
        <v>1114</v>
      </c>
      <c r="D839" s="165">
        <v>12500000</v>
      </c>
      <c r="E839" s="165">
        <v>7264914.5899999999</v>
      </c>
    </row>
    <row r="840" spans="3:5">
      <c r="C840" s="166" t="s">
        <v>1115</v>
      </c>
      <c r="D840" s="165">
        <v>35366240</v>
      </c>
      <c r="E840" s="165">
        <v>0</v>
      </c>
    </row>
    <row r="841" spans="3:5">
      <c r="C841" s="166" t="s">
        <v>1116</v>
      </c>
      <c r="D841" s="165">
        <v>18949611</v>
      </c>
      <c r="E841" s="165">
        <v>0</v>
      </c>
    </row>
    <row r="842" spans="3:5">
      <c r="C842" s="166" t="s">
        <v>1117</v>
      </c>
      <c r="D842" s="165">
        <v>2177274</v>
      </c>
      <c r="E842" s="165">
        <v>0</v>
      </c>
    </row>
    <row r="843" spans="3:5">
      <c r="C843" s="166" t="s">
        <v>1118</v>
      </c>
      <c r="D843" s="165">
        <v>881280</v>
      </c>
      <c r="E843" s="165">
        <v>0</v>
      </c>
    </row>
    <row r="844" spans="3:5">
      <c r="C844" s="166" t="s">
        <v>1119</v>
      </c>
      <c r="D844" s="165">
        <v>64029667</v>
      </c>
      <c r="E844" s="165">
        <v>33265162</v>
      </c>
    </row>
    <row r="845" spans="3:5">
      <c r="C845" s="166" t="s">
        <v>1120</v>
      </c>
      <c r="D845" s="165">
        <v>2177274</v>
      </c>
      <c r="E845" s="165">
        <v>0</v>
      </c>
    </row>
    <row r="846" spans="3:5">
      <c r="C846" s="166" t="s">
        <v>1121</v>
      </c>
      <c r="D846" s="165">
        <v>2177274</v>
      </c>
      <c r="E846" s="165">
        <v>0</v>
      </c>
    </row>
    <row r="847" spans="3:5">
      <c r="C847" s="166" t="s">
        <v>1122</v>
      </c>
      <c r="D847" s="165">
        <v>1283065</v>
      </c>
      <c r="E847" s="165">
        <v>0</v>
      </c>
    </row>
    <row r="848" spans="3:5">
      <c r="C848" s="166" t="s">
        <v>1123</v>
      </c>
      <c r="D848" s="165">
        <v>1283065</v>
      </c>
      <c r="E848" s="165">
        <v>0</v>
      </c>
    </row>
    <row r="849" spans="3:5">
      <c r="C849" s="166" t="s">
        <v>1124</v>
      </c>
      <c r="D849" s="165">
        <v>855982</v>
      </c>
      <c r="E849" s="165">
        <v>0</v>
      </c>
    </row>
    <row r="850" spans="3:5">
      <c r="C850" s="166" t="s">
        <v>1125</v>
      </c>
      <c r="D850" s="165">
        <v>5000000</v>
      </c>
      <c r="E850" s="165">
        <v>0</v>
      </c>
    </row>
    <row r="851" spans="3:5">
      <c r="C851" s="166" t="s">
        <v>1126</v>
      </c>
      <c r="D851" s="165">
        <v>11615952</v>
      </c>
      <c r="E851" s="165">
        <v>0</v>
      </c>
    </row>
    <row r="852" spans="3:5">
      <c r="C852" s="166" t="s">
        <v>1127</v>
      </c>
      <c r="D852" s="165">
        <v>30979808</v>
      </c>
      <c r="E852" s="165">
        <v>26906665</v>
      </c>
    </row>
    <row r="853" spans="3:5">
      <c r="C853" s="166" t="s">
        <v>1128</v>
      </c>
      <c r="D853" s="165">
        <v>1466974</v>
      </c>
      <c r="E853" s="165">
        <v>0</v>
      </c>
    </row>
    <row r="854" spans="3:5">
      <c r="C854" s="166" t="s">
        <v>1129</v>
      </c>
      <c r="D854" s="165">
        <v>38020348</v>
      </c>
      <c r="E854" s="165">
        <v>35819568.670000002</v>
      </c>
    </row>
    <row r="855" spans="3:5">
      <c r="C855" s="166" t="s">
        <v>1130</v>
      </c>
      <c r="D855" s="165">
        <v>10000000</v>
      </c>
      <c r="E855" s="165">
        <v>10000000</v>
      </c>
    </row>
    <row r="856" spans="3:5">
      <c r="C856" s="166" t="s">
        <v>1131</v>
      </c>
      <c r="D856" s="165">
        <v>22611444</v>
      </c>
      <c r="E856" s="165">
        <v>20463874.920000002</v>
      </c>
    </row>
    <row r="857" spans="3:5">
      <c r="C857" s="166" t="s">
        <v>1132</v>
      </c>
      <c r="D857" s="165">
        <v>22817684</v>
      </c>
      <c r="E857" s="165">
        <v>0</v>
      </c>
    </row>
    <row r="858" spans="3:5">
      <c r="C858" s="166" t="s">
        <v>1133</v>
      </c>
      <c r="D858" s="165">
        <v>7348649</v>
      </c>
      <c r="E858" s="165">
        <v>0</v>
      </c>
    </row>
    <row r="859" spans="3:5">
      <c r="C859" s="166" t="s">
        <v>1134</v>
      </c>
      <c r="D859" s="165">
        <v>5098639</v>
      </c>
      <c r="E859" s="165">
        <v>0</v>
      </c>
    </row>
    <row r="860" spans="3:5">
      <c r="C860" s="166" t="s">
        <v>1135</v>
      </c>
      <c r="D860" s="165">
        <v>10939016</v>
      </c>
      <c r="E860" s="165">
        <v>0</v>
      </c>
    </row>
    <row r="861" spans="3:5">
      <c r="C861" s="166" t="s">
        <v>1136</v>
      </c>
      <c r="D861" s="165">
        <v>5000000</v>
      </c>
      <c r="E861" s="165">
        <v>0</v>
      </c>
    </row>
    <row r="862" spans="3:5">
      <c r="C862" s="166" t="s">
        <v>1137</v>
      </c>
      <c r="D862" s="165">
        <v>27965372</v>
      </c>
      <c r="E862" s="165">
        <v>5135100.09</v>
      </c>
    </row>
    <row r="863" spans="3:5">
      <c r="C863" s="166" t="s">
        <v>1138</v>
      </c>
      <c r="D863" s="165">
        <v>73629686</v>
      </c>
      <c r="E863" s="165">
        <v>55105534.439999998</v>
      </c>
    </row>
    <row r="864" spans="3:5">
      <c r="C864" s="166" t="s">
        <v>1139</v>
      </c>
      <c r="D864" s="165">
        <v>5787148</v>
      </c>
      <c r="E864" s="165">
        <v>0</v>
      </c>
    </row>
    <row r="865" spans="3:5">
      <c r="C865" s="164" t="s">
        <v>244</v>
      </c>
      <c r="D865" s="165">
        <v>12500000</v>
      </c>
      <c r="E865" s="165">
        <v>0</v>
      </c>
    </row>
    <row r="866" spans="3:5">
      <c r="C866" s="166" t="s">
        <v>1114</v>
      </c>
      <c r="D866" s="165">
        <v>12500000</v>
      </c>
      <c r="E866" s="165">
        <v>0</v>
      </c>
    </row>
    <row r="867" spans="3:5">
      <c r="C867" s="122" t="s">
        <v>272</v>
      </c>
      <c r="D867" s="123">
        <v>859715674</v>
      </c>
      <c r="E867" s="123">
        <v>269960161.83999997</v>
      </c>
    </row>
    <row r="868" spans="3:5">
      <c r="C868" s="164" t="s">
        <v>242</v>
      </c>
      <c r="D868" s="165">
        <v>643854280</v>
      </c>
      <c r="E868" s="165">
        <v>186430205.84999999</v>
      </c>
    </row>
    <row r="869" spans="3:5">
      <c r="C869" s="166" t="s">
        <v>1140</v>
      </c>
      <c r="D869" s="165">
        <v>63882720</v>
      </c>
      <c r="E869" s="165">
        <v>29633308.969999999</v>
      </c>
    </row>
    <row r="870" spans="3:5">
      <c r="C870" s="166" t="s">
        <v>1141</v>
      </c>
      <c r="D870" s="165">
        <v>95576106</v>
      </c>
      <c r="E870" s="165">
        <v>517255.2</v>
      </c>
    </row>
    <row r="871" spans="3:5">
      <c r="C871" s="166" t="s">
        <v>1142</v>
      </c>
      <c r="D871" s="165">
        <v>29391796</v>
      </c>
      <c r="E871" s="165">
        <v>11264490.59</v>
      </c>
    </row>
    <row r="872" spans="3:5">
      <c r="C872" s="166" t="s">
        <v>1143</v>
      </c>
      <c r="D872" s="165">
        <v>12155794</v>
      </c>
      <c r="E872" s="165">
        <v>11395504</v>
      </c>
    </row>
    <row r="873" spans="3:5">
      <c r="C873" s="166" t="s">
        <v>1144</v>
      </c>
      <c r="D873" s="165">
        <v>127695291</v>
      </c>
      <c r="E873" s="165">
        <v>0</v>
      </c>
    </row>
    <row r="874" spans="3:5">
      <c r="C874" s="166" t="s">
        <v>1145</v>
      </c>
      <c r="D874" s="165">
        <v>6115384</v>
      </c>
      <c r="E874" s="165">
        <v>5733114</v>
      </c>
    </row>
    <row r="875" spans="3:5">
      <c r="C875" s="166" t="s">
        <v>1146</v>
      </c>
      <c r="D875" s="165">
        <v>55886222</v>
      </c>
      <c r="E875" s="165">
        <v>32876887.949999999</v>
      </c>
    </row>
    <row r="876" spans="3:5">
      <c r="C876" s="166" t="s">
        <v>1147</v>
      </c>
      <c r="D876" s="165">
        <v>70399902</v>
      </c>
      <c r="E876" s="165">
        <v>10713520</v>
      </c>
    </row>
    <row r="877" spans="3:5">
      <c r="C877" s="166" t="s">
        <v>1148</v>
      </c>
      <c r="D877" s="165">
        <v>4844222</v>
      </c>
      <c r="E877" s="165">
        <v>0</v>
      </c>
    </row>
    <row r="878" spans="3:5">
      <c r="C878" s="166" t="s">
        <v>1149</v>
      </c>
      <c r="D878" s="165">
        <v>11762183</v>
      </c>
      <c r="E878" s="165">
        <v>0</v>
      </c>
    </row>
    <row r="879" spans="3:5">
      <c r="C879" s="166" t="s">
        <v>1150</v>
      </c>
      <c r="D879" s="165">
        <v>6625122</v>
      </c>
      <c r="E879" s="165">
        <v>0</v>
      </c>
    </row>
    <row r="880" spans="3:5">
      <c r="C880" s="166" t="s">
        <v>1151</v>
      </c>
      <c r="D880" s="165">
        <v>2799546</v>
      </c>
      <c r="E880" s="165">
        <v>0</v>
      </c>
    </row>
    <row r="881" spans="3:5">
      <c r="C881" s="166" t="s">
        <v>1152</v>
      </c>
      <c r="D881" s="165">
        <v>9446153</v>
      </c>
      <c r="E881" s="165">
        <v>0</v>
      </c>
    </row>
    <row r="882" spans="3:5">
      <c r="C882" s="166" t="s">
        <v>1153</v>
      </c>
      <c r="D882" s="165">
        <v>36427627</v>
      </c>
      <c r="E882" s="165">
        <v>0</v>
      </c>
    </row>
    <row r="883" spans="3:5">
      <c r="C883" s="166" t="s">
        <v>1154</v>
      </c>
      <c r="D883" s="165">
        <v>0</v>
      </c>
      <c r="E883" s="165">
        <v>34860624.789999999</v>
      </c>
    </row>
    <row r="884" spans="3:5">
      <c r="C884" s="166" t="s">
        <v>1155</v>
      </c>
      <c r="D884" s="165">
        <v>10508708</v>
      </c>
      <c r="E884" s="165">
        <v>0</v>
      </c>
    </row>
    <row r="885" spans="3:5">
      <c r="C885" s="166" t="s">
        <v>1156</v>
      </c>
      <c r="D885" s="165">
        <v>1500000</v>
      </c>
      <c r="E885" s="165">
        <v>0</v>
      </c>
    </row>
    <row r="886" spans="3:5">
      <c r="C886" s="166" t="s">
        <v>1157</v>
      </c>
      <c r="D886" s="165">
        <v>2601681</v>
      </c>
      <c r="E886" s="165">
        <v>0</v>
      </c>
    </row>
    <row r="887" spans="3:5">
      <c r="C887" s="166" t="s">
        <v>1158</v>
      </c>
      <c r="D887" s="165">
        <v>5119151</v>
      </c>
      <c r="E887" s="165">
        <v>0</v>
      </c>
    </row>
    <row r="888" spans="3:5">
      <c r="C888" s="166" t="s">
        <v>1159</v>
      </c>
      <c r="D888" s="165">
        <v>5120551</v>
      </c>
      <c r="E888" s="165">
        <v>0</v>
      </c>
    </row>
    <row r="889" spans="3:5">
      <c r="C889" s="166" t="s">
        <v>1160</v>
      </c>
      <c r="D889" s="165">
        <v>10000000</v>
      </c>
      <c r="E889" s="165">
        <v>38280153.5</v>
      </c>
    </row>
    <row r="890" spans="3:5">
      <c r="C890" s="166" t="s">
        <v>1161</v>
      </c>
      <c r="D890" s="165">
        <v>75996121</v>
      </c>
      <c r="E890" s="165">
        <v>11155346.85</v>
      </c>
    </row>
    <row r="891" spans="3:5">
      <c r="C891" s="164" t="s">
        <v>244</v>
      </c>
      <c r="D891" s="165">
        <v>215861394</v>
      </c>
      <c r="E891" s="165">
        <v>83529955.99000001</v>
      </c>
    </row>
    <row r="892" spans="3:5">
      <c r="C892" s="166" t="s">
        <v>1162</v>
      </c>
      <c r="D892" s="165">
        <v>92139087</v>
      </c>
      <c r="E892" s="165">
        <v>23735912.850000001</v>
      </c>
    </row>
    <row r="893" spans="3:5">
      <c r="C893" s="166" t="s">
        <v>1163</v>
      </c>
      <c r="D893" s="165">
        <v>322307</v>
      </c>
      <c r="E893" s="165">
        <v>25252304.960000001</v>
      </c>
    </row>
    <row r="894" spans="3:5">
      <c r="C894" s="166" t="s">
        <v>1164</v>
      </c>
      <c r="D894" s="165">
        <v>0</v>
      </c>
      <c r="E894" s="165">
        <v>9991715.2200000007</v>
      </c>
    </row>
    <row r="895" spans="3:5">
      <c r="C895" s="166" t="s">
        <v>1165</v>
      </c>
      <c r="D895" s="165">
        <v>0</v>
      </c>
      <c r="E895" s="165">
        <v>0</v>
      </c>
    </row>
    <row r="896" spans="3:5">
      <c r="C896" s="166" t="s">
        <v>1166</v>
      </c>
      <c r="D896" s="165">
        <v>0</v>
      </c>
      <c r="E896" s="165">
        <v>6577532.3499999996</v>
      </c>
    </row>
    <row r="897" spans="3:5">
      <c r="C897" s="166" t="s">
        <v>1167</v>
      </c>
      <c r="D897" s="165">
        <v>0</v>
      </c>
      <c r="E897" s="165">
        <v>4063432.73</v>
      </c>
    </row>
    <row r="898" spans="3:5">
      <c r="C898" s="166" t="s">
        <v>1168</v>
      </c>
      <c r="D898" s="165">
        <v>30000000</v>
      </c>
      <c r="E898" s="165">
        <v>0</v>
      </c>
    </row>
    <row r="899" spans="3:5">
      <c r="C899" s="166" t="s">
        <v>1169</v>
      </c>
      <c r="D899" s="165">
        <v>5400000</v>
      </c>
      <c r="E899" s="165">
        <v>0</v>
      </c>
    </row>
    <row r="900" spans="3:5">
      <c r="C900" s="166" t="s">
        <v>1170</v>
      </c>
      <c r="D900" s="165">
        <v>0</v>
      </c>
      <c r="E900" s="165">
        <v>9785895.6999999993</v>
      </c>
    </row>
    <row r="901" spans="3:5">
      <c r="C901" s="166" t="s">
        <v>1171</v>
      </c>
      <c r="D901" s="165">
        <v>0</v>
      </c>
      <c r="E901" s="165">
        <v>4123162.1799999997</v>
      </c>
    </row>
    <row r="902" spans="3:5">
      <c r="C902" s="166" t="s">
        <v>1172</v>
      </c>
      <c r="D902" s="165">
        <v>88000000</v>
      </c>
      <c r="E902" s="165">
        <v>0</v>
      </c>
    </row>
    <row r="903" spans="3:5">
      <c r="C903" s="122" t="s">
        <v>253</v>
      </c>
      <c r="D903" s="123">
        <v>1300879786</v>
      </c>
      <c r="E903" s="123">
        <v>793738359.62999988</v>
      </c>
    </row>
    <row r="904" spans="3:5">
      <c r="C904" s="164" t="s">
        <v>242</v>
      </c>
      <c r="D904" s="165">
        <v>1300879786</v>
      </c>
      <c r="E904" s="165">
        <v>764094091.43999994</v>
      </c>
    </row>
    <row r="905" spans="3:5">
      <c r="C905" s="166" t="s">
        <v>1173</v>
      </c>
      <c r="D905" s="165">
        <v>0</v>
      </c>
      <c r="E905" s="165">
        <v>0</v>
      </c>
    </row>
    <row r="906" spans="3:5">
      <c r="C906" s="166" t="s">
        <v>1174</v>
      </c>
      <c r="D906" s="165">
        <v>20747766</v>
      </c>
      <c r="E906" s="165">
        <v>3686015.48</v>
      </c>
    </row>
    <row r="907" spans="3:5">
      <c r="C907" s="166" t="s">
        <v>1175</v>
      </c>
      <c r="D907" s="165">
        <v>4807567</v>
      </c>
      <c r="E907" s="165">
        <v>0</v>
      </c>
    </row>
    <row r="908" spans="3:5">
      <c r="C908" s="166" t="s">
        <v>1176</v>
      </c>
      <c r="D908" s="165">
        <v>0</v>
      </c>
      <c r="E908" s="165">
        <v>0</v>
      </c>
    </row>
    <row r="909" spans="3:5">
      <c r="C909" s="166" t="s">
        <v>1177</v>
      </c>
      <c r="D909" s="165">
        <v>311388206</v>
      </c>
      <c r="E909" s="165">
        <v>345083924.72000003</v>
      </c>
    </row>
    <row r="910" spans="3:5">
      <c r="C910" s="166" t="s">
        <v>1178</v>
      </c>
      <c r="D910" s="165">
        <v>20509966</v>
      </c>
      <c r="E910" s="165">
        <v>0</v>
      </c>
    </row>
    <row r="911" spans="3:5">
      <c r="C911" s="166" t="s">
        <v>1179</v>
      </c>
      <c r="D911" s="165">
        <v>5254613</v>
      </c>
      <c r="E911" s="165">
        <v>0</v>
      </c>
    </row>
    <row r="912" spans="3:5">
      <c r="C912" s="166" t="s">
        <v>1180</v>
      </c>
      <c r="D912" s="165">
        <v>70000000</v>
      </c>
      <c r="E912" s="165">
        <v>5964925.2599999998</v>
      </c>
    </row>
    <row r="913" spans="3:5">
      <c r="C913" s="166" t="s">
        <v>1181</v>
      </c>
      <c r="D913" s="165">
        <v>458797</v>
      </c>
      <c r="E913" s="165">
        <v>0</v>
      </c>
    </row>
    <row r="914" spans="3:5">
      <c r="C914" s="166" t="s">
        <v>1182</v>
      </c>
      <c r="D914" s="165">
        <v>9173874</v>
      </c>
      <c r="E914" s="165">
        <v>0</v>
      </c>
    </row>
    <row r="915" spans="3:5">
      <c r="C915" s="166" t="s">
        <v>1183</v>
      </c>
      <c r="D915" s="165">
        <v>17397527</v>
      </c>
      <c r="E915" s="165">
        <v>0</v>
      </c>
    </row>
    <row r="916" spans="3:5">
      <c r="C916" s="166" t="s">
        <v>1184</v>
      </c>
      <c r="D916" s="165">
        <v>4734096</v>
      </c>
      <c r="E916" s="165">
        <v>6172130.0899999999</v>
      </c>
    </row>
    <row r="917" spans="3:5">
      <c r="C917" s="166" t="s">
        <v>1185</v>
      </c>
      <c r="D917" s="165">
        <v>80247</v>
      </c>
      <c r="E917" s="165">
        <v>0</v>
      </c>
    </row>
    <row r="918" spans="3:5">
      <c r="C918" s="166" t="s">
        <v>1186</v>
      </c>
      <c r="D918" s="165">
        <v>75086</v>
      </c>
      <c r="E918" s="165">
        <v>0</v>
      </c>
    </row>
    <row r="919" spans="3:5">
      <c r="C919" s="166" t="s">
        <v>1187</v>
      </c>
      <c r="D919" s="165">
        <v>80247</v>
      </c>
      <c r="E919" s="165">
        <v>3000000</v>
      </c>
    </row>
    <row r="920" spans="3:5">
      <c r="C920" s="166" t="s">
        <v>1188</v>
      </c>
      <c r="D920" s="165">
        <v>0</v>
      </c>
      <c r="E920" s="165">
        <v>0</v>
      </c>
    </row>
    <row r="921" spans="3:5">
      <c r="C921" s="166" t="s">
        <v>1189</v>
      </c>
      <c r="D921" s="165">
        <v>46476764</v>
      </c>
      <c r="E921" s="165">
        <v>0</v>
      </c>
    </row>
    <row r="922" spans="3:5">
      <c r="C922" s="166" t="s">
        <v>1190</v>
      </c>
      <c r="D922" s="165">
        <v>3000000</v>
      </c>
      <c r="E922" s="165">
        <v>0</v>
      </c>
    </row>
    <row r="923" spans="3:5">
      <c r="C923" s="166" t="s">
        <v>1191</v>
      </c>
      <c r="D923" s="165">
        <v>30068537</v>
      </c>
      <c r="E923" s="165">
        <v>23307733.969999999</v>
      </c>
    </row>
    <row r="924" spans="3:5">
      <c r="C924" s="166" t="s">
        <v>1192</v>
      </c>
      <c r="D924" s="165">
        <v>4237286</v>
      </c>
      <c r="E924" s="165">
        <v>0</v>
      </c>
    </row>
    <row r="925" spans="3:5">
      <c r="C925" s="166" t="s">
        <v>1193</v>
      </c>
      <c r="D925" s="165">
        <v>597761</v>
      </c>
      <c r="E925" s="165">
        <v>0</v>
      </c>
    </row>
    <row r="926" spans="3:5">
      <c r="C926" s="166" t="s">
        <v>1194</v>
      </c>
      <c r="D926" s="165">
        <v>25000000</v>
      </c>
      <c r="E926" s="165">
        <v>0</v>
      </c>
    </row>
    <row r="927" spans="3:5">
      <c r="C927" s="166" t="s">
        <v>1195</v>
      </c>
      <c r="D927" s="165">
        <v>2587656</v>
      </c>
      <c r="E927" s="165">
        <v>0</v>
      </c>
    </row>
    <row r="928" spans="3:5">
      <c r="C928" s="166" t="s">
        <v>1196</v>
      </c>
      <c r="D928" s="165">
        <v>31477472</v>
      </c>
      <c r="E928" s="165">
        <v>0</v>
      </c>
    </row>
    <row r="929" spans="3:5">
      <c r="C929" s="166" t="s">
        <v>1197</v>
      </c>
      <c r="D929" s="165">
        <v>889724</v>
      </c>
      <c r="E929" s="165">
        <v>0</v>
      </c>
    </row>
    <row r="930" spans="3:5">
      <c r="C930" s="166" t="s">
        <v>1198</v>
      </c>
      <c r="D930" s="165">
        <v>5051678</v>
      </c>
      <c r="E930" s="165">
        <v>0</v>
      </c>
    </row>
    <row r="931" spans="3:5">
      <c r="C931" s="166" t="s">
        <v>1199</v>
      </c>
      <c r="D931" s="165">
        <v>29687478</v>
      </c>
      <c r="E931" s="165">
        <v>23935743</v>
      </c>
    </row>
    <row r="932" spans="3:5">
      <c r="C932" s="166" t="s">
        <v>1200</v>
      </c>
      <c r="D932" s="165">
        <v>9591650</v>
      </c>
      <c r="E932" s="165">
        <v>0</v>
      </c>
    </row>
    <row r="933" spans="3:5">
      <c r="C933" s="166" t="s">
        <v>1201</v>
      </c>
      <c r="D933" s="165">
        <v>35161253</v>
      </c>
      <c r="E933" s="165">
        <v>29993000</v>
      </c>
    </row>
    <row r="934" spans="3:5">
      <c r="C934" s="166" t="s">
        <v>1202</v>
      </c>
      <c r="D934" s="165">
        <v>9591650</v>
      </c>
      <c r="E934" s="165">
        <v>0</v>
      </c>
    </row>
    <row r="935" spans="3:5">
      <c r="C935" s="166" t="s">
        <v>1203</v>
      </c>
      <c r="D935" s="165">
        <v>3618597</v>
      </c>
      <c r="E935" s="165">
        <v>0</v>
      </c>
    </row>
    <row r="936" spans="3:5">
      <c r="C936" s="166" t="s">
        <v>1204</v>
      </c>
      <c r="D936" s="165">
        <v>117367382</v>
      </c>
      <c r="E936" s="165">
        <v>70000000</v>
      </c>
    </row>
    <row r="937" spans="3:5">
      <c r="C937" s="166" t="s">
        <v>1205</v>
      </c>
      <c r="D937" s="165">
        <v>5803815</v>
      </c>
      <c r="E937" s="165">
        <v>0</v>
      </c>
    </row>
    <row r="938" spans="3:5">
      <c r="C938" s="166" t="s">
        <v>1206</v>
      </c>
      <c r="D938" s="165">
        <v>53904088</v>
      </c>
      <c r="E938" s="165">
        <v>25000000</v>
      </c>
    </row>
    <row r="939" spans="3:5">
      <c r="C939" s="166" t="s">
        <v>1207</v>
      </c>
      <c r="D939" s="165">
        <v>1181902</v>
      </c>
      <c r="E939" s="165">
        <v>0</v>
      </c>
    </row>
    <row r="940" spans="3:5">
      <c r="C940" s="166" t="s">
        <v>1208</v>
      </c>
      <c r="D940" s="165">
        <v>36000000</v>
      </c>
      <c r="E940" s="165">
        <v>0</v>
      </c>
    </row>
    <row r="941" spans="3:5">
      <c r="C941" s="166" t="s">
        <v>1209</v>
      </c>
      <c r="D941" s="165">
        <v>1181902</v>
      </c>
      <c r="E941" s="165">
        <v>0</v>
      </c>
    </row>
    <row r="942" spans="3:5">
      <c r="C942" s="166" t="s">
        <v>1210</v>
      </c>
      <c r="D942" s="165">
        <v>1181902</v>
      </c>
      <c r="E942" s="165">
        <v>0</v>
      </c>
    </row>
    <row r="943" spans="3:5">
      <c r="C943" s="166" t="s">
        <v>1211</v>
      </c>
      <c r="D943" s="165">
        <v>2792959</v>
      </c>
      <c r="E943" s="165">
        <v>0</v>
      </c>
    </row>
    <row r="944" spans="3:5">
      <c r="C944" s="166" t="s">
        <v>1212</v>
      </c>
      <c r="D944" s="165">
        <v>33121737</v>
      </c>
      <c r="E944" s="165">
        <v>23529261.809999999</v>
      </c>
    </row>
    <row r="945" spans="3:5">
      <c r="C945" s="166" t="s">
        <v>1213</v>
      </c>
      <c r="D945" s="165">
        <v>2579928</v>
      </c>
      <c r="E945" s="165">
        <v>0</v>
      </c>
    </row>
    <row r="946" spans="3:5">
      <c r="C946" s="166" t="s">
        <v>1214</v>
      </c>
      <c r="D946" s="165">
        <v>223499064</v>
      </c>
      <c r="E946" s="165">
        <v>159598516.93000001</v>
      </c>
    </row>
    <row r="947" spans="3:5">
      <c r="C947" s="166" t="s">
        <v>1215</v>
      </c>
      <c r="D947" s="165">
        <v>1720224</v>
      </c>
      <c r="E947" s="165">
        <v>0</v>
      </c>
    </row>
    <row r="948" spans="3:5">
      <c r="C948" s="166" t="s">
        <v>1216</v>
      </c>
      <c r="D948" s="165">
        <v>805138</v>
      </c>
      <c r="E948" s="165">
        <v>0</v>
      </c>
    </row>
    <row r="949" spans="3:5">
      <c r="C949" s="166" t="s">
        <v>1217</v>
      </c>
      <c r="D949" s="165">
        <v>2792959</v>
      </c>
      <c r="E949" s="165">
        <v>0</v>
      </c>
    </row>
    <row r="950" spans="3:5">
      <c r="C950" s="166" t="s">
        <v>1218</v>
      </c>
      <c r="D950" s="165">
        <v>923196</v>
      </c>
      <c r="E950" s="165">
        <v>0</v>
      </c>
    </row>
    <row r="951" spans="3:5">
      <c r="C951" s="166" t="s">
        <v>1219</v>
      </c>
      <c r="D951" s="165">
        <v>2579928</v>
      </c>
      <c r="E951" s="165">
        <v>0</v>
      </c>
    </row>
    <row r="952" spans="3:5">
      <c r="C952" s="166" t="s">
        <v>1220</v>
      </c>
      <c r="D952" s="165">
        <v>597164</v>
      </c>
      <c r="E952" s="165">
        <v>0</v>
      </c>
    </row>
    <row r="953" spans="3:5">
      <c r="C953" s="166" t="s">
        <v>1221</v>
      </c>
      <c r="D953" s="165">
        <v>53693227</v>
      </c>
      <c r="E953" s="165">
        <v>44822840.18</v>
      </c>
    </row>
    <row r="954" spans="3:5">
      <c r="C954" s="166" t="s">
        <v>1222</v>
      </c>
      <c r="D954" s="165">
        <v>923196</v>
      </c>
      <c r="E954" s="165">
        <v>0</v>
      </c>
    </row>
    <row r="955" spans="3:5">
      <c r="C955" s="166" t="s">
        <v>1223</v>
      </c>
      <c r="D955" s="165">
        <v>597164</v>
      </c>
      <c r="E955" s="165">
        <v>0</v>
      </c>
    </row>
    <row r="956" spans="3:5">
      <c r="C956" s="166" t="s">
        <v>1224</v>
      </c>
      <c r="D956" s="165">
        <v>9591650</v>
      </c>
      <c r="E956" s="165">
        <v>0</v>
      </c>
    </row>
    <row r="957" spans="3:5">
      <c r="C957" s="166" t="s">
        <v>1225</v>
      </c>
      <c r="D957" s="165">
        <v>1738075</v>
      </c>
      <c r="E957" s="165">
        <v>0</v>
      </c>
    </row>
    <row r="958" spans="3:5">
      <c r="C958" s="166" t="s">
        <v>1226</v>
      </c>
      <c r="D958" s="165">
        <v>13954365</v>
      </c>
      <c r="E958" s="165">
        <v>0</v>
      </c>
    </row>
    <row r="959" spans="3:5">
      <c r="C959" s="166" t="s">
        <v>1227</v>
      </c>
      <c r="D959" s="165">
        <v>2280776</v>
      </c>
      <c r="E959" s="165">
        <v>0</v>
      </c>
    </row>
    <row r="960" spans="3:5">
      <c r="C960" s="166" t="s">
        <v>1228</v>
      </c>
      <c r="D960" s="165">
        <v>4224262</v>
      </c>
      <c r="E960" s="165">
        <v>0</v>
      </c>
    </row>
    <row r="961" spans="3:5">
      <c r="C961" s="166" t="s">
        <v>1229</v>
      </c>
      <c r="D961" s="165">
        <v>1761878</v>
      </c>
      <c r="E961" s="165">
        <v>0</v>
      </c>
    </row>
    <row r="962" spans="3:5">
      <c r="C962" s="166" t="s">
        <v>1230</v>
      </c>
      <c r="D962" s="165">
        <v>4272721</v>
      </c>
      <c r="E962" s="165">
        <v>0</v>
      </c>
    </row>
    <row r="963" spans="3:5">
      <c r="C963" s="166" t="s">
        <v>1231</v>
      </c>
      <c r="D963" s="165">
        <v>2555844</v>
      </c>
      <c r="E963" s="165">
        <v>0</v>
      </c>
    </row>
    <row r="964" spans="3:5">
      <c r="C964" s="166" t="s">
        <v>1232</v>
      </c>
      <c r="D964" s="165">
        <v>2555842</v>
      </c>
      <c r="E964" s="165">
        <v>0</v>
      </c>
    </row>
    <row r="965" spans="3:5">
      <c r="C965" s="166" t="s">
        <v>1233</v>
      </c>
      <c r="D965" s="165">
        <v>2611503</v>
      </c>
      <c r="E965" s="165">
        <v>0</v>
      </c>
    </row>
    <row r="966" spans="3:5">
      <c r="C966" s="166" t="s">
        <v>1234</v>
      </c>
      <c r="D966" s="165">
        <v>2611503</v>
      </c>
      <c r="E966" s="165">
        <v>0</v>
      </c>
    </row>
    <row r="967" spans="3:5">
      <c r="C967" s="166" t="s">
        <v>1235</v>
      </c>
      <c r="D967" s="165">
        <v>0</v>
      </c>
      <c r="E967" s="165">
        <v>0</v>
      </c>
    </row>
    <row r="968" spans="3:5">
      <c r="C968" s="166" t="s">
        <v>1236</v>
      </c>
      <c r="D968" s="165">
        <v>4100000</v>
      </c>
      <c r="E968" s="165">
        <v>0</v>
      </c>
    </row>
    <row r="969" spans="3:5">
      <c r="C969" s="166" t="s">
        <v>1237</v>
      </c>
      <c r="D969" s="165">
        <v>575149</v>
      </c>
      <c r="E969" s="165">
        <v>0</v>
      </c>
    </row>
    <row r="970" spans="3:5">
      <c r="C970" s="166" t="s">
        <v>1238</v>
      </c>
      <c r="D970" s="165">
        <v>2555845</v>
      </c>
      <c r="E970" s="165">
        <v>0</v>
      </c>
    </row>
    <row r="971" spans="3:5">
      <c r="C971" s="166" t="s">
        <v>1239</v>
      </c>
      <c r="D971" s="165">
        <v>498000</v>
      </c>
      <c r="E971" s="165">
        <v>0</v>
      </c>
    </row>
    <row r="972" spans="3:5">
      <c r="C972" s="164" t="s">
        <v>244</v>
      </c>
      <c r="D972" s="165">
        <v>0</v>
      </c>
      <c r="E972" s="165">
        <v>29644268.189999998</v>
      </c>
    </row>
    <row r="973" spans="3:5">
      <c r="C973" s="166" t="s">
        <v>1240</v>
      </c>
      <c r="D973" s="165">
        <v>0</v>
      </c>
      <c r="E973" s="165">
        <v>0</v>
      </c>
    </row>
    <row r="974" spans="3:5">
      <c r="C974" s="166" t="s">
        <v>1241</v>
      </c>
      <c r="D974" s="165">
        <v>0</v>
      </c>
      <c r="E974" s="165">
        <v>29310667.309999999</v>
      </c>
    </row>
    <row r="975" spans="3:5">
      <c r="C975" s="166" t="s">
        <v>1242</v>
      </c>
      <c r="D975" s="165">
        <v>0</v>
      </c>
      <c r="E975" s="165">
        <v>333600.88</v>
      </c>
    </row>
    <row r="976" spans="3:5">
      <c r="C976" s="166" t="s">
        <v>1839</v>
      </c>
      <c r="D976" s="165">
        <v>0</v>
      </c>
      <c r="E976" s="165">
        <v>0</v>
      </c>
    </row>
    <row r="977" spans="3:5">
      <c r="C977" s="166" t="s">
        <v>1840</v>
      </c>
      <c r="D977" s="165">
        <v>0</v>
      </c>
      <c r="E977" s="165">
        <v>0</v>
      </c>
    </row>
    <row r="978" spans="3:5">
      <c r="C978" s="122" t="s">
        <v>254</v>
      </c>
      <c r="D978" s="123">
        <v>835122585</v>
      </c>
      <c r="E978" s="123">
        <v>290126601</v>
      </c>
    </row>
    <row r="979" spans="3:5">
      <c r="C979" s="164" t="s">
        <v>242</v>
      </c>
      <c r="D979" s="165">
        <v>835122585</v>
      </c>
      <c r="E979" s="165">
        <v>290126601</v>
      </c>
    </row>
    <row r="980" spans="3:5">
      <c r="C980" s="166" t="s">
        <v>1243</v>
      </c>
      <c r="D980" s="165">
        <v>2030470</v>
      </c>
      <c r="E980" s="165">
        <v>0</v>
      </c>
    </row>
    <row r="981" spans="3:5">
      <c r="C981" s="166" t="s">
        <v>1244</v>
      </c>
      <c r="D981" s="165">
        <v>4617578</v>
      </c>
      <c r="E981" s="165">
        <v>0</v>
      </c>
    </row>
    <row r="982" spans="3:5">
      <c r="C982" s="166" t="s">
        <v>1245</v>
      </c>
      <c r="D982" s="165">
        <v>0</v>
      </c>
      <c r="E982" s="165">
        <v>0</v>
      </c>
    </row>
    <row r="983" spans="3:5">
      <c r="C983" s="166" t="s">
        <v>1246</v>
      </c>
      <c r="D983" s="165">
        <v>2030470</v>
      </c>
      <c r="E983" s="165">
        <v>0</v>
      </c>
    </row>
    <row r="984" spans="3:5">
      <c r="C984" s="166" t="s">
        <v>1247</v>
      </c>
      <c r="D984" s="165">
        <v>0</v>
      </c>
      <c r="E984" s="165">
        <v>0</v>
      </c>
    </row>
    <row r="985" spans="3:5">
      <c r="C985" s="166" t="s">
        <v>1248</v>
      </c>
      <c r="D985" s="165">
        <v>6731310</v>
      </c>
      <c r="E985" s="165">
        <v>0</v>
      </c>
    </row>
    <row r="986" spans="3:5">
      <c r="C986" s="166" t="s">
        <v>1249</v>
      </c>
      <c r="D986" s="165">
        <v>0</v>
      </c>
      <c r="E986" s="165">
        <v>0</v>
      </c>
    </row>
    <row r="987" spans="3:5">
      <c r="C987" s="166" t="s">
        <v>1250</v>
      </c>
      <c r="D987" s="165">
        <v>1253439</v>
      </c>
      <c r="E987" s="165">
        <v>0</v>
      </c>
    </row>
    <row r="988" spans="3:5">
      <c r="C988" s="166" t="s">
        <v>1251</v>
      </c>
      <c r="D988" s="165">
        <v>0</v>
      </c>
      <c r="E988" s="165">
        <v>0</v>
      </c>
    </row>
    <row r="989" spans="3:5">
      <c r="C989" s="166" t="s">
        <v>1252</v>
      </c>
      <c r="D989" s="165">
        <v>1073222</v>
      </c>
      <c r="E989" s="165">
        <v>3714372.2</v>
      </c>
    </row>
    <row r="990" spans="3:5">
      <c r="C990" s="166" t="s">
        <v>1253</v>
      </c>
      <c r="D990" s="165">
        <v>2790925</v>
      </c>
      <c r="E990" s="165">
        <v>0</v>
      </c>
    </row>
    <row r="991" spans="3:5">
      <c r="C991" s="166" t="s">
        <v>1254</v>
      </c>
      <c r="D991" s="165">
        <v>2790925</v>
      </c>
      <c r="E991" s="165">
        <v>0</v>
      </c>
    </row>
    <row r="992" spans="3:5">
      <c r="C992" s="166" t="s">
        <v>1255</v>
      </c>
      <c r="D992" s="165">
        <v>777731</v>
      </c>
      <c r="E992" s="165">
        <v>0</v>
      </c>
    </row>
    <row r="993" spans="3:5">
      <c r="C993" s="166" t="s">
        <v>1256</v>
      </c>
      <c r="D993" s="165">
        <v>22315101</v>
      </c>
      <c r="E993" s="165">
        <v>3221986.22</v>
      </c>
    </row>
    <row r="994" spans="3:5">
      <c r="C994" s="166" t="s">
        <v>1257</v>
      </c>
      <c r="D994" s="165">
        <v>78916280</v>
      </c>
      <c r="E994" s="165">
        <v>31826048.09</v>
      </c>
    </row>
    <row r="995" spans="3:5">
      <c r="C995" s="166" t="s">
        <v>1258</v>
      </c>
      <c r="D995" s="165">
        <v>4081155</v>
      </c>
      <c r="E995" s="165">
        <v>0</v>
      </c>
    </row>
    <row r="996" spans="3:5">
      <c r="C996" s="166" t="s">
        <v>1259</v>
      </c>
      <c r="D996" s="165">
        <v>20000000</v>
      </c>
      <c r="E996" s="165">
        <v>14898894.220000001</v>
      </c>
    </row>
    <row r="997" spans="3:5">
      <c r="C997" s="166" t="s">
        <v>1260</v>
      </c>
      <c r="D997" s="165">
        <v>4125127</v>
      </c>
      <c r="E997" s="165">
        <v>0</v>
      </c>
    </row>
    <row r="998" spans="3:5">
      <c r="C998" s="166" t="s">
        <v>1261</v>
      </c>
      <c r="D998" s="165">
        <v>7364139</v>
      </c>
      <c r="E998" s="165">
        <v>0</v>
      </c>
    </row>
    <row r="999" spans="3:5">
      <c r="C999" s="166" t="s">
        <v>1262</v>
      </c>
      <c r="D999" s="165">
        <v>5848496</v>
      </c>
      <c r="E999" s="165">
        <v>0</v>
      </c>
    </row>
    <row r="1000" spans="3:5">
      <c r="C1000" s="166" t="s">
        <v>1263</v>
      </c>
      <c r="D1000" s="165">
        <v>4125127</v>
      </c>
      <c r="E1000" s="165">
        <v>0</v>
      </c>
    </row>
    <row r="1001" spans="3:5">
      <c r="C1001" s="166" t="s">
        <v>1264</v>
      </c>
      <c r="D1001" s="165">
        <v>1411678</v>
      </c>
      <c r="E1001" s="165">
        <v>0</v>
      </c>
    </row>
    <row r="1002" spans="3:5">
      <c r="C1002" s="166" t="s">
        <v>1265</v>
      </c>
      <c r="D1002" s="165">
        <v>2080338</v>
      </c>
      <c r="E1002" s="165">
        <v>0</v>
      </c>
    </row>
    <row r="1003" spans="3:5">
      <c r="C1003" s="166" t="s">
        <v>1266</v>
      </c>
      <c r="D1003" s="165">
        <v>1901132</v>
      </c>
      <c r="E1003" s="165">
        <v>0</v>
      </c>
    </row>
    <row r="1004" spans="3:5">
      <c r="C1004" s="166" t="s">
        <v>1267</v>
      </c>
      <c r="D1004" s="165">
        <v>2589059</v>
      </c>
      <c r="E1004" s="165">
        <v>0</v>
      </c>
    </row>
    <row r="1005" spans="3:5">
      <c r="C1005" s="166" t="s">
        <v>1268</v>
      </c>
      <c r="D1005" s="165">
        <v>22105301</v>
      </c>
      <c r="E1005" s="165">
        <v>13446167.949999999</v>
      </c>
    </row>
    <row r="1006" spans="3:5">
      <c r="C1006" s="166" t="s">
        <v>1269</v>
      </c>
      <c r="D1006" s="165">
        <v>5881088</v>
      </c>
      <c r="E1006" s="165">
        <v>0</v>
      </c>
    </row>
    <row r="1007" spans="3:5">
      <c r="C1007" s="166" t="s">
        <v>1270</v>
      </c>
      <c r="D1007" s="165">
        <v>3000000</v>
      </c>
      <c r="E1007" s="165">
        <v>0</v>
      </c>
    </row>
    <row r="1008" spans="3:5">
      <c r="C1008" s="166" t="s">
        <v>1271</v>
      </c>
      <c r="D1008" s="165">
        <v>5404360</v>
      </c>
      <c r="E1008" s="165">
        <v>3089463.31</v>
      </c>
    </row>
    <row r="1009" spans="3:5">
      <c r="C1009" s="166" t="s">
        <v>1272</v>
      </c>
      <c r="D1009" s="165">
        <v>1759695</v>
      </c>
      <c r="E1009" s="165">
        <v>0</v>
      </c>
    </row>
    <row r="1010" spans="3:5">
      <c r="C1010" s="166" t="s">
        <v>1273</v>
      </c>
      <c r="D1010" s="165">
        <v>5881088</v>
      </c>
      <c r="E1010" s="165">
        <v>0</v>
      </c>
    </row>
    <row r="1011" spans="3:5">
      <c r="C1011" s="166" t="s">
        <v>1274</v>
      </c>
      <c r="D1011" s="165">
        <v>1104373</v>
      </c>
      <c r="E1011" s="165">
        <v>0</v>
      </c>
    </row>
    <row r="1012" spans="3:5">
      <c r="C1012" s="166" t="s">
        <v>1275</v>
      </c>
      <c r="D1012" s="165">
        <v>4076234</v>
      </c>
      <c r="E1012" s="165">
        <v>0</v>
      </c>
    </row>
    <row r="1013" spans="3:5">
      <c r="C1013" s="166" t="s">
        <v>1276</v>
      </c>
      <c r="D1013" s="165">
        <v>0</v>
      </c>
      <c r="E1013" s="165">
        <v>0</v>
      </c>
    </row>
    <row r="1014" spans="3:5">
      <c r="C1014" s="166" t="s">
        <v>1277</v>
      </c>
      <c r="D1014" s="165">
        <v>4076234</v>
      </c>
      <c r="E1014" s="165">
        <v>0</v>
      </c>
    </row>
    <row r="1015" spans="3:5">
      <c r="C1015" s="166" t="s">
        <v>1278</v>
      </c>
      <c r="D1015" s="165">
        <v>2080338</v>
      </c>
      <c r="E1015" s="165">
        <v>0</v>
      </c>
    </row>
    <row r="1016" spans="3:5">
      <c r="C1016" s="166" t="s">
        <v>1279</v>
      </c>
      <c r="D1016" s="165">
        <v>779923</v>
      </c>
      <c r="E1016" s="165">
        <v>0</v>
      </c>
    </row>
    <row r="1017" spans="3:5">
      <c r="C1017" s="166" t="s">
        <v>1280</v>
      </c>
      <c r="D1017" s="165">
        <v>1769301</v>
      </c>
      <c r="E1017" s="165">
        <v>0</v>
      </c>
    </row>
    <row r="1018" spans="3:5">
      <c r="C1018" s="166" t="s">
        <v>1281</v>
      </c>
      <c r="D1018" s="165">
        <v>779923</v>
      </c>
      <c r="E1018" s="165">
        <v>0</v>
      </c>
    </row>
    <row r="1019" spans="3:5">
      <c r="C1019" s="166" t="s">
        <v>1282</v>
      </c>
      <c r="D1019" s="165">
        <v>779923</v>
      </c>
      <c r="E1019" s="165">
        <v>0</v>
      </c>
    </row>
    <row r="1020" spans="3:5">
      <c r="C1020" s="166" t="s">
        <v>1283</v>
      </c>
      <c r="D1020" s="165">
        <v>141034127</v>
      </c>
      <c r="E1020" s="165">
        <v>17690087.559999999</v>
      </c>
    </row>
    <row r="1021" spans="3:5">
      <c r="C1021" s="166" t="s">
        <v>1284</v>
      </c>
      <c r="D1021" s="165">
        <v>3856383</v>
      </c>
      <c r="E1021" s="165">
        <v>0</v>
      </c>
    </row>
    <row r="1022" spans="3:5">
      <c r="C1022" s="166" t="s">
        <v>1285</v>
      </c>
      <c r="D1022" s="165">
        <v>46924815</v>
      </c>
      <c r="E1022" s="165">
        <v>0</v>
      </c>
    </row>
    <row r="1023" spans="3:5">
      <c r="C1023" s="166" t="s">
        <v>1286</v>
      </c>
      <c r="D1023" s="165">
        <v>5499812</v>
      </c>
      <c r="E1023" s="165">
        <v>0</v>
      </c>
    </row>
    <row r="1024" spans="3:5">
      <c r="C1024" s="166" t="s">
        <v>1287</v>
      </c>
      <c r="D1024" s="165">
        <v>38071704</v>
      </c>
      <c r="E1024" s="165">
        <v>0</v>
      </c>
    </row>
    <row r="1025" spans="3:5">
      <c r="C1025" s="166" t="s">
        <v>1288</v>
      </c>
      <c r="D1025" s="165">
        <v>3850402</v>
      </c>
      <c r="E1025" s="165">
        <v>0</v>
      </c>
    </row>
    <row r="1026" spans="3:5">
      <c r="C1026" s="166" t="s">
        <v>1289</v>
      </c>
      <c r="D1026" s="165">
        <v>4783393</v>
      </c>
      <c r="E1026" s="165">
        <v>0</v>
      </c>
    </row>
    <row r="1027" spans="3:5">
      <c r="C1027" s="166" t="s">
        <v>1290</v>
      </c>
      <c r="D1027" s="165">
        <v>1376080</v>
      </c>
      <c r="E1027" s="165">
        <v>0</v>
      </c>
    </row>
    <row r="1028" spans="3:5">
      <c r="C1028" s="166" t="s">
        <v>1291</v>
      </c>
      <c r="D1028" s="165">
        <v>5881087</v>
      </c>
      <c r="E1028" s="165">
        <v>0</v>
      </c>
    </row>
    <row r="1029" spans="3:5">
      <c r="C1029" s="166" t="s">
        <v>1292</v>
      </c>
      <c r="D1029" s="165">
        <v>9721888</v>
      </c>
      <c r="E1029" s="165">
        <v>0</v>
      </c>
    </row>
    <row r="1030" spans="3:5">
      <c r="C1030" s="166" t="s">
        <v>1293</v>
      </c>
      <c r="D1030" s="165">
        <v>10000000</v>
      </c>
      <c r="E1030" s="165">
        <v>0</v>
      </c>
    </row>
    <row r="1031" spans="3:5">
      <c r="C1031" s="166" t="s">
        <v>1294</v>
      </c>
      <c r="D1031" s="165">
        <v>4076234</v>
      </c>
      <c r="E1031" s="165">
        <v>0</v>
      </c>
    </row>
    <row r="1032" spans="3:5">
      <c r="C1032" s="166" t="s">
        <v>1295</v>
      </c>
      <c r="D1032" s="165">
        <v>4076234</v>
      </c>
      <c r="E1032" s="165">
        <v>0</v>
      </c>
    </row>
    <row r="1033" spans="3:5">
      <c r="C1033" s="166" t="s">
        <v>1296</v>
      </c>
      <c r="D1033" s="165">
        <v>5881088</v>
      </c>
      <c r="E1033" s="165">
        <v>0</v>
      </c>
    </row>
    <row r="1034" spans="3:5">
      <c r="C1034" s="166" t="s">
        <v>1297</v>
      </c>
      <c r="D1034" s="165">
        <v>5963974</v>
      </c>
      <c r="E1034" s="165">
        <v>0</v>
      </c>
    </row>
    <row r="1035" spans="3:5">
      <c r="C1035" s="166" t="s">
        <v>1298</v>
      </c>
      <c r="D1035" s="165">
        <v>26126598</v>
      </c>
      <c r="E1035" s="165">
        <v>0</v>
      </c>
    </row>
    <row r="1036" spans="3:5">
      <c r="C1036" s="166" t="s">
        <v>1299</v>
      </c>
      <c r="D1036" s="165">
        <v>61031571</v>
      </c>
      <c r="E1036" s="165">
        <v>55786429.340000004</v>
      </c>
    </row>
    <row r="1037" spans="3:5">
      <c r="C1037" s="166" t="s">
        <v>1300</v>
      </c>
      <c r="D1037" s="165">
        <v>5963974</v>
      </c>
      <c r="E1037" s="165">
        <v>0</v>
      </c>
    </row>
    <row r="1038" spans="3:5">
      <c r="C1038" s="166" t="s">
        <v>1301</v>
      </c>
      <c r="D1038" s="165">
        <v>4073271</v>
      </c>
      <c r="E1038" s="165">
        <v>0</v>
      </c>
    </row>
    <row r="1039" spans="3:5">
      <c r="C1039" s="166" t="s">
        <v>1302</v>
      </c>
      <c r="D1039" s="165">
        <v>15000000</v>
      </c>
      <c r="E1039" s="165">
        <v>8351196.2000000002</v>
      </c>
    </row>
    <row r="1040" spans="3:5">
      <c r="C1040" s="166" t="s">
        <v>1303</v>
      </c>
      <c r="D1040" s="165">
        <v>9000000</v>
      </c>
      <c r="E1040" s="165">
        <v>0</v>
      </c>
    </row>
    <row r="1041" spans="3:5">
      <c r="C1041" s="166" t="s">
        <v>1304</v>
      </c>
      <c r="D1041" s="165">
        <v>183602467</v>
      </c>
      <c r="E1041" s="165">
        <v>133063982.44</v>
      </c>
    </row>
    <row r="1042" spans="3:5">
      <c r="C1042" s="166" t="s">
        <v>1305</v>
      </c>
      <c r="D1042" s="165">
        <v>498000</v>
      </c>
      <c r="E1042" s="165">
        <v>0</v>
      </c>
    </row>
    <row r="1043" spans="3:5">
      <c r="C1043" s="166" t="s">
        <v>1306</v>
      </c>
      <c r="D1043" s="165">
        <v>0</v>
      </c>
      <c r="E1043" s="165">
        <v>0</v>
      </c>
    </row>
    <row r="1044" spans="3:5">
      <c r="C1044" s="166" t="s">
        <v>1307</v>
      </c>
      <c r="D1044" s="165">
        <v>498000</v>
      </c>
      <c r="E1044" s="165">
        <v>0</v>
      </c>
    </row>
    <row r="1045" spans="3:5">
      <c r="C1045" s="166" t="s">
        <v>1308</v>
      </c>
      <c r="D1045" s="165">
        <v>0</v>
      </c>
      <c r="E1045" s="165">
        <v>5037973.47</v>
      </c>
    </row>
    <row r="1046" spans="3:5">
      <c r="C1046" s="166" t="s">
        <v>1309</v>
      </c>
      <c r="D1046" s="165">
        <v>0</v>
      </c>
      <c r="E1046" s="165">
        <v>0</v>
      </c>
    </row>
    <row r="1047" spans="3:5">
      <c r="C1047" s="122" t="s">
        <v>273</v>
      </c>
      <c r="D1047" s="123">
        <v>1670250027</v>
      </c>
      <c r="E1047" s="123">
        <v>329441550.69999999</v>
      </c>
    </row>
    <row r="1048" spans="3:5">
      <c r="C1048" s="164" t="s">
        <v>242</v>
      </c>
      <c r="D1048" s="165">
        <v>1328199092</v>
      </c>
      <c r="E1048" s="165">
        <v>295781906.00999999</v>
      </c>
    </row>
    <row r="1049" spans="3:5">
      <c r="C1049" s="166" t="s">
        <v>1310</v>
      </c>
      <c r="D1049" s="165">
        <v>21411478</v>
      </c>
      <c r="E1049" s="165">
        <v>0</v>
      </c>
    </row>
    <row r="1050" spans="3:5">
      <c r="C1050" s="166" t="s">
        <v>1311</v>
      </c>
      <c r="D1050" s="165">
        <v>44000000</v>
      </c>
      <c r="E1050" s="165">
        <v>0</v>
      </c>
    </row>
    <row r="1051" spans="3:5">
      <c r="C1051" s="166" t="s">
        <v>1312</v>
      </c>
      <c r="D1051" s="165">
        <v>1111230</v>
      </c>
      <c r="E1051" s="165">
        <v>0</v>
      </c>
    </row>
    <row r="1052" spans="3:5">
      <c r="C1052" s="166" t="s">
        <v>1313</v>
      </c>
      <c r="D1052" s="165">
        <v>8000000</v>
      </c>
      <c r="E1052" s="165">
        <v>0</v>
      </c>
    </row>
    <row r="1053" spans="3:5">
      <c r="C1053" s="166" t="s">
        <v>1314</v>
      </c>
      <c r="D1053" s="165">
        <v>5001203</v>
      </c>
      <c r="E1053" s="165">
        <v>0</v>
      </c>
    </row>
    <row r="1054" spans="3:5">
      <c r="C1054" s="166" t="s">
        <v>1315</v>
      </c>
      <c r="D1054" s="165">
        <v>7256885</v>
      </c>
      <c r="E1054" s="165">
        <v>0</v>
      </c>
    </row>
    <row r="1055" spans="3:5">
      <c r="C1055" s="166" t="s">
        <v>1316</v>
      </c>
      <c r="D1055" s="165">
        <v>430669</v>
      </c>
      <c r="E1055" s="165">
        <v>0</v>
      </c>
    </row>
    <row r="1056" spans="3:5">
      <c r="C1056" s="166" t="s">
        <v>1317</v>
      </c>
      <c r="D1056" s="165">
        <v>9831681</v>
      </c>
      <c r="E1056" s="165">
        <v>0</v>
      </c>
    </row>
    <row r="1057" spans="3:5">
      <c r="C1057" s="166" t="s">
        <v>1318</v>
      </c>
      <c r="D1057" s="165">
        <v>4989515</v>
      </c>
      <c r="E1057" s="165">
        <v>0</v>
      </c>
    </row>
    <row r="1058" spans="3:5">
      <c r="C1058" s="166" t="s">
        <v>1319</v>
      </c>
      <c r="D1058" s="165">
        <v>7804941</v>
      </c>
      <c r="E1058" s="165">
        <v>5000000</v>
      </c>
    </row>
    <row r="1059" spans="3:5">
      <c r="C1059" s="166" t="s">
        <v>1320</v>
      </c>
      <c r="D1059" s="165">
        <v>3386383</v>
      </c>
      <c r="E1059" s="165">
        <v>0</v>
      </c>
    </row>
    <row r="1060" spans="3:5">
      <c r="C1060" s="166" t="s">
        <v>1321</v>
      </c>
      <c r="D1060" s="165">
        <v>56402241</v>
      </c>
      <c r="E1060" s="165">
        <v>0</v>
      </c>
    </row>
    <row r="1061" spans="3:5">
      <c r="C1061" s="166" t="s">
        <v>1322</v>
      </c>
      <c r="D1061" s="165">
        <v>19404819</v>
      </c>
      <c r="E1061" s="165">
        <v>0</v>
      </c>
    </row>
    <row r="1062" spans="3:5">
      <c r="C1062" s="166" t="s">
        <v>1323</v>
      </c>
      <c r="D1062" s="165">
        <v>5000000</v>
      </c>
      <c r="E1062" s="165">
        <v>0</v>
      </c>
    </row>
    <row r="1063" spans="3:5">
      <c r="C1063" s="166" t="s">
        <v>1324</v>
      </c>
      <c r="D1063" s="165">
        <v>1170135</v>
      </c>
      <c r="E1063" s="165">
        <v>0</v>
      </c>
    </row>
    <row r="1064" spans="3:5">
      <c r="C1064" s="166" t="s">
        <v>1325</v>
      </c>
      <c r="D1064" s="165">
        <v>16594591</v>
      </c>
      <c r="E1064" s="165">
        <v>0</v>
      </c>
    </row>
    <row r="1065" spans="3:5">
      <c r="C1065" s="166" t="s">
        <v>1326</v>
      </c>
      <c r="D1065" s="165">
        <v>2469363</v>
      </c>
      <c r="E1065" s="165">
        <v>0</v>
      </c>
    </row>
    <row r="1066" spans="3:5">
      <c r="C1066" s="166" t="s">
        <v>1327</v>
      </c>
      <c r="D1066" s="165">
        <v>5042740</v>
      </c>
      <c r="E1066" s="165">
        <v>0</v>
      </c>
    </row>
    <row r="1067" spans="3:5">
      <c r="C1067" s="166" t="s">
        <v>1328</v>
      </c>
      <c r="D1067" s="165">
        <v>111166406</v>
      </c>
      <c r="E1067" s="165">
        <v>54619652.640000001</v>
      </c>
    </row>
    <row r="1068" spans="3:5">
      <c r="C1068" s="166" t="s">
        <v>1329</v>
      </c>
      <c r="D1068" s="165">
        <v>56720062</v>
      </c>
      <c r="E1068" s="165">
        <v>37895348.479999997</v>
      </c>
    </row>
    <row r="1069" spans="3:5">
      <c r="C1069" s="166" t="s">
        <v>1330</v>
      </c>
      <c r="D1069" s="165">
        <v>5525987</v>
      </c>
      <c r="E1069" s="165">
        <v>0</v>
      </c>
    </row>
    <row r="1070" spans="3:5">
      <c r="C1070" s="166" t="s">
        <v>1331</v>
      </c>
      <c r="D1070" s="165">
        <v>40942547</v>
      </c>
      <c r="E1070" s="165">
        <v>32648436.850000001</v>
      </c>
    </row>
    <row r="1071" spans="3:5">
      <c r="C1071" s="166" t="s">
        <v>1332</v>
      </c>
      <c r="D1071" s="165">
        <v>6669416</v>
      </c>
      <c r="E1071" s="165">
        <v>0</v>
      </c>
    </row>
    <row r="1072" spans="3:5">
      <c r="C1072" s="166" t="s">
        <v>1333</v>
      </c>
      <c r="D1072" s="165">
        <v>30000000</v>
      </c>
      <c r="E1072" s="165">
        <v>32440877.989999998</v>
      </c>
    </row>
    <row r="1073" spans="3:5">
      <c r="C1073" s="166" t="s">
        <v>1334</v>
      </c>
      <c r="D1073" s="165">
        <v>103374369</v>
      </c>
      <c r="E1073" s="165">
        <v>11016562.67</v>
      </c>
    </row>
    <row r="1074" spans="3:5">
      <c r="C1074" s="166" t="s">
        <v>1335</v>
      </c>
      <c r="D1074" s="165">
        <v>13511580</v>
      </c>
      <c r="E1074" s="165">
        <v>0</v>
      </c>
    </row>
    <row r="1075" spans="3:5">
      <c r="C1075" s="166" t="s">
        <v>1336</v>
      </c>
      <c r="D1075" s="165">
        <v>538658</v>
      </c>
      <c r="E1075" s="165">
        <v>0</v>
      </c>
    </row>
    <row r="1076" spans="3:5">
      <c r="C1076" s="166" t="s">
        <v>1337</v>
      </c>
      <c r="D1076" s="165">
        <v>67056947</v>
      </c>
      <c r="E1076" s="165">
        <v>4805112.4000000004</v>
      </c>
    </row>
    <row r="1077" spans="3:5">
      <c r="C1077" s="166" t="s">
        <v>1338</v>
      </c>
      <c r="D1077" s="165">
        <v>155656045</v>
      </c>
      <c r="E1077" s="165">
        <v>35974500.939999998</v>
      </c>
    </row>
    <row r="1078" spans="3:5">
      <c r="C1078" s="166" t="s">
        <v>1339</v>
      </c>
      <c r="D1078" s="165">
        <v>8000000</v>
      </c>
      <c r="E1078" s="165">
        <v>0</v>
      </c>
    </row>
    <row r="1079" spans="3:5">
      <c r="C1079" s="166" t="s">
        <v>1340</v>
      </c>
      <c r="D1079" s="165">
        <v>230794055</v>
      </c>
      <c r="E1079" s="165">
        <v>3986964</v>
      </c>
    </row>
    <row r="1080" spans="3:5">
      <c r="C1080" s="166" t="s">
        <v>1341</v>
      </c>
      <c r="D1080" s="165">
        <v>103935146</v>
      </c>
      <c r="E1080" s="165">
        <v>71039147.170000002</v>
      </c>
    </row>
    <row r="1081" spans="3:5">
      <c r="C1081" s="166" t="s">
        <v>1342</v>
      </c>
      <c r="D1081" s="165">
        <v>135000000</v>
      </c>
      <c r="E1081" s="165">
        <v>6355302.8700000001</v>
      </c>
    </row>
    <row r="1082" spans="3:5">
      <c r="C1082" s="166" t="s">
        <v>1343</v>
      </c>
      <c r="D1082" s="165">
        <v>40000000</v>
      </c>
      <c r="E1082" s="165">
        <v>0</v>
      </c>
    </row>
    <row r="1083" spans="3:5">
      <c r="C1083" s="164" t="s">
        <v>244</v>
      </c>
      <c r="D1083" s="165">
        <v>67749732</v>
      </c>
      <c r="E1083" s="165">
        <v>33659644.689999998</v>
      </c>
    </row>
    <row r="1084" spans="3:5">
      <c r="C1084" s="166" t="s">
        <v>1344</v>
      </c>
      <c r="D1084" s="165">
        <v>57208005</v>
      </c>
      <c r="E1084" s="165">
        <v>23284265.309999999</v>
      </c>
    </row>
    <row r="1085" spans="3:5">
      <c r="C1085" s="166" t="s">
        <v>1345</v>
      </c>
      <c r="D1085" s="165">
        <v>3555960</v>
      </c>
      <c r="E1085" s="165">
        <v>0</v>
      </c>
    </row>
    <row r="1086" spans="3:5">
      <c r="C1086" s="166" t="s">
        <v>1346</v>
      </c>
      <c r="D1086" s="165">
        <v>6985767</v>
      </c>
      <c r="E1086" s="165">
        <v>0</v>
      </c>
    </row>
    <row r="1087" spans="3:5">
      <c r="C1087" s="166" t="s">
        <v>1347</v>
      </c>
      <c r="D1087" s="165">
        <v>0</v>
      </c>
      <c r="E1087" s="165">
        <v>10375379.379999999</v>
      </c>
    </row>
    <row r="1088" spans="3:5">
      <c r="C1088" s="164" t="s">
        <v>245</v>
      </c>
      <c r="D1088" s="165">
        <v>274301203</v>
      </c>
      <c r="E1088" s="165">
        <v>0</v>
      </c>
    </row>
    <row r="1089" spans="3:5">
      <c r="C1089" s="166" t="s">
        <v>1348</v>
      </c>
      <c r="D1089" s="165">
        <v>274301203</v>
      </c>
      <c r="E1089" s="165">
        <v>0</v>
      </c>
    </row>
    <row r="1090" spans="3:5">
      <c r="C1090" s="122" t="s">
        <v>274</v>
      </c>
      <c r="D1090" s="123">
        <v>4088437272</v>
      </c>
      <c r="E1090" s="123">
        <v>717929181.48000002</v>
      </c>
    </row>
    <row r="1091" spans="3:5">
      <c r="C1091" s="164" t="s">
        <v>242</v>
      </c>
      <c r="D1091" s="165">
        <v>691977336</v>
      </c>
      <c r="E1091" s="165">
        <v>280416507.74000001</v>
      </c>
    </row>
    <row r="1092" spans="3:5">
      <c r="C1092" s="166" t="s">
        <v>1349</v>
      </c>
      <c r="D1092" s="165">
        <v>34603615</v>
      </c>
      <c r="E1092" s="165">
        <v>0</v>
      </c>
    </row>
    <row r="1093" spans="3:5">
      <c r="C1093" s="166" t="s">
        <v>1350</v>
      </c>
      <c r="D1093" s="165">
        <v>21000000</v>
      </c>
      <c r="E1093" s="165">
        <v>14132285.48</v>
      </c>
    </row>
    <row r="1094" spans="3:5">
      <c r="C1094" s="166" t="s">
        <v>1351</v>
      </c>
      <c r="D1094" s="165">
        <v>73507758</v>
      </c>
      <c r="E1094" s="165">
        <v>0</v>
      </c>
    </row>
    <row r="1095" spans="3:5">
      <c r="C1095" s="166" t="s">
        <v>1352</v>
      </c>
      <c r="D1095" s="165">
        <v>84027878</v>
      </c>
      <c r="E1095" s="165">
        <v>86056891.719999999</v>
      </c>
    </row>
    <row r="1096" spans="3:5">
      <c r="C1096" s="166" t="s">
        <v>1353</v>
      </c>
      <c r="D1096" s="165">
        <v>51610779</v>
      </c>
      <c r="E1096" s="165">
        <v>0</v>
      </c>
    </row>
    <row r="1097" spans="3:5">
      <c r="C1097" s="166" t="s">
        <v>1354</v>
      </c>
      <c r="D1097" s="165">
        <v>2542220</v>
      </c>
      <c r="E1097" s="165">
        <v>0</v>
      </c>
    </row>
    <row r="1098" spans="3:5">
      <c r="C1098" s="166" t="s">
        <v>1355</v>
      </c>
      <c r="D1098" s="165">
        <v>2542220</v>
      </c>
      <c r="E1098" s="165">
        <v>0</v>
      </c>
    </row>
    <row r="1099" spans="3:5">
      <c r="C1099" s="166" t="s">
        <v>1356</v>
      </c>
      <c r="D1099" s="165">
        <v>2523769</v>
      </c>
      <c r="E1099" s="165">
        <v>0</v>
      </c>
    </row>
    <row r="1100" spans="3:5">
      <c r="C1100" s="166" t="s">
        <v>1357</v>
      </c>
      <c r="D1100" s="165">
        <v>6071992</v>
      </c>
      <c r="E1100" s="165">
        <v>0</v>
      </c>
    </row>
    <row r="1101" spans="3:5">
      <c r="C1101" s="166" t="s">
        <v>1358</v>
      </c>
      <c r="D1101" s="165">
        <v>3689328</v>
      </c>
      <c r="E1101" s="165">
        <v>0</v>
      </c>
    </row>
    <row r="1102" spans="3:5">
      <c r="C1102" s="166" t="s">
        <v>1359</v>
      </c>
      <c r="D1102" s="165">
        <v>3689328</v>
      </c>
      <c r="E1102" s="165">
        <v>0</v>
      </c>
    </row>
    <row r="1103" spans="3:5">
      <c r="C1103" s="166" t="s">
        <v>1360</v>
      </c>
      <c r="D1103" s="165">
        <v>3689328</v>
      </c>
      <c r="E1103" s="165">
        <v>0</v>
      </c>
    </row>
    <row r="1104" spans="3:5">
      <c r="C1104" s="166" t="s">
        <v>1361</v>
      </c>
      <c r="D1104" s="165">
        <v>2523767</v>
      </c>
      <c r="E1104" s="165">
        <v>0</v>
      </c>
    </row>
    <row r="1105" spans="3:5">
      <c r="C1105" s="166" t="s">
        <v>1362</v>
      </c>
      <c r="D1105" s="165">
        <v>3689328</v>
      </c>
      <c r="E1105" s="165">
        <v>0</v>
      </c>
    </row>
    <row r="1106" spans="3:5">
      <c r="C1106" s="166" t="s">
        <v>1363</v>
      </c>
      <c r="D1106" s="165">
        <v>3689328</v>
      </c>
      <c r="E1106" s="165">
        <v>0</v>
      </c>
    </row>
    <row r="1107" spans="3:5">
      <c r="C1107" s="166" t="s">
        <v>1364</v>
      </c>
      <c r="D1107" s="165">
        <v>3689328</v>
      </c>
      <c r="E1107" s="165">
        <v>0</v>
      </c>
    </row>
    <row r="1108" spans="3:5">
      <c r="C1108" s="166" t="s">
        <v>1365</v>
      </c>
      <c r="D1108" s="165">
        <v>1407491</v>
      </c>
      <c r="E1108" s="165">
        <v>0</v>
      </c>
    </row>
    <row r="1109" spans="3:5">
      <c r="C1109" s="166" t="s">
        <v>1366</v>
      </c>
      <c r="D1109" s="165">
        <v>2113557</v>
      </c>
      <c r="E1109" s="165">
        <v>0</v>
      </c>
    </row>
    <row r="1110" spans="3:5">
      <c r="C1110" s="166" t="s">
        <v>1367</v>
      </c>
      <c r="D1110" s="165">
        <v>5103177</v>
      </c>
      <c r="E1110" s="165">
        <v>0</v>
      </c>
    </row>
    <row r="1111" spans="3:5">
      <c r="C1111" s="166" t="s">
        <v>1368</v>
      </c>
      <c r="D1111" s="165">
        <v>6071992</v>
      </c>
      <c r="E1111" s="165">
        <v>0</v>
      </c>
    </row>
    <row r="1112" spans="3:5">
      <c r="C1112" s="166" t="s">
        <v>1369</v>
      </c>
      <c r="D1112" s="165">
        <v>3609752</v>
      </c>
      <c r="E1112" s="165">
        <v>0</v>
      </c>
    </row>
    <row r="1113" spans="3:5">
      <c r="C1113" s="166" t="s">
        <v>1370</v>
      </c>
      <c r="D1113" s="165">
        <v>3689328</v>
      </c>
      <c r="E1113" s="165">
        <v>0</v>
      </c>
    </row>
    <row r="1114" spans="3:5">
      <c r="C1114" s="166" t="s">
        <v>1371</v>
      </c>
      <c r="D1114" s="165">
        <v>59238928</v>
      </c>
      <c r="E1114" s="165">
        <v>35670605.579999998</v>
      </c>
    </row>
    <row r="1115" spans="3:5">
      <c r="C1115" s="166" t="s">
        <v>1372</v>
      </c>
      <c r="D1115" s="165">
        <v>92860473</v>
      </c>
      <c r="E1115" s="165">
        <v>51537448.5</v>
      </c>
    </row>
    <row r="1116" spans="3:5">
      <c r="C1116" s="166" t="s">
        <v>1373</v>
      </c>
      <c r="D1116" s="165">
        <v>3689328</v>
      </c>
      <c r="E1116" s="165">
        <v>0</v>
      </c>
    </row>
    <row r="1117" spans="3:5">
      <c r="C1117" s="166" t="s">
        <v>1374</v>
      </c>
      <c r="D1117" s="165">
        <v>6071992</v>
      </c>
      <c r="E1117" s="165">
        <v>0</v>
      </c>
    </row>
    <row r="1118" spans="3:5">
      <c r="C1118" s="166" t="s">
        <v>1375</v>
      </c>
      <c r="D1118" s="165">
        <v>57592521</v>
      </c>
      <c r="E1118" s="165">
        <v>34124763</v>
      </c>
    </row>
    <row r="1119" spans="3:5">
      <c r="C1119" s="166" t="s">
        <v>1376</v>
      </c>
      <c r="D1119" s="165">
        <v>10000000</v>
      </c>
      <c r="E1119" s="165">
        <v>0</v>
      </c>
    </row>
    <row r="1120" spans="3:5">
      <c r="C1120" s="166" t="s">
        <v>1377</v>
      </c>
      <c r="D1120" s="165">
        <v>137438831</v>
      </c>
      <c r="E1120" s="165">
        <v>58894513.460000001</v>
      </c>
    </row>
    <row r="1121" spans="3:5">
      <c r="C1121" s="164" t="s">
        <v>244</v>
      </c>
      <c r="D1121" s="165">
        <v>240959936</v>
      </c>
      <c r="E1121" s="165">
        <v>50503325.159999996</v>
      </c>
    </row>
    <row r="1122" spans="3:5">
      <c r="C1122" s="166" t="s">
        <v>1378</v>
      </c>
      <c r="D1122" s="165">
        <v>207951833</v>
      </c>
      <c r="E1122" s="165">
        <v>22147719.149999999</v>
      </c>
    </row>
    <row r="1123" spans="3:5">
      <c r="C1123" s="166" t="s">
        <v>1379</v>
      </c>
      <c r="D1123" s="165">
        <v>33008103</v>
      </c>
      <c r="E1123" s="165">
        <v>28355606.010000002</v>
      </c>
    </row>
    <row r="1124" spans="3:5">
      <c r="C1124" s="164" t="s">
        <v>245</v>
      </c>
      <c r="D1124" s="165">
        <v>3155500000</v>
      </c>
      <c r="E1124" s="165">
        <v>387009348.58000004</v>
      </c>
    </row>
    <row r="1125" spans="3:5">
      <c r="C1125" s="166" t="s">
        <v>1380</v>
      </c>
      <c r="D1125" s="165">
        <v>3155500000</v>
      </c>
      <c r="E1125" s="165">
        <v>387009348.58000004</v>
      </c>
    </row>
    <row r="1126" spans="3:5">
      <c r="C1126" s="122" t="s">
        <v>255</v>
      </c>
      <c r="D1126" s="123">
        <v>3391840772</v>
      </c>
      <c r="E1126" s="123">
        <v>1115100494.8500001</v>
      </c>
    </row>
    <row r="1127" spans="3:5">
      <c r="C1127" s="164" t="s">
        <v>242</v>
      </c>
      <c r="D1127" s="165">
        <v>3044735772</v>
      </c>
      <c r="E1127" s="165">
        <v>1115100494.8500001</v>
      </c>
    </row>
    <row r="1128" spans="3:5">
      <c r="C1128" s="166" t="s">
        <v>1381</v>
      </c>
      <c r="D1128" s="165">
        <v>100001</v>
      </c>
      <c r="E1128" s="165">
        <v>0</v>
      </c>
    </row>
    <row r="1129" spans="3:5">
      <c r="C1129" s="166" t="s">
        <v>1382</v>
      </c>
      <c r="D1129" s="165">
        <v>887087444</v>
      </c>
      <c r="E1129" s="165">
        <v>0</v>
      </c>
    </row>
    <row r="1130" spans="3:5">
      <c r="C1130" s="166" t="s">
        <v>1383</v>
      </c>
      <c r="D1130" s="165">
        <v>130146458</v>
      </c>
      <c r="E1130" s="165">
        <v>0</v>
      </c>
    </row>
    <row r="1131" spans="3:5">
      <c r="C1131" s="166" t="s">
        <v>1384</v>
      </c>
      <c r="D1131" s="165">
        <v>0</v>
      </c>
      <c r="E1131" s="165">
        <v>44572767.579999998</v>
      </c>
    </row>
    <row r="1132" spans="3:5">
      <c r="C1132" s="166" t="s">
        <v>1385</v>
      </c>
      <c r="D1132" s="165">
        <v>11196288</v>
      </c>
      <c r="E1132" s="165">
        <v>0</v>
      </c>
    </row>
    <row r="1133" spans="3:5">
      <c r="C1133" s="166" t="s">
        <v>1386</v>
      </c>
      <c r="D1133" s="165">
        <v>16077858</v>
      </c>
      <c r="E1133" s="165">
        <v>0</v>
      </c>
    </row>
    <row r="1134" spans="3:5">
      <c r="C1134" s="166" t="s">
        <v>1387</v>
      </c>
      <c r="D1134" s="165">
        <v>3492752</v>
      </c>
      <c r="E1134" s="165">
        <v>0</v>
      </c>
    </row>
    <row r="1135" spans="3:5">
      <c r="C1135" s="166" t="s">
        <v>1388</v>
      </c>
      <c r="D1135" s="165">
        <v>3835091</v>
      </c>
      <c r="E1135" s="165">
        <v>3402857.55</v>
      </c>
    </row>
    <row r="1136" spans="3:5">
      <c r="C1136" s="166" t="s">
        <v>1389</v>
      </c>
      <c r="D1136" s="165">
        <v>2783204</v>
      </c>
      <c r="E1136" s="165">
        <v>2633104</v>
      </c>
    </row>
    <row r="1137" spans="3:5">
      <c r="C1137" s="166" t="s">
        <v>1390</v>
      </c>
      <c r="D1137" s="165">
        <v>1521692</v>
      </c>
      <c r="E1137" s="165">
        <v>0</v>
      </c>
    </row>
    <row r="1138" spans="3:5">
      <c r="C1138" s="166" t="s">
        <v>1391</v>
      </c>
      <c r="D1138" s="165">
        <v>10000000</v>
      </c>
      <c r="E1138" s="165">
        <v>8593594.4900000002</v>
      </c>
    </row>
    <row r="1139" spans="3:5">
      <c r="C1139" s="166" t="s">
        <v>1392</v>
      </c>
      <c r="D1139" s="165">
        <v>0</v>
      </c>
      <c r="E1139" s="165">
        <v>0</v>
      </c>
    </row>
    <row r="1140" spans="3:5">
      <c r="C1140" s="166" t="s">
        <v>1393</v>
      </c>
      <c r="D1140" s="165">
        <v>75000000</v>
      </c>
      <c r="E1140" s="165">
        <v>39696800.729999997</v>
      </c>
    </row>
    <row r="1141" spans="3:5">
      <c r="C1141" s="166" t="s">
        <v>1394</v>
      </c>
      <c r="D1141" s="165">
        <v>131058</v>
      </c>
      <c r="E1141" s="165">
        <v>0</v>
      </c>
    </row>
    <row r="1142" spans="3:5">
      <c r="C1142" s="166" t="s">
        <v>1395</v>
      </c>
      <c r="D1142" s="165">
        <v>50250419</v>
      </c>
      <c r="E1142" s="165">
        <v>24295927.98</v>
      </c>
    </row>
    <row r="1143" spans="3:5">
      <c r="C1143" s="166" t="s">
        <v>1396</v>
      </c>
      <c r="D1143" s="165">
        <v>45904305</v>
      </c>
      <c r="E1143" s="165">
        <v>20697479</v>
      </c>
    </row>
    <row r="1144" spans="3:5">
      <c r="C1144" s="166" t="s">
        <v>1397</v>
      </c>
      <c r="D1144" s="165">
        <v>70496679</v>
      </c>
      <c r="E1144" s="165">
        <v>35444289.990000002</v>
      </c>
    </row>
    <row r="1145" spans="3:5">
      <c r="C1145" s="166" t="s">
        <v>1398</v>
      </c>
      <c r="D1145" s="165">
        <v>9261623</v>
      </c>
      <c r="E1145" s="165">
        <v>0</v>
      </c>
    </row>
    <row r="1146" spans="3:5">
      <c r="C1146" s="166" t="s">
        <v>1399</v>
      </c>
      <c r="D1146" s="165">
        <v>92033458</v>
      </c>
      <c r="E1146" s="165">
        <v>55578857.399999999</v>
      </c>
    </row>
    <row r="1147" spans="3:5">
      <c r="C1147" s="166" t="s">
        <v>1400</v>
      </c>
      <c r="D1147" s="165">
        <v>811151</v>
      </c>
      <c r="E1147" s="165">
        <v>0</v>
      </c>
    </row>
    <row r="1148" spans="3:5">
      <c r="C1148" s="166" t="s">
        <v>1401</v>
      </c>
      <c r="D1148" s="165">
        <v>38549089</v>
      </c>
      <c r="E1148" s="165">
        <v>9381000</v>
      </c>
    </row>
    <row r="1149" spans="3:5">
      <c r="C1149" s="166" t="s">
        <v>1402</v>
      </c>
      <c r="D1149" s="165">
        <v>121446905</v>
      </c>
      <c r="E1149" s="165">
        <v>0</v>
      </c>
    </row>
    <row r="1150" spans="3:5">
      <c r="C1150" s="166" t="s">
        <v>1403</v>
      </c>
      <c r="D1150" s="165">
        <v>811351</v>
      </c>
      <c r="E1150" s="165">
        <v>0</v>
      </c>
    </row>
    <row r="1151" spans="3:5">
      <c r="C1151" s="166" t="s">
        <v>1404</v>
      </c>
      <c r="D1151" s="165">
        <v>72982996</v>
      </c>
      <c r="E1151" s="165">
        <v>48959189</v>
      </c>
    </row>
    <row r="1152" spans="3:5">
      <c r="C1152" s="166" t="s">
        <v>1405</v>
      </c>
      <c r="D1152" s="165">
        <v>2047022</v>
      </c>
      <c r="E1152" s="165">
        <v>0</v>
      </c>
    </row>
    <row r="1153" spans="3:5">
      <c r="C1153" s="166" t="s">
        <v>1406</v>
      </c>
      <c r="D1153" s="165">
        <v>24381867</v>
      </c>
      <c r="E1153" s="165">
        <v>0</v>
      </c>
    </row>
    <row r="1154" spans="3:5">
      <c r="C1154" s="166" t="s">
        <v>1407</v>
      </c>
      <c r="D1154" s="165">
        <v>93836919</v>
      </c>
      <c r="E1154" s="165">
        <v>0</v>
      </c>
    </row>
    <row r="1155" spans="3:5">
      <c r="C1155" s="166" t="s">
        <v>1408</v>
      </c>
      <c r="D1155" s="165">
        <v>787856</v>
      </c>
      <c r="E1155" s="165">
        <v>0</v>
      </c>
    </row>
    <row r="1156" spans="3:5">
      <c r="C1156" s="166" t="s">
        <v>1409</v>
      </c>
      <c r="D1156" s="165">
        <v>28490997</v>
      </c>
      <c r="E1156" s="165">
        <v>21065416</v>
      </c>
    </row>
    <row r="1157" spans="3:5">
      <c r="C1157" s="166" t="s">
        <v>1410</v>
      </c>
      <c r="D1157" s="165">
        <v>1578136</v>
      </c>
      <c r="E1157" s="165">
        <v>0</v>
      </c>
    </row>
    <row r="1158" spans="3:5">
      <c r="C1158" s="166" t="s">
        <v>1411</v>
      </c>
      <c r="D1158" s="165">
        <v>681879</v>
      </c>
      <c r="E1158" s="165">
        <v>0</v>
      </c>
    </row>
    <row r="1159" spans="3:5">
      <c r="C1159" s="166" t="s">
        <v>1412</v>
      </c>
      <c r="D1159" s="165">
        <v>861339</v>
      </c>
      <c r="E1159" s="165">
        <v>0</v>
      </c>
    </row>
    <row r="1160" spans="3:5">
      <c r="C1160" s="166" t="s">
        <v>1413</v>
      </c>
      <c r="D1160" s="165">
        <v>21532897</v>
      </c>
      <c r="E1160" s="165">
        <v>0</v>
      </c>
    </row>
    <row r="1161" spans="3:5">
      <c r="C1161" s="166" t="s">
        <v>1414</v>
      </c>
      <c r="D1161" s="165">
        <v>1375936</v>
      </c>
      <c r="E1161" s="165">
        <v>0</v>
      </c>
    </row>
    <row r="1162" spans="3:5">
      <c r="C1162" s="166" t="s">
        <v>1415</v>
      </c>
      <c r="D1162" s="165">
        <v>61878395</v>
      </c>
      <c r="E1162" s="165">
        <v>35314347.609999999</v>
      </c>
    </row>
    <row r="1163" spans="3:5">
      <c r="C1163" s="166" t="s">
        <v>1416</v>
      </c>
      <c r="D1163" s="165">
        <v>2658544</v>
      </c>
      <c r="E1163" s="165">
        <v>0</v>
      </c>
    </row>
    <row r="1164" spans="3:5">
      <c r="C1164" s="166" t="s">
        <v>1417</v>
      </c>
      <c r="D1164" s="165">
        <v>9413897</v>
      </c>
      <c r="E1164" s="165">
        <v>77205715.769999996</v>
      </c>
    </row>
    <row r="1165" spans="3:5">
      <c r="C1165" s="166" t="s">
        <v>1418</v>
      </c>
      <c r="D1165" s="165">
        <v>2658544</v>
      </c>
      <c r="E1165" s="165">
        <v>0</v>
      </c>
    </row>
    <row r="1166" spans="3:5">
      <c r="C1166" s="166" t="s">
        <v>1419</v>
      </c>
      <c r="D1166" s="165">
        <v>4988020</v>
      </c>
      <c r="E1166" s="165">
        <v>0</v>
      </c>
    </row>
    <row r="1167" spans="3:5">
      <c r="C1167" s="166" t="s">
        <v>1420</v>
      </c>
      <c r="D1167" s="165">
        <v>1366852</v>
      </c>
      <c r="E1167" s="165">
        <v>0</v>
      </c>
    </row>
    <row r="1168" spans="3:5">
      <c r="C1168" s="166" t="s">
        <v>1421</v>
      </c>
      <c r="D1168" s="165">
        <v>250000000</v>
      </c>
      <c r="E1168" s="165">
        <v>0</v>
      </c>
    </row>
    <row r="1169" spans="3:5">
      <c r="C1169" s="166" t="s">
        <v>1422</v>
      </c>
      <c r="D1169" s="165">
        <v>1173513</v>
      </c>
      <c r="E1169" s="165">
        <v>0</v>
      </c>
    </row>
    <row r="1170" spans="3:5">
      <c r="C1170" s="166" t="s">
        <v>1423</v>
      </c>
      <c r="D1170" s="165">
        <v>334551</v>
      </c>
      <c r="E1170" s="165">
        <v>0</v>
      </c>
    </row>
    <row r="1171" spans="3:5">
      <c r="C1171" s="166" t="s">
        <v>1424</v>
      </c>
      <c r="D1171" s="165">
        <v>926225</v>
      </c>
      <c r="E1171" s="165">
        <v>0</v>
      </c>
    </row>
    <row r="1172" spans="3:5">
      <c r="C1172" s="166" t="s">
        <v>1425</v>
      </c>
      <c r="D1172" s="165">
        <v>7299770</v>
      </c>
      <c r="E1172" s="165">
        <v>0</v>
      </c>
    </row>
    <row r="1173" spans="3:5">
      <c r="C1173" s="166" t="s">
        <v>1426</v>
      </c>
      <c r="D1173" s="165">
        <v>5047821</v>
      </c>
      <c r="E1173" s="165">
        <v>0</v>
      </c>
    </row>
    <row r="1174" spans="3:5">
      <c r="C1174" s="166" t="s">
        <v>1427</v>
      </c>
      <c r="D1174" s="165">
        <v>2423798</v>
      </c>
      <c r="E1174" s="165">
        <v>0</v>
      </c>
    </row>
    <row r="1175" spans="3:5">
      <c r="C1175" s="166" t="s">
        <v>1428</v>
      </c>
      <c r="D1175" s="165">
        <v>12177968</v>
      </c>
      <c r="E1175" s="165">
        <v>0</v>
      </c>
    </row>
    <row r="1176" spans="3:5">
      <c r="C1176" s="166" t="s">
        <v>1429</v>
      </c>
      <c r="D1176" s="165">
        <v>1307788</v>
      </c>
      <c r="E1176" s="165">
        <v>0</v>
      </c>
    </row>
    <row r="1177" spans="3:5">
      <c r="C1177" s="166" t="s">
        <v>1430</v>
      </c>
      <c r="D1177" s="165">
        <v>2419653</v>
      </c>
      <c r="E1177" s="165">
        <v>0</v>
      </c>
    </row>
    <row r="1178" spans="3:5">
      <c r="C1178" s="166" t="s">
        <v>1431</v>
      </c>
      <c r="D1178" s="165">
        <v>1523118</v>
      </c>
      <c r="E1178" s="165">
        <v>0</v>
      </c>
    </row>
    <row r="1179" spans="3:5">
      <c r="C1179" s="166" t="s">
        <v>1432</v>
      </c>
      <c r="D1179" s="165">
        <v>0</v>
      </c>
      <c r="E1179" s="165">
        <v>24497200</v>
      </c>
    </row>
    <row r="1180" spans="3:5">
      <c r="C1180" s="166" t="s">
        <v>1433</v>
      </c>
      <c r="D1180" s="165">
        <v>1523118</v>
      </c>
      <c r="E1180" s="165">
        <v>0</v>
      </c>
    </row>
    <row r="1181" spans="3:5">
      <c r="C1181" s="166" t="s">
        <v>1434</v>
      </c>
      <c r="D1181" s="165">
        <v>1493665</v>
      </c>
      <c r="E1181" s="165">
        <v>0</v>
      </c>
    </row>
    <row r="1182" spans="3:5">
      <c r="C1182" s="166" t="s">
        <v>1435</v>
      </c>
      <c r="D1182" s="165">
        <v>2413782</v>
      </c>
      <c r="E1182" s="165">
        <v>0</v>
      </c>
    </row>
    <row r="1183" spans="3:5">
      <c r="C1183" s="166" t="s">
        <v>1436</v>
      </c>
      <c r="D1183" s="165">
        <v>1493665</v>
      </c>
      <c r="E1183" s="165">
        <v>0</v>
      </c>
    </row>
    <row r="1184" spans="3:5">
      <c r="C1184" s="166" t="s">
        <v>1437</v>
      </c>
      <c r="D1184" s="165">
        <v>2731352</v>
      </c>
      <c r="E1184" s="165">
        <v>0</v>
      </c>
    </row>
    <row r="1185" spans="3:5">
      <c r="C1185" s="166" t="s">
        <v>1438</v>
      </c>
      <c r="D1185" s="165">
        <v>1665477</v>
      </c>
      <c r="E1185" s="165">
        <v>0</v>
      </c>
    </row>
    <row r="1186" spans="3:5">
      <c r="C1186" s="166" t="s">
        <v>1439</v>
      </c>
      <c r="D1186" s="165">
        <v>1000000</v>
      </c>
      <c r="E1186" s="165">
        <v>0</v>
      </c>
    </row>
    <row r="1187" spans="3:5">
      <c r="C1187" s="166" t="s">
        <v>1440</v>
      </c>
      <c r="D1187" s="165">
        <v>23000000</v>
      </c>
      <c r="E1187" s="165">
        <v>0</v>
      </c>
    </row>
    <row r="1188" spans="3:5">
      <c r="C1188" s="166" t="s">
        <v>1441</v>
      </c>
      <c r="D1188" s="165">
        <v>1665477</v>
      </c>
      <c r="E1188" s="165">
        <v>0</v>
      </c>
    </row>
    <row r="1189" spans="3:5">
      <c r="C1189" s="166" t="s">
        <v>1442</v>
      </c>
      <c r="D1189" s="165">
        <v>1880812</v>
      </c>
      <c r="E1189" s="165">
        <v>0</v>
      </c>
    </row>
    <row r="1190" spans="3:5">
      <c r="C1190" s="166" t="s">
        <v>1443</v>
      </c>
      <c r="D1190" s="165">
        <v>2420044</v>
      </c>
      <c r="E1190" s="165">
        <v>0</v>
      </c>
    </row>
    <row r="1191" spans="3:5">
      <c r="C1191" s="166" t="s">
        <v>1444</v>
      </c>
      <c r="D1191" s="165">
        <v>2420044</v>
      </c>
      <c r="E1191" s="165">
        <v>0</v>
      </c>
    </row>
    <row r="1192" spans="3:5">
      <c r="C1192" s="166" t="s">
        <v>1445</v>
      </c>
      <c r="D1192" s="165">
        <v>105000000</v>
      </c>
      <c r="E1192" s="165">
        <v>22453184.149999999</v>
      </c>
    </row>
    <row r="1193" spans="3:5">
      <c r="C1193" s="166" t="s">
        <v>1446</v>
      </c>
      <c r="D1193" s="165">
        <v>1378176</v>
      </c>
      <c r="E1193" s="165">
        <v>0</v>
      </c>
    </row>
    <row r="1194" spans="3:5">
      <c r="C1194" s="166" t="s">
        <v>1447</v>
      </c>
      <c r="D1194" s="165">
        <v>1641497</v>
      </c>
      <c r="E1194" s="165">
        <v>0</v>
      </c>
    </row>
    <row r="1195" spans="3:5">
      <c r="C1195" s="166" t="s">
        <v>1448</v>
      </c>
      <c r="D1195" s="165">
        <v>1991636</v>
      </c>
      <c r="E1195" s="165">
        <v>0</v>
      </c>
    </row>
    <row r="1196" spans="3:5">
      <c r="C1196" s="166" t="s">
        <v>1449</v>
      </c>
      <c r="D1196" s="165">
        <v>1991636</v>
      </c>
      <c r="E1196" s="165">
        <v>0</v>
      </c>
    </row>
    <row r="1197" spans="3:5">
      <c r="C1197" s="166" t="s">
        <v>1450</v>
      </c>
      <c r="D1197" s="165">
        <v>466982</v>
      </c>
      <c r="E1197" s="165">
        <v>0</v>
      </c>
    </row>
    <row r="1198" spans="3:5">
      <c r="C1198" s="166" t="s">
        <v>1451</v>
      </c>
      <c r="D1198" s="165">
        <v>646004</v>
      </c>
      <c r="E1198" s="165">
        <v>0</v>
      </c>
    </row>
    <row r="1199" spans="3:5">
      <c r="C1199" s="166" t="s">
        <v>1452</v>
      </c>
      <c r="D1199" s="165">
        <v>36345632</v>
      </c>
      <c r="E1199" s="165">
        <v>0</v>
      </c>
    </row>
    <row r="1200" spans="3:5">
      <c r="C1200" s="166" t="s">
        <v>1453</v>
      </c>
      <c r="D1200" s="165">
        <v>1230541</v>
      </c>
      <c r="E1200" s="165">
        <v>0</v>
      </c>
    </row>
    <row r="1201" spans="3:5">
      <c r="C1201" s="166" t="s">
        <v>1454</v>
      </c>
      <c r="D1201" s="165">
        <v>2654072</v>
      </c>
      <c r="E1201" s="165">
        <v>0</v>
      </c>
    </row>
    <row r="1202" spans="3:5">
      <c r="C1202" s="166" t="s">
        <v>1455</v>
      </c>
      <c r="D1202" s="165">
        <v>2654072</v>
      </c>
      <c r="E1202" s="165">
        <v>0</v>
      </c>
    </row>
    <row r="1203" spans="3:5">
      <c r="C1203" s="166" t="s">
        <v>1456</v>
      </c>
      <c r="D1203" s="165">
        <v>1375936</v>
      </c>
      <c r="E1203" s="165">
        <v>0</v>
      </c>
    </row>
    <row r="1204" spans="3:5">
      <c r="C1204" s="166" t="s">
        <v>1457</v>
      </c>
      <c r="D1204" s="165">
        <v>2309159</v>
      </c>
      <c r="E1204" s="165">
        <v>0</v>
      </c>
    </row>
    <row r="1205" spans="3:5">
      <c r="C1205" s="166" t="s">
        <v>1458</v>
      </c>
      <c r="D1205" s="165">
        <v>2654072</v>
      </c>
      <c r="E1205" s="165">
        <v>0</v>
      </c>
    </row>
    <row r="1206" spans="3:5">
      <c r="C1206" s="166" t="s">
        <v>1459</v>
      </c>
      <c r="D1206" s="165">
        <v>215335</v>
      </c>
      <c r="E1206" s="165">
        <v>0</v>
      </c>
    </row>
    <row r="1207" spans="3:5">
      <c r="C1207" s="166" t="s">
        <v>1460</v>
      </c>
      <c r="D1207" s="165">
        <v>2654072</v>
      </c>
      <c r="E1207" s="165">
        <v>0</v>
      </c>
    </row>
    <row r="1208" spans="3:5">
      <c r="C1208" s="166" t="s">
        <v>1461</v>
      </c>
      <c r="D1208" s="165">
        <v>18377817</v>
      </c>
      <c r="E1208" s="165">
        <v>0</v>
      </c>
    </row>
    <row r="1209" spans="3:5">
      <c r="C1209" s="166" t="s">
        <v>1462</v>
      </c>
      <c r="D1209" s="165">
        <v>2654072</v>
      </c>
      <c r="E1209" s="165">
        <v>0</v>
      </c>
    </row>
    <row r="1210" spans="3:5">
      <c r="C1210" s="166" t="s">
        <v>1463</v>
      </c>
      <c r="D1210" s="165">
        <v>1375936</v>
      </c>
      <c r="E1210" s="165">
        <v>0</v>
      </c>
    </row>
    <row r="1211" spans="3:5">
      <c r="C1211" s="166" t="s">
        <v>1464</v>
      </c>
      <c r="D1211" s="165">
        <v>85248595</v>
      </c>
      <c r="E1211" s="165">
        <v>55931131.450000003</v>
      </c>
    </row>
    <row r="1212" spans="3:5">
      <c r="C1212" s="166" t="s">
        <v>1465</v>
      </c>
      <c r="D1212" s="165">
        <v>2654072</v>
      </c>
      <c r="E1212" s="165">
        <v>0</v>
      </c>
    </row>
    <row r="1213" spans="3:5">
      <c r="C1213" s="166" t="s">
        <v>1466</v>
      </c>
      <c r="D1213" s="165">
        <v>1312634</v>
      </c>
      <c r="E1213" s="165">
        <v>0</v>
      </c>
    </row>
    <row r="1214" spans="3:5">
      <c r="C1214" s="166" t="s">
        <v>1467</v>
      </c>
      <c r="D1214" s="165">
        <v>2445396</v>
      </c>
      <c r="E1214" s="165">
        <v>0</v>
      </c>
    </row>
    <row r="1215" spans="3:5">
      <c r="C1215" s="166" t="s">
        <v>1468</v>
      </c>
      <c r="D1215" s="165">
        <v>2445396</v>
      </c>
      <c r="E1215" s="165">
        <v>0</v>
      </c>
    </row>
    <row r="1216" spans="3:5">
      <c r="C1216" s="166" t="s">
        <v>1469</v>
      </c>
      <c r="D1216" s="165">
        <v>21704683</v>
      </c>
      <c r="E1216" s="165">
        <v>0</v>
      </c>
    </row>
    <row r="1217" spans="3:5">
      <c r="C1217" s="166" t="s">
        <v>1470</v>
      </c>
      <c r="D1217" s="165">
        <v>2445396</v>
      </c>
      <c r="E1217" s="165">
        <v>0</v>
      </c>
    </row>
    <row r="1218" spans="3:5">
      <c r="C1218" s="166" t="s">
        <v>1471</v>
      </c>
      <c r="D1218" s="165">
        <v>2454667</v>
      </c>
      <c r="E1218" s="165">
        <v>0</v>
      </c>
    </row>
    <row r="1219" spans="3:5">
      <c r="C1219" s="166" t="s">
        <v>1472</v>
      </c>
      <c r="D1219" s="165">
        <v>1284813</v>
      </c>
      <c r="E1219" s="165">
        <v>0</v>
      </c>
    </row>
    <row r="1220" spans="3:5">
      <c r="C1220" s="166" t="s">
        <v>1473</v>
      </c>
      <c r="D1220" s="165">
        <v>2454667</v>
      </c>
      <c r="E1220" s="165">
        <v>0</v>
      </c>
    </row>
    <row r="1221" spans="3:5">
      <c r="C1221" s="166" t="s">
        <v>1474</v>
      </c>
      <c r="D1221" s="165">
        <v>0</v>
      </c>
      <c r="E1221" s="165">
        <v>515936490.73000002</v>
      </c>
    </row>
    <row r="1222" spans="3:5">
      <c r="C1222" s="166" t="s">
        <v>1475</v>
      </c>
      <c r="D1222" s="165">
        <v>496723</v>
      </c>
      <c r="E1222" s="165">
        <v>0</v>
      </c>
    </row>
    <row r="1223" spans="3:5">
      <c r="C1223" s="166" t="s">
        <v>1476</v>
      </c>
      <c r="D1223" s="165">
        <v>474875</v>
      </c>
      <c r="E1223" s="165">
        <v>0</v>
      </c>
    </row>
    <row r="1224" spans="3:5">
      <c r="C1224" s="166" t="s">
        <v>1477</v>
      </c>
      <c r="D1224" s="165">
        <v>60378413</v>
      </c>
      <c r="E1224" s="165">
        <v>29497438.73</v>
      </c>
    </row>
    <row r="1225" spans="3:5">
      <c r="C1225" s="166" t="s">
        <v>1478</v>
      </c>
      <c r="D1225" s="165">
        <v>496723</v>
      </c>
      <c r="E1225" s="165">
        <v>0</v>
      </c>
    </row>
    <row r="1226" spans="3:5">
      <c r="C1226" s="166" t="s">
        <v>1479</v>
      </c>
      <c r="D1226" s="165">
        <v>306326996</v>
      </c>
      <c r="E1226" s="165">
        <v>37255562.380000003</v>
      </c>
    </row>
    <row r="1227" spans="3:5">
      <c r="C1227" s="166" t="s">
        <v>1480</v>
      </c>
      <c r="D1227" s="165">
        <v>760823</v>
      </c>
      <c r="E1227" s="165">
        <v>0</v>
      </c>
    </row>
    <row r="1228" spans="3:5">
      <c r="C1228" s="166" t="s">
        <v>1481</v>
      </c>
      <c r="D1228" s="165">
        <v>760823</v>
      </c>
      <c r="E1228" s="165">
        <v>0</v>
      </c>
    </row>
    <row r="1229" spans="3:5">
      <c r="C1229" s="166" t="s">
        <v>1482</v>
      </c>
      <c r="D1229" s="165">
        <v>5056888</v>
      </c>
      <c r="E1229" s="165">
        <v>0</v>
      </c>
    </row>
    <row r="1230" spans="3:5">
      <c r="C1230" s="166" t="s">
        <v>1483</v>
      </c>
      <c r="D1230" s="165">
        <v>3128008</v>
      </c>
      <c r="E1230" s="165">
        <v>0</v>
      </c>
    </row>
    <row r="1231" spans="3:5">
      <c r="C1231" s="166" t="s">
        <v>1484</v>
      </c>
      <c r="D1231" s="165">
        <v>114292123</v>
      </c>
      <c r="E1231" s="165">
        <v>2688140.31</v>
      </c>
    </row>
    <row r="1232" spans="3:5">
      <c r="C1232" s="166" t="s">
        <v>1485</v>
      </c>
      <c r="D1232" s="165">
        <v>2367205</v>
      </c>
      <c r="E1232" s="165">
        <v>0</v>
      </c>
    </row>
    <row r="1233" spans="3:5">
      <c r="C1233" s="166" t="s">
        <v>1486</v>
      </c>
      <c r="D1233" s="165">
        <v>1492003</v>
      </c>
      <c r="E1233" s="165">
        <v>0</v>
      </c>
    </row>
    <row r="1234" spans="3:5">
      <c r="C1234" s="166" t="s">
        <v>1487</v>
      </c>
      <c r="D1234" s="165">
        <v>1375936</v>
      </c>
      <c r="E1234" s="165">
        <v>0</v>
      </c>
    </row>
    <row r="1235" spans="3:5">
      <c r="C1235" s="166" t="s">
        <v>1488</v>
      </c>
      <c r="D1235" s="165">
        <v>2046922</v>
      </c>
      <c r="E1235" s="165">
        <v>0</v>
      </c>
    </row>
    <row r="1236" spans="3:5">
      <c r="C1236" s="166" t="s">
        <v>1489</v>
      </c>
      <c r="D1236" s="165">
        <v>2413782</v>
      </c>
      <c r="E1236" s="165">
        <v>0</v>
      </c>
    </row>
    <row r="1237" spans="3:5">
      <c r="C1237" s="164" t="s">
        <v>259</v>
      </c>
      <c r="D1237" s="165">
        <v>0</v>
      </c>
      <c r="E1237" s="165">
        <v>0</v>
      </c>
    </row>
    <row r="1238" spans="3:5">
      <c r="C1238" s="166" t="s">
        <v>1382</v>
      </c>
      <c r="D1238" s="165">
        <v>0</v>
      </c>
      <c r="E1238" s="165">
        <v>0</v>
      </c>
    </row>
    <row r="1239" spans="3:5">
      <c r="C1239" s="164" t="s">
        <v>245</v>
      </c>
      <c r="D1239" s="165">
        <v>347105000</v>
      </c>
      <c r="E1239" s="165">
        <v>0</v>
      </c>
    </row>
    <row r="1240" spans="3:5">
      <c r="C1240" s="166" t="s">
        <v>243</v>
      </c>
      <c r="D1240" s="165">
        <v>347105000</v>
      </c>
      <c r="E1240" s="165">
        <v>0</v>
      </c>
    </row>
    <row r="1241" spans="3:5">
      <c r="C1241" s="166" t="s">
        <v>1382</v>
      </c>
      <c r="D1241" s="165">
        <v>0</v>
      </c>
      <c r="E1241" s="165">
        <v>0</v>
      </c>
    </row>
    <row r="1242" spans="3:5">
      <c r="C1242" s="122" t="s">
        <v>275</v>
      </c>
      <c r="D1242" s="123">
        <v>224237198</v>
      </c>
      <c r="E1242" s="123">
        <v>56921523.460000008</v>
      </c>
    </row>
    <row r="1243" spans="3:5">
      <c r="C1243" s="164" t="s">
        <v>242</v>
      </c>
      <c r="D1243" s="165">
        <v>219237198</v>
      </c>
      <c r="E1243" s="165">
        <v>56921523.460000008</v>
      </c>
    </row>
    <row r="1244" spans="3:5">
      <c r="C1244" s="166" t="s">
        <v>1490</v>
      </c>
      <c r="D1244" s="165">
        <v>2000000</v>
      </c>
      <c r="E1244" s="165">
        <v>0</v>
      </c>
    </row>
    <row r="1245" spans="3:5">
      <c r="C1245" s="166" t="s">
        <v>1491</v>
      </c>
      <c r="D1245" s="165">
        <v>5000000</v>
      </c>
      <c r="E1245" s="165">
        <v>4193227.87</v>
      </c>
    </row>
    <row r="1246" spans="3:5">
      <c r="C1246" s="166" t="s">
        <v>1492</v>
      </c>
      <c r="D1246" s="165">
        <v>4826380</v>
      </c>
      <c r="E1246" s="165">
        <v>0</v>
      </c>
    </row>
    <row r="1247" spans="3:5">
      <c r="C1247" s="166" t="s">
        <v>1493</v>
      </c>
      <c r="D1247" s="165">
        <v>2448638</v>
      </c>
      <c r="E1247" s="165">
        <v>0</v>
      </c>
    </row>
    <row r="1248" spans="3:5">
      <c r="C1248" s="166" t="s">
        <v>1494</v>
      </c>
      <c r="D1248" s="165">
        <v>2425754</v>
      </c>
      <c r="E1248" s="165">
        <v>0</v>
      </c>
    </row>
    <row r="1249" spans="3:5">
      <c r="C1249" s="166" t="s">
        <v>1495</v>
      </c>
      <c r="D1249" s="165">
        <v>2425754</v>
      </c>
      <c r="E1249" s="165">
        <v>0</v>
      </c>
    </row>
    <row r="1250" spans="3:5">
      <c r="C1250" s="166" t="s">
        <v>1496</v>
      </c>
      <c r="D1250" s="165">
        <v>1556180</v>
      </c>
      <c r="E1250" s="165">
        <v>0</v>
      </c>
    </row>
    <row r="1251" spans="3:5">
      <c r="C1251" s="166" t="s">
        <v>1497</v>
      </c>
      <c r="D1251" s="165">
        <v>31787417</v>
      </c>
      <c r="E1251" s="165">
        <v>17296946</v>
      </c>
    </row>
    <row r="1252" spans="3:5">
      <c r="C1252" s="166" t="s">
        <v>1498</v>
      </c>
      <c r="D1252" s="165">
        <v>1556180</v>
      </c>
      <c r="E1252" s="165">
        <v>0</v>
      </c>
    </row>
    <row r="1253" spans="3:5">
      <c r="C1253" s="166" t="s">
        <v>1499</v>
      </c>
      <c r="D1253" s="165">
        <v>4067285</v>
      </c>
      <c r="E1253" s="165">
        <v>0</v>
      </c>
    </row>
    <row r="1254" spans="3:5">
      <c r="C1254" s="166" t="s">
        <v>1500</v>
      </c>
      <c r="D1254" s="165">
        <v>33147489</v>
      </c>
      <c r="E1254" s="165">
        <v>25754265</v>
      </c>
    </row>
    <row r="1255" spans="3:5">
      <c r="C1255" s="166" t="s">
        <v>1501</v>
      </c>
      <c r="D1255" s="165">
        <v>892319</v>
      </c>
      <c r="E1255" s="165">
        <v>0</v>
      </c>
    </row>
    <row r="1256" spans="3:5">
      <c r="C1256" s="166" t="s">
        <v>1502</v>
      </c>
      <c r="D1256" s="165">
        <v>2052030</v>
      </c>
      <c r="E1256" s="165">
        <v>0</v>
      </c>
    </row>
    <row r="1257" spans="3:5">
      <c r="C1257" s="166" t="s">
        <v>1503</v>
      </c>
      <c r="D1257" s="165">
        <v>2052030</v>
      </c>
      <c r="E1257" s="165">
        <v>0</v>
      </c>
    </row>
    <row r="1258" spans="3:5">
      <c r="C1258" s="166" t="s">
        <v>1504</v>
      </c>
      <c r="D1258" s="165">
        <v>95168846</v>
      </c>
      <c r="E1258" s="165">
        <v>0</v>
      </c>
    </row>
    <row r="1259" spans="3:5">
      <c r="C1259" s="166" t="s">
        <v>1505</v>
      </c>
      <c r="D1259" s="165">
        <v>5000000</v>
      </c>
      <c r="E1259" s="165">
        <v>0</v>
      </c>
    </row>
    <row r="1260" spans="3:5">
      <c r="C1260" s="166" t="s">
        <v>1506</v>
      </c>
      <c r="D1260" s="165">
        <v>22830896</v>
      </c>
      <c r="E1260" s="165">
        <v>9677084.5899999999</v>
      </c>
    </row>
    <row r="1261" spans="3:5">
      <c r="C1261" s="164" t="s">
        <v>244</v>
      </c>
      <c r="D1261" s="165">
        <v>5000000</v>
      </c>
      <c r="E1261" s="165">
        <v>0</v>
      </c>
    </row>
    <row r="1262" spans="3:5">
      <c r="C1262" s="166" t="s">
        <v>1507</v>
      </c>
      <c r="D1262" s="165">
        <v>5000000</v>
      </c>
      <c r="E1262" s="165">
        <v>0</v>
      </c>
    </row>
    <row r="1263" spans="3:5">
      <c r="C1263" s="122" t="s">
        <v>256</v>
      </c>
      <c r="D1263" s="123">
        <v>257316285</v>
      </c>
      <c r="E1263" s="123">
        <v>313721973.86000001</v>
      </c>
    </row>
    <row r="1264" spans="3:5">
      <c r="C1264" s="164" t="s">
        <v>242</v>
      </c>
      <c r="D1264" s="165">
        <v>257316285</v>
      </c>
      <c r="E1264" s="165">
        <v>313721973.86000001</v>
      </c>
    </row>
    <row r="1265" spans="3:5">
      <c r="C1265" s="166" t="s">
        <v>1508</v>
      </c>
      <c r="D1265" s="165">
        <v>2434110</v>
      </c>
      <c r="E1265" s="165">
        <v>0</v>
      </c>
    </row>
    <row r="1266" spans="3:5">
      <c r="C1266" s="166" t="s">
        <v>1509</v>
      </c>
      <c r="D1266" s="165">
        <v>1534460</v>
      </c>
      <c r="E1266" s="165">
        <v>0</v>
      </c>
    </row>
    <row r="1267" spans="3:5">
      <c r="C1267" s="166" t="s">
        <v>1510</v>
      </c>
      <c r="D1267" s="165">
        <v>2434110</v>
      </c>
      <c r="E1267" s="165">
        <v>0</v>
      </c>
    </row>
    <row r="1268" spans="3:5">
      <c r="C1268" s="166" t="s">
        <v>1511</v>
      </c>
      <c r="D1268" s="165">
        <v>1534460</v>
      </c>
      <c r="E1268" s="165">
        <v>0</v>
      </c>
    </row>
    <row r="1269" spans="3:5">
      <c r="C1269" s="166" t="s">
        <v>1512</v>
      </c>
      <c r="D1269" s="165">
        <v>2871043</v>
      </c>
      <c r="E1269" s="165">
        <v>0</v>
      </c>
    </row>
    <row r="1270" spans="3:5">
      <c r="C1270" s="166" t="s">
        <v>1513</v>
      </c>
      <c r="D1270" s="165">
        <v>4818780</v>
      </c>
      <c r="E1270" s="165">
        <v>0</v>
      </c>
    </row>
    <row r="1271" spans="3:5">
      <c r="C1271" s="166" t="s">
        <v>1514</v>
      </c>
      <c r="D1271" s="165">
        <v>1880094</v>
      </c>
      <c r="E1271" s="165">
        <v>0</v>
      </c>
    </row>
    <row r="1272" spans="3:5">
      <c r="C1272" s="166" t="s">
        <v>1515</v>
      </c>
      <c r="D1272" s="165">
        <v>723610</v>
      </c>
      <c r="E1272" s="165">
        <v>0</v>
      </c>
    </row>
    <row r="1273" spans="3:5">
      <c r="C1273" s="166" t="s">
        <v>1516</v>
      </c>
      <c r="D1273" s="165">
        <v>723610</v>
      </c>
      <c r="E1273" s="165">
        <v>0</v>
      </c>
    </row>
    <row r="1274" spans="3:5">
      <c r="C1274" s="166" t="s">
        <v>1517</v>
      </c>
      <c r="D1274" s="165">
        <v>4734410</v>
      </c>
      <c r="E1274" s="165">
        <v>0</v>
      </c>
    </row>
    <row r="1275" spans="3:5">
      <c r="C1275" s="166" t="s">
        <v>1518</v>
      </c>
      <c r="D1275" s="165">
        <v>2183018</v>
      </c>
      <c r="E1275" s="165">
        <v>0</v>
      </c>
    </row>
    <row r="1276" spans="3:5">
      <c r="C1276" s="166" t="s">
        <v>1519</v>
      </c>
      <c r="D1276" s="165">
        <v>2183018</v>
      </c>
      <c r="E1276" s="165">
        <v>0</v>
      </c>
    </row>
    <row r="1277" spans="3:5">
      <c r="C1277" s="166" t="s">
        <v>1520</v>
      </c>
      <c r="D1277" s="165">
        <v>882194</v>
      </c>
      <c r="E1277" s="165">
        <v>0</v>
      </c>
    </row>
    <row r="1278" spans="3:5">
      <c r="C1278" s="166" t="s">
        <v>1521</v>
      </c>
      <c r="D1278" s="165">
        <v>2183018</v>
      </c>
      <c r="E1278" s="165">
        <v>0</v>
      </c>
    </row>
    <row r="1279" spans="3:5">
      <c r="C1279" s="166" t="s">
        <v>1522</v>
      </c>
      <c r="D1279" s="165">
        <v>3000000</v>
      </c>
      <c r="E1279" s="165">
        <v>0</v>
      </c>
    </row>
    <row r="1280" spans="3:5">
      <c r="C1280" s="166" t="s">
        <v>1523</v>
      </c>
      <c r="D1280" s="165">
        <v>2004892</v>
      </c>
      <c r="E1280" s="165">
        <v>0</v>
      </c>
    </row>
    <row r="1281" spans="3:5">
      <c r="C1281" s="166" t="s">
        <v>1524</v>
      </c>
      <c r="D1281" s="165">
        <v>2179643</v>
      </c>
      <c r="E1281" s="165">
        <v>0</v>
      </c>
    </row>
    <row r="1282" spans="3:5">
      <c r="C1282" s="166" t="s">
        <v>1525</v>
      </c>
      <c r="D1282" s="165">
        <v>2179643</v>
      </c>
      <c r="E1282" s="165">
        <v>0</v>
      </c>
    </row>
    <row r="1283" spans="3:5">
      <c r="C1283" s="166" t="s">
        <v>1526</v>
      </c>
      <c r="D1283" s="165">
        <v>2179643</v>
      </c>
      <c r="E1283" s="165">
        <v>0</v>
      </c>
    </row>
    <row r="1284" spans="3:5">
      <c r="C1284" s="166" t="s">
        <v>1527</v>
      </c>
      <c r="D1284" s="165">
        <v>10849293</v>
      </c>
      <c r="E1284" s="165">
        <v>0</v>
      </c>
    </row>
    <row r="1285" spans="3:5">
      <c r="C1285" s="166" t="s">
        <v>1528</v>
      </c>
      <c r="D1285" s="165">
        <v>2052030</v>
      </c>
      <c r="E1285" s="165">
        <v>0</v>
      </c>
    </row>
    <row r="1286" spans="3:5">
      <c r="C1286" s="166" t="s">
        <v>1529</v>
      </c>
      <c r="D1286" s="165">
        <v>4103995</v>
      </c>
      <c r="E1286" s="165">
        <v>0</v>
      </c>
    </row>
    <row r="1287" spans="3:5">
      <c r="C1287" s="166" t="s">
        <v>1530</v>
      </c>
      <c r="D1287" s="165">
        <v>32918997</v>
      </c>
      <c r="E1287" s="165">
        <v>48396176</v>
      </c>
    </row>
    <row r="1288" spans="3:5">
      <c r="C1288" s="166" t="s">
        <v>1531</v>
      </c>
      <c r="D1288" s="165">
        <v>74223502</v>
      </c>
      <c r="E1288" s="165">
        <v>199086279.16999999</v>
      </c>
    </row>
    <row r="1289" spans="3:5">
      <c r="C1289" s="166" t="s">
        <v>1532</v>
      </c>
      <c r="D1289" s="165">
        <v>13388396</v>
      </c>
      <c r="E1289" s="165">
        <v>0</v>
      </c>
    </row>
    <row r="1290" spans="3:5">
      <c r="C1290" s="166" t="s">
        <v>1533</v>
      </c>
      <c r="D1290" s="165">
        <v>15000000</v>
      </c>
      <c r="E1290" s="165">
        <v>0</v>
      </c>
    </row>
    <row r="1291" spans="3:5">
      <c r="C1291" s="166" t="s">
        <v>1534</v>
      </c>
      <c r="D1291" s="165">
        <v>62116316</v>
      </c>
      <c r="E1291" s="165">
        <v>57152295.079999998</v>
      </c>
    </row>
    <row r="1292" spans="3:5">
      <c r="C1292" s="166" t="s">
        <v>1535</v>
      </c>
      <c r="D1292" s="165">
        <v>0</v>
      </c>
      <c r="E1292" s="165">
        <v>9087223.6099999994</v>
      </c>
    </row>
    <row r="1293" spans="3:5">
      <c r="C1293" s="122" t="s">
        <v>276</v>
      </c>
      <c r="D1293" s="123">
        <v>699192504</v>
      </c>
      <c r="E1293" s="123">
        <v>112232730.38000001</v>
      </c>
    </row>
    <row r="1294" spans="3:5">
      <c r="C1294" s="164" t="s">
        <v>242</v>
      </c>
      <c r="D1294" s="165">
        <v>698547023</v>
      </c>
      <c r="E1294" s="165">
        <v>112232730.38000001</v>
      </c>
    </row>
    <row r="1295" spans="3:5">
      <c r="C1295" s="166" t="s">
        <v>1536</v>
      </c>
      <c r="D1295" s="165">
        <v>0</v>
      </c>
      <c r="E1295" s="165">
        <v>11439789.09</v>
      </c>
    </row>
    <row r="1296" spans="3:5">
      <c r="C1296" s="166" t="s">
        <v>1537</v>
      </c>
      <c r="D1296" s="165">
        <v>265169142</v>
      </c>
      <c r="E1296" s="165">
        <v>0</v>
      </c>
    </row>
    <row r="1297" spans="3:5">
      <c r="C1297" s="166" t="s">
        <v>1538</v>
      </c>
      <c r="D1297" s="165">
        <v>1197921</v>
      </c>
      <c r="E1297" s="165">
        <v>0</v>
      </c>
    </row>
    <row r="1298" spans="3:5">
      <c r="C1298" s="166" t="s">
        <v>1539</v>
      </c>
      <c r="D1298" s="165">
        <v>39359011</v>
      </c>
      <c r="E1298" s="165">
        <v>0</v>
      </c>
    </row>
    <row r="1299" spans="3:5">
      <c r="C1299" s="166" t="s">
        <v>1540</v>
      </c>
      <c r="D1299" s="165">
        <v>0</v>
      </c>
      <c r="E1299" s="165">
        <v>398403.5</v>
      </c>
    </row>
    <row r="1300" spans="3:5">
      <c r="C1300" s="166" t="s">
        <v>1541</v>
      </c>
      <c r="D1300" s="165">
        <v>29354</v>
      </c>
      <c r="E1300" s="165">
        <v>274258</v>
      </c>
    </row>
    <row r="1301" spans="3:5">
      <c r="C1301" s="166" t="s">
        <v>1542</v>
      </c>
      <c r="D1301" s="165">
        <v>0</v>
      </c>
      <c r="E1301" s="165">
        <v>2467824.85</v>
      </c>
    </row>
    <row r="1302" spans="3:5">
      <c r="C1302" s="166" t="s">
        <v>1543</v>
      </c>
      <c r="D1302" s="165">
        <v>0</v>
      </c>
      <c r="E1302" s="165">
        <v>425332.99</v>
      </c>
    </row>
    <row r="1303" spans="3:5">
      <c r="C1303" s="166" t="s">
        <v>1544</v>
      </c>
      <c r="D1303" s="165">
        <v>0</v>
      </c>
      <c r="E1303" s="165">
        <v>0</v>
      </c>
    </row>
    <row r="1304" spans="3:5">
      <c r="C1304" s="166" t="s">
        <v>1545</v>
      </c>
      <c r="D1304" s="165">
        <v>0</v>
      </c>
      <c r="E1304" s="165">
        <v>0</v>
      </c>
    </row>
    <row r="1305" spans="3:5">
      <c r="C1305" s="166" t="s">
        <v>1546</v>
      </c>
      <c r="D1305" s="165">
        <v>3784204</v>
      </c>
      <c r="E1305" s="165">
        <v>0</v>
      </c>
    </row>
    <row r="1306" spans="3:5">
      <c r="C1306" s="166" t="s">
        <v>1547</v>
      </c>
      <c r="D1306" s="165">
        <v>3784204</v>
      </c>
      <c r="E1306" s="165">
        <v>0</v>
      </c>
    </row>
    <row r="1307" spans="3:5">
      <c r="C1307" s="166" t="s">
        <v>1548</v>
      </c>
      <c r="D1307" s="165">
        <v>6679438</v>
      </c>
      <c r="E1307" s="165">
        <v>0</v>
      </c>
    </row>
    <row r="1308" spans="3:5">
      <c r="C1308" s="166" t="s">
        <v>1549</v>
      </c>
      <c r="D1308" s="165">
        <v>7298589</v>
      </c>
      <c r="E1308" s="165">
        <v>0</v>
      </c>
    </row>
    <row r="1309" spans="3:5">
      <c r="C1309" s="166" t="s">
        <v>1550</v>
      </c>
      <c r="D1309" s="165">
        <v>30055331</v>
      </c>
      <c r="E1309" s="165">
        <v>19163363.030000001</v>
      </c>
    </row>
    <row r="1310" spans="3:5">
      <c r="C1310" s="166" t="s">
        <v>1551</v>
      </c>
      <c r="D1310" s="165">
        <v>65424950</v>
      </c>
      <c r="E1310" s="165">
        <v>0</v>
      </c>
    </row>
    <row r="1311" spans="3:5">
      <c r="C1311" s="166" t="s">
        <v>1552</v>
      </c>
      <c r="D1311" s="165">
        <v>6071992</v>
      </c>
      <c r="E1311" s="165">
        <v>0</v>
      </c>
    </row>
    <row r="1312" spans="3:5">
      <c r="C1312" s="166" t="s">
        <v>1553</v>
      </c>
      <c r="D1312" s="165">
        <v>56195690</v>
      </c>
      <c r="E1312" s="165">
        <v>0</v>
      </c>
    </row>
    <row r="1313" spans="3:5">
      <c r="C1313" s="166" t="s">
        <v>1554</v>
      </c>
      <c r="D1313" s="165">
        <v>627725</v>
      </c>
      <c r="E1313" s="165">
        <v>0</v>
      </c>
    </row>
    <row r="1314" spans="3:5">
      <c r="C1314" s="166" t="s">
        <v>1555</v>
      </c>
      <c r="D1314" s="165">
        <v>14504078</v>
      </c>
      <c r="E1314" s="165">
        <v>0</v>
      </c>
    </row>
    <row r="1315" spans="3:5">
      <c r="C1315" s="166" t="s">
        <v>1556</v>
      </c>
      <c r="D1315" s="165">
        <v>4736551</v>
      </c>
      <c r="E1315" s="165">
        <v>0</v>
      </c>
    </row>
    <row r="1316" spans="3:5">
      <c r="C1316" s="166" t="s">
        <v>1557</v>
      </c>
      <c r="D1316" s="165">
        <v>12144488</v>
      </c>
      <c r="E1316" s="165">
        <v>0</v>
      </c>
    </row>
    <row r="1317" spans="3:5">
      <c r="C1317" s="166" t="s">
        <v>1558</v>
      </c>
      <c r="D1317" s="165">
        <v>4883815</v>
      </c>
      <c r="E1317" s="165">
        <v>3567434.69</v>
      </c>
    </row>
    <row r="1318" spans="3:5">
      <c r="C1318" s="166" t="s">
        <v>1559</v>
      </c>
      <c r="D1318" s="165">
        <v>2094888</v>
      </c>
      <c r="E1318" s="165">
        <v>0</v>
      </c>
    </row>
    <row r="1319" spans="3:5">
      <c r="C1319" s="166" t="s">
        <v>1560</v>
      </c>
      <c r="D1319" s="165">
        <v>1129568</v>
      </c>
      <c r="E1319" s="165">
        <v>0</v>
      </c>
    </row>
    <row r="1320" spans="3:5">
      <c r="C1320" s="166" t="s">
        <v>1561</v>
      </c>
      <c r="D1320" s="165">
        <v>7132499</v>
      </c>
      <c r="E1320" s="165">
        <v>0</v>
      </c>
    </row>
    <row r="1321" spans="3:5">
      <c r="C1321" s="166" t="s">
        <v>1562</v>
      </c>
      <c r="D1321" s="165">
        <v>2985453</v>
      </c>
      <c r="E1321" s="165">
        <v>0</v>
      </c>
    </row>
    <row r="1322" spans="3:5">
      <c r="C1322" s="166" t="s">
        <v>1563</v>
      </c>
      <c r="D1322" s="165">
        <v>3689328</v>
      </c>
      <c r="E1322" s="165">
        <v>0</v>
      </c>
    </row>
    <row r="1323" spans="3:5">
      <c r="C1323" s="166" t="s">
        <v>1564</v>
      </c>
      <c r="D1323" s="165">
        <v>3689328</v>
      </c>
      <c r="E1323" s="165">
        <v>0</v>
      </c>
    </row>
    <row r="1324" spans="3:5">
      <c r="C1324" s="166" t="s">
        <v>1565</v>
      </c>
      <c r="D1324" s="165">
        <v>14387174</v>
      </c>
      <c r="E1324" s="165">
        <v>0</v>
      </c>
    </row>
    <row r="1325" spans="3:5">
      <c r="C1325" s="166" t="s">
        <v>1566</v>
      </c>
      <c r="D1325" s="165">
        <v>137077398</v>
      </c>
      <c r="E1325" s="165">
        <v>71977613.810000002</v>
      </c>
    </row>
    <row r="1326" spans="3:5">
      <c r="C1326" s="166" t="s">
        <v>1567</v>
      </c>
      <c r="D1326" s="165">
        <v>0</v>
      </c>
      <c r="E1326" s="165">
        <v>0</v>
      </c>
    </row>
    <row r="1327" spans="3:5">
      <c r="C1327" s="166" t="s">
        <v>1568</v>
      </c>
      <c r="D1327" s="165">
        <v>0</v>
      </c>
      <c r="E1327" s="165">
        <v>2518710.42</v>
      </c>
    </row>
    <row r="1328" spans="3:5">
      <c r="C1328" s="166" t="s">
        <v>1569</v>
      </c>
      <c r="D1328" s="165">
        <v>4414904</v>
      </c>
      <c r="E1328" s="165">
        <v>0</v>
      </c>
    </row>
    <row r="1329" spans="3:5">
      <c r="C1329" s="164" t="s">
        <v>244</v>
      </c>
      <c r="D1329" s="165">
        <v>645481</v>
      </c>
      <c r="E1329" s="165">
        <v>0</v>
      </c>
    </row>
    <row r="1330" spans="3:5">
      <c r="C1330" s="166" t="s">
        <v>1555</v>
      </c>
      <c r="D1330" s="165">
        <v>645481</v>
      </c>
      <c r="E1330" s="165">
        <v>0</v>
      </c>
    </row>
    <row r="1331" spans="3:5">
      <c r="C1331" s="164" t="s">
        <v>245</v>
      </c>
      <c r="D1331" s="165">
        <v>0</v>
      </c>
      <c r="E1331" s="165">
        <v>0</v>
      </c>
    </row>
    <row r="1332" spans="3:5">
      <c r="C1332" s="166" t="s">
        <v>1836</v>
      </c>
      <c r="D1332" s="165">
        <v>0</v>
      </c>
      <c r="E1332" s="165">
        <v>0</v>
      </c>
    </row>
    <row r="1333" spans="3:5">
      <c r="C1333" s="122" t="s">
        <v>277</v>
      </c>
      <c r="D1333" s="123">
        <v>1595945099</v>
      </c>
      <c r="E1333" s="123">
        <v>279472323.78999996</v>
      </c>
    </row>
    <row r="1334" spans="3:5">
      <c r="C1334" s="164" t="s">
        <v>242</v>
      </c>
      <c r="D1334" s="165">
        <v>1587689099</v>
      </c>
      <c r="E1334" s="165">
        <v>262722969.75999999</v>
      </c>
    </row>
    <row r="1335" spans="3:5">
      <c r="C1335" s="166" t="s">
        <v>1570</v>
      </c>
      <c r="D1335" s="165">
        <v>785524</v>
      </c>
      <c r="E1335" s="165">
        <v>0</v>
      </c>
    </row>
    <row r="1336" spans="3:5">
      <c r="C1336" s="166" t="s">
        <v>1571</v>
      </c>
      <c r="D1336" s="165">
        <v>785524</v>
      </c>
      <c r="E1336" s="165">
        <v>0</v>
      </c>
    </row>
    <row r="1337" spans="3:5">
      <c r="C1337" s="166" t="s">
        <v>1572</v>
      </c>
      <c r="D1337" s="165">
        <v>7805395</v>
      </c>
      <c r="E1337" s="165">
        <v>4077253</v>
      </c>
    </row>
    <row r="1338" spans="3:5">
      <c r="C1338" s="166" t="s">
        <v>1573</v>
      </c>
      <c r="D1338" s="165">
        <v>2389237</v>
      </c>
      <c r="E1338" s="165">
        <v>0</v>
      </c>
    </row>
    <row r="1339" spans="3:5">
      <c r="C1339" s="166" t="s">
        <v>1574</v>
      </c>
      <c r="D1339" s="165">
        <v>785524</v>
      </c>
      <c r="E1339" s="165">
        <v>0</v>
      </c>
    </row>
    <row r="1340" spans="3:5">
      <c r="C1340" s="166" t="s">
        <v>1575</v>
      </c>
      <c r="D1340" s="165">
        <v>5000000</v>
      </c>
      <c r="E1340" s="165">
        <v>0</v>
      </c>
    </row>
    <row r="1341" spans="3:5">
      <c r="C1341" s="166" t="s">
        <v>1576</v>
      </c>
      <c r="D1341" s="165">
        <v>91315016</v>
      </c>
      <c r="E1341" s="165">
        <v>0</v>
      </c>
    </row>
    <row r="1342" spans="3:5">
      <c r="C1342" s="166" t="s">
        <v>1577</v>
      </c>
      <c r="D1342" s="165">
        <v>56921068</v>
      </c>
      <c r="E1342" s="165">
        <v>0</v>
      </c>
    </row>
    <row r="1343" spans="3:5">
      <c r="C1343" s="166" t="s">
        <v>1578</v>
      </c>
      <c r="D1343" s="165">
        <v>71000000</v>
      </c>
      <c r="E1343" s="165">
        <v>0</v>
      </c>
    </row>
    <row r="1344" spans="3:5">
      <c r="C1344" s="166" t="s">
        <v>1579</v>
      </c>
      <c r="D1344" s="165">
        <v>37115924</v>
      </c>
      <c r="E1344" s="165">
        <v>0</v>
      </c>
    </row>
    <row r="1345" spans="3:5">
      <c r="C1345" s="166" t="s">
        <v>1580</v>
      </c>
      <c r="D1345" s="165">
        <v>17056142</v>
      </c>
      <c r="E1345" s="165">
        <v>17056142</v>
      </c>
    </row>
    <row r="1346" spans="3:5">
      <c r="C1346" s="166" t="s">
        <v>1581</v>
      </c>
      <c r="D1346" s="165">
        <v>1350000</v>
      </c>
      <c r="E1346" s="165">
        <v>0</v>
      </c>
    </row>
    <row r="1347" spans="3:5">
      <c r="C1347" s="166" t="s">
        <v>1582</v>
      </c>
      <c r="D1347" s="165">
        <v>3886577</v>
      </c>
      <c r="E1347" s="165">
        <v>0</v>
      </c>
    </row>
    <row r="1348" spans="3:5">
      <c r="C1348" s="166" t="s">
        <v>1583</v>
      </c>
      <c r="D1348" s="165">
        <v>1048064</v>
      </c>
      <c r="E1348" s="165">
        <v>926187</v>
      </c>
    </row>
    <row r="1349" spans="3:5">
      <c r="C1349" s="166" t="s">
        <v>1584</v>
      </c>
      <c r="D1349" s="165">
        <v>3890701</v>
      </c>
      <c r="E1349" s="165">
        <v>0</v>
      </c>
    </row>
    <row r="1350" spans="3:5">
      <c r="C1350" s="166" t="s">
        <v>1585</v>
      </c>
      <c r="D1350" s="165">
        <v>9357241</v>
      </c>
      <c r="E1350" s="165">
        <v>0</v>
      </c>
    </row>
    <row r="1351" spans="3:5">
      <c r="C1351" s="166" t="s">
        <v>1586</v>
      </c>
      <c r="D1351" s="165">
        <v>0</v>
      </c>
      <c r="E1351" s="165">
        <v>7887227</v>
      </c>
    </row>
    <row r="1352" spans="3:5">
      <c r="C1352" s="166" t="s">
        <v>1587</v>
      </c>
      <c r="D1352" s="165">
        <v>20000000</v>
      </c>
      <c r="E1352" s="165">
        <v>0</v>
      </c>
    </row>
    <row r="1353" spans="3:5">
      <c r="C1353" s="166" t="s">
        <v>1588</v>
      </c>
      <c r="D1353" s="165">
        <v>10235232</v>
      </c>
      <c r="E1353" s="165">
        <v>0</v>
      </c>
    </row>
    <row r="1354" spans="3:5">
      <c r="C1354" s="166" t="s">
        <v>1589</v>
      </c>
      <c r="D1354" s="165">
        <v>84954779</v>
      </c>
      <c r="E1354" s="165">
        <v>56285386.799999997</v>
      </c>
    </row>
    <row r="1355" spans="3:5">
      <c r="C1355" s="166" t="s">
        <v>1590</v>
      </c>
      <c r="D1355" s="165">
        <v>50000000</v>
      </c>
      <c r="E1355" s="165">
        <v>0</v>
      </c>
    </row>
    <row r="1356" spans="3:5">
      <c r="C1356" s="166" t="s">
        <v>1591</v>
      </c>
      <c r="D1356" s="165">
        <v>30000000</v>
      </c>
      <c r="E1356" s="165">
        <v>0</v>
      </c>
    </row>
    <row r="1357" spans="3:5">
      <c r="C1357" s="166" t="s">
        <v>1592</v>
      </c>
      <c r="D1357" s="165">
        <v>14157037</v>
      </c>
      <c r="E1357" s="165">
        <v>6485621.4800000004</v>
      </c>
    </row>
    <row r="1358" spans="3:5">
      <c r="C1358" s="166" t="s">
        <v>1593</v>
      </c>
      <c r="D1358" s="165">
        <v>30000000</v>
      </c>
      <c r="E1358" s="165">
        <v>0</v>
      </c>
    </row>
    <row r="1359" spans="3:5">
      <c r="C1359" s="166" t="s">
        <v>1594</v>
      </c>
      <c r="D1359" s="165">
        <v>26731745</v>
      </c>
      <c r="E1359" s="165">
        <v>0</v>
      </c>
    </row>
    <row r="1360" spans="3:5">
      <c r="C1360" s="166" t="s">
        <v>1595</v>
      </c>
      <c r="D1360" s="165">
        <v>7564426</v>
      </c>
      <c r="E1360" s="165">
        <v>0</v>
      </c>
    </row>
    <row r="1361" spans="3:5">
      <c r="C1361" s="166" t="s">
        <v>1596</v>
      </c>
      <c r="D1361" s="165">
        <v>71052120</v>
      </c>
      <c r="E1361" s="165">
        <v>0</v>
      </c>
    </row>
    <row r="1362" spans="3:5">
      <c r="C1362" s="166" t="s">
        <v>1597</v>
      </c>
      <c r="D1362" s="165">
        <v>54690059</v>
      </c>
      <c r="E1362" s="165">
        <v>24859939.710000001</v>
      </c>
    </row>
    <row r="1363" spans="3:5">
      <c r="C1363" s="166" t="s">
        <v>1598</v>
      </c>
      <c r="D1363" s="165">
        <v>53144182</v>
      </c>
      <c r="E1363" s="165">
        <v>32497167.370000001</v>
      </c>
    </row>
    <row r="1364" spans="3:5">
      <c r="C1364" s="166" t="s">
        <v>1599</v>
      </c>
      <c r="D1364" s="165">
        <v>82755391</v>
      </c>
      <c r="E1364" s="165">
        <v>19161063.48</v>
      </c>
    </row>
    <row r="1365" spans="3:5">
      <c r="C1365" s="166" t="s">
        <v>1600</v>
      </c>
      <c r="D1365" s="165">
        <v>19012173</v>
      </c>
      <c r="E1365" s="165">
        <v>19012173</v>
      </c>
    </row>
    <row r="1366" spans="3:5">
      <c r="C1366" s="166" t="s">
        <v>1601</v>
      </c>
      <c r="D1366" s="165">
        <v>11354101</v>
      </c>
      <c r="E1366" s="165">
        <v>0</v>
      </c>
    </row>
    <row r="1367" spans="3:5">
      <c r="C1367" s="166" t="s">
        <v>1602</v>
      </c>
      <c r="D1367" s="165">
        <v>7317947</v>
      </c>
      <c r="E1367" s="165">
        <v>0</v>
      </c>
    </row>
    <row r="1368" spans="3:5">
      <c r="C1368" s="166" t="s">
        <v>1603</v>
      </c>
      <c r="D1368" s="165">
        <v>34156083</v>
      </c>
      <c r="E1368" s="165">
        <v>0</v>
      </c>
    </row>
    <row r="1369" spans="3:5">
      <c r="C1369" s="166" t="s">
        <v>1604</v>
      </c>
      <c r="D1369" s="165">
        <v>12018533</v>
      </c>
      <c r="E1369" s="165">
        <v>0</v>
      </c>
    </row>
    <row r="1370" spans="3:5">
      <c r="C1370" s="166" t="s">
        <v>1605</v>
      </c>
      <c r="D1370" s="165">
        <v>10000000</v>
      </c>
      <c r="E1370" s="165">
        <v>0</v>
      </c>
    </row>
    <row r="1371" spans="3:5">
      <c r="C1371" s="166" t="s">
        <v>1606</v>
      </c>
      <c r="D1371" s="165">
        <v>7281426</v>
      </c>
      <c r="E1371" s="165">
        <v>0</v>
      </c>
    </row>
    <row r="1372" spans="3:5">
      <c r="C1372" s="166" t="s">
        <v>1607</v>
      </c>
      <c r="D1372" s="165">
        <v>20000000</v>
      </c>
      <c r="E1372" s="165">
        <v>0</v>
      </c>
    </row>
    <row r="1373" spans="3:5">
      <c r="C1373" s="166" t="s">
        <v>1608</v>
      </c>
      <c r="D1373" s="165">
        <v>5124621</v>
      </c>
      <c r="E1373" s="165">
        <v>0</v>
      </c>
    </row>
    <row r="1374" spans="3:5">
      <c r="C1374" s="166" t="s">
        <v>1609</v>
      </c>
      <c r="D1374" s="165">
        <v>45570901</v>
      </c>
      <c r="E1374" s="165">
        <v>0</v>
      </c>
    </row>
    <row r="1375" spans="3:5">
      <c r="C1375" s="166" t="s">
        <v>1610</v>
      </c>
      <c r="D1375" s="165">
        <v>10000000</v>
      </c>
      <c r="E1375" s="165">
        <v>0</v>
      </c>
    </row>
    <row r="1376" spans="3:5">
      <c r="C1376" s="166" t="s">
        <v>1611</v>
      </c>
      <c r="D1376" s="165">
        <v>10000000</v>
      </c>
      <c r="E1376" s="165">
        <v>0</v>
      </c>
    </row>
    <row r="1377" spans="3:5">
      <c r="C1377" s="166" t="s">
        <v>1612</v>
      </c>
      <c r="D1377" s="165">
        <v>130371036</v>
      </c>
      <c r="E1377" s="165">
        <v>0</v>
      </c>
    </row>
    <row r="1378" spans="3:5">
      <c r="C1378" s="166" t="s">
        <v>1613</v>
      </c>
      <c r="D1378" s="165">
        <v>7278512</v>
      </c>
      <c r="E1378" s="165">
        <v>0</v>
      </c>
    </row>
    <row r="1379" spans="3:5">
      <c r="C1379" s="166" t="s">
        <v>1614</v>
      </c>
      <c r="D1379" s="165">
        <v>685956</v>
      </c>
      <c r="E1379" s="165">
        <v>0</v>
      </c>
    </row>
    <row r="1380" spans="3:5">
      <c r="C1380" s="166" t="s">
        <v>1615</v>
      </c>
      <c r="D1380" s="165">
        <v>21530521</v>
      </c>
      <c r="E1380" s="165">
        <v>0</v>
      </c>
    </row>
    <row r="1381" spans="3:5">
      <c r="C1381" s="166" t="s">
        <v>1616</v>
      </c>
      <c r="D1381" s="165">
        <v>2000000</v>
      </c>
      <c r="E1381" s="165">
        <v>0</v>
      </c>
    </row>
    <row r="1382" spans="3:5">
      <c r="C1382" s="166" t="s">
        <v>1617</v>
      </c>
      <c r="D1382" s="165">
        <v>100000000</v>
      </c>
      <c r="E1382" s="165">
        <v>0</v>
      </c>
    </row>
    <row r="1383" spans="3:5">
      <c r="C1383" s="166" t="s">
        <v>1618</v>
      </c>
      <c r="D1383" s="165">
        <v>7264502</v>
      </c>
      <c r="E1383" s="165">
        <v>0</v>
      </c>
    </row>
    <row r="1384" spans="3:5">
      <c r="C1384" s="166" t="s">
        <v>1619</v>
      </c>
      <c r="D1384" s="165">
        <v>13310723</v>
      </c>
      <c r="E1384" s="165">
        <v>0</v>
      </c>
    </row>
    <row r="1385" spans="3:5">
      <c r="C1385" s="166" t="s">
        <v>1620</v>
      </c>
      <c r="D1385" s="165">
        <v>101397996</v>
      </c>
      <c r="E1385" s="165">
        <v>74474808.920000002</v>
      </c>
    </row>
    <row r="1386" spans="3:5">
      <c r="C1386" s="166" t="s">
        <v>1621</v>
      </c>
      <c r="D1386" s="165">
        <v>7281033</v>
      </c>
      <c r="E1386" s="165">
        <v>0</v>
      </c>
    </row>
    <row r="1387" spans="3:5">
      <c r="C1387" s="166" t="s">
        <v>1622</v>
      </c>
      <c r="D1387" s="165">
        <v>25000000</v>
      </c>
      <c r="E1387" s="165">
        <v>0</v>
      </c>
    </row>
    <row r="1388" spans="3:5">
      <c r="C1388" s="166" t="s">
        <v>1623</v>
      </c>
      <c r="D1388" s="165">
        <v>78000000</v>
      </c>
      <c r="E1388" s="165">
        <v>0</v>
      </c>
    </row>
    <row r="1389" spans="3:5">
      <c r="C1389" s="166" t="s">
        <v>1624</v>
      </c>
      <c r="D1389" s="165">
        <v>5050000</v>
      </c>
      <c r="E1389" s="165">
        <v>0</v>
      </c>
    </row>
    <row r="1390" spans="3:5">
      <c r="C1390" s="166" t="s">
        <v>1625</v>
      </c>
      <c r="D1390" s="165">
        <v>7281426</v>
      </c>
      <c r="E1390" s="165">
        <v>0</v>
      </c>
    </row>
    <row r="1391" spans="3:5">
      <c r="C1391" s="166" t="s">
        <v>1626</v>
      </c>
      <c r="D1391" s="165">
        <v>10000000</v>
      </c>
      <c r="E1391" s="165">
        <v>0</v>
      </c>
    </row>
    <row r="1392" spans="3:5">
      <c r="C1392" s="166" t="s">
        <v>1627</v>
      </c>
      <c r="D1392" s="165">
        <v>2803805</v>
      </c>
      <c r="E1392" s="165">
        <v>0</v>
      </c>
    </row>
    <row r="1393" spans="3:5">
      <c r="C1393" s="166" t="s">
        <v>1628</v>
      </c>
      <c r="D1393" s="165">
        <v>30820896</v>
      </c>
      <c r="E1393" s="165">
        <v>0</v>
      </c>
    </row>
    <row r="1394" spans="3:5">
      <c r="C1394" s="164" t="s">
        <v>244</v>
      </c>
      <c r="D1394" s="165">
        <v>8256000</v>
      </c>
      <c r="E1394" s="165">
        <v>16749354.029999999</v>
      </c>
    </row>
    <row r="1395" spans="3:5">
      <c r="C1395" s="166" t="s">
        <v>1629</v>
      </c>
      <c r="D1395" s="165">
        <v>0</v>
      </c>
      <c r="E1395" s="165">
        <v>14541299.529999999</v>
      </c>
    </row>
    <row r="1396" spans="3:5">
      <c r="C1396" s="166" t="s">
        <v>1620</v>
      </c>
      <c r="D1396" s="165">
        <v>8256000</v>
      </c>
      <c r="E1396" s="165">
        <v>2208054.5</v>
      </c>
    </row>
    <row r="1397" spans="3:5">
      <c r="C1397" s="122" t="s">
        <v>278</v>
      </c>
      <c r="D1397" s="123">
        <v>1141004658</v>
      </c>
      <c r="E1397" s="123">
        <v>399586302.21000004</v>
      </c>
    </row>
    <row r="1398" spans="3:5">
      <c r="C1398" s="164" t="s">
        <v>242</v>
      </c>
      <c r="D1398" s="165">
        <v>1124202528</v>
      </c>
      <c r="E1398" s="165">
        <v>399586302.21000004</v>
      </c>
    </row>
    <row r="1399" spans="3:5">
      <c r="C1399" s="166" t="s">
        <v>1630</v>
      </c>
      <c r="D1399" s="165">
        <v>170900000</v>
      </c>
      <c r="E1399" s="165">
        <v>900000</v>
      </c>
    </row>
    <row r="1400" spans="3:5">
      <c r="C1400" s="166" t="s">
        <v>1631</v>
      </c>
      <c r="D1400" s="165">
        <v>3355957</v>
      </c>
      <c r="E1400" s="165">
        <v>0</v>
      </c>
    </row>
    <row r="1401" spans="3:5">
      <c r="C1401" s="166" t="s">
        <v>1632</v>
      </c>
      <c r="D1401" s="165">
        <v>31984150</v>
      </c>
      <c r="E1401" s="165">
        <v>20000000</v>
      </c>
    </row>
    <row r="1402" spans="3:5">
      <c r="C1402" s="166" t="s">
        <v>1633</v>
      </c>
      <c r="D1402" s="165">
        <v>25587303</v>
      </c>
      <c r="E1402" s="165">
        <v>20000000</v>
      </c>
    </row>
    <row r="1403" spans="3:5">
      <c r="C1403" s="166" t="s">
        <v>1634</v>
      </c>
      <c r="D1403" s="165">
        <v>230022862</v>
      </c>
      <c r="E1403" s="165">
        <v>92922776.859999999</v>
      </c>
    </row>
    <row r="1404" spans="3:5">
      <c r="C1404" s="166" t="s">
        <v>1635</v>
      </c>
      <c r="D1404" s="165">
        <v>259163406</v>
      </c>
      <c r="E1404" s="165">
        <v>31423376.289999999</v>
      </c>
    </row>
    <row r="1405" spans="3:5">
      <c r="C1405" s="166" t="s">
        <v>1636</v>
      </c>
      <c r="D1405" s="165">
        <v>5045444</v>
      </c>
      <c r="E1405" s="165">
        <v>0</v>
      </c>
    </row>
    <row r="1406" spans="3:5">
      <c r="C1406" s="166" t="s">
        <v>1637</v>
      </c>
      <c r="D1406" s="165">
        <v>28835516</v>
      </c>
      <c r="E1406" s="165">
        <v>55973368.079999998</v>
      </c>
    </row>
    <row r="1407" spans="3:5">
      <c r="C1407" s="166" t="s">
        <v>1638</v>
      </c>
      <c r="D1407" s="165">
        <v>1394931</v>
      </c>
      <c r="E1407" s="165">
        <v>0</v>
      </c>
    </row>
    <row r="1408" spans="3:5">
      <c r="C1408" s="166" t="s">
        <v>1639</v>
      </c>
      <c r="D1408" s="165">
        <v>17690642</v>
      </c>
      <c r="E1408" s="165">
        <v>0</v>
      </c>
    </row>
    <row r="1409" spans="3:5">
      <c r="C1409" s="166" t="s">
        <v>1640</v>
      </c>
      <c r="D1409" s="165">
        <v>67437623</v>
      </c>
      <c r="E1409" s="165">
        <v>62797736</v>
      </c>
    </row>
    <row r="1410" spans="3:5">
      <c r="C1410" s="166" t="s">
        <v>1641</v>
      </c>
      <c r="D1410" s="165">
        <v>26976614</v>
      </c>
      <c r="E1410" s="165">
        <v>0</v>
      </c>
    </row>
    <row r="1411" spans="3:5">
      <c r="C1411" s="166" t="s">
        <v>1642</v>
      </c>
      <c r="D1411" s="165">
        <v>6195995</v>
      </c>
      <c r="E1411" s="165">
        <v>0</v>
      </c>
    </row>
    <row r="1412" spans="3:5">
      <c r="C1412" s="166" t="s">
        <v>1643</v>
      </c>
      <c r="D1412" s="165">
        <v>10000000</v>
      </c>
      <c r="E1412" s="165">
        <v>0</v>
      </c>
    </row>
    <row r="1413" spans="3:5">
      <c r="C1413" s="166" t="s">
        <v>1644</v>
      </c>
      <c r="D1413" s="165">
        <v>239612085</v>
      </c>
      <c r="E1413" s="165">
        <v>115569044.97999999</v>
      </c>
    </row>
    <row r="1414" spans="3:5">
      <c r="C1414" s="164" t="s">
        <v>244</v>
      </c>
      <c r="D1414" s="165">
        <v>16802130</v>
      </c>
      <c r="E1414" s="165">
        <v>0</v>
      </c>
    </row>
    <row r="1415" spans="3:5">
      <c r="C1415" s="166" t="s">
        <v>1644</v>
      </c>
      <c r="D1415" s="165">
        <v>16802130</v>
      </c>
      <c r="E1415" s="165">
        <v>0</v>
      </c>
    </row>
    <row r="1416" spans="3:5">
      <c r="C1416" s="164" t="s">
        <v>259</v>
      </c>
      <c r="D1416" s="165">
        <v>0</v>
      </c>
      <c r="E1416" s="165">
        <v>0</v>
      </c>
    </row>
    <row r="1417" spans="3:5">
      <c r="C1417" s="166" t="s">
        <v>1637</v>
      </c>
      <c r="D1417" s="165">
        <v>0</v>
      </c>
      <c r="E1417" s="165">
        <v>0</v>
      </c>
    </row>
    <row r="1418" spans="3:5">
      <c r="C1418" s="122" t="s">
        <v>279</v>
      </c>
      <c r="D1418" s="123">
        <v>883749625</v>
      </c>
      <c r="E1418" s="123">
        <v>223226285.72</v>
      </c>
    </row>
    <row r="1419" spans="3:5">
      <c r="C1419" s="164" t="s">
        <v>242</v>
      </c>
      <c r="D1419" s="165">
        <v>768749625</v>
      </c>
      <c r="E1419" s="165">
        <v>215579693.84999999</v>
      </c>
    </row>
    <row r="1420" spans="3:5">
      <c r="C1420" s="166" t="s">
        <v>1645</v>
      </c>
      <c r="D1420" s="165">
        <v>79437546</v>
      </c>
      <c r="E1420" s="165">
        <v>7652665.9100000001</v>
      </c>
    </row>
    <row r="1421" spans="3:5">
      <c r="C1421" s="166" t="s">
        <v>1646</v>
      </c>
      <c r="D1421" s="165">
        <v>47785043</v>
      </c>
      <c r="E1421" s="165">
        <v>10420394.09</v>
      </c>
    </row>
    <row r="1422" spans="3:5">
      <c r="C1422" s="166" t="s">
        <v>1647</v>
      </c>
      <c r="D1422" s="165">
        <v>100000000</v>
      </c>
      <c r="E1422" s="165">
        <v>0</v>
      </c>
    </row>
    <row r="1423" spans="3:5">
      <c r="C1423" s="166" t="s">
        <v>1648</v>
      </c>
      <c r="D1423" s="165">
        <v>38876602</v>
      </c>
      <c r="E1423" s="165">
        <v>49727897.390000001</v>
      </c>
    </row>
    <row r="1424" spans="3:5">
      <c r="C1424" s="166" t="s">
        <v>1649</v>
      </c>
      <c r="D1424" s="165">
        <v>5000000</v>
      </c>
      <c r="E1424" s="165">
        <v>0</v>
      </c>
    </row>
    <row r="1425" spans="3:5">
      <c r="C1425" s="166" t="s">
        <v>1650</v>
      </c>
      <c r="D1425" s="165">
        <v>2080338</v>
      </c>
      <c r="E1425" s="165">
        <v>0</v>
      </c>
    </row>
    <row r="1426" spans="3:5">
      <c r="C1426" s="166" t="s">
        <v>1651</v>
      </c>
      <c r="D1426" s="165">
        <v>1787840</v>
      </c>
      <c r="E1426" s="165">
        <v>0</v>
      </c>
    </row>
    <row r="1427" spans="3:5">
      <c r="C1427" s="166" t="s">
        <v>1652</v>
      </c>
      <c r="D1427" s="165">
        <v>65220743</v>
      </c>
      <c r="E1427" s="165">
        <v>0</v>
      </c>
    </row>
    <row r="1428" spans="3:5">
      <c r="C1428" s="166" t="s">
        <v>1653</v>
      </c>
      <c r="D1428" s="165">
        <v>3148512</v>
      </c>
      <c r="E1428" s="165">
        <v>0</v>
      </c>
    </row>
    <row r="1429" spans="3:5">
      <c r="C1429" s="166" t="s">
        <v>1654</v>
      </c>
      <c r="D1429" s="165">
        <v>0</v>
      </c>
      <c r="E1429" s="165">
        <v>0</v>
      </c>
    </row>
    <row r="1430" spans="3:5">
      <c r="C1430" s="166" t="s">
        <v>1655</v>
      </c>
      <c r="D1430" s="165">
        <v>3534444</v>
      </c>
      <c r="E1430" s="165">
        <v>0</v>
      </c>
    </row>
    <row r="1431" spans="3:5">
      <c r="C1431" s="166" t="s">
        <v>1656</v>
      </c>
      <c r="D1431" s="165">
        <v>99753891</v>
      </c>
      <c r="E1431" s="165">
        <v>50108775.68</v>
      </c>
    </row>
    <row r="1432" spans="3:5">
      <c r="C1432" s="166" t="s">
        <v>1657</v>
      </c>
      <c r="D1432" s="165">
        <v>21660226</v>
      </c>
      <c r="E1432" s="165">
        <v>0</v>
      </c>
    </row>
    <row r="1433" spans="3:5">
      <c r="C1433" s="166" t="s">
        <v>1658</v>
      </c>
      <c r="D1433" s="165">
        <v>5000000</v>
      </c>
      <c r="E1433" s="165">
        <v>0</v>
      </c>
    </row>
    <row r="1434" spans="3:5">
      <c r="C1434" s="166" t="s">
        <v>1659</v>
      </c>
      <c r="D1434" s="165">
        <v>35607958</v>
      </c>
      <c r="E1434" s="165">
        <v>16295470.060000001</v>
      </c>
    </row>
    <row r="1435" spans="3:5">
      <c r="C1435" s="166" t="s">
        <v>1660</v>
      </c>
      <c r="D1435" s="165">
        <v>36368030</v>
      </c>
      <c r="E1435" s="165">
        <v>28718037.289999999</v>
      </c>
    </row>
    <row r="1436" spans="3:5">
      <c r="C1436" s="166" t="s">
        <v>1661</v>
      </c>
      <c r="D1436" s="165">
        <v>123841896</v>
      </c>
      <c r="E1436" s="165">
        <v>52656453.43</v>
      </c>
    </row>
    <row r="1437" spans="3:5">
      <c r="C1437" s="166" t="s">
        <v>1662</v>
      </c>
      <c r="D1437" s="165">
        <v>24700</v>
      </c>
      <c r="E1437" s="165">
        <v>0</v>
      </c>
    </row>
    <row r="1438" spans="3:5">
      <c r="C1438" s="166" t="s">
        <v>1663</v>
      </c>
      <c r="D1438" s="165">
        <v>20000000</v>
      </c>
      <c r="E1438" s="165">
        <v>0</v>
      </c>
    </row>
    <row r="1439" spans="3:5">
      <c r="C1439" s="166" t="s">
        <v>1664</v>
      </c>
      <c r="D1439" s="165">
        <v>5000000</v>
      </c>
      <c r="E1439" s="165">
        <v>0</v>
      </c>
    </row>
    <row r="1440" spans="3:5">
      <c r="C1440" s="166" t="s">
        <v>1665</v>
      </c>
      <c r="D1440" s="165">
        <v>74621856</v>
      </c>
      <c r="E1440" s="165">
        <v>0</v>
      </c>
    </row>
    <row r="1441" spans="3:5">
      <c r="C1441" s="164" t="s">
        <v>244</v>
      </c>
      <c r="D1441" s="165">
        <v>115000000</v>
      </c>
      <c r="E1441" s="165">
        <v>7646591.8700000001</v>
      </c>
    </row>
    <row r="1442" spans="3:5">
      <c r="C1442" s="166" t="s">
        <v>1666</v>
      </c>
      <c r="D1442" s="165">
        <v>10000000</v>
      </c>
      <c r="E1442" s="165">
        <v>7646591.8700000001</v>
      </c>
    </row>
    <row r="1443" spans="3:5">
      <c r="C1443" s="166" t="s">
        <v>1664</v>
      </c>
      <c r="D1443" s="165">
        <v>105000000</v>
      </c>
      <c r="E1443" s="165">
        <v>0</v>
      </c>
    </row>
    <row r="1444" spans="3:5">
      <c r="C1444" s="122" t="s">
        <v>257</v>
      </c>
      <c r="D1444" s="123">
        <v>23638967274</v>
      </c>
      <c r="E1444" s="123">
        <v>7493962325.9799976</v>
      </c>
    </row>
    <row r="1445" spans="3:5">
      <c r="C1445" s="164" t="s">
        <v>242</v>
      </c>
      <c r="D1445" s="165">
        <v>8185911633</v>
      </c>
      <c r="E1445" s="165">
        <v>4194181259.9899988</v>
      </c>
    </row>
    <row r="1446" spans="3:5">
      <c r="C1446" s="166" t="s">
        <v>1667</v>
      </c>
      <c r="D1446" s="165">
        <v>7362516</v>
      </c>
      <c r="E1446" s="165">
        <v>0</v>
      </c>
    </row>
    <row r="1447" spans="3:5">
      <c r="C1447" s="166" t="s">
        <v>1668</v>
      </c>
      <c r="D1447" s="165">
        <v>1000000</v>
      </c>
      <c r="E1447" s="165">
        <v>0</v>
      </c>
    </row>
    <row r="1448" spans="3:5">
      <c r="C1448" s="166" t="s">
        <v>1669</v>
      </c>
      <c r="D1448" s="165">
        <v>194161377</v>
      </c>
      <c r="E1448" s="165">
        <v>55227649.189999998</v>
      </c>
    </row>
    <row r="1449" spans="3:5">
      <c r="C1449" s="166" t="s">
        <v>1670</v>
      </c>
      <c r="D1449" s="165">
        <v>25000000</v>
      </c>
      <c r="E1449" s="165">
        <v>0</v>
      </c>
    </row>
    <row r="1450" spans="3:5">
      <c r="C1450" s="166" t="s">
        <v>1671</v>
      </c>
      <c r="D1450" s="165">
        <v>6228157</v>
      </c>
      <c r="E1450" s="165">
        <v>0</v>
      </c>
    </row>
    <row r="1451" spans="3:5">
      <c r="C1451" s="166" t="s">
        <v>1672</v>
      </c>
      <c r="D1451" s="165">
        <v>4329132</v>
      </c>
      <c r="E1451" s="165">
        <v>0</v>
      </c>
    </row>
    <row r="1452" spans="3:5">
      <c r="C1452" s="166" t="s">
        <v>1673</v>
      </c>
      <c r="D1452" s="165">
        <v>2513122</v>
      </c>
      <c r="E1452" s="165">
        <v>0</v>
      </c>
    </row>
    <row r="1453" spans="3:5">
      <c r="C1453" s="166" t="s">
        <v>1674</v>
      </c>
      <c r="D1453" s="165">
        <v>150000000</v>
      </c>
      <c r="E1453" s="165">
        <v>41791999.079999998</v>
      </c>
    </row>
    <row r="1454" spans="3:5">
      <c r="C1454" s="166" t="s">
        <v>1675</v>
      </c>
      <c r="D1454" s="165">
        <v>1300000000</v>
      </c>
      <c r="E1454" s="165">
        <v>1042915867.9599999</v>
      </c>
    </row>
    <row r="1455" spans="3:5">
      <c r="C1455" s="166" t="s">
        <v>1676</v>
      </c>
      <c r="D1455" s="165">
        <v>0</v>
      </c>
      <c r="E1455" s="165">
        <v>0</v>
      </c>
    </row>
    <row r="1456" spans="3:5">
      <c r="C1456" s="166" t="s">
        <v>1677</v>
      </c>
      <c r="D1456" s="165">
        <v>9000000</v>
      </c>
      <c r="E1456" s="165">
        <v>0</v>
      </c>
    </row>
    <row r="1457" spans="3:5">
      <c r="C1457" s="166" t="s">
        <v>1678</v>
      </c>
      <c r="D1457" s="165">
        <v>77011014</v>
      </c>
      <c r="E1457" s="165">
        <v>19022339.789999999</v>
      </c>
    </row>
    <row r="1458" spans="3:5">
      <c r="C1458" s="166" t="s">
        <v>1679</v>
      </c>
      <c r="D1458" s="165">
        <v>2000000</v>
      </c>
      <c r="E1458" s="165">
        <v>0</v>
      </c>
    </row>
    <row r="1459" spans="3:5">
      <c r="C1459" s="166" t="s">
        <v>1680</v>
      </c>
      <c r="D1459" s="165">
        <v>65535117</v>
      </c>
      <c r="E1459" s="165">
        <v>33808216.619999997</v>
      </c>
    </row>
    <row r="1460" spans="3:5">
      <c r="C1460" s="166" t="s">
        <v>1681</v>
      </c>
      <c r="D1460" s="165">
        <v>610000001</v>
      </c>
      <c r="E1460" s="165">
        <v>829647630.52999997</v>
      </c>
    </row>
    <row r="1461" spans="3:5">
      <c r="C1461" s="166" t="s">
        <v>1682</v>
      </c>
      <c r="D1461" s="165">
        <v>0</v>
      </c>
      <c r="E1461" s="165">
        <v>0</v>
      </c>
    </row>
    <row r="1462" spans="3:5">
      <c r="C1462" s="166" t="s">
        <v>1683</v>
      </c>
      <c r="D1462" s="165">
        <v>0</v>
      </c>
      <c r="E1462" s="165">
        <v>52326556.109999999</v>
      </c>
    </row>
    <row r="1463" spans="3:5">
      <c r="C1463" s="166" t="s">
        <v>1684</v>
      </c>
      <c r="D1463" s="165">
        <v>779207</v>
      </c>
      <c r="E1463" s="165">
        <v>0</v>
      </c>
    </row>
    <row r="1464" spans="3:5">
      <c r="C1464" s="166" t="s">
        <v>1685</v>
      </c>
      <c r="D1464" s="165">
        <v>940000000</v>
      </c>
      <c r="E1464" s="165">
        <v>276538983.60000002</v>
      </c>
    </row>
    <row r="1465" spans="3:5">
      <c r="C1465" s="166" t="s">
        <v>1686</v>
      </c>
      <c r="D1465" s="165">
        <v>0</v>
      </c>
      <c r="E1465" s="165">
        <v>0</v>
      </c>
    </row>
    <row r="1466" spans="3:5">
      <c r="C1466" s="166" t="s">
        <v>1687</v>
      </c>
      <c r="D1466" s="165">
        <v>8415087</v>
      </c>
      <c r="E1466" s="165">
        <v>0</v>
      </c>
    </row>
    <row r="1467" spans="3:5">
      <c r="C1467" s="166" t="s">
        <v>1688</v>
      </c>
      <c r="D1467" s="165">
        <v>17424123</v>
      </c>
      <c r="E1467" s="165">
        <v>0</v>
      </c>
    </row>
    <row r="1468" spans="3:5">
      <c r="C1468" s="166" t="s">
        <v>1689</v>
      </c>
      <c r="D1468" s="165">
        <v>0</v>
      </c>
      <c r="E1468" s="165">
        <v>0</v>
      </c>
    </row>
    <row r="1469" spans="3:5">
      <c r="C1469" s="166" t="s">
        <v>1690</v>
      </c>
      <c r="D1469" s="165">
        <v>16847189</v>
      </c>
      <c r="E1469" s="165">
        <v>0</v>
      </c>
    </row>
    <row r="1470" spans="3:5">
      <c r="C1470" s="166" t="s">
        <v>1691</v>
      </c>
      <c r="D1470" s="165">
        <v>193657772</v>
      </c>
      <c r="E1470" s="165">
        <v>0</v>
      </c>
    </row>
    <row r="1471" spans="3:5">
      <c r="C1471" s="166" t="s">
        <v>1692</v>
      </c>
      <c r="D1471" s="165">
        <v>10554785</v>
      </c>
      <c r="E1471" s="165">
        <v>0</v>
      </c>
    </row>
    <row r="1472" spans="3:5">
      <c r="C1472" s="166" t="s">
        <v>1693</v>
      </c>
      <c r="D1472" s="165">
        <v>0</v>
      </c>
      <c r="E1472" s="165">
        <v>516724.65</v>
      </c>
    </row>
    <row r="1473" spans="3:5">
      <c r="C1473" s="166" t="s">
        <v>1694</v>
      </c>
      <c r="D1473" s="165">
        <v>1235409</v>
      </c>
      <c r="E1473" s="165">
        <v>0</v>
      </c>
    </row>
    <row r="1474" spans="3:5">
      <c r="C1474" s="166" t="s">
        <v>1695</v>
      </c>
      <c r="D1474" s="165">
        <v>6755924</v>
      </c>
      <c r="E1474" s="165">
        <v>0</v>
      </c>
    </row>
    <row r="1475" spans="3:5">
      <c r="C1475" s="166" t="s">
        <v>1696</v>
      </c>
      <c r="D1475" s="165">
        <v>0</v>
      </c>
      <c r="E1475" s="165">
        <v>391877834.93000001</v>
      </c>
    </row>
    <row r="1476" spans="3:5">
      <c r="C1476" s="166" t="s">
        <v>1697</v>
      </c>
      <c r="D1476" s="165">
        <v>41882</v>
      </c>
      <c r="E1476" s="165">
        <v>0</v>
      </c>
    </row>
    <row r="1477" spans="3:5">
      <c r="C1477" s="166" t="s">
        <v>1698</v>
      </c>
      <c r="D1477" s="165">
        <v>24000000</v>
      </c>
      <c r="E1477" s="165">
        <v>0</v>
      </c>
    </row>
    <row r="1478" spans="3:5">
      <c r="C1478" s="166" t="s">
        <v>1699</v>
      </c>
      <c r="D1478" s="165">
        <v>2873229</v>
      </c>
      <c r="E1478" s="165">
        <v>2860566.7</v>
      </c>
    </row>
    <row r="1479" spans="3:5">
      <c r="C1479" s="166" t="s">
        <v>1700</v>
      </c>
      <c r="D1479" s="165">
        <v>55999</v>
      </c>
      <c r="E1479" s="165">
        <v>0</v>
      </c>
    </row>
    <row r="1480" spans="3:5">
      <c r="C1480" s="166" t="s">
        <v>1701</v>
      </c>
      <c r="D1480" s="165">
        <v>3264355</v>
      </c>
      <c r="E1480" s="165">
        <v>1395593.77</v>
      </c>
    </row>
    <row r="1481" spans="3:5">
      <c r="C1481" s="166" t="s">
        <v>1702</v>
      </c>
      <c r="D1481" s="165">
        <v>486807313</v>
      </c>
      <c r="E1481" s="165">
        <v>1121166578.4100001</v>
      </c>
    </row>
    <row r="1482" spans="3:5">
      <c r="C1482" s="166" t="s">
        <v>1703</v>
      </c>
      <c r="D1482" s="165">
        <v>135000000</v>
      </c>
      <c r="E1482" s="165">
        <v>0</v>
      </c>
    </row>
    <row r="1483" spans="3:5">
      <c r="C1483" s="166" t="s">
        <v>1704</v>
      </c>
      <c r="D1483" s="165">
        <v>1235409</v>
      </c>
      <c r="E1483" s="165">
        <v>0</v>
      </c>
    </row>
    <row r="1484" spans="3:5">
      <c r="C1484" s="166" t="s">
        <v>1705</v>
      </c>
      <c r="D1484" s="165">
        <v>2000000</v>
      </c>
      <c r="E1484" s="165">
        <v>0</v>
      </c>
    </row>
    <row r="1485" spans="3:5">
      <c r="C1485" s="166" t="s">
        <v>1706</v>
      </c>
      <c r="D1485" s="165">
        <v>1235409</v>
      </c>
      <c r="E1485" s="165">
        <v>0</v>
      </c>
    </row>
    <row r="1486" spans="3:5">
      <c r="C1486" s="166" t="s">
        <v>1707</v>
      </c>
      <c r="D1486" s="165">
        <v>2223577</v>
      </c>
      <c r="E1486" s="165">
        <v>0</v>
      </c>
    </row>
    <row r="1487" spans="3:5">
      <c r="C1487" s="166" t="s">
        <v>1708</v>
      </c>
      <c r="D1487" s="165">
        <v>13816424</v>
      </c>
      <c r="E1487" s="165">
        <v>27852969.370000001</v>
      </c>
    </row>
    <row r="1488" spans="3:5">
      <c r="C1488" s="166" t="s">
        <v>1709</v>
      </c>
      <c r="D1488" s="165">
        <v>80162210</v>
      </c>
      <c r="E1488" s="165">
        <v>42134871.380000003</v>
      </c>
    </row>
    <row r="1489" spans="3:5">
      <c r="C1489" s="166" t="s">
        <v>1710</v>
      </c>
      <c r="D1489" s="165">
        <v>0</v>
      </c>
      <c r="E1489" s="165">
        <v>0</v>
      </c>
    </row>
    <row r="1490" spans="3:5">
      <c r="C1490" s="166" t="s">
        <v>1711</v>
      </c>
      <c r="D1490" s="165">
        <v>74323660</v>
      </c>
      <c r="E1490" s="165">
        <v>0</v>
      </c>
    </row>
    <row r="1491" spans="3:5">
      <c r="C1491" s="166" t="s">
        <v>1712</v>
      </c>
      <c r="D1491" s="165">
        <v>5885745</v>
      </c>
      <c r="E1491" s="165">
        <v>0</v>
      </c>
    </row>
    <row r="1492" spans="3:5">
      <c r="C1492" s="166" t="s">
        <v>1713</v>
      </c>
      <c r="D1492" s="165">
        <v>0</v>
      </c>
      <c r="E1492" s="165">
        <v>0</v>
      </c>
    </row>
    <row r="1493" spans="3:5">
      <c r="C1493" s="166" t="s">
        <v>1714</v>
      </c>
      <c r="D1493" s="165">
        <v>0</v>
      </c>
      <c r="E1493" s="165">
        <v>0</v>
      </c>
    </row>
    <row r="1494" spans="3:5">
      <c r="C1494" s="166" t="s">
        <v>1715</v>
      </c>
      <c r="D1494" s="165">
        <v>1217491</v>
      </c>
      <c r="E1494" s="165">
        <v>0</v>
      </c>
    </row>
    <row r="1495" spans="3:5">
      <c r="C1495" s="166" t="s">
        <v>1716</v>
      </c>
      <c r="D1495" s="165">
        <v>779207</v>
      </c>
      <c r="E1495" s="165">
        <v>0</v>
      </c>
    </row>
    <row r="1496" spans="3:5">
      <c r="C1496" s="166" t="s">
        <v>1717</v>
      </c>
      <c r="D1496" s="165">
        <v>1226842</v>
      </c>
      <c r="E1496" s="165">
        <v>0</v>
      </c>
    </row>
    <row r="1497" spans="3:5">
      <c r="C1497" s="166" t="s">
        <v>1718</v>
      </c>
      <c r="D1497" s="165">
        <v>50000000</v>
      </c>
      <c r="E1497" s="165">
        <v>0</v>
      </c>
    </row>
    <row r="1498" spans="3:5">
      <c r="C1498" s="166" t="s">
        <v>1719</v>
      </c>
      <c r="D1498" s="165">
        <v>75000000</v>
      </c>
      <c r="E1498" s="165">
        <v>0</v>
      </c>
    </row>
    <row r="1499" spans="3:5">
      <c r="C1499" s="166" t="s">
        <v>1720</v>
      </c>
      <c r="D1499" s="165">
        <v>0</v>
      </c>
      <c r="E1499" s="165">
        <v>0</v>
      </c>
    </row>
    <row r="1500" spans="3:5">
      <c r="C1500" s="166" t="s">
        <v>1721</v>
      </c>
      <c r="D1500" s="165">
        <v>0</v>
      </c>
      <c r="E1500" s="165">
        <v>0</v>
      </c>
    </row>
    <row r="1501" spans="3:5">
      <c r="C1501" s="166" t="s">
        <v>1722</v>
      </c>
      <c r="D1501" s="165">
        <v>0</v>
      </c>
      <c r="E1501" s="165">
        <v>0</v>
      </c>
    </row>
    <row r="1502" spans="3:5">
      <c r="C1502" s="166" t="s">
        <v>1723</v>
      </c>
      <c r="D1502" s="165">
        <v>0</v>
      </c>
      <c r="E1502" s="165">
        <v>0</v>
      </c>
    </row>
    <row r="1503" spans="3:5">
      <c r="C1503" s="166" t="s">
        <v>1724</v>
      </c>
      <c r="D1503" s="165">
        <v>5000000</v>
      </c>
      <c r="E1503" s="165">
        <v>1960357.84</v>
      </c>
    </row>
    <row r="1504" spans="3:5">
      <c r="C1504" s="166" t="s">
        <v>1725</v>
      </c>
      <c r="D1504" s="165">
        <v>80000000</v>
      </c>
      <c r="E1504" s="165">
        <v>0</v>
      </c>
    </row>
    <row r="1505" spans="3:5">
      <c r="C1505" s="166" t="s">
        <v>1726</v>
      </c>
      <c r="D1505" s="165">
        <v>0</v>
      </c>
      <c r="E1505" s="165">
        <v>0</v>
      </c>
    </row>
    <row r="1506" spans="3:5">
      <c r="C1506" s="166" t="s">
        <v>1727</v>
      </c>
      <c r="D1506" s="165">
        <v>31691995</v>
      </c>
      <c r="E1506" s="165">
        <v>0</v>
      </c>
    </row>
    <row r="1507" spans="3:5">
      <c r="C1507" s="166" t="s">
        <v>1728</v>
      </c>
      <c r="D1507" s="165">
        <v>3922569</v>
      </c>
      <c r="E1507" s="165">
        <v>0</v>
      </c>
    </row>
    <row r="1508" spans="3:5">
      <c r="C1508" s="166" t="s">
        <v>1729</v>
      </c>
      <c r="D1508" s="165">
        <v>0</v>
      </c>
      <c r="E1508" s="165">
        <v>0</v>
      </c>
    </row>
    <row r="1509" spans="3:5">
      <c r="C1509" s="166" t="s">
        <v>1730</v>
      </c>
      <c r="D1509" s="165">
        <v>2000000</v>
      </c>
      <c r="E1509" s="165">
        <v>0</v>
      </c>
    </row>
    <row r="1510" spans="3:5">
      <c r="C1510" s="166" t="s">
        <v>1731</v>
      </c>
      <c r="D1510" s="165">
        <v>1000000000</v>
      </c>
      <c r="E1510" s="165">
        <v>0</v>
      </c>
    </row>
    <row r="1511" spans="3:5">
      <c r="C1511" s="166" t="s">
        <v>1732</v>
      </c>
      <c r="D1511" s="165">
        <v>36754019</v>
      </c>
      <c r="E1511" s="165">
        <v>0</v>
      </c>
    </row>
    <row r="1512" spans="3:5">
      <c r="C1512" s="166" t="s">
        <v>1733</v>
      </c>
      <c r="D1512" s="165">
        <v>0</v>
      </c>
      <c r="E1512" s="165">
        <v>0</v>
      </c>
    </row>
    <row r="1513" spans="3:5">
      <c r="C1513" s="166" t="s">
        <v>1734</v>
      </c>
      <c r="D1513" s="165">
        <v>2642087</v>
      </c>
      <c r="E1513" s="165">
        <v>0</v>
      </c>
    </row>
    <row r="1514" spans="3:5">
      <c r="C1514" s="166" t="s">
        <v>1848</v>
      </c>
      <c r="D1514" s="165">
        <v>0</v>
      </c>
      <c r="E1514" s="165">
        <v>0</v>
      </c>
    </row>
    <row r="1515" spans="3:5">
      <c r="C1515" s="166" t="s">
        <v>1735</v>
      </c>
      <c r="D1515" s="165">
        <v>2083629</v>
      </c>
      <c r="E1515" s="165">
        <v>0</v>
      </c>
    </row>
    <row r="1516" spans="3:5">
      <c r="C1516" s="166" t="s">
        <v>1736</v>
      </c>
      <c r="D1516" s="165">
        <v>3397736</v>
      </c>
      <c r="E1516" s="165">
        <v>0</v>
      </c>
    </row>
    <row r="1517" spans="3:5">
      <c r="C1517" s="166" t="s">
        <v>1737</v>
      </c>
      <c r="D1517" s="165">
        <v>12635469</v>
      </c>
      <c r="E1517" s="165">
        <v>0</v>
      </c>
    </row>
    <row r="1518" spans="3:5">
      <c r="C1518" s="166" t="s">
        <v>1738</v>
      </c>
      <c r="D1518" s="165">
        <v>26665895</v>
      </c>
      <c r="E1518" s="165">
        <v>0</v>
      </c>
    </row>
    <row r="1519" spans="3:5">
      <c r="C1519" s="166" t="s">
        <v>1739</v>
      </c>
      <c r="D1519" s="165">
        <v>138712</v>
      </c>
      <c r="E1519" s="165">
        <v>0</v>
      </c>
    </row>
    <row r="1520" spans="3:5">
      <c r="C1520" s="166" t="s">
        <v>1740</v>
      </c>
      <c r="D1520" s="165">
        <v>3356164</v>
      </c>
      <c r="E1520" s="165">
        <v>0</v>
      </c>
    </row>
    <row r="1521" spans="3:5">
      <c r="C1521" s="166" t="s">
        <v>1741</v>
      </c>
      <c r="D1521" s="165">
        <v>14404663</v>
      </c>
      <c r="E1521" s="165">
        <v>0</v>
      </c>
    </row>
    <row r="1522" spans="3:5">
      <c r="C1522" s="166" t="s">
        <v>1742</v>
      </c>
      <c r="D1522" s="165">
        <v>5404349</v>
      </c>
      <c r="E1522" s="165">
        <v>0</v>
      </c>
    </row>
    <row r="1523" spans="3:5">
      <c r="C1523" s="166" t="s">
        <v>1743</v>
      </c>
      <c r="D1523" s="165">
        <v>3397736</v>
      </c>
      <c r="E1523" s="165">
        <v>0</v>
      </c>
    </row>
    <row r="1524" spans="3:5">
      <c r="C1524" s="166" t="s">
        <v>1744</v>
      </c>
      <c r="D1524" s="165">
        <v>70707142</v>
      </c>
      <c r="E1524" s="165">
        <v>21320164.829999998</v>
      </c>
    </row>
    <row r="1525" spans="3:5">
      <c r="C1525" s="166" t="s">
        <v>1745</v>
      </c>
      <c r="D1525" s="165">
        <v>45320695</v>
      </c>
      <c r="E1525" s="165">
        <v>0</v>
      </c>
    </row>
    <row r="1526" spans="3:5">
      <c r="C1526" s="166" t="s">
        <v>1746</v>
      </c>
      <c r="D1526" s="165">
        <v>3397736</v>
      </c>
      <c r="E1526" s="165">
        <v>0</v>
      </c>
    </row>
    <row r="1527" spans="3:5">
      <c r="C1527" s="166" t="s">
        <v>1747</v>
      </c>
      <c r="D1527" s="165">
        <v>13049408</v>
      </c>
      <c r="E1527" s="165">
        <v>0</v>
      </c>
    </row>
    <row r="1528" spans="3:5">
      <c r="C1528" s="166" t="s">
        <v>1748</v>
      </c>
      <c r="D1528" s="165">
        <v>3397736</v>
      </c>
      <c r="E1528" s="165">
        <v>0</v>
      </c>
    </row>
    <row r="1529" spans="3:5">
      <c r="C1529" s="166" t="s">
        <v>1749</v>
      </c>
      <c r="D1529" s="165">
        <v>10991381</v>
      </c>
      <c r="E1529" s="165">
        <v>0</v>
      </c>
    </row>
    <row r="1530" spans="3:5">
      <c r="C1530" s="166" t="s">
        <v>1750</v>
      </c>
      <c r="D1530" s="165">
        <v>0</v>
      </c>
      <c r="E1530" s="165">
        <v>0</v>
      </c>
    </row>
    <row r="1531" spans="3:5">
      <c r="C1531" s="166" t="s">
        <v>1751</v>
      </c>
      <c r="D1531" s="165">
        <v>327553</v>
      </c>
      <c r="E1531" s="165">
        <v>0</v>
      </c>
    </row>
    <row r="1532" spans="3:5">
      <c r="C1532" s="166" t="s">
        <v>1752</v>
      </c>
      <c r="D1532" s="165">
        <v>7508745</v>
      </c>
      <c r="E1532" s="165">
        <v>0</v>
      </c>
    </row>
    <row r="1533" spans="3:5">
      <c r="C1533" s="166" t="s">
        <v>1753</v>
      </c>
      <c r="D1533" s="165">
        <v>79000000</v>
      </c>
      <c r="E1533" s="165">
        <v>32849145.789999999</v>
      </c>
    </row>
    <row r="1534" spans="3:5">
      <c r="C1534" s="166" t="s">
        <v>1754</v>
      </c>
      <c r="D1534" s="165">
        <v>5872846</v>
      </c>
      <c r="E1534" s="165">
        <v>0</v>
      </c>
    </row>
    <row r="1535" spans="3:5">
      <c r="C1535" s="166" t="s">
        <v>1755</v>
      </c>
      <c r="D1535" s="165">
        <v>1000000</v>
      </c>
      <c r="E1535" s="165">
        <v>0</v>
      </c>
    </row>
    <row r="1536" spans="3:5">
      <c r="C1536" s="166" t="s">
        <v>1756</v>
      </c>
      <c r="D1536" s="165">
        <v>150000000</v>
      </c>
      <c r="E1536" s="165">
        <v>31305678.969999999</v>
      </c>
    </row>
    <row r="1537" spans="3:5">
      <c r="C1537" s="166" t="s">
        <v>1757</v>
      </c>
      <c r="D1537" s="165">
        <v>0</v>
      </c>
      <c r="E1537" s="165">
        <v>0</v>
      </c>
    </row>
    <row r="1538" spans="3:5">
      <c r="C1538" s="166" t="s">
        <v>1758</v>
      </c>
      <c r="D1538" s="165">
        <v>0</v>
      </c>
      <c r="E1538" s="165">
        <v>0</v>
      </c>
    </row>
    <row r="1539" spans="3:5">
      <c r="C1539" s="166" t="s">
        <v>1759</v>
      </c>
      <c r="D1539" s="165">
        <v>3397736</v>
      </c>
      <c r="E1539" s="165">
        <v>0</v>
      </c>
    </row>
    <row r="1540" spans="3:5">
      <c r="C1540" s="166" t="s">
        <v>1760</v>
      </c>
      <c r="D1540" s="165">
        <v>2768368</v>
      </c>
      <c r="E1540" s="165">
        <v>285927.18</v>
      </c>
    </row>
    <row r="1541" spans="3:5">
      <c r="C1541" s="166" t="s">
        <v>1761</v>
      </c>
      <c r="D1541" s="165">
        <v>2083629</v>
      </c>
      <c r="E1541" s="165">
        <v>0</v>
      </c>
    </row>
    <row r="1542" spans="3:5">
      <c r="C1542" s="166" t="s">
        <v>1762</v>
      </c>
      <c r="D1542" s="165">
        <v>113083454</v>
      </c>
      <c r="E1542" s="165">
        <v>12652879.619999999</v>
      </c>
    </row>
    <row r="1543" spans="3:5">
      <c r="C1543" s="166" t="s">
        <v>1763</v>
      </c>
      <c r="D1543" s="165">
        <v>0</v>
      </c>
      <c r="E1543" s="165">
        <v>0</v>
      </c>
    </row>
    <row r="1544" spans="3:5">
      <c r="C1544" s="166" t="s">
        <v>1764</v>
      </c>
      <c r="D1544" s="165">
        <v>3397736</v>
      </c>
      <c r="E1544" s="165">
        <v>0</v>
      </c>
    </row>
    <row r="1545" spans="3:5">
      <c r="C1545" s="166" t="s">
        <v>1765</v>
      </c>
      <c r="D1545" s="165">
        <v>511857547</v>
      </c>
      <c r="E1545" s="165">
        <v>0</v>
      </c>
    </row>
    <row r="1546" spans="3:5">
      <c r="C1546" s="166" t="s">
        <v>1766</v>
      </c>
      <c r="D1546" s="165">
        <v>0</v>
      </c>
      <c r="E1546" s="165">
        <v>0</v>
      </c>
    </row>
    <row r="1547" spans="3:5">
      <c r="C1547" s="166" t="s">
        <v>1767</v>
      </c>
      <c r="D1547" s="165">
        <v>1386558</v>
      </c>
      <c r="E1547" s="165">
        <v>0</v>
      </c>
    </row>
    <row r="1548" spans="3:5">
      <c r="C1548" s="166" t="s">
        <v>1768</v>
      </c>
      <c r="D1548" s="165">
        <v>162584301</v>
      </c>
      <c r="E1548" s="165">
        <v>22382582.420000002</v>
      </c>
    </row>
    <row r="1549" spans="3:5">
      <c r="C1549" s="166" t="s">
        <v>1769</v>
      </c>
      <c r="D1549" s="165">
        <v>10362072</v>
      </c>
      <c r="E1549" s="165">
        <v>0</v>
      </c>
    </row>
    <row r="1550" spans="3:5">
      <c r="C1550" s="166" t="s">
        <v>1770</v>
      </c>
      <c r="D1550" s="165">
        <v>4956061</v>
      </c>
      <c r="E1550" s="165">
        <v>0</v>
      </c>
    </row>
    <row r="1551" spans="3:5">
      <c r="C1551" s="166" t="s">
        <v>1771</v>
      </c>
      <c r="D1551" s="165">
        <v>3630913</v>
      </c>
      <c r="E1551" s="165">
        <v>0</v>
      </c>
    </row>
    <row r="1552" spans="3:5">
      <c r="C1552" s="166" t="s">
        <v>1772</v>
      </c>
      <c r="D1552" s="165">
        <v>2751631</v>
      </c>
      <c r="E1552" s="165">
        <v>0</v>
      </c>
    </row>
    <row r="1553" spans="3:5">
      <c r="C1553" s="166" t="s">
        <v>1773</v>
      </c>
      <c r="D1553" s="165">
        <v>26302201</v>
      </c>
      <c r="E1553" s="165">
        <v>0</v>
      </c>
    </row>
    <row r="1554" spans="3:5">
      <c r="C1554" s="166" t="s">
        <v>1774</v>
      </c>
      <c r="D1554" s="165">
        <v>249956945</v>
      </c>
      <c r="E1554" s="165">
        <v>85389419.920000002</v>
      </c>
    </row>
    <row r="1555" spans="3:5">
      <c r="C1555" s="166" t="s">
        <v>1775</v>
      </c>
      <c r="D1555" s="165">
        <v>1900475</v>
      </c>
      <c r="E1555" s="165">
        <v>16726463.689999999</v>
      </c>
    </row>
    <row r="1556" spans="3:5">
      <c r="C1556" s="166" t="s">
        <v>1776</v>
      </c>
      <c r="D1556" s="165">
        <v>0</v>
      </c>
      <c r="E1556" s="165">
        <v>0</v>
      </c>
    </row>
    <row r="1557" spans="3:5">
      <c r="C1557" s="166" t="s">
        <v>1777</v>
      </c>
      <c r="D1557" s="165">
        <v>7000000</v>
      </c>
      <c r="E1557" s="165">
        <v>0</v>
      </c>
    </row>
    <row r="1558" spans="3:5">
      <c r="C1558" s="166" t="s">
        <v>1778</v>
      </c>
      <c r="D1558" s="165">
        <v>2692079</v>
      </c>
      <c r="E1558" s="165">
        <v>0</v>
      </c>
    </row>
    <row r="1559" spans="3:5">
      <c r="C1559" s="166" t="s">
        <v>1779</v>
      </c>
      <c r="D1559" s="165">
        <v>1572428</v>
      </c>
      <c r="E1559" s="165">
        <v>0</v>
      </c>
    </row>
    <row r="1560" spans="3:5">
      <c r="C1560" s="166" t="s">
        <v>1780</v>
      </c>
      <c r="D1560" s="165">
        <v>15000000</v>
      </c>
      <c r="E1560" s="165">
        <v>10671795.310000001</v>
      </c>
    </row>
    <row r="1561" spans="3:5">
      <c r="C1561" s="166" t="s">
        <v>1781</v>
      </c>
      <c r="D1561" s="165">
        <v>11067494</v>
      </c>
      <c r="E1561" s="165">
        <v>0</v>
      </c>
    </row>
    <row r="1562" spans="3:5">
      <c r="C1562" s="166" t="s">
        <v>1782</v>
      </c>
      <c r="D1562" s="165">
        <v>11067494</v>
      </c>
      <c r="E1562" s="165">
        <v>0</v>
      </c>
    </row>
    <row r="1563" spans="3:5">
      <c r="C1563" s="166" t="s">
        <v>1783</v>
      </c>
      <c r="D1563" s="165">
        <v>11602629</v>
      </c>
      <c r="E1563" s="165">
        <v>19552462.329999998</v>
      </c>
    </row>
    <row r="1564" spans="3:5">
      <c r="C1564" s="166" t="s">
        <v>1784</v>
      </c>
      <c r="D1564" s="165">
        <v>498000</v>
      </c>
      <c r="E1564" s="165">
        <v>0</v>
      </c>
    </row>
    <row r="1565" spans="3:5">
      <c r="C1565" s="166" t="s">
        <v>1785</v>
      </c>
      <c r="D1565" s="165">
        <v>7011234</v>
      </c>
      <c r="E1565" s="165">
        <v>0</v>
      </c>
    </row>
    <row r="1566" spans="3:5">
      <c r="C1566" s="166" t="s">
        <v>1786</v>
      </c>
      <c r="D1566" s="165">
        <v>498000</v>
      </c>
      <c r="E1566" s="165">
        <v>0</v>
      </c>
    </row>
    <row r="1567" spans="3:5">
      <c r="C1567" s="166" t="s">
        <v>1787</v>
      </c>
      <c r="D1567" s="165">
        <v>2083629</v>
      </c>
      <c r="E1567" s="165">
        <v>0</v>
      </c>
    </row>
    <row r="1568" spans="3:5">
      <c r="C1568" s="166" t="s">
        <v>1788</v>
      </c>
      <c r="D1568" s="165">
        <v>0</v>
      </c>
      <c r="E1568" s="165">
        <v>0</v>
      </c>
    </row>
    <row r="1569" spans="3:5">
      <c r="C1569" s="166" t="s">
        <v>1789</v>
      </c>
      <c r="D1569" s="165">
        <v>498000</v>
      </c>
      <c r="E1569" s="165">
        <v>0</v>
      </c>
    </row>
    <row r="1570" spans="3:5">
      <c r="C1570" s="166" t="s">
        <v>1790</v>
      </c>
      <c r="D1570" s="165">
        <v>3397736</v>
      </c>
      <c r="E1570" s="165">
        <v>0</v>
      </c>
    </row>
    <row r="1571" spans="3:5">
      <c r="C1571" s="166" t="s">
        <v>1791</v>
      </c>
      <c r="D1571" s="165">
        <v>3397736</v>
      </c>
      <c r="E1571" s="165">
        <v>0</v>
      </c>
    </row>
    <row r="1572" spans="3:5">
      <c r="C1572" s="166" t="s">
        <v>1792</v>
      </c>
      <c r="D1572" s="165">
        <v>3924529</v>
      </c>
      <c r="E1572" s="165">
        <v>0</v>
      </c>
    </row>
    <row r="1573" spans="3:5">
      <c r="C1573" s="166" t="s">
        <v>1793</v>
      </c>
      <c r="D1573" s="165">
        <v>745000000</v>
      </c>
      <c r="E1573" s="165">
        <v>0</v>
      </c>
    </row>
    <row r="1574" spans="3:5">
      <c r="C1574" s="166" t="s">
        <v>1794</v>
      </c>
      <c r="D1574" s="165">
        <v>11936392</v>
      </c>
      <c r="E1574" s="165">
        <v>0</v>
      </c>
    </row>
    <row r="1575" spans="3:5">
      <c r="C1575" s="166" t="s">
        <v>1795</v>
      </c>
      <c r="D1575" s="165">
        <v>3397736</v>
      </c>
      <c r="E1575" s="165">
        <v>0</v>
      </c>
    </row>
    <row r="1576" spans="3:5">
      <c r="C1576" s="166" t="s">
        <v>1796</v>
      </c>
      <c r="D1576" s="165">
        <v>1386558</v>
      </c>
      <c r="E1576" s="165">
        <v>0</v>
      </c>
    </row>
    <row r="1577" spans="3:5">
      <c r="C1577" s="166" t="s">
        <v>1797</v>
      </c>
      <c r="D1577" s="165">
        <v>3397736</v>
      </c>
      <c r="E1577" s="165">
        <v>0</v>
      </c>
    </row>
    <row r="1578" spans="3:5">
      <c r="C1578" s="166" t="s">
        <v>1798</v>
      </c>
      <c r="D1578" s="165">
        <v>2083629</v>
      </c>
      <c r="E1578" s="165">
        <v>0</v>
      </c>
    </row>
    <row r="1579" spans="3:5">
      <c r="C1579" s="166" t="s">
        <v>1799</v>
      </c>
      <c r="D1579" s="165">
        <v>976009</v>
      </c>
      <c r="E1579" s="165">
        <v>0</v>
      </c>
    </row>
    <row r="1580" spans="3:5">
      <c r="C1580" s="166" t="s">
        <v>1800</v>
      </c>
      <c r="D1580" s="165">
        <v>976009</v>
      </c>
      <c r="E1580" s="165">
        <v>0</v>
      </c>
    </row>
    <row r="1581" spans="3:5">
      <c r="C1581" s="164" t="s">
        <v>244</v>
      </c>
      <c r="D1581" s="165">
        <v>896795398</v>
      </c>
      <c r="E1581" s="165">
        <v>541066518.83999991</v>
      </c>
    </row>
    <row r="1582" spans="3:5">
      <c r="C1582" s="166" t="s">
        <v>1801</v>
      </c>
      <c r="D1582" s="165">
        <v>241231338</v>
      </c>
      <c r="E1582" s="165">
        <v>43662286.799999997</v>
      </c>
    </row>
    <row r="1583" spans="3:5">
      <c r="C1583" s="166" t="s">
        <v>1802</v>
      </c>
      <c r="D1583" s="165">
        <v>172342885</v>
      </c>
      <c r="E1583" s="165">
        <v>14304009.449999999</v>
      </c>
    </row>
    <row r="1584" spans="3:5">
      <c r="C1584" s="166" t="s">
        <v>1803</v>
      </c>
      <c r="D1584" s="165">
        <v>300000000</v>
      </c>
      <c r="E1584" s="165">
        <v>299995762.07999998</v>
      </c>
    </row>
    <row r="1585" spans="3:5">
      <c r="C1585" s="166" t="s">
        <v>1804</v>
      </c>
      <c r="D1585" s="165">
        <v>66984706</v>
      </c>
      <c r="E1585" s="165">
        <v>66983739.340000004</v>
      </c>
    </row>
    <row r="1586" spans="3:5">
      <c r="C1586" s="166" t="s">
        <v>1805</v>
      </c>
      <c r="D1586" s="165">
        <v>48027920</v>
      </c>
      <c r="E1586" s="165">
        <v>47970721.170000002</v>
      </c>
    </row>
    <row r="1587" spans="3:5">
      <c r="C1587" s="166" t="s">
        <v>1806</v>
      </c>
      <c r="D1587" s="165">
        <v>68208549</v>
      </c>
      <c r="E1587" s="165">
        <v>68150000</v>
      </c>
    </row>
    <row r="1588" spans="3:5">
      <c r="C1588" s="164" t="s">
        <v>259</v>
      </c>
      <c r="D1588" s="165">
        <v>3073696114</v>
      </c>
      <c r="E1588" s="165">
        <v>670510675.69000006</v>
      </c>
    </row>
    <row r="1589" spans="3:5">
      <c r="C1589" s="166" t="s">
        <v>1807</v>
      </c>
      <c r="D1589" s="165">
        <v>3073696114</v>
      </c>
      <c r="E1589" s="165">
        <v>670510675.69000006</v>
      </c>
    </row>
    <row r="1590" spans="3:5">
      <c r="C1590" s="164" t="s">
        <v>245</v>
      </c>
      <c r="D1590" s="165">
        <v>11482564129</v>
      </c>
      <c r="E1590" s="165">
        <v>2088203871.46</v>
      </c>
    </row>
    <row r="1591" spans="3:5">
      <c r="C1591" s="166" t="s">
        <v>1808</v>
      </c>
      <c r="D1591" s="165">
        <v>631100000</v>
      </c>
      <c r="E1591" s="165">
        <v>0</v>
      </c>
    </row>
    <row r="1592" spans="3:5">
      <c r="C1592" s="166" t="s">
        <v>1674</v>
      </c>
      <c r="D1592" s="165">
        <v>1914989645</v>
      </c>
      <c r="E1592" s="165">
        <v>193282284.73000002</v>
      </c>
    </row>
    <row r="1593" spans="3:5">
      <c r="C1593" s="166" t="s">
        <v>1681</v>
      </c>
      <c r="D1593" s="165">
        <v>7257650000</v>
      </c>
      <c r="E1593" s="165">
        <v>1766080439.9200001</v>
      </c>
    </row>
    <row r="1594" spans="3:5">
      <c r="C1594" s="166" t="s">
        <v>1809</v>
      </c>
      <c r="D1594" s="165">
        <v>12622000</v>
      </c>
      <c r="E1594" s="165">
        <v>2008408.53</v>
      </c>
    </row>
    <row r="1595" spans="3:5">
      <c r="C1595" s="166" t="s">
        <v>1691</v>
      </c>
      <c r="D1595" s="165">
        <v>167092639</v>
      </c>
      <c r="E1595" s="165">
        <v>0</v>
      </c>
    </row>
    <row r="1596" spans="3:5">
      <c r="C1596" s="166" t="s">
        <v>1698</v>
      </c>
      <c r="D1596" s="165">
        <v>607907361</v>
      </c>
      <c r="E1596" s="165">
        <v>0</v>
      </c>
    </row>
    <row r="1597" spans="3:5">
      <c r="C1597" s="166" t="s">
        <v>1810</v>
      </c>
      <c r="D1597" s="165">
        <v>750000000</v>
      </c>
      <c r="E1597" s="165">
        <v>0</v>
      </c>
    </row>
    <row r="1598" spans="3:5">
      <c r="C1598" s="166" t="s">
        <v>1756</v>
      </c>
      <c r="D1598" s="165">
        <v>0</v>
      </c>
      <c r="E1598" s="165">
        <v>84950406.840000004</v>
      </c>
    </row>
    <row r="1599" spans="3:5">
      <c r="C1599" s="166" t="s">
        <v>1803</v>
      </c>
      <c r="D1599" s="165">
        <v>141202484</v>
      </c>
      <c r="E1599" s="165">
        <v>41882331.439999998</v>
      </c>
    </row>
    <row r="1600" spans="3:5">
      <c r="C1600" s="122" t="s">
        <v>258</v>
      </c>
      <c r="D1600" s="123">
        <v>5994134828</v>
      </c>
      <c r="E1600" s="123">
        <v>586490807.50999999</v>
      </c>
    </row>
    <row r="1601" spans="3:5">
      <c r="C1601" s="164" t="s">
        <v>242</v>
      </c>
      <c r="D1601" s="165">
        <v>1377504632</v>
      </c>
      <c r="E1601" s="165">
        <v>335868661.84999996</v>
      </c>
    </row>
    <row r="1602" spans="3:5">
      <c r="C1602" s="166" t="s">
        <v>243</v>
      </c>
      <c r="D1602" s="165">
        <v>352483469</v>
      </c>
      <c r="E1602" s="165">
        <v>65097675.900000006</v>
      </c>
    </row>
    <row r="1603" spans="3:5">
      <c r="C1603" s="166" t="s">
        <v>1811</v>
      </c>
      <c r="D1603" s="165">
        <v>79360000</v>
      </c>
      <c r="E1603" s="165">
        <v>15207410.719999999</v>
      </c>
    </row>
    <row r="1604" spans="3:5">
      <c r="C1604" s="175" t="s">
        <v>1812</v>
      </c>
      <c r="D1604" s="165">
        <v>4289420</v>
      </c>
      <c r="E1604" s="165">
        <v>0</v>
      </c>
    </row>
    <row r="1605" spans="3:5">
      <c r="C1605" s="166" t="s">
        <v>1813</v>
      </c>
      <c r="D1605" s="165">
        <v>50000001</v>
      </c>
      <c r="E1605" s="165">
        <v>14236003.1</v>
      </c>
    </row>
    <row r="1606" spans="3:5">
      <c r="C1606" s="166" t="s">
        <v>1814</v>
      </c>
      <c r="D1606" s="165">
        <v>9806189</v>
      </c>
      <c r="E1606" s="165">
        <v>1037268.03</v>
      </c>
    </row>
    <row r="1607" spans="3:5">
      <c r="C1607" s="166" t="s">
        <v>1815</v>
      </c>
      <c r="D1607" s="165">
        <v>33681857</v>
      </c>
      <c r="E1607" s="165">
        <v>11971361.82</v>
      </c>
    </row>
    <row r="1608" spans="3:5">
      <c r="C1608" s="166" t="s">
        <v>1816</v>
      </c>
      <c r="D1608" s="165">
        <v>9418649</v>
      </c>
      <c r="E1608" s="165">
        <v>10123420.039999999</v>
      </c>
    </row>
    <row r="1609" spans="3:5">
      <c r="C1609" s="166" t="s">
        <v>1817</v>
      </c>
      <c r="D1609" s="165">
        <v>0</v>
      </c>
      <c r="E1609" s="165">
        <v>0</v>
      </c>
    </row>
    <row r="1610" spans="3:5">
      <c r="C1610" s="166" t="s">
        <v>1818</v>
      </c>
      <c r="D1610" s="165">
        <v>0</v>
      </c>
      <c r="E1610" s="165">
        <v>0</v>
      </c>
    </row>
    <row r="1611" spans="3:5">
      <c r="C1611" s="166" t="s">
        <v>1819</v>
      </c>
      <c r="D1611" s="165">
        <v>82824634</v>
      </c>
      <c r="E1611" s="165">
        <v>0</v>
      </c>
    </row>
    <row r="1612" spans="3:5">
      <c r="C1612" s="166" t="s">
        <v>1820</v>
      </c>
      <c r="D1612" s="165">
        <v>144114678</v>
      </c>
      <c r="E1612" s="165">
        <v>13202354.859999999</v>
      </c>
    </row>
    <row r="1613" spans="3:5">
      <c r="C1613" s="166" t="s">
        <v>1821</v>
      </c>
      <c r="D1613" s="165">
        <v>1712885</v>
      </c>
      <c r="E1613" s="165">
        <v>0</v>
      </c>
    </row>
    <row r="1614" spans="3:5">
      <c r="C1614" s="166" t="s">
        <v>1822</v>
      </c>
      <c r="D1614" s="165">
        <v>0</v>
      </c>
      <c r="E1614" s="165">
        <v>0</v>
      </c>
    </row>
    <row r="1615" spans="3:5">
      <c r="C1615" s="166" t="s">
        <v>1823</v>
      </c>
      <c r="D1615" s="165">
        <v>0</v>
      </c>
      <c r="E1615" s="165">
        <v>0</v>
      </c>
    </row>
    <row r="1616" spans="3:5">
      <c r="C1616" s="166" t="s">
        <v>1824</v>
      </c>
      <c r="D1616" s="165">
        <v>188726880</v>
      </c>
      <c r="E1616" s="165">
        <v>0</v>
      </c>
    </row>
    <row r="1617" spans="3:5">
      <c r="C1617" s="166" t="s">
        <v>1825</v>
      </c>
      <c r="D1617" s="165">
        <v>4654539</v>
      </c>
      <c r="E1617" s="165">
        <v>0</v>
      </c>
    </row>
    <row r="1618" spans="3:5">
      <c r="C1618" s="166" t="s">
        <v>1826</v>
      </c>
      <c r="D1618" s="165">
        <v>5000000</v>
      </c>
      <c r="E1618" s="165">
        <v>1500600.34</v>
      </c>
    </row>
    <row r="1619" spans="3:5">
      <c r="C1619" s="166" t="s">
        <v>1827</v>
      </c>
      <c r="D1619" s="165">
        <v>31324599</v>
      </c>
      <c r="E1619" s="165">
        <v>0</v>
      </c>
    </row>
    <row r="1620" spans="3:5">
      <c r="C1620" s="166" t="s">
        <v>1828</v>
      </c>
      <c r="D1620" s="165">
        <v>380106832</v>
      </c>
      <c r="E1620" s="165">
        <v>203492567.03999999</v>
      </c>
    </row>
    <row r="1621" spans="3:5">
      <c r="C1621" s="164" t="s">
        <v>244</v>
      </c>
      <c r="D1621" s="165">
        <v>20000000</v>
      </c>
      <c r="E1621" s="165">
        <v>0</v>
      </c>
    </row>
    <row r="1622" spans="3:5">
      <c r="C1622" s="166" t="s">
        <v>1829</v>
      </c>
      <c r="D1622" s="165">
        <v>20000000</v>
      </c>
      <c r="E1622" s="165">
        <v>0</v>
      </c>
    </row>
    <row r="1623" spans="3:5">
      <c r="C1623" s="164" t="s">
        <v>259</v>
      </c>
      <c r="D1623" s="165">
        <v>250000000</v>
      </c>
      <c r="E1623" s="165">
        <v>27527721</v>
      </c>
    </row>
    <row r="1624" spans="3:5">
      <c r="C1624" s="166" t="s">
        <v>1828</v>
      </c>
      <c r="D1624" s="165">
        <v>250000000</v>
      </c>
      <c r="E1624" s="165">
        <v>27527721</v>
      </c>
    </row>
    <row r="1625" spans="3:5">
      <c r="C1625" s="164" t="s">
        <v>245</v>
      </c>
      <c r="D1625" s="165">
        <v>3962605662</v>
      </c>
      <c r="E1625" s="165">
        <v>174404785.10000002</v>
      </c>
    </row>
    <row r="1626" spans="3:5">
      <c r="C1626" s="166" t="s">
        <v>243</v>
      </c>
      <c r="D1626" s="165">
        <v>2017388708</v>
      </c>
      <c r="E1626" s="165">
        <v>174404785.10000002</v>
      </c>
    </row>
    <row r="1627" spans="3:5">
      <c r="C1627" s="166" t="s">
        <v>1830</v>
      </c>
      <c r="D1627" s="165">
        <v>315550000</v>
      </c>
      <c r="E1627" s="165">
        <v>0</v>
      </c>
    </row>
    <row r="1628" spans="3:5">
      <c r="C1628" s="166" t="s">
        <v>1811</v>
      </c>
      <c r="D1628" s="165">
        <v>757320000</v>
      </c>
      <c r="E1628" s="165">
        <v>0</v>
      </c>
    </row>
    <row r="1629" spans="3:5">
      <c r="C1629" s="166" t="s">
        <v>1831</v>
      </c>
      <c r="D1629" s="165">
        <v>252440000</v>
      </c>
      <c r="E1629" s="165">
        <v>0</v>
      </c>
    </row>
    <row r="1630" spans="3:5">
      <c r="C1630" s="166" t="s">
        <v>1819</v>
      </c>
      <c r="D1630" s="165">
        <v>410215000</v>
      </c>
      <c r="E1630" s="165">
        <v>0</v>
      </c>
    </row>
    <row r="1631" spans="3:5">
      <c r="C1631" s="166" t="s">
        <v>1832</v>
      </c>
      <c r="D1631" s="165">
        <v>209691954</v>
      </c>
      <c r="E1631" s="165">
        <v>0</v>
      </c>
    </row>
    <row r="1632" spans="3:5">
      <c r="C1632" s="166" t="s">
        <v>1828</v>
      </c>
      <c r="D1632" s="165">
        <v>0</v>
      </c>
      <c r="E1632" s="165">
        <v>0</v>
      </c>
    </row>
    <row r="1633" spans="3:5">
      <c r="C1633" s="164" t="s">
        <v>246</v>
      </c>
      <c r="D1633" s="165">
        <v>384024534</v>
      </c>
      <c r="E1633" s="165">
        <v>48689639.560000002</v>
      </c>
    </row>
    <row r="1634" spans="3:5">
      <c r="C1634" s="166" t="s">
        <v>243</v>
      </c>
      <c r="D1634" s="165">
        <v>292042534</v>
      </c>
      <c r="E1634" s="165">
        <v>48689639.560000002</v>
      </c>
    </row>
    <row r="1635" spans="3:5">
      <c r="C1635" s="166" t="s">
        <v>1830</v>
      </c>
      <c r="D1635" s="165">
        <v>91982000</v>
      </c>
      <c r="E1635" s="165">
        <v>0</v>
      </c>
    </row>
    <row r="1636" spans="3:5">
      <c r="C1636" s="147" t="s">
        <v>280</v>
      </c>
      <c r="D1636" s="148">
        <v>79003383385</v>
      </c>
      <c r="E1636" s="148">
        <v>25056941842.379997</v>
      </c>
    </row>
    <row r="1638" spans="3:5">
      <c r="C1638" s="31" t="s">
        <v>358</v>
      </c>
    </row>
    <row r="1639" spans="3:5">
      <c r="C1639" s="150" t="s">
        <v>1842</v>
      </c>
    </row>
    <row r="1640" spans="3:5">
      <c r="C1640" s="150" t="s">
        <v>1843</v>
      </c>
    </row>
    <row r="1641" spans="3:5" ht="22.5">
      <c r="C1641" s="152" t="s">
        <v>1845</v>
      </c>
    </row>
    <row r="1642" spans="3:5">
      <c r="C1642" s="29" t="s">
        <v>356</v>
      </c>
    </row>
  </sheetData>
  <mergeCells count="10">
    <mergeCell ref="A7:E7"/>
    <mergeCell ref="A8:E8"/>
    <mergeCell ref="A9:E9"/>
    <mergeCell ref="E11:E12"/>
    <mergeCell ref="A1:E1"/>
    <mergeCell ref="A2:E2"/>
    <mergeCell ref="A3:E3"/>
    <mergeCell ref="A5:E5"/>
    <mergeCell ref="A6:E6"/>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E12" sqref="E12:E14"/>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78" t="s">
        <v>0</v>
      </c>
      <c r="D1" s="178"/>
      <c r="E1" s="12"/>
    </row>
    <row r="2" spans="3:7" ht="31.5" customHeight="1">
      <c r="C2" s="206" t="s">
        <v>1</v>
      </c>
      <c r="D2" s="206"/>
      <c r="E2" s="74"/>
    </row>
    <row r="3" spans="3:7" ht="15.6" customHeight="1">
      <c r="C3" s="191" t="s">
        <v>2</v>
      </c>
      <c r="D3" s="191"/>
      <c r="E3" s="14"/>
    </row>
    <row r="4" spans="3:7" ht="13.9" customHeight="1">
      <c r="C4" s="13"/>
      <c r="D4" s="13"/>
      <c r="E4" s="13"/>
    </row>
    <row r="5" spans="3:7" ht="18.75">
      <c r="C5" s="181" t="s">
        <v>23</v>
      </c>
      <c r="D5" s="181"/>
      <c r="E5" s="40"/>
    </row>
    <row r="6" spans="3:7" ht="18.75">
      <c r="C6" s="181" t="s">
        <v>306</v>
      </c>
      <c r="D6" s="181"/>
      <c r="E6" s="40"/>
      <c r="G6" s="2"/>
    </row>
    <row r="7" spans="3:7" ht="18.75">
      <c r="C7" s="190" t="s">
        <v>1844</v>
      </c>
      <c r="D7" s="190"/>
      <c r="E7" s="17"/>
      <c r="G7" s="2"/>
    </row>
    <row r="8" spans="3:7" ht="18.75">
      <c r="C8" s="185" t="s">
        <v>316</v>
      </c>
      <c r="D8" s="185"/>
      <c r="E8" s="17"/>
      <c r="F8" s="42"/>
      <c r="G8" s="2"/>
    </row>
    <row r="9" spans="3:7" ht="15.75">
      <c r="C9" s="177" t="s">
        <v>5</v>
      </c>
      <c r="D9" s="177"/>
      <c r="E9" s="18"/>
      <c r="G9" s="3"/>
    </row>
    <row r="10" spans="3:7">
      <c r="C10" s="13"/>
      <c r="D10" s="13"/>
      <c r="E10" s="13"/>
      <c r="G10" s="3"/>
    </row>
    <row r="11" spans="3:7" ht="14.45" customHeight="1">
      <c r="C11" s="8"/>
      <c r="D11" s="8"/>
      <c r="E11" s="8"/>
      <c r="G11" s="3"/>
    </row>
    <row r="12" spans="3:7" ht="9.6" customHeight="1">
      <c r="C12" s="194" t="s">
        <v>6</v>
      </c>
      <c r="D12" s="207" t="s">
        <v>359</v>
      </c>
      <c r="E12" s="207" t="s">
        <v>340</v>
      </c>
    </row>
    <row r="13" spans="3:7" ht="13.15" customHeight="1">
      <c r="C13" s="194"/>
      <c r="D13" s="207"/>
      <c r="E13" s="207"/>
      <c r="F13" s="10"/>
    </row>
    <row r="14" spans="3:7" ht="15" customHeight="1">
      <c r="C14" s="194"/>
      <c r="D14" s="75" t="s">
        <v>316</v>
      </c>
      <c r="E14" s="207"/>
      <c r="G14" s="4"/>
    </row>
    <row r="15" spans="3:7">
      <c r="C15" s="76" t="s">
        <v>344</v>
      </c>
      <c r="D15" s="63">
        <f>D16+D18</f>
        <v>882.63869099999999</v>
      </c>
      <c r="E15" s="63">
        <f>E16+E18</f>
        <v>325.62817388999991</v>
      </c>
      <c r="F15" s="5"/>
      <c r="G15" s="6"/>
    </row>
    <row r="16" spans="3:7">
      <c r="C16" s="77" t="s">
        <v>83</v>
      </c>
      <c r="D16" s="78">
        <f>D17</f>
        <v>813.15455099999997</v>
      </c>
      <c r="E16" s="78">
        <f t="shared" ref="E16" si="0">E17</f>
        <v>290.8861038899999</v>
      </c>
      <c r="F16" s="5"/>
      <c r="G16" s="4"/>
    </row>
    <row r="17" spans="3:7" ht="16.149999999999999" customHeight="1">
      <c r="C17" s="79" t="s">
        <v>88</v>
      </c>
      <c r="D17" s="66">
        <v>813.15455099999997</v>
      </c>
      <c r="E17" s="53">
        <v>290.8861038899999</v>
      </c>
      <c r="F17" s="5"/>
      <c r="G17" s="9"/>
    </row>
    <row r="18" spans="3:7">
      <c r="C18" s="80" t="s">
        <v>96</v>
      </c>
      <c r="D18" s="71">
        <f>D19</f>
        <v>69.484139999999996</v>
      </c>
      <c r="E18" s="71">
        <f t="shared" ref="E18" si="1">E19</f>
        <v>34.742069999999998</v>
      </c>
      <c r="F18" s="5"/>
      <c r="G18" s="9"/>
    </row>
    <row r="19" spans="3:7" ht="14.45" customHeight="1">
      <c r="C19" s="81" t="s">
        <v>102</v>
      </c>
      <c r="D19" s="53">
        <v>69.484139999999996</v>
      </c>
      <c r="E19" s="53">
        <v>34.742069999999998</v>
      </c>
      <c r="F19" s="5"/>
      <c r="G19" s="6"/>
    </row>
    <row r="20" spans="3:7">
      <c r="C20" s="76" t="s">
        <v>301</v>
      </c>
      <c r="D20" s="63">
        <f t="shared" ref="D20:E21" si="2">D21</f>
        <v>243.28910500000001</v>
      </c>
      <c r="E20" s="63">
        <f t="shared" si="2"/>
        <v>109.99282402</v>
      </c>
      <c r="F20" s="5"/>
      <c r="G20" s="6"/>
    </row>
    <row r="21" spans="3:7">
      <c r="C21" s="80" t="s">
        <v>104</v>
      </c>
      <c r="D21" s="71">
        <f t="shared" si="2"/>
        <v>243.28910500000001</v>
      </c>
      <c r="E21" s="71">
        <f t="shared" si="2"/>
        <v>109.99282402</v>
      </c>
      <c r="F21" s="5"/>
      <c r="G21" s="7"/>
    </row>
    <row r="22" spans="3:7">
      <c r="C22" s="82" t="s">
        <v>107</v>
      </c>
      <c r="D22" s="53">
        <v>243.28910500000001</v>
      </c>
      <c r="E22" s="53">
        <v>109.99282402</v>
      </c>
      <c r="F22" s="5"/>
      <c r="G22" s="6"/>
    </row>
    <row r="23" spans="3:7">
      <c r="C23" s="76" t="s">
        <v>302</v>
      </c>
      <c r="D23" s="63">
        <f>D24+D26+D28</f>
        <v>1026.4882359999999</v>
      </c>
      <c r="E23" s="63">
        <f t="shared" ref="E23" si="3">E24+E26+E28</f>
        <v>322.97865375999999</v>
      </c>
      <c r="F23" s="5"/>
      <c r="G23" s="6"/>
    </row>
    <row r="24" spans="3:7">
      <c r="C24" s="77" t="s">
        <v>160</v>
      </c>
      <c r="D24" s="78">
        <f>D25</f>
        <v>35.07</v>
      </c>
      <c r="E24" s="78">
        <f t="shared" ref="E24" si="4">E25</f>
        <v>2.3398602799999999</v>
      </c>
      <c r="F24" s="5"/>
      <c r="G24" s="6"/>
    </row>
    <row r="25" spans="3:7">
      <c r="C25" s="83" t="s">
        <v>163</v>
      </c>
      <c r="D25" s="66">
        <v>35.07</v>
      </c>
      <c r="E25" s="66">
        <v>2.3398602799999999</v>
      </c>
      <c r="F25" s="5"/>
      <c r="G25" s="6"/>
    </row>
    <row r="26" spans="3:7">
      <c r="C26" s="77" t="s">
        <v>303</v>
      </c>
      <c r="D26" s="78">
        <f>D27</f>
        <v>6.6924960000000002</v>
      </c>
      <c r="E26" s="78">
        <f t="shared" ref="E26" si="5">E27</f>
        <v>0</v>
      </c>
      <c r="F26" s="5"/>
      <c r="G26" s="6"/>
    </row>
    <row r="27" spans="3:7">
      <c r="C27" s="83" t="s">
        <v>287</v>
      </c>
      <c r="D27" s="66">
        <v>6.6924960000000002</v>
      </c>
      <c r="E27" s="66">
        <v>0</v>
      </c>
      <c r="F27" s="5"/>
      <c r="G27" s="6"/>
    </row>
    <row r="28" spans="3:7">
      <c r="C28" s="77" t="s">
        <v>187</v>
      </c>
      <c r="D28" s="78">
        <f>D29+D31+D32+D30</f>
        <v>984.72573999999997</v>
      </c>
      <c r="E28" s="78">
        <f t="shared" ref="E28" si="6">E29+E31+E32+E30</f>
        <v>320.63879348</v>
      </c>
      <c r="F28" s="5"/>
      <c r="G28" s="6"/>
    </row>
    <row r="29" spans="3:7" ht="15.6" customHeight="1">
      <c r="C29" s="83" t="s">
        <v>188</v>
      </c>
      <c r="D29" s="66">
        <v>224.073001</v>
      </c>
      <c r="E29" s="66">
        <v>70.521367370000007</v>
      </c>
      <c r="F29" s="5"/>
      <c r="G29" s="6"/>
    </row>
    <row r="30" spans="3:7" ht="24.75" customHeight="1">
      <c r="C30" s="83" t="s">
        <v>299</v>
      </c>
      <c r="D30" s="66">
        <v>112.47176399999999</v>
      </c>
      <c r="E30" s="66">
        <v>23.32940133</v>
      </c>
      <c r="F30" s="5"/>
      <c r="G30" s="6"/>
    </row>
    <row r="31" spans="3:7" ht="18.600000000000001" customHeight="1">
      <c r="C31" s="83" t="s">
        <v>189</v>
      </c>
      <c r="D31" s="66">
        <v>253.35952499999999</v>
      </c>
      <c r="E31" s="66">
        <v>45.599622680000017</v>
      </c>
      <c r="F31" s="5"/>
      <c r="G31" s="9"/>
    </row>
    <row r="32" spans="3:7" ht="19.899999999999999" customHeight="1">
      <c r="C32" s="83" t="s">
        <v>190</v>
      </c>
      <c r="D32" s="66">
        <v>394.82145000000003</v>
      </c>
      <c r="E32" s="66">
        <v>181.18840209999999</v>
      </c>
      <c r="F32" s="5"/>
      <c r="G32" s="7"/>
    </row>
    <row r="33" spans="3:6">
      <c r="C33" s="84" t="s">
        <v>304</v>
      </c>
      <c r="D33" s="58">
        <f>D15+D20+D23</f>
        <v>2152.4160320000001</v>
      </c>
      <c r="E33" s="58">
        <f>E15+E20+E23</f>
        <v>758.59965166999996</v>
      </c>
      <c r="F33" s="5"/>
    </row>
    <row r="34" spans="3:6" s="155" customFormat="1">
      <c r="C34" s="31" t="s">
        <v>358</v>
      </c>
      <c r="D34" s="156"/>
      <c r="E34" s="156"/>
      <c r="F34" s="157"/>
    </row>
    <row r="35" spans="3:6">
      <c r="C35" s="114" t="s">
        <v>343</v>
      </c>
      <c r="D35" s="152"/>
      <c r="E35" s="152"/>
      <c r="F35" s="27"/>
    </row>
    <row r="36" spans="3:6" ht="30" customHeight="1">
      <c r="C36" s="184" t="s">
        <v>1845</v>
      </c>
      <c r="D36" s="184"/>
      <c r="E36" s="184"/>
      <c r="F36" s="33"/>
    </row>
    <row r="37" spans="3:6">
      <c r="C37" s="33" t="s">
        <v>356</v>
      </c>
      <c r="D37" s="30"/>
      <c r="E37" s="30"/>
      <c r="F37" s="30"/>
    </row>
    <row r="260" spans="3:3">
      <c r="C260" s="1" t="s">
        <v>305</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90" zoomScaleNormal="90" workbookViewId="0">
      <selection activeCell="E60" sqref="E60"/>
    </sheetView>
  </sheetViews>
  <sheetFormatPr baseColWidth="10" defaultColWidth="11.5703125" defaultRowHeight="15"/>
  <cols>
    <col min="1" max="1" width="11.5703125" style="85"/>
    <col min="2" max="2" width="87.85546875" style="85" bestFit="1" customWidth="1"/>
    <col min="3" max="3" width="24.7109375" style="85" customWidth="1"/>
    <col min="4" max="4" width="20" style="85" customWidth="1"/>
    <col min="5" max="5" width="21" style="85" customWidth="1"/>
    <col min="6" max="6" width="21.42578125" style="85" customWidth="1"/>
    <col min="7" max="7" width="21.5703125" style="85" customWidth="1"/>
    <col min="8" max="10" width="11.5703125" style="85"/>
    <col min="11" max="11" width="36.28515625" style="85" bestFit="1" customWidth="1"/>
    <col min="12" max="12" width="25.28515625" style="85" bestFit="1" customWidth="1"/>
    <col min="13" max="16384" width="11.5703125" style="85"/>
  </cols>
  <sheetData>
    <row r="1" spans="2:12" ht="28.5" thickBot="1">
      <c r="B1" s="178" t="s">
        <v>0</v>
      </c>
      <c r="C1" s="178"/>
      <c r="D1" s="178"/>
      <c r="E1" s="178"/>
      <c r="F1" s="178"/>
      <c r="G1" s="178"/>
    </row>
    <row r="2" spans="2:12" ht="21" customHeight="1" thickBot="1">
      <c r="B2" s="179" t="s">
        <v>1</v>
      </c>
      <c r="C2" s="179"/>
      <c r="D2" s="179"/>
      <c r="E2" s="179"/>
      <c r="F2" s="179"/>
      <c r="G2" s="179"/>
      <c r="K2" s="11" t="s">
        <v>307</v>
      </c>
      <c r="L2" s="26">
        <v>8060931.2489825701</v>
      </c>
    </row>
    <row r="3" spans="2:12" ht="14.45" customHeight="1">
      <c r="B3" s="180" t="s">
        <v>2</v>
      </c>
      <c r="C3" s="180"/>
      <c r="D3" s="180"/>
      <c r="E3" s="180"/>
      <c r="F3" s="180"/>
      <c r="G3" s="180"/>
    </row>
    <row r="4" spans="2:12" ht="14.45" customHeight="1">
      <c r="C4" s="13"/>
      <c r="D4" s="13"/>
      <c r="E4" s="13"/>
      <c r="F4" s="13"/>
      <c r="G4" s="13"/>
    </row>
    <row r="5" spans="2:12" ht="18" customHeight="1">
      <c r="B5" s="181" t="s">
        <v>23</v>
      </c>
      <c r="C5" s="181"/>
      <c r="D5" s="181"/>
      <c r="E5" s="181"/>
      <c r="F5" s="181"/>
      <c r="G5" s="181"/>
    </row>
    <row r="6" spans="2:12" ht="18" customHeight="1">
      <c r="B6" s="193" t="s">
        <v>311</v>
      </c>
      <c r="C6" s="193"/>
      <c r="D6" s="193"/>
      <c r="E6" s="193"/>
      <c r="F6" s="193"/>
      <c r="G6" s="193"/>
    </row>
    <row r="7" spans="2:12" ht="18" customHeight="1">
      <c r="B7" s="190" t="s">
        <v>1844</v>
      </c>
      <c r="C7" s="190"/>
      <c r="D7" s="190"/>
      <c r="E7" s="190"/>
      <c r="F7" s="190"/>
      <c r="G7" s="190"/>
    </row>
    <row r="8" spans="2:12" ht="18" customHeight="1">
      <c r="B8" s="185" t="s">
        <v>316</v>
      </c>
      <c r="C8" s="185"/>
      <c r="D8" s="185"/>
      <c r="E8" s="185"/>
      <c r="F8" s="185"/>
      <c r="G8" s="185"/>
    </row>
    <row r="9" spans="2:12" ht="15.6" customHeight="1">
      <c r="B9" s="177" t="s">
        <v>5</v>
      </c>
      <c r="C9" s="177"/>
      <c r="D9" s="177"/>
      <c r="E9" s="177"/>
      <c r="F9" s="177"/>
      <c r="G9" s="177"/>
    </row>
    <row r="11" spans="2:12" ht="11.45" customHeight="1">
      <c r="B11" s="209" t="s">
        <v>6</v>
      </c>
      <c r="C11" s="210" t="s">
        <v>359</v>
      </c>
      <c r="D11" s="210" t="s">
        <v>340</v>
      </c>
      <c r="E11" s="210" t="s">
        <v>338</v>
      </c>
      <c r="F11" s="210" t="s">
        <v>339</v>
      </c>
      <c r="G11" s="210" t="s">
        <v>310</v>
      </c>
    </row>
    <row r="12" spans="2:12" ht="2.4500000000000002" customHeight="1">
      <c r="B12" s="209"/>
      <c r="C12" s="210"/>
      <c r="D12" s="210"/>
      <c r="E12" s="210"/>
      <c r="F12" s="210"/>
      <c r="G12" s="210"/>
    </row>
    <row r="13" spans="2:12" ht="6.6" customHeight="1">
      <c r="B13" s="209"/>
      <c r="C13" s="211"/>
      <c r="D13" s="210"/>
      <c r="E13" s="210"/>
      <c r="F13" s="210"/>
      <c r="G13" s="210"/>
    </row>
    <row r="14" spans="2:12" ht="15.6" customHeight="1">
      <c r="B14" s="209"/>
      <c r="C14" s="111" t="s">
        <v>316</v>
      </c>
      <c r="D14" s="210"/>
      <c r="E14" s="210"/>
      <c r="F14" s="210"/>
      <c r="G14" s="210"/>
    </row>
    <row r="15" spans="2:12" ht="13.15" customHeight="1">
      <c r="B15" s="209"/>
      <c r="C15" s="110">
        <v>1</v>
      </c>
      <c r="D15" s="110">
        <v>2</v>
      </c>
      <c r="E15" s="110">
        <v>3</v>
      </c>
      <c r="F15" s="110">
        <v>4</v>
      </c>
      <c r="G15" s="110" t="s">
        <v>351</v>
      </c>
    </row>
    <row r="16" spans="2:12">
      <c r="B16" s="86" t="s">
        <v>344</v>
      </c>
      <c r="C16" s="87">
        <f>C17</f>
        <v>1400.4293500000001</v>
      </c>
      <c r="D16" s="87">
        <f>D17</f>
        <v>414.50683278000002</v>
      </c>
      <c r="E16" s="88">
        <f>E17</f>
        <v>414.50683278000002</v>
      </c>
      <c r="F16" s="87">
        <f>F17</f>
        <v>0</v>
      </c>
      <c r="G16" s="89">
        <f>D16/$L$2</f>
        <v>5.1421705504846974E-5</v>
      </c>
      <c r="K16" s="10"/>
    </row>
    <row r="17" spans="2:11">
      <c r="B17" s="90" t="s">
        <v>96</v>
      </c>
      <c r="C17" s="96">
        <f>C18</f>
        <v>1400.4293500000001</v>
      </c>
      <c r="D17" s="96">
        <f>D18</f>
        <v>414.50683278000002</v>
      </c>
      <c r="E17" s="91">
        <f>E18</f>
        <v>414.50683278000002</v>
      </c>
      <c r="F17" s="91">
        <v>0</v>
      </c>
      <c r="G17" s="92">
        <f t="shared" ref="G17:G56" si="0">D17/$L$2</f>
        <v>5.1421705504846974E-5</v>
      </c>
    </row>
    <row r="18" spans="2:11">
      <c r="B18" s="93" t="s">
        <v>98</v>
      </c>
      <c r="C18" s="91">
        <v>1400.4293500000001</v>
      </c>
      <c r="D18" s="91">
        <v>414.50683278000002</v>
      </c>
      <c r="E18" s="91">
        <f>D18</f>
        <v>414.50683278000002</v>
      </c>
      <c r="F18" s="91">
        <v>0</v>
      </c>
      <c r="G18" s="94">
        <f t="shared" si="0"/>
        <v>5.1421705504846974E-5</v>
      </c>
    </row>
    <row r="19" spans="2:11">
      <c r="B19" s="86" t="s">
        <v>301</v>
      </c>
      <c r="C19" s="87">
        <f>C20+C23+C28+C30</f>
        <v>127066.27533399998</v>
      </c>
      <c r="D19" s="87">
        <f>D20+D23+D28+D30</f>
        <v>54629.17010493001</v>
      </c>
      <c r="E19" s="87">
        <f>E20+E23+E28+E30</f>
        <v>10610.607186720001</v>
      </c>
      <c r="F19" s="87">
        <f>F20+F23+F28+F30</f>
        <v>44018.562918210009</v>
      </c>
      <c r="G19" s="89">
        <f t="shared" si="0"/>
        <v>6.7770296529728082E-3</v>
      </c>
      <c r="I19" s="95"/>
    </row>
    <row r="20" spans="2:11">
      <c r="B20" s="90" t="s">
        <v>108</v>
      </c>
      <c r="C20" s="96">
        <f>C22+C21</f>
        <v>534.07675300000005</v>
      </c>
      <c r="D20" s="96">
        <f>D22+D21</f>
        <v>22.184396190000001</v>
      </c>
      <c r="E20" s="96">
        <f>E22+E21</f>
        <v>22.184396190000001</v>
      </c>
      <c r="F20" s="96">
        <f>F22+F21</f>
        <v>0</v>
      </c>
      <c r="G20" s="92">
        <f t="shared" si="0"/>
        <v>2.752088500047691E-6</v>
      </c>
      <c r="I20" s="95"/>
    </row>
    <row r="21" spans="2:11">
      <c r="B21" s="93" t="s">
        <v>309</v>
      </c>
      <c r="C21" s="91">
        <v>252.44</v>
      </c>
      <c r="D21" s="91">
        <v>0</v>
      </c>
      <c r="E21" s="91">
        <f>D21</f>
        <v>0</v>
      </c>
      <c r="F21" s="91">
        <v>0</v>
      </c>
      <c r="G21" s="92">
        <f t="shared" si="0"/>
        <v>0</v>
      </c>
      <c r="I21" s="97"/>
      <c r="K21" s="98"/>
    </row>
    <row r="22" spans="2:11">
      <c r="B22" s="93" t="s">
        <v>111</v>
      </c>
      <c r="C22" s="91">
        <v>281.636753</v>
      </c>
      <c r="D22" s="91">
        <v>22.184396190000001</v>
      </c>
      <c r="E22" s="91">
        <f>D22</f>
        <v>22.184396190000001</v>
      </c>
      <c r="F22" s="91">
        <v>0</v>
      </c>
      <c r="G22" s="99">
        <f t="shared" si="0"/>
        <v>2.752088500047691E-6</v>
      </c>
      <c r="I22" s="100"/>
    </row>
    <row r="23" spans="2:11">
      <c r="B23" s="90" t="s">
        <v>115</v>
      </c>
      <c r="C23" s="96">
        <f>SUM(C24:C27)</f>
        <v>90444.999545999977</v>
      </c>
      <c r="D23" s="96">
        <f>SUM(D24:D27)</f>
        <v>44483.135257040005</v>
      </c>
      <c r="E23" s="96">
        <f>SUM(E24:E27)</f>
        <v>747.56056741999998</v>
      </c>
      <c r="F23" s="96">
        <f>SUM(F24:F27)</f>
        <v>43735.574689620007</v>
      </c>
      <c r="G23" s="101">
        <f t="shared" si="0"/>
        <v>5.5183618223582477E-3</v>
      </c>
    </row>
    <row r="24" spans="2:11">
      <c r="B24" s="93" t="s">
        <v>116</v>
      </c>
      <c r="C24" s="91">
        <v>670.85495600000002</v>
      </c>
      <c r="D24" s="91">
        <v>206.66736243000003</v>
      </c>
      <c r="E24" s="91">
        <v>0</v>
      </c>
      <c r="F24" s="91">
        <f>D24</f>
        <v>206.66736243000003</v>
      </c>
      <c r="G24" s="99">
        <f t="shared" si="0"/>
        <v>2.5638149743069084E-5</v>
      </c>
    </row>
    <row r="25" spans="2:11">
      <c r="B25" s="93" t="s">
        <v>117</v>
      </c>
      <c r="C25" s="91">
        <v>84996.417663999993</v>
      </c>
      <c r="D25" s="91">
        <v>43528.907327190005</v>
      </c>
      <c r="E25" s="91">
        <v>0</v>
      </c>
      <c r="F25" s="91">
        <f>D25</f>
        <v>43528.907327190005</v>
      </c>
      <c r="G25" s="99">
        <f t="shared" si="0"/>
        <v>5.3999849375571977E-3</v>
      </c>
      <c r="I25" s="102"/>
    </row>
    <row r="26" spans="2:11">
      <c r="B26" s="93" t="s">
        <v>118</v>
      </c>
      <c r="C26" s="91">
        <v>51.500000999999997</v>
      </c>
      <c r="D26" s="91">
        <v>14.2360031</v>
      </c>
      <c r="E26" s="91">
        <f>D26</f>
        <v>14.2360031</v>
      </c>
      <c r="F26" s="91">
        <v>0</v>
      </c>
      <c r="G26" s="99">
        <f t="shared" si="0"/>
        <v>1.7660494377491225E-6</v>
      </c>
    </row>
    <row r="27" spans="2:11">
      <c r="B27" s="93" t="s">
        <v>119</v>
      </c>
      <c r="C27" s="91">
        <v>4726.2269249999999</v>
      </c>
      <c r="D27" s="91">
        <v>733.32456432000004</v>
      </c>
      <c r="E27" s="91">
        <f>D27</f>
        <v>733.32456432000004</v>
      </c>
      <c r="F27" s="91">
        <v>0</v>
      </c>
      <c r="G27" s="99">
        <f t="shared" si="0"/>
        <v>9.0972685620232567E-5</v>
      </c>
    </row>
    <row r="28" spans="2:11">
      <c r="B28" s="90" t="s">
        <v>120</v>
      </c>
      <c r="C28" s="96">
        <f>C29</f>
        <v>868.70703800000001</v>
      </c>
      <c r="D28" s="96">
        <f>D29</f>
        <v>282.98822859000001</v>
      </c>
      <c r="E28" s="96">
        <f>E29</f>
        <v>0</v>
      </c>
      <c r="F28" s="96">
        <f>F29</f>
        <v>282.98822859000001</v>
      </c>
      <c r="G28" s="101">
        <f t="shared" si="0"/>
        <v>3.5106145909099282E-5</v>
      </c>
    </row>
    <row r="29" spans="2:11">
      <c r="B29" s="93" t="s">
        <v>121</v>
      </c>
      <c r="C29" s="91">
        <v>868.70703800000001</v>
      </c>
      <c r="D29" s="91">
        <v>282.98822859000001</v>
      </c>
      <c r="E29" s="91">
        <v>0</v>
      </c>
      <c r="F29" s="91">
        <f>D29</f>
        <v>282.98822859000001</v>
      </c>
      <c r="G29" s="99">
        <f t="shared" si="0"/>
        <v>3.5106145909099282E-5</v>
      </c>
    </row>
    <row r="30" spans="2:11">
      <c r="B30" s="90" t="s">
        <v>122</v>
      </c>
      <c r="C30" s="96">
        <f>C31</f>
        <v>35218.491996999997</v>
      </c>
      <c r="D30" s="96">
        <f>D31</f>
        <v>9840.8622231099998</v>
      </c>
      <c r="E30" s="96">
        <f>E31</f>
        <v>9840.8622231099998</v>
      </c>
      <c r="F30" s="96">
        <f>F31</f>
        <v>0</v>
      </c>
      <c r="G30" s="101">
        <f t="shared" si="0"/>
        <v>1.2208095962054121E-3</v>
      </c>
    </row>
    <row r="31" spans="2:11">
      <c r="B31" s="93" t="s">
        <v>125</v>
      </c>
      <c r="C31" s="91">
        <v>35218.491996999997</v>
      </c>
      <c r="D31" s="91">
        <v>9840.8622231099998</v>
      </c>
      <c r="E31" s="91">
        <f>D31</f>
        <v>9840.8622231099998</v>
      </c>
      <c r="F31" s="91">
        <v>0</v>
      </c>
      <c r="G31" s="94">
        <f t="shared" si="0"/>
        <v>1.2208095962054121E-3</v>
      </c>
    </row>
    <row r="32" spans="2:11">
      <c r="B32" s="86" t="s">
        <v>308</v>
      </c>
      <c r="C32" s="87">
        <f>C33+C36+C47</f>
        <v>13678.780962000001</v>
      </c>
      <c r="D32" s="87">
        <f>D33+D36+D47</f>
        <v>3421.7022824699998</v>
      </c>
      <c r="E32" s="87">
        <f>E33+E36+E47</f>
        <v>3418.3705006699997</v>
      </c>
      <c r="F32" s="87">
        <f>F33+F36+F47</f>
        <v>3.3317817999999999</v>
      </c>
      <c r="G32" s="89">
        <f t="shared" si="0"/>
        <v>4.2447977495179334E-4</v>
      </c>
    </row>
    <row r="33" spans="2:7">
      <c r="B33" s="90" t="s">
        <v>134</v>
      </c>
      <c r="C33" s="96">
        <f>C34+C35</f>
        <v>314.56412499999999</v>
      </c>
      <c r="D33" s="96">
        <f>D34+D35</f>
        <v>91.744159930000023</v>
      </c>
      <c r="E33" s="96">
        <f>E34+E35</f>
        <v>91.744159930000023</v>
      </c>
      <c r="F33" s="96">
        <f>F34+F35</f>
        <v>0</v>
      </c>
      <c r="G33" s="92">
        <f t="shared" si="0"/>
        <v>1.1381335120750438E-5</v>
      </c>
    </row>
    <row r="34" spans="2:7">
      <c r="B34" s="93" t="s">
        <v>135</v>
      </c>
      <c r="C34" s="91">
        <v>225.042</v>
      </c>
      <c r="D34" s="91">
        <v>70.604500020000017</v>
      </c>
      <c r="E34" s="91">
        <f>D34</f>
        <v>70.604500020000017</v>
      </c>
      <c r="F34" s="91">
        <v>0</v>
      </c>
      <c r="G34" s="94">
        <f t="shared" si="0"/>
        <v>8.7588515320623205E-6</v>
      </c>
    </row>
    <row r="35" spans="2:7">
      <c r="B35" s="93" t="s">
        <v>137</v>
      </c>
      <c r="C35" s="91">
        <v>89.522125000000003</v>
      </c>
      <c r="D35" s="91">
        <v>21.139659909999999</v>
      </c>
      <c r="E35" s="91">
        <f>D35</f>
        <v>21.139659909999999</v>
      </c>
      <c r="F35" s="91">
        <v>0</v>
      </c>
      <c r="G35" s="94">
        <f t="shared" si="0"/>
        <v>2.6224835886881173E-6</v>
      </c>
    </row>
    <row r="36" spans="2:7">
      <c r="B36" s="90" t="s">
        <v>138</v>
      </c>
      <c r="C36" s="96">
        <f>SUM(C37:C46)</f>
        <v>8015.2290570000005</v>
      </c>
      <c r="D36" s="96">
        <f>SUM(D37:D46)</f>
        <v>2222.5554872399998</v>
      </c>
      <c r="E36" s="96">
        <f>SUM(E37:E46)</f>
        <v>2219.2237054399998</v>
      </c>
      <c r="F36" s="96">
        <f>SUM(F37:F46)</f>
        <v>3.3317817999999999</v>
      </c>
      <c r="G36" s="92">
        <f t="shared" si="0"/>
        <v>2.7571944463867311E-4</v>
      </c>
    </row>
    <row r="37" spans="2:7">
      <c r="B37" s="93" t="s">
        <v>139</v>
      </c>
      <c r="C37" s="91">
        <v>1130.0497190000001</v>
      </c>
      <c r="D37" s="91">
        <v>58.403629110000011</v>
      </c>
      <c r="E37" s="91">
        <f>D37</f>
        <v>58.403629110000011</v>
      </c>
      <c r="F37" s="91">
        <v>0</v>
      </c>
      <c r="G37" s="94">
        <f t="shared" si="0"/>
        <v>7.2452707145184453E-6</v>
      </c>
    </row>
    <row r="38" spans="2:7">
      <c r="B38" s="93" t="s">
        <v>140</v>
      </c>
      <c r="C38" s="91">
        <v>320.09149500000001</v>
      </c>
      <c r="D38" s="91">
        <v>82.864580910000001</v>
      </c>
      <c r="E38" s="91">
        <f>D38</f>
        <v>82.864580910000001</v>
      </c>
      <c r="F38" s="91">
        <v>0</v>
      </c>
      <c r="G38" s="99">
        <f t="shared" si="0"/>
        <v>1.0279777652297797E-5</v>
      </c>
    </row>
    <row r="39" spans="2:7">
      <c r="B39" s="93" t="s">
        <v>142</v>
      </c>
      <c r="C39" s="91">
        <v>8.4097159999999995</v>
      </c>
      <c r="D39" s="91">
        <v>1.49918974</v>
      </c>
      <c r="E39" s="91">
        <f>D39</f>
        <v>1.49918974</v>
      </c>
      <c r="F39" s="91">
        <v>0</v>
      </c>
      <c r="G39" s="99">
        <f t="shared" si="0"/>
        <v>1.8598220152159515E-7</v>
      </c>
    </row>
    <row r="40" spans="2:7">
      <c r="B40" s="93" t="s">
        <v>144</v>
      </c>
      <c r="C40" s="91">
        <v>1338.1688340000001</v>
      </c>
      <c r="D40" s="91">
        <v>378.83076275999991</v>
      </c>
      <c r="E40" s="91">
        <f t="shared" ref="E40:E43" si="1">D40</f>
        <v>378.83076275999991</v>
      </c>
      <c r="F40" s="91">
        <v>0</v>
      </c>
      <c r="G40" s="99">
        <f t="shared" si="0"/>
        <v>4.699590544303612E-5</v>
      </c>
    </row>
    <row r="41" spans="2:7">
      <c r="B41" s="93" t="s">
        <v>145</v>
      </c>
      <c r="C41" s="91">
        <v>2031.4511130000001</v>
      </c>
      <c r="D41" s="91">
        <v>455.34975115000003</v>
      </c>
      <c r="E41" s="91">
        <f t="shared" si="1"/>
        <v>455.34975115000003</v>
      </c>
      <c r="F41" s="91">
        <v>0</v>
      </c>
      <c r="G41" s="99">
        <f t="shared" si="0"/>
        <v>5.6488479691161377E-5</v>
      </c>
    </row>
    <row r="42" spans="2:7">
      <c r="B42" s="93" t="s">
        <v>146</v>
      </c>
      <c r="C42" s="91">
        <v>101.411794</v>
      </c>
      <c r="D42" s="91">
        <v>33.209729970000005</v>
      </c>
      <c r="E42" s="91">
        <f t="shared" si="1"/>
        <v>33.209729970000005</v>
      </c>
      <c r="F42" s="91">
        <v>0</v>
      </c>
      <c r="G42" s="99">
        <f t="shared" si="0"/>
        <v>4.1198378877368109E-6</v>
      </c>
    </row>
    <row r="43" spans="2:7">
      <c r="B43" s="93" t="s">
        <v>147</v>
      </c>
      <c r="C43" s="91">
        <v>1</v>
      </c>
      <c r="D43" s="91">
        <v>0</v>
      </c>
      <c r="E43" s="91">
        <f t="shared" si="1"/>
        <v>0</v>
      </c>
      <c r="F43" s="91">
        <v>0</v>
      </c>
      <c r="G43" s="99">
        <f t="shared" si="0"/>
        <v>0</v>
      </c>
    </row>
    <row r="44" spans="2:7">
      <c r="B44" s="93" t="s">
        <v>294</v>
      </c>
      <c r="C44" s="91">
        <v>30.547778999999998</v>
      </c>
      <c r="D44" s="91">
        <v>3.3317817999999999</v>
      </c>
      <c r="E44" s="91">
        <v>0</v>
      </c>
      <c r="F44" s="91">
        <f>D44</f>
        <v>3.3317817999999999</v>
      </c>
      <c r="G44" s="99">
        <f t="shared" si="0"/>
        <v>4.1332467640392404E-7</v>
      </c>
    </row>
    <row r="45" spans="2:7">
      <c r="B45" s="93" t="s">
        <v>364</v>
      </c>
      <c r="C45" s="91">
        <v>12</v>
      </c>
      <c r="D45" s="91">
        <v>11.376891949999999</v>
      </c>
      <c r="E45" s="91">
        <f>D45</f>
        <v>11.376891949999999</v>
      </c>
      <c r="F45" s="91">
        <v>0</v>
      </c>
      <c r="G45" s="99">
        <f t="shared" si="0"/>
        <v>1.4113619876656262E-6</v>
      </c>
    </row>
    <row r="46" spans="2:7">
      <c r="B46" s="93" t="s">
        <v>148</v>
      </c>
      <c r="C46" s="91">
        <v>3042.0986069999999</v>
      </c>
      <c r="D46" s="91">
        <v>1197.6891698499999</v>
      </c>
      <c r="E46" s="91">
        <f>D46</f>
        <v>1197.6891698499999</v>
      </c>
      <c r="F46" s="91">
        <v>0</v>
      </c>
      <c r="G46" s="99">
        <f t="shared" si="0"/>
        <v>1.4857950438433142E-4</v>
      </c>
    </row>
    <row r="47" spans="2:7">
      <c r="B47" s="90" t="s">
        <v>149</v>
      </c>
      <c r="C47" s="96">
        <f>SUM(C48:C55)</f>
        <v>5348.9877800000004</v>
      </c>
      <c r="D47" s="96">
        <f>SUM(D48:D55)</f>
        <v>1107.4026352999999</v>
      </c>
      <c r="E47" s="96">
        <f>SUM(E48:E55)</f>
        <v>1107.4026352999999</v>
      </c>
      <c r="F47" s="96">
        <f>SUM(F48:F55)</f>
        <v>0</v>
      </c>
      <c r="G47" s="101">
        <f t="shared" si="0"/>
        <v>1.373789951923698E-4</v>
      </c>
    </row>
    <row r="48" spans="2:7">
      <c r="B48" s="93" t="s">
        <v>150</v>
      </c>
      <c r="C48" s="91">
        <v>260.17793799999998</v>
      </c>
      <c r="D48" s="91">
        <v>114.14778353999999</v>
      </c>
      <c r="E48" s="91">
        <f>D48</f>
        <v>114.14778353999999</v>
      </c>
      <c r="F48" s="91">
        <v>0</v>
      </c>
      <c r="G48" s="99">
        <f t="shared" si="0"/>
        <v>1.4160619910312153E-5</v>
      </c>
    </row>
    <row r="49" spans="2:8">
      <c r="B49" s="93" t="s">
        <v>151</v>
      </c>
      <c r="C49" s="91">
        <v>5.5485429999999996</v>
      </c>
      <c r="D49" s="91">
        <v>2.19459691</v>
      </c>
      <c r="E49" s="91">
        <f t="shared" ref="E49:E55" si="2">D49</f>
        <v>2.19459691</v>
      </c>
      <c r="F49" s="91">
        <v>0</v>
      </c>
      <c r="G49" s="99">
        <f t="shared" si="0"/>
        <v>2.7225103926757795E-7</v>
      </c>
    </row>
    <row r="50" spans="2:8">
      <c r="B50" s="93" t="s">
        <v>152</v>
      </c>
      <c r="C50" s="91">
        <v>153.29686799999999</v>
      </c>
      <c r="D50" s="91">
        <v>47.602375430000002</v>
      </c>
      <c r="E50" s="91">
        <f t="shared" si="2"/>
        <v>47.602375430000002</v>
      </c>
      <c r="F50" s="91">
        <v>0</v>
      </c>
      <c r="G50" s="94">
        <f t="shared" si="0"/>
        <v>5.9053196162674448E-6</v>
      </c>
    </row>
    <row r="51" spans="2:8">
      <c r="B51" s="93" t="s">
        <v>153</v>
      </c>
      <c r="C51" s="91">
        <v>17.3</v>
      </c>
      <c r="D51" s="91">
        <v>0.91406703</v>
      </c>
      <c r="E51" s="91">
        <f t="shared" si="2"/>
        <v>0.91406703</v>
      </c>
      <c r="F51" s="91">
        <v>0</v>
      </c>
      <c r="G51" s="94">
        <f t="shared" si="0"/>
        <v>1.1339471852155682E-7</v>
      </c>
    </row>
    <row r="52" spans="2:8">
      <c r="B52" s="93" t="s">
        <v>295</v>
      </c>
      <c r="C52" s="91">
        <v>4740.9021789999997</v>
      </c>
      <c r="D52" s="91">
        <v>885.88429381000003</v>
      </c>
      <c r="E52" s="91">
        <f t="shared" si="2"/>
        <v>885.88429381000003</v>
      </c>
      <c r="F52" s="91">
        <v>0</v>
      </c>
      <c r="G52" s="94">
        <f t="shared" si="0"/>
        <v>1.098985050792753E-4</v>
      </c>
    </row>
    <row r="53" spans="2:8">
      <c r="B53" s="93" t="s">
        <v>296</v>
      </c>
      <c r="C53" s="91">
        <v>6.0446759999999999</v>
      </c>
      <c r="D53" s="91">
        <v>4.5</v>
      </c>
      <c r="E53" s="91">
        <f t="shared" si="2"/>
        <v>4.5</v>
      </c>
      <c r="F53" s="91">
        <v>0</v>
      </c>
      <c r="G53" s="94">
        <f t="shared" si="0"/>
        <v>5.5824815533167808E-7</v>
      </c>
    </row>
    <row r="54" spans="2:8">
      <c r="B54" s="93" t="s">
        <v>154</v>
      </c>
      <c r="C54" s="91">
        <v>6.5530090000000003</v>
      </c>
      <c r="D54" s="91">
        <v>1.8916064200000002</v>
      </c>
      <c r="E54" s="91">
        <f t="shared" si="2"/>
        <v>1.8916064200000002</v>
      </c>
      <c r="F54" s="91">
        <v>0</v>
      </c>
      <c r="G54" s="94">
        <f t="shared" si="0"/>
        <v>2.346635099063466E-7</v>
      </c>
    </row>
    <row r="55" spans="2:8">
      <c r="B55" s="93" t="s">
        <v>155</v>
      </c>
      <c r="C55" s="91">
        <v>159.16456700000001</v>
      </c>
      <c r="D55" s="91">
        <v>50.267912160000002</v>
      </c>
      <c r="E55" s="91">
        <f t="shared" si="2"/>
        <v>50.267912160000002</v>
      </c>
      <c r="F55" s="91">
        <v>0</v>
      </c>
      <c r="G55" s="94">
        <f t="shared" si="0"/>
        <v>6.235993163487741E-6</v>
      </c>
    </row>
    <row r="56" spans="2:8">
      <c r="B56" s="103" t="s">
        <v>280</v>
      </c>
      <c r="C56" s="104">
        <f>C16+C19+C32</f>
        <v>142145.48564599999</v>
      </c>
      <c r="D56" s="104">
        <f>D16+D19+D32</f>
        <v>58465.37922018001</v>
      </c>
      <c r="E56" s="104">
        <f>E16+E19+E32</f>
        <v>14443.484520170001</v>
      </c>
      <c r="F56" s="104">
        <f>F16+F19+F32</f>
        <v>44021.894700010009</v>
      </c>
      <c r="G56" s="105">
        <f t="shared" si="0"/>
        <v>7.2529311334294478E-3</v>
      </c>
    </row>
    <row r="57" spans="2:8" s="158" customFormat="1">
      <c r="B57" s="31" t="s">
        <v>355</v>
      </c>
      <c r="C57" s="159"/>
      <c r="D57" s="159"/>
      <c r="E57" s="159"/>
      <c r="F57" s="159"/>
      <c r="G57" s="160"/>
    </row>
    <row r="58" spans="2:8">
      <c r="B58" s="150" t="s">
        <v>343</v>
      </c>
      <c r="C58" s="161"/>
      <c r="D58" s="161"/>
      <c r="E58" s="161"/>
      <c r="F58" s="158"/>
      <c r="G58" s="158"/>
      <c r="H58" s="158"/>
    </row>
    <row r="59" spans="2:8" ht="24" customHeight="1">
      <c r="B59" s="208" t="s">
        <v>1845</v>
      </c>
      <c r="C59" s="208"/>
      <c r="D59" s="208"/>
      <c r="E59" s="162"/>
      <c r="F59" s="158"/>
      <c r="G59" s="158"/>
      <c r="H59" s="158"/>
    </row>
    <row r="60" spans="2:8">
      <c r="B60" s="33" t="s">
        <v>357</v>
      </c>
      <c r="C60" s="30"/>
      <c r="D60" s="30"/>
      <c r="E60" s="30"/>
    </row>
    <row r="61" spans="2:8">
      <c r="G61" s="95"/>
      <c r="H61" s="95"/>
    </row>
    <row r="63" spans="2:8">
      <c r="G63" s="95"/>
    </row>
    <row r="64" spans="2:8">
      <c r="G64" s="95"/>
    </row>
    <row r="65" spans="7:7">
      <c r="G65" s="95"/>
    </row>
    <row r="66" spans="7:7">
      <c r="G66" s="106"/>
    </row>
    <row r="67" spans="7:7">
      <c r="G67" s="106"/>
    </row>
    <row r="71" spans="7:7">
      <c r="G71" s="95"/>
    </row>
  </sheetData>
  <mergeCells count="15">
    <mergeCell ref="B7:G7"/>
    <mergeCell ref="B1:G1"/>
    <mergeCell ref="B2:G2"/>
    <mergeCell ref="B3:G3"/>
    <mergeCell ref="B5:G5"/>
    <mergeCell ref="B6:G6"/>
    <mergeCell ref="B59:D59"/>
    <mergeCell ref="B8:G8"/>
    <mergeCell ref="B9:G9"/>
    <mergeCell ref="B11:B15"/>
    <mergeCell ref="C11:C13"/>
    <mergeCell ref="D11:D14"/>
    <mergeCell ref="E11:E14"/>
    <mergeCell ref="F11:F14"/>
    <mergeCell ref="G11:G14"/>
  </mergeCells>
  <pageMargins left="0.7" right="0.7" top="0.75" bottom="0.75" header="0.3" footer="0.3"/>
  <ignoredErrors>
    <ignoredError sqref="F29 E47 E36"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57D7EC-E19E-461A-A21B-292774EFEE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2025-06-10T19:53:21Z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