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5\2025_12\Ejecución de Gastos y Aplicaciones Financieras\"/>
    </mc:Choice>
  </mc:AlternateContent>
  <xr:revisionPtr revIDLastSave="0" documentId="13_ncr:1_{A3C87970-EA1D-4942-8DD3-47CB38B0A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3" l="1"/>
  <c r="N62" i="3"/>
  <c r="O62" i="3"/>
  <c r="P62" i="3"/>
  <c r="M59" i="3"/>
  <c r="N59" i="3"/>
  <c r="O59" i="3"/>
  <c r="P59" i="3"/>
  <c r="P67" i="3" s="1"/>
  <c r="M65" i="3"/>
  <c r="N65" i="3"/>
  <c r="O65" i="3"/>
  <c r="P65" i="3"/>
  <c r="Q19" i="3"/>
  <c r="Q18" i="3"/>
  <c r="Q17" i="3"/>
  <c r="Q16" i="3"/>
  <c r="Q43" i="3"/>
  <c r="Q41" i="3"/>
  <c r="Q40" i="3"/>
  <c r="Q39" i="3"/>
  <c r="Q38" i="3"/>
  <c r="Q37" i="3"/>
  <c r="Q36" i="3"/>
  <c r="Q35" i="3"/>
  <c r="Q34" i="3"/>
  <c r="Q32" i="3"/>
  <c r="Q31" i="3"/>
  <c r="Q29" i="3"/>
  <c r="Q28" i="3"/>
  <c r="Q27" i="3"/>
  <c r="Q26" i="3"/>
  <c r="Q25" i="3"/>
  <c r="Q24" i="3"/>
  <c r="Q23" i="3"/>
  <c r="Q22" i="3"/>
  <c r="Q21" i="3"/>
  <c r="P42" i="3"/>
  <c r="P40" i="3"/>
  <c r="O48" i="3"/>
  <c r="P48" i="3"/>
  <c r="Q47" i="3"/>
  <c r="Q46" i="3"/>
  <c r="Q45" i="3"/>
  <c r="Q44" i="3"/>
  <c r="Q33" i="3"/>
  <c r="P30" i="3"/>
  <c r="O20" i="3"/>
  <c r="P20" i="3"/>
  <c r="P15" i="3"/>
  <c r="O15" i="3"/>
  <c r="O67" i="3"/>
  <c r="O42" i="3"/>
  <c r="Q42" i="3" s="1"/>
  <c r="O40" i="3"/>
  <c r="O30" i="3"/>
  <c r="N42" i="3"/>
  <c r="N40" i="3"/>
  <c r="N48" i="3"/>
  <c r="Q54" i="3"/>
  <c r="Q53" i="3"/>
  <c r="Q52" i="3"/>
  <c r="Q51" i="3"/>
  <c r="Q50" i="3"/>
  <c r="Q49" i="3"/>
  <c r="N30" i="3"/>
  <c r="N20" i="3"/>
  <c r="N15" i="3"/>
  <c r="M42" i="3"/>
  <c r="M40" i="3"/>
  <c r="M30" i="3"/>
  <c r="M20" i="3"/>
  <c r="M15" i="3"/>
  <c r="M67" i="3"/>
  <c r="M48" i="3"/>
  <c r="G48" i="3"/>
  <c r="L15" i="3"/>
  <c r="L42" i="3"/>
  <c r="L40" i="3"/>
  <c r="L30" i="3"/>
  <c r="I65" i="3"/>
  <c r="J65" i="3"/>
  <c r="K65" i="3"/>
  <c r="L65" i="3"/>
  <c r="I62" i="3"/>
  <c r="J62" i="3"/>
  <c r="K62" i="3"/>
  <c r="L62" i="3"/>
  <c r="L59" i="3"/>
  <c r="J59" i="3"/>
  <c r="K59" i="3"/>
  <c r="K67" i="3" s="1"/>
  <c r="L48" i="3"/>
  <c r="J48" i="3"/>
  <c r="K48" i="3"/>
  <c r="L20" i="3"/>
  <c r="K42" i="3"/>
  <c r="J20" i="3"/>
  <c r="J42" i="3"/>
  <c r="K40" i="3"/>
  <c r="J40" i="3"/>
  <c r="K30" i="3"/>
  <c r="J30" i="3"/>
  <c r="K20" i="3"/>
  <c r="K15" i="3"/>
  <c r="J15" i="3"/>
  <c r="I15" i="3"/>
  <c r="I30" i="3"/>
  <c r="I40" i="3"/>
  <c r="I42" i="3"/>
  <c r="I48" i="3"/>
  <c r="I20" i="3"/>
  <c r="H15" i="3"/>
  <c r="H20" i="3"/>
  <c r="H30" i="3"/>
  <c r="H40" i="3"/>
  <c r="H42" i="3"/>
  <c r="H48" i="3"/>
  <c r="Q66" i="3"/>
  <c r="Q65" i="3" s="1"/>
  <c r="D48" i="3"/>
  <c r="E48" i="3"/>
  <c r="F48" i="3"/>
  <c r="C48" i="3"/>
  <c r="D20" i="3"/>
  <c r="G40" i="3"/>
  <c r="F20" i="3"/>
  <c r="G20" i="3"/>
  <c r="C20" i="3"/>
  <c r="C15" i="3"/>
  <c r="D42" i="3"/>
  <c r="D40" i="3"/>
  <c r="D30" i="3"/>
  <c r="D15" i="3"/>
  <c r="N67" i="3" l="1"/>
  <c r="Q30" i="3"/>
  <c r="Q20" i="3"/>
  <c r="Q48" i="3"/>
  <c r="P14" i="3"/>
  <c r="P13" i="3" s="1"/>
  <c r="P56" i="3" s="1"/>
  <c r="P69" i="3" s="1"/>
  <c r="Q15" i="3"/>
  <c r="O14" i="3"/>
  <c r="O13" i="3" s="1"/>
  <c r="O56" i="3" s="1"/>
  <c r="O69" i="3" s="1"/>
  <c r="N14" i="3"/>
  <c r="N13" i="3" s="1"/>
  <c r="N56" i="3" s="1"/>
  <c r="N69" i="3" s="1"/>
  <c r="L67" i="3"/>
  <c r="M14" i="3"/>
  <c r="J67" i="3"/>
  <c r="L14" i="3"/>
  <c r="L13" i="3" s="1"/>
  <c r="J14" i="3"/>
  <c r="J13" i="3" s="1"/>
  <c r="J56" i="3" s="1"/>
  <c r="K14" i="3"/>
  <c r="K13" i="3" s="1"/>
  <c r="I14" i="3"/>
  <c r="I13" i="3" s="1"/>
  <c r="I56" i="3" s="1"/>
  <c r="H14" i="3"/>
  <c r="H13" i="3" s="1"/>
  <c r="D14" i="3"/>
  <c r="D13" i="3" s="1"/>
  <c r="D56" i="3" s="1"/>
  <c r="Q14" i="3" l="1"/>
  <c r="M13" i="3"/>
  <c r="M56" i="3" s="1"/>
  <c r="M69" i="3" s="1"/>
  <c r="L56" i="3"/>
  <c r="L69" i="3" s="1"/>
  <c r="K56" i="3"/>
  <c r="K69" i="3" s="1"/>
  <c r="J69" i="3"/>
  <c r="H56" i="3"/>
  <c r="Q64" i="3"/>
  <c r="Q63" i="3"/>
  <c r="Q62" i="3" s="1"/>
  <c r="Q61" i="3"/>
  <c r="Q60" i="3"/>
  <c r="G65" i="3"/>
  <c r="G62" i="3"/>
  <c r="G59" i="3"/>
  <c r="G42" i="3"/>
  <c r="G30" i="3"/>
  <c r="G15" i="3"/>
  <c r="Q13" i="3" l="1"/>
  <c r="Q56" i="3" s="1"/>
  <c r="Q59" i="3"/>
  <c r="Q67" i="3" s="1"/>
  <c r="G14" i="3"/>
  <c r="G13" i="3" s="1"/>
  <c r="G56" i="3" s="1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G69" i="3" l="1"/>
  <c r="C14" i="3"/>
  <c r="C13" i="3" s="1"/>
  <c r="C56" i="3" s="1"/>
  <c r="H67" i="3"/>
  <c r="H69" i="3" s="1"/>
  <c r="C67" i="3"/>
  <c r="D67" i="3"/>
  <c r="D69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E30" i="3"/>
  <c r="E20" i="3"/>
  <c r="E15" i="3"/>
  <c r="E65" i="3"/>
  <c r="E40" i="3"/>
  <c r="Q69" i="3" l="1"/>
  <c r="E14" i="3"/>
  <c r="E13" i="3" s="1"/>
  <c r="E56" i="3" s="1"/>
  <c r="E67" i="3"/>
  <c r="E69" i="3" l="1"/>
  <c r="I59" i="3"/>
  <c r="I67" i="3" s="1"/>
  <c r="I69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<sst xmlns="http://schemas.openxmlformats.org/spreadsheetml/2006/main" count="85" uniqueCount="79">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</sst>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154005</xdr:colOff>
      <xdr:row>0</xdr:row>
      <xdr:rowOff>47625</xdr:rowOff>
    </xdr:from>
    <xdr:to>
      <xdr:col>7</xdr:col>
      <xdr:colOff>719190</xdr:colOff>
      <xdr:row>7</xdr:row>
      <xdr:rowOff>47625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830" y="47625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88"/>
  <sheetViews>
    <sheetView showGridLines="0" tabSelected="1" view="pageBreakPreview" topLeftCell="C5" zoomScaleNormal="100" zoomScaleSheetLayoutView="100" workbookViewId="0">
      <selection activeCell="L49" sqref="L49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4.140625" bestFit="1" customWidth="1"/>
    <col min="11" max="11" width="14.140625" customWidth="1"/>
    <col min="12" max="12" width="14.28515625" bestFit="1" customWidth="1"/>
    <col min="13" max="15" width="14.28515625" customWidth="1"/>
    <col min="16" max="16" width="17.5703125" customWidth="1"/>
    <col min="17" max="17" width="15.28515625" bestFit="1" customWidth="1"/>
    <col min="18" max="18" width="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2:19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9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9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9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3"/>
    </row>
    <row r="7" spans="2:19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S7" s="3"/>
    </row>
    <row r="8" spans="2:19" ht="18.75" customHeight="1"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2:19" ht="26.25" customHeight="1">
      <c r="B9" s="39">
        <v>2025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2:19">
      <c r="B10" s="38" t="s">
        <v>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2:19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2:19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7" t="s">
        <v>78</v>
      </c>
      <c r="Q12" s="28" t="s">
        <v>64</v>
      </c>
    </row>
    <row r="13" spans="2:19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795072774.70000005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 t="shared" ref="J13:N13" si="1">+J14</f>
        <v>37997018.909999996</v>
      </c>
      <c r="K13" s="29">
        <f t="shared" si="1"/>
        <v>37364230.469999991</v>
      </c>
      <c r="L13" s="29">
        <f t="shared" si="1"/>
        <v>44905778.290000007</v>
      </c>
      <c r="M13" s="29">
        <f t="shared" si="1"/>
        <v>44451894.109999999</v>
      </c>
      <c r="N13" s="29">
        <f t="shared" si="1"/>
        <v>64141481.849999994</v>
      </c>
      <c r="O13" s="29">
        <f>+O14</f>
        <v>84626355.340000004</v>
      </c>
      <c r="P13" s="29">
        <f>+P14</f>
        <v>145902779.78</v>
      </c>
      <c r="Q13" s="29">
        <f>+Q14</f>
        <v>681322899.07000005</v>
      </c>
    </row>
    <row r="14" spans="2:19" ht="15.75">
      <c r="B14" s="30" t="s">
        <v>56</v>
      </c>
      <c r="C14" s="31">
        <f>+C15+C20+C30+C40+C42+C48</f>
        <v>746380474</v>
      </c>
      <c r="D14" s="31">
        <f t="shared" ref="D14:G14" si="2">+D15+D20+D30+D40+D42+D48</f>
        <v>795072774.70000005</v>
      </c>
      <c r="E14" s="31">
        <f t="shared" si="2"/>
        <v>34595839.370000005</v>
      </c>
      <c r="F14" s="31">
        <f t="shared" si="2"/>
        <v>38735830.859999999</v>
      </c>
      <c r="G14" s="31">
        <f t="shared" si="2"/>
        <v>37136729.580000006</v>
      </c>
      <c r="H14" s="31">
        <f t="shared" ref="H14:L14" si="3">+H15+H20+H30+H40+H42+H48</f>
        <v>65905859.600000001</v>
      </c>
      <c r="I14" s="31">
        <f t="shared" si="3"/>
        <v>45559100.909999996</v>
      </c>
      <c r="J14" s="31">
        <f t="shared" si="3"/>
        <v>37997018.909999996</v>
      </c>
      <c r="K14" s="31">
        <f t="shared" si="3"/>
        <v>37364230.469999991</v>
      </c>
      <c r="L14" s="31">
        <f t="shared" si="3"/>
        <v>44905778.290000007</v>
      </c>
      <c r="M14" s="31">
        <f>+M15+M20+M30+M40+M42+M48</f>
        <v>44451894.109999999</v>
      </c>
      <c r="N14" s="31">
        <f>+N15+N20+N30+N40+N42+N48</f>
        <v>64141481.849999994</v>
      </c>
      <c r="O14" s="31">
        <f>+O15+O20+O30+O40+O42+O48</f>
        <v>84626355.340000004</v>
      </c>
      <c r="P14" s="31">
        <f>+P15+P20+P30+P40+P42+P48</f>
        <v>145902779.78</v>
      </c>
      <c r="Q14" s="31">
        <f>+Q15+Q20+Q30+Q40+Q42+Q48</f>
        <v>681322899.07000005</v>
      </c>
    </row>
    <row r="15" spans="2:19" ht="15.75">
      <c r="B15" s="32" t="s">
        <v>0</v>
      </c>
      <c r="C15" s="33">
        <f t="shared" ref="C15:H15" si="4">SUM(C16:C19)</f>
        <v>595000000</v>
      </c>
      <c r="D15" s="33">
        <f t="shared" si="4"/>
        <v>595000000</v>
      </c>
      <c r="E15" s="33">
        <f t="shared" si="4"/>
        <v>33977931.030000001</v>
      </c>
      <c r="F15" s="33">
        <f t="shared" si="4"/>
        <v>34341984.969999999</v>
      </c>
      <c r="G15" s="33">
        <f t="shared" si="4"/>
        <v>33929947.010000005</v>
      </c>
      <c r="H15" s="33">
        <f t="shared" si="4"/>
        <v>61391107.210000001</v>
      </c>
      <c r="I15" s="33">
        <f t="shared" ref="I15:L15" si="5">SUM(I16:I19)</f>
        <v>35171734.629999995</v>
      </c>
      <c r="J15" s="33">
        <f t="shared" si="5"/>
        <v>32578517.75</v>
      </c>
      <c r="K15" s="33">
        <f t="shared" si="5"/>
        <v>33303258.02</v>
      </c>
      <c r="L15" s="33">
        <f t="shared" si="5"/>
        <v>40623710.530000001</v>
      </c>
      <c r="M15" s="33">
        <f>SUM(M16:M19)</f>
        <v>34093999.950000003</v>
      </c>
      <c r="N15" s="33">
        <f>SUM(N16:N19)</f>
        <v>60541243.849999994</v>
      </c>
      <c r="O15" s="33">
        <f>SUM(O16:O19)</f>
        <v>61673434.910000004</v>
      </c>
      <c r="P15" s="33">
        <f>SUM(P16:P19)</f>
        <v>112301949.09999999</v>
      </c>
      <c r="Q15" s="33">
        <f>SUM(Q16:Q19)</f>
        <v>573928818.96000004</v>
      </c>
    </row>
    <row r="16" spans="2:19" ht="15" customHeight="1">
      <c r="B16" s="34" t="s">
        <v>1</v>
      </c>
      <c r="C16" s="35">
        <v>375678646</v>
      </c>
      <c r="D16" s="35">
        <v>372859659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v>27562657</v>
      </c>
      <c r="L16" s="35">
        <v>29633015.09</v>
      </c>
      <c r="M16" s="35">
        <v>28197657</v>
      </c>
      <c r="N16" s="35">
        <v>27720785.469999999</v>
      </c>
      <c r="O16" s="35">
        <v>55939804.880000003</v>
      </c>
      <c r="P16" s="35">
        <v>27658285.289999999</v>
      </c>
      <c r="Q16" s="35">
        <f>SUM(E16:P16)</f>
        <v>365792570.17000002</v>
      </c>
      <c r="R16" s="35"/>
    </row>
    <row r="17" spans="2:38" ht="15" customHeight="1">
      <c r="B17" s="34" t="s">
        <v>2</v>
      </c>
      <c r="C17" s="35">
        <v>162486844</v>
      </c>
      <c r="D17" s="35">
        <v>163054880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v>1586000</v>
      </c>
      <c r="L17" s="35">
        <v>1596000</v>
      </c>
      <c r="M17" s="35">
        <v>1746000</v>
      </c>
      <c r="N17" s="35">
        <v>28669828.079999998</v>
      </c>
      <c r="O17" s="35">
        <v>1576000</v>
      </c>
      <c r="P17" s="35">
        <v>80503401</v>
      </c>
      <c r="Q17" s="35">
        <f>SUM(E17:P17)</f>
        <v>153004307.22</v>
      </c>
      <c r="U17" s="3"/>
      <c r="V17" s="3"/>
    </row>
    <row r="18" spans="2:38" ht="15" customHeight="1">
      <c r="B18" s="34" t="s">
        <v>3</v>
      </c>
      <c r="C18" s="35">
        <v>8300000</v>
      </c>
      <c r="D18" s="35">
        <v>7895000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5249000</v>
      </c>
      <c r="M18" s="35"/>
      <c r="N18" s="35"/>
      <c r="O18" s="35"/>
      <c r="P18" s="35"/>
      <c r="Q18" s="35">
        <f>SUM(E18:P18)</f>
        <v>5249000</v>
      </c>
      <c r="V18" s="3"/>
      <c r="W18" s="16"/>
    </row>
    <row r="19" spans="2:38" ht="15" customHeight="1">
      <c r="B19" s="34" t="s">
        <v>4</v>
      </c>
      <c r="C19" s="35">
        <v>48534510</v>
      </c>
      <c r="D19" s="35">
        <v>51190461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v>4154601.02</v>
      </c>
      <c r="L19" s="35">
        <v>4145695.44</v>
      </c>
      <c r="M19" s="35">
        <v>4150342.95</v>
      </c>
      <c r="N19" s="35">
        <v>4150630.3</v>
      </c>
      <c r="O19" s="35">
        <v>4157630.03</v>
      </c>
      <c r="P19" s="35">
        <v>4140262.81</v>
      </c>
      <c r="Q19" s="35">
        <f>SUM(E19:P19)</f>
        <v>49882941.57</v>
      </c>
    </row>
    <row r="20" spans="2:38" ht="15.75">
      <c r="B20" s="32" t="s">
        <v>5</v>
      </c>
      <c r="C20" s="33">
        <f>SUM(C21:C29)</f>
        <v>95465000</v>
      </c>
      <c r="D20" s="33">
        <f>SUM(D21:D29)</f>
        <v>80751157</v>
      </c>
      <c r="E20" s="33">
        <f t="shared" ref="E20:I20" si="6">SUM(E21:E29)</f>
        <v>604078.34</v>
      </c>
      <c r="F20" s="33">
        <f>SUM(F21:F29)</f>
        <v>3946415.74</v>
      </c>
      <c r="G20" s="33">
        <f t="shared" si="6"/>
        <v>2396820.64</v>
      </c>
      <c r="H20" s="33">
        <f t="shared" si="6"/>
        <v>4270916.5299999993</v>
      </c>
      <c r="I20" s="33">
        <f t="shared" si="6"/>
        <v>5851539.0700000003</v>
      </c>
      <c r="J20" s="33">
        <f t="shared" ref="J20:P20" si="7">SUM(J21:J29)</f>
        <v>4620934.51</v>
      </c>
      <c r="K20" s="33">
        <f t="shared" si="7"/>
        <v>3224542.4800000004</v>
      </c>
      <c r="L20" s="33">
        <f t="shared" si="7"/>
        <v>3680752.2300000004</v>
      </c>
      <c r="M20" s="33">
        <f t="shared" si="7"/>
        <v>9483148.4900000002</v>
      </c>
      <c r="N20" s="33">
        <f t="shared" si="7"/>
        <v>3076652.6</v>
      </c>
      <c r="O20" s="33">
        <f>SUM(O21:O29)</f>
        <v>19290938.18</v>
      </c>
      <c r="P20" s="33">
        <f t="shared" si="7"/>
        <v>10876313.350000001</v>
      </c>
      <c r="Q20" s="33">
        <f>SUM(Q21:Q29)</f>
        <v>71323052.159999996</v>
      </c>
      <c r="R20" s="33"/>
    </row>
    <row r="21" spans="2:38" ht="15.75">
      <c r="B21" s="34" t="s">
        <v>6</v>
      </c>
      <c r="C21" s="35">
        <v>12750000</v>
      </c>
      <c r="D21" s="35">
        <v>11850000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v>947116.61</v>
      </c>
      <c r="L21" s="35">
        <v>1123703.1200000001</v>
      </c>
      <c r="M21" s="35">
        <v>883037.93</v>
      </c>
      <c r="N21" s="35">
        <v>503299.97</v>
      </c>
      <c r="O21" s="35">
        <v>1652193.78</v>
      </c>
      <c r="P21" s="35">
        <v>772031.43</v>
      </c>
      <c r="Q21" s="35">
        <f t="shared" ref="Q21:Q29" si="8">SUM(E21:P21)</f>
        <v>11261961.85</v>
      </c>
    </row>
    <row r="22" spans="2:38" ht="18" customHeight="1">
      <c r="B22" s="34" t="s">
        <v>7</v>
      </c>
      <c r="C22" s="35">
        <v>600000</v>
      </c>
      <c r="D22" s="35">
        <v>685000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v>52344.800000000003</v>
      </c>
      <c r="L22" s="35">
        <v>8260</v>
      </c>
      <c r="M22" s="35">
        <v>4499.88</v>
      </c>
      <c r="N22" s="35">
        <v>13924</v>
      </c>
      <c r="O22" s="35">
        <v>60022.8</v>
      </c>
      <c r="P22" s="35">
        <v>0</v>
      </c>
      <c r="Q22" s="35">
        <f t="shared" si="8"/>
        <v>336699.69</v>
      </c>
    </row>
    <row r="23" spans="2:38" ht="15.75">
      <c r="B23" s="34" t="s">
        <v>8</v>
      </c>
      <c r="C23" s="35">
        <v>350000</v>
      </c>
      <c r="D23" s="35">
        <v>1048346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>
        <v>0</v>
      </c>
      <c r="K23" s="35">
        <v>48315</v>
      </c>
      <c r="L23" s="35">
        <v>91026.18</v>
      </c>
      <c r="M23" s="35">
        <v>203257.8</v>
      </c>
      <c r="N23" s="35">
        <v>97520</v>
      </c>
      <c r="O23" s="35">
        <v>333922.5</v>
      </c>
      <c r="P23" s="35">
        <v>0</v>
      </c>
      <c r="Q23" s="35">
        <f t="shared" si="8"/>
        <v>950709.48</v>
      </c>
    </row>
    <row r="24" spans="2:38" ht="18" customHeight="1">
      <c r="B24" s="34" t="s">
        <v>9</v>
      </c>
      <c r="C24" s="35">
        <v>50000</v>
      </c>
      <c r="D24" s="35">
        <v>500000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v>10200</v>
      </c>
      <c r="L24" s="35">
        <v>49220</v>
      </c>
      <c r="M24" s="35">
        <v>7000</v>
      </c>
      <c r="N24" s="35">
        <v>48860</v>
      </c>
      <c r="O24" s="35">
        <v>5500</v>
      </c>
      <c r="P24" s="35">
        <v>276172.62</v>
      </c>
      <c r="Q24" s="35">
        <f t="shared" si="8"/>
        <v>686205.06</v>
      </c>
    </row>
    <row r="25" spans="2:38" ht="15.75">
      <c r="B25" s="34" t="s">
        <v>10</v>
      </c>
      <c r="C25" s="35">
        <v>7071000</v>
      </c>
      <c r="D25" s="35">
        <v>6021000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v>485685.54</v>
      </c>
      <c r="L25" s="35">
        <v>930482.85</v>
      </c>
      <c r="M25" s="35">
        <v>70564</v>
      </c>
      <c r="N25" s="35">
        <v>70564</v>
      </c>
      <c r="O25" s="35">
        <v>1171706.3500000001</v>
      </c>
      <c r="P25" s="35">
        <v>704787.18</v>
      </c>
      <c r="Q25" s="35">
        <f t="shared" si="8"/>
        <v>5004815.24</v>
      </c>
      <c r="U25" s="8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2:38" ht="15.75">
      <c r="B26" s="34" t="s">
        <v>11</v>
      </c>
      <c r="C26" s="35">
        <v>19000000</v>
      </c>
      <c r="D26" s="35">
        <v>14102732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v>1082975.69</v>
      </c>
      <c r="L26" s="35">
        <v>1098383.8400000001</v>
      </c>
      <c r="M26" s="35">
        <v>1095637.06</v>
      </c>
      <c r="N26" s="35">
        <v>1086721.02</v>
      </c>
      <c r="O26" s="35">
        <v>2619071.19</v>
      </c>
      <c r="P26" s="35">
        <v>2414672.2200000002</v>
      </c>
      <c r="Q26" s="35">
        <f t="shared" si="8"/>
        <v>14804106.379999999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ht="31.5">
      <c r="B27" s="34" t="s">
        <v>12</v>
      </c>
      <c r="C27" s="35">
        <v>2920000</v>
      </c>
      <c r="D27" s="35">
        <v>3992847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v>493937.33</v>
      </c>
      <c r="L27" s="35">
        <v>20923.240000000002</v>
      </c>
      <c r="M27" s="35">
        <v>356899.8</v>
      </c>
      <c r="N27" s="35">
        <v>151799.32</v>
      </c>
      <c r="O27" s="35">
        <v>4400</v>
      </c>
      <c r="P27" s="35">
        <v>452209.9</v>
      </c>
      <c r="Q27" s="35">
        <f t="shared" si="8"/>
        <v>2815883.7299999995</v>
      </c>
    </row>
    <row r="28" spans="2:38" ht="31.5">
      <c r="B28" s="34" t="s">
        <v>13</v>
      </c>
      <c r="C28" s="35">
        <v>28474000</v>
      </c>
      <c r="D28" s="35">
        <v>16673232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v>93552.47</v>
      </c>
      <c r="L28" s="35">
        <v>89300</v>
      </c>
      <c r="M28" s="35">
        <v>813529.54</v>
      </c>
      <c r="N28" s="35">
        <v>168650</v>
      </c>
      <c r="O28" s="35">
        <v>9430466.5299999993</v>
      </c>
      <c r="P28" s="35">
        <v>2845965</v>
      </c>
      <c r="Q28" s="35">
        <f t="shared" si="8"/>
        <v>14870618.619999999</v>
      </c>
    </row>
    <row r="29" spans="2:38" ht="15.75">
      <c r="B29" s="34" t="s">
        <v>31</v>
      </c>
      <c r="C29" s="35">
        <v>24250000</v>
      </c>
      <c r="D29" s="35">
        <v>25878000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v>10415.040000000001</v>
      </c>
      <c r="L29" s="35">
        <v>269453</v>
      </c>
      <c r="M29" s="35">
        <v>6048722.4800000004</v>
      </c>
      <c r="N29" s="35">
        <v>935314.29</v>
      </c>
      <c r="O29" s="35">
        <v>4013655.03</v>
      </c>
      <c r="P29" s="35">
        <v>3410475</v>
      </c>
      <c r="Q29" s="35">
        <f t="shared" si="8"/>
        <v>20592052.110000003</v>
      </c>
    </row>
    <row r="30" spans="2:38" ht="15.75">
      <c r="B30" s="32" t="s">
        <v>14</v>
      </c>
      <c r="C30" s="33">
        <f>SUM(C31:C39)</f>
        <v>23638474</v>
      </c>
      <c r="D30" s="33">
        <f>SUM(D31:D39)</f>
        <v>26958887</v>
      </c>
      <c r="E30" s="33">
        <f t="shared" ref="E30:G30" si="9">SUM(E31:E39)</f>
        <v>0</v>
      </c>
      <c r="F30" s="33">
        <f t="shared" si="9"/>
        <v>239478.75</v>
      </c>
      <c r="G30" s="33">
        <f t="shared" si="9"/>
        <v>745735.26</v>
      </c>
      <c r="H30" s="33">
        <f t="shared" ref="H30:L30" si="10">SUM(H31:H39)</f>
        <v>106720.85999999999</v>
      </c>
      <c r="I30" s="33">
        <f t="shared" si="10"/>
        <v>4431502.2</v>
      </c>
      <c r="J30" s="33">
        <f t="shared" si="10"/>
        <v>634840.98</v>
      </c>
      <c r="K30" s="33">
        <f t="shared" si="10"/>
        <v>672345.65999999992</v>
      </c>
      <c r="L30" s="33">
        <f t="shared" si="10"/>
        <v>455131.28</v>
      </c>
      <c r="M30" s="33">
        <f>SUM(M31:M39)</f>
        <v>738205.98</v>
      </c>
      <c r="N30" s="33">
        <f>SUM(N31:N39)</f>
        <v>168189.5</v>
      </c>
      <c r="O30" s="33">
        <f>SUM(O31:O39)</f>
        <v>2806074.29</v>
      </c>
      <c r="P30" s="33">
        <f>SUM(P31:P39)</f>
        <v>9212765.9600000009</v>
      </c>
      <c r="Q30" s="33">
        <f>SUM(Q31:Q39)</f>
        <v>20210990.719999999</v>
      </c>
    </row>
    <row r="31" spans="2:38" ht="15.75">
      <c r="B31" s="34" t="s">
        <v>15</v>
      </c>
      <c r="C31" s="35">
        <v>1116780</v>
      </c>
      <c r="D31" s="35">
        <v>1540521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v>40450.379999999997</v>
      </c>
      <c r="L31" s="35">
        <v>153302</v>
      </c>
      <c r="M31" s="35">
        <v>40248.910000000003</v>
      </c>
      <c r="N31" s="35">
        <v>42460.2</v>
      </c>
      <c r="O31" s="35">
        <v>181586.49</v>
      </c>
      <c r="P31" s="35">
        <v>51170.64</v>
      </c>
      <c r="Q31" s="35">
        <f t="shared" ref="Q31:Q39" si="11">SUM(E31:P31)</f>
        <v>936027.41</v>
      </c>
    </row>
    <row r="32" spans="2:38" ht="15.75">
      <c r="B32" s="34" t="s">
        <v>16</v>
      </c>
      <c r="C32" s="35">
        <v>650000</v>
      </c>
      <c r="D32" s="35">
        <v>1368000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>
        <v>0</v>
      </c>
      <c r="K32" s="35">
        <v>511176</v>
      </c>
      <c r="L32" s="35">
        <v>0</v>
      </c>
      <c r="M32" s="35">
        <v>21476</v>
      </c>
      <c r="N32" s="35">
        <v>0</v>
      </c>
      <c r="O32" s="35">
        <v>112.49</v>
      </c>
      <c r="P32" s="35">
        <v>194669.32</v>
      </c>
      <c r="Q32" s="35">
        <f t="shared" si="11"/>
        <v>1056004.81</v>
      </c>
    </row>
    <row r="33" spans="2:17" ht="15.75">
      <c r="B33" s="34" t="s">
        <v>17</v>
      </c>
      <c r="C33" s="35">
        <v>1232000</v>
      </c>
      <c r="D33" s="35">
        <v>1605539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v>26810.32</v>
      </c>
      <c r="L33" s="35">
        <v>13039.71</v>
      </c>
      <c r="M33" s="35">
        <v>378847.79</v>
      </c>
      <c r="N33" s="35">
        <v>0</v>
      </c>
      <c r="O33" s="35">
        <v>287858.12</v>
      </c>
      <c r="P33" s="35">
        <v>75916.479999999996</v>
      </c>
      <c r="Q33" s="35">
        <f t="shared" si="11"/>
        <v>1295916.9499999997</v>
      </c>
    </row>
    <row r="34" spans="2:17" ht="15.75">
      <c r="B34" s="34" t="s">
        <v>18</v>
      </c>
      <c r="C34" s="35">
        <v>139868</v>
      </c>
      <c r="D34" s="35">
        <v>212868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>
        <v>0</v>
      </c>
      <c r="K34" s="35">
        <v>0</v>
      </c>
      <c r="L34" s="35">
        <v>0</v>
      </c>
      <c r="M34" s="35">
        <v>36429</v>
      </c>
      <c r="N34" s="35">
        <v>0</v>
      </c>
      <c r="O34" s="35">
        <v>41864.94</v>
      </c>
      <c r="P34" s="35">
        <v>0</v>
      </c>
      <c r="Q34" s="35">
        <f t="shared" si="11"/>
        <v>176154.44</v>
      </c>
    </row>
    <row r="35" spans="2:17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>
        <v>0</v>
      </c>
      <c r="K35" s="35">
        <v>0</v>
      </c>
      <c r="L35" s="35">
        <v>0</v>
      </c>
      <c r="M35" s="35">
        <v>0</v>
      </c>
      <c r="N35" s="35">
        <v>9275.91</v>
      </c>
      <c r="O35" s="35">
        <v>0</v>
      </c>
      <c r="P35" s="35">
        <v>779.86</v>
      </c>
      <c r="Q35" s="35">
        <f t="shared" si="11"/>
        <v>202389.90999999997</v>
      </c>
    </row>
    <row r="36" spans="2:17" ht="31.5">
      <c r="B36" s="34" t="s">
        <v>20</v>
      </c>
      <c r="C36" s="35">
        <v>100000</v>
      </c>
      <c r="D36" s="35">
        <v>235600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v>600.01</v>
      </c>
      <c r="L36" s="35">
        <v>274.94</v>
      </c>
      <c r="M36" s="35">
        <v>0</v>
      </c>
      <c r="N36" s="35">
        <v>60799.26</v>
      </c>
      <c r="O36" s="35">
        <v>2698.66</v>
      </c>
      <c r="P36" s="35">
        <v>13318.61</v>
      </c>
      <c r="Q36" s="35">
        <f t="shared" si="11"/>
        <v>100559.7</v>
      </c>
    </row>
    <row r="37" spans="2:17" ht="31.5">
      <c r="B37" s="34" t="s">
        <v>21</v>
      </c>
      <c r="C37" s="35">
        <v>13110000</v>
      </c>
      <c r="D37" s="35">
        <v>11532000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v>2663.64</v>
      </c>
      <c r="L37" s="35">
        <v>60049.96</v>
      </c>
      <c r="M37" s="35">
        <v>30728.55</v>
      </c>
      <c r="N37" s="35">
        <v>24035.85</v>
      </c>
      <c r="O37" s="35">
        <v>1724000</v>
      </c>
      <c r="P37" s="35">
        <v>4191150.5</v>
      </c>
      <c r="Q37" s="35">
        <f t="shared" si="11"/>
        <v>9629824.9900000002</v>
      </c>
    </row>
    <row r="38" spans="2:17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f t="shared" si="11"/>
        <v>0</v>
      </c>
    </row>
    <row r="39" spans="2:17" ht="15.75">
      <c r="B39" s="34" t="s">
        <v>22</v>
      </c>
      <c r="C39" s="35">
        <v>6889826</v>
      </c>
      <c r="D39" s="35">
        <v>10064359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v>90645.31</v>
      </c>
      <c r="L39" s="35">
        <v>228464.67</v>
      </c>
      <c r="M39" s="35">
        <v>230475.73</v>
      </c>
      <c r="N39" s="35">
        <v>31618.28</v>
      </c>
      <c r="O39" s="35">
        <v>567953.59</v>
      </c>
      <c r="P39" s="35">
        <v>4685760.55</v>
      </c>
      <c r="Q39" s="35">
        <f t="shared" si="11"/>
        <v>6814112.5099999998</v>
      </c>
    </row>
    <row r="40" spans="2:17" ht="15.75">
      <c r="B40" s="32" t="s">
        <v>23</v>
      </c>
      <c r="C40" s="33">
        <f t="shared" ref="C40:H40" si="12">SUM(C41:C41)</f>
        <v>3000000</v>
      </c>
      <c r="D40" s="33">
        <f t="shared" si="12"/>
        <v>1077698</v>
      </c>
      <c r="E40" s="36">
        <f t="shared" si="12"/>
        <v>13830</v>
      </c>
      <c r="F40" s="36">
        <f t="shared" si="12"/>
        <v>113951.42</v>
      </c>
      <c r="G40" s="36">
        <f t="shared" si="12"/>
        <v>64226.67</v>
      </c>
      <c r="H40" s="36">
        <f t="shared" si="12"/>
        <v>0</v>
      </c>
      <c r="I40" s="36">
        <f t="shared" ref="I40:L40" si="13">SUM(I41:I41)</f>
        <v>104325.01</v>
      </c>
      <c r="J40" s="36">
        <f t="shared" si="13"/>
        <v>109153.67</v>
      </c>
      <c r="K40" s="36">
        <f t="shared" si="13"/>
        <v>130008.91</v>
      </c>
      <c r="L40" s="36">
        <f t="shared" si="13"/>
        <v>77697.05</v>
      </c>
      <c r="M40" s="36">
        <f>SUM(M41:M41)</f>
        <v>99500</v>
      </c>
      <c r="N40" s="36">
        <f>SUM(N41:N41)</f>
        <v>103955.75</v>
      </c>
      <c r="O40" s="36">
        <f>SUM(O41:O41)</f>
        <v>35908</v>
      </c>
      <c r="P40" s="36">
        <f>SUM(P41:P41)</f>
        <v>132223.29999999999</v>
      </c>
      <c r="Q40" s="36">
        <f>SUM(Q41:Q41)</f>
        <v>984779.78</v>
      </c>
    </row>
    <row r="41" spans="2:17" ht="15.75">
      <c r="B41" s="34" t="s">
        <v>24</v>
      </c>
      <c r="C41" s="35">
        <v>3000000</v>
      </c>
      <c r="D41" s="35">
        <v>1077698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v>130008.91</v>
      </c>
      <c r="L41" s="35">
        <v>77697.05</v>
      </c>
      <c r="M41" s="35">
        <v>99500</v>
      </c>
      <c r="N41" s="35">
        <v>103955.75</v>
      </c>
      <c r="O41" s="35">
        <v>35908</v>
      </c>
      <c r="P41" s="35">
        <v>132223.29999999999</v>
      </c>
      <c r="Q41" s="35">
        <f t="shared" ref="Q41:Q48" si="14">SUM(E41:P41)</f>
        <v>984779.78</v>
      </c>
    </row>
    <row r="42" spans="2:17" ht="15.75">
      <c r="B42" s="32" t="s">
        <v>25</v>
      </c>
      <c r="C42" s="33">
        <f t="shared" ref="C42:G42" si="15">SUM(C43:C47)</f>
        <v>29277000</v>
      </c>
      <c r="D42" s="33">
        <f t="shared" si="15"/>
        <v>26125000</v>
      </c>
      <c r="E42" s="33">
        <f t="shared" si="15"/>
        <v>0</v>
      </c>
      <c r="F42" s="33">
        <f t="shared" si="15"/>
        <v>93999.98</v>
      </c>
      <c r="G42" s="33">
        <f t="shared" si="15"/>
        <v>0</v>
      </c>
      <c r="H42" s="33">
        <f t="shared" ref="H42:N42" si="16">SUM(H43:H47)</f>
        <v>137115</v>
      </c>
      <c r="I42" s="33">
        <f t="shared" si="16"/>
        <v>0</v>
      </c>
      <c r="J42" s="33">
        <f t="shared" si="16"/>
        <v>53572</v>
      </c>
      <c r="K42" s="33">
        <f t="shared" si="16"/>
        <v>34075.4</v>
      </c>
      <c r="L42" s="33">
        <f t="shared" si="16"/>
        <v>68487.199999999997</v>
      </c>
      <c r="M42" s="33">
        <f t="shared" si="16"/>
        <v>37039.69</v>
      </c>
      <c r="N42" s="33">
        <f t="shared" si="16"/>
        <v>251440.15</v>
      </c>
      <c r="O42" s="33">
        <f>SUM(O43:O47)</f>
        <v>819999.96</v>
      </c>
      <c r="P42" s="33">
        <f>SUM(P43:P47)</f>
        <v>13379528.07</v>
      </c>
      <c r="Q42" s="33">
        <f t="shared" si="14"/>
        <v>14875257.449999999</v>
      </c>
    </row>
    <row r="43" spans="2:17" ht="15.75">
      <c r="B43" s="34" t="s">
        <v>26</v>
      </c>
      <c r="C43" s="35">
        <v>7227000</v>
      </c>
      <c r="D43" s="35">
        <v>15263000</v>
      </c>
      <c r="E43" s="35">
        <v>0</v>
      </c>
      <c r="F43" s="35">
        <v>93999.98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/>
      <c r="M43" s="35">
        <v>32487.25</v>
      </c>
      <c r="N43" s="35">
        <v>126415.38</v>
      </c>
      <c r="O43" s="35">
        <v>0</v>
      </c>
      <c r="P43" s="35">
        <v>5557806.0199999996</v>
      </c>
      <c r="Q43" s="35">
        <f t="shared" si="14"/>
        <v>5810708.6299999999</v>
      </c>
    </row>
    <row r="44" spans="2:17" ht="15.75">
      <c r="B44" s="34" t="s">
        <v>27</v>
      </c>
      <c r="C44" s="35">
        <v>200000</v>
      </c>
      <c r="D44" s="35">
        <v>479000</v>
      </c>
      <c r="E44" s="35">
        <v>0</v>
      </c>
      <c r="F44" s="35">
        <v>0</v>
      </c>
      <c r="G44" s="35">
        <v>0</v>
      </c>
      <c r="H44" s="35">
        <v>137115</v>
      </c>
      <c r="I44" s="35">
        <v>0</v>
      </c>
      <c r="J44" s="35">
        <v>53572</v>
      </c>
      <c r="K44" s="35">
        <v>34075.4</v>
      </c>
      <c r="L44" s="35">
        <v>57206.400000000001</v>
      </c>
      <c r="M44" s="35">
        <v>0</v>
      </c>
      <c r="N44" s="35">
        <v>0</v>
      </c>
      <c r="O44" s="35">
        <v>0</v>
      </c>
      <c r="P44" s="35">
        <v>10856</v>
      </c>
      <c r="Q44" s="35">
        <f t="shared" si="14"/>
        <v>292824.8</v>
      </c>
    </row>
    <row r="45" spans="2:17" ht="31.5">
      <c r="B45" s="34" t="s">
        <v>28</v>
      </c>
      <c r="C45" s="35">
        <v>8500000</v>
      </c>
      <c r="D45" s="35">
        <v>8150000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97650</v>
      </c>
      <c r="O45" s="35">
        <v>0</v>
      </c>
      <c r="P45" s="35">
        <v>7590000</v>
      </c>
      <c r="Q45" s="35">
        <f t="shared" si="14"/>
        <v>7687650</v>
      </c>
    </row>
    <row r="46" spans="2:17" ht="15.75">
      <c r="B46" s="34" t="s">
        <v>29</v>
      </c>
      <c r="C46" s="35">
        <v>12850000</v>
      </c>
      <c r="D46" s="35">
        <v>2033000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11280.8</v>
      </c>
      <c r="M46" s="35">
        <v>4552.4399999999996</v>
      </c>
      <c r="N46" s="35">
        <v>27374.77</v>
      </c>
      <c r="O46" s="35">
        <v>819999.96</v>
      </c>
      <c r="P46" s="35">
        <v>220866.05</v>
      </c>
      <c r="Q46" s="35">
        <f t="shared" si="14"/>
        <v>1084074.02</v>
      </c>
    </row>
    <row r="47" spans="2:17" ht="15.75">
      <c r="B47" s="34" t="s">
        <v>33</v>
      </c>
      <c r="C47" s="35">
        <v>500000</v>
      </c>
      <c r="D47" s="35">
        <v>200000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/>
      <c r="M47" s="35"/>
      <c r="N47" s="35"/>
      <c r="O47" s="35"/>
      <c r="P47" s="35"/>
      <c r="Q47" s="35">
        <f t="shared" si="14"/>
        <v>0</v>
      </c>
    </row>
    <row r="48" spans="2:17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L48" si="17">SUM(E49:E54)</f>
        <v>0</v>
      </c>
      <c r="F48" s="33">
        <f t="shared" si="17"/>
        <v>0</v>
      </c>
      <c r="G48" s="33">
        <f>SUM(G49:G54)</f>
        <v>0</v>
      </c>
      <c r="H48" s="33">
        <f t="shared" si="17"/>
        <v>0</v>
      </c>
      <c r="I48" s="33">
        <f t="shared" si="17"/>
        <v>0</v>
      </c>
      <c r="J48" s="33">
        <f t="shared" si="17"/>
        <v>0</v>
      </c>
      <c r="K48" s="33">
        <f t="shared" si="17"/>
        <v>0</v>
      </c>
      <c r="L48" s="33">
        <f t="shared" si="17"/>
        <v>0</v>
      </c>
      <c r="M48" s="33">
        <f>SUM(M49:M54)</f>
        <v>0</v>
      </c>
      <c r="N48" s="33">
        <f>SUM(N49:N54)</f>
        <v>0</v>
      </c>
      <c r="O48" s="33">
        <f t="shared" ref="O48:P48" si="18">SUM(O49:O54)</f>
        <v>0</v>
      </c>
      <c r="P48" s="33">
        <f t="shared" si="18"/>
        <v>0</v>
      </c>
      <c r="Q48" s="33">
        <f t="shared" si="14"/>
        <v>0</v>
      </c>
    </row>
    <row r="49" spans="2:17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f t="shared" ref="Q49:Q54" si="19">SUM(E49:N49)</f>
        <v>0</v>
      </c>
    </row>
    <row r="50" spans="2:17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f t="shared" si="19"/>
        <v>0</v>
      </c>
    </row>
    <row r="51" spans="2:17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f t="shared" si="19"/>
        <v>0</v>
      </c>
    </row>
    <row r="52" spans="2:17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f t="shared" si="19"/>
        <v>0</v>
      </c>
    </row>
    <row r="53" spans="2:17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f t="shared" si="19"/>
        <v>0</v>
      </c>
    </row>
    <row r="54" spans="2:17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f t="shared" si="19"/>
        <v>0</v>
      </c>
    </row>
    <row r="55" spans="2:17">
      <c r="B55" s="1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7">
      <c r="B56" s="2" t="s">
        <v>30</v>
      </c>
      <c r="C56" s="4">
        <f>+C13</f>
        <v>746380474</v>
      </c>
      <c r="D56" s="4">
        <f t="shared" ref="D56:G56" si="20">+D13</f>
        <v>795072774.70000005</v>
      </c>
      <c r="E56" s="4">
        <f t="shared" si="20"/>
        <v>34595839.370000005</v>
      </c>
      <c r="F56" s="4">
        <f t="shared" si="20"/>
        <v>38735830.859999999</v>
      </c>
      <c r="G56" s="4">
        <f t="shared" si="20"/>
        <v>37136729.580000006</v>
      </c>
      <c r="H56" s="4">
        <f t="shared" ref="H56:K56" si="21">+H13</f>
        <v>65905859.600000001</v>
      </c>
      <c r="I56" s="4">
        <f t="shared" si="21"/>
        <v>45559100.909999996</v>
      </c>
      <c r="J56" s="4">
        <f t="shared" si="21"/>
        <v>37997018.909999996</v>
      </c>
      <c r="K56" s="4">
        <f t="shared" si="21"/>
        <v>37364230.469999991</v>
      </c>
      <c r="L56" s="4">
        <f t="shared" ref="L56:Q56" si="22">+L13</f>
        <v>44905778.290000007</v>
      </c>
      <c r="M56" s="4">
        <f t="shared" si="22"/>
        <v>44451894.109999999</v>
      </c>
      <c r="N56" s="4">
        <f t="shared" si="22"/>
        <v>64141481.849999994</v>
      </c>
      <c r="O56" s="4">
        <f t="shared" si="22"/>
        <v>84626355.340000004</v>
      </c>
      <c r="P56" s="4">
        <f t="shared" si="22"/>
        <v>145902779.78</v>
      </c>
      <c r="Q56" s="4">
        <f t="shared" si="22"/>
        <v>681322899.07000005</v>
      </c>
    </row>
    <row r="57" spans="2:17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2:17">
      <c r="B59" s="22" t="s">
        <v>34</v>
      </c>
      <c r="C59" s="3">
        <f t="shared" ref="C59:D59" si="23">SUM(C60:C61)</f>
        <v>0</v>
      </c>
      <c r="D59" s="3">
        <f t="shared" si="23"/>
        <v>0</v>
      </c>
      <c r="E59" s="3">
        <f t="shared" ref="E59:G59" si="24">SUM(E60:E61)</f>
        <v>0</v>
      </c>
      <c r="F59" s="3">
        <f t="shared" si="24"/>
        <v>0</v>
      </c>
      <c r="G59" s="3">
        <f t="shared" si="24"/>
        <v>0</v>
      </c>
      <c r="H59" s="3">
        <f t="shared" ref="H59:K59" si="25">SUM(H60:H61)</f>
        <v>0</v>
      </c>
      <c r="I59" s="3">
        <f>SUM(I60:I61)</f>
        <v>0</v>
      </c>
      <c r="J59" s="3">
        <f t="shared" si="25"/>
        <v>0</v>
      </c>
      <c r="K59" s="3">
        <f t="shared" si="25"/>
        <v>0</v>
      </c>
      <c r="L59" s="3">
        <f>SUM(L60:L61)</f>
        <v>0</v>
      </c>
      <c r="M59" s="3">
        <f t="shared" ref="M59:P59" si="26">SUM(M60:M61)</f>
        <v>0</v>
      </c>
      <c r="N59" s="3">
        <f t="shared" si="26"/>
        <v>0</v>
      </c>
      <c r="O59" s="3">
        <f t="shared" si="26"/>
        <v>0</v>
      </c>
      <c r="P59" s="3">
        <f t="shared" si="26"/>
        <v>0</v>
      </c>
      <c r="Q59" s="3">
        <f>SUM(Q60:Q61)</f>
        <v>0</v>
      </c>
    </row>
    <row r="60" spans="2:17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3"/>
      <c r="L60" s="3"/>
      <c r="M60" s="3"/>
      <c r="N60" s="3"/>
      <c r="O60" s="3"/>
      <c r="P60" s="3"/>
      <c r="Q60" s="23">
        <f>SUM(E60:H60)</f>
        <v>0</v>
      </c>
    </row>
    <row r="61" spans="2:17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3"/>
      <c r="Q61" s="23">
        <f>SUM(E61:H61)</f>
        <v>0</v>
      </c>
    </row>
    <row r="62" spans="2:17">
      <c r="B62" s="22" t="s">
        <v>37</v>
      </c>
      <c r="C62" s="3">
        <f t="shared" ref="C62:D62" si="27">SUM(C63:C64)</f>
        <v>0</v>
      </c>
      <c r="D62" s="3">
        <f t="shared" si="27"/>
        <v>0</v>
      </c>
      <c r="E62" s="3">
        <f t="shared" ref="E62:G62" si="28">SUM(E63:E64)</f>
        <v>0</v>
      </c>
      <c r="F62" s="3">
        <f t="shared" si="28"/>
        <v>0</v>
      </c>
      <c r="G62" s="3">
        <f t="shared" si="28"/>
        <v>0</v>
      </c>
      <c r="H62" s="3">
        <f t="shared" ref="H62:P62" si="29">SUM(H63:H64)</f>
        <v>0</v>
      </c>
      <c r="I62" s="3">
        <f t="shared" si="29"/>
        <v>0</v>
      </c>
      <c r="J62" s="3">
        <f t="shared" si="29"/>
        <v>0</v>
      </c>
      <c r="K62" s="3">
        <f t="shared" si="29"/>
        <v>0</v>
      </c>
      <c r="L62" s="3">
        <f t="shared" si="29"/>
        <v>0</v>
      </c>
      <c r="M62" s="3">
        <f t="shared" si="29"/>
        <v>0</v>
      </c>
      <c r="N62" s="3">
        <f t="shared" si="29"/>
        <v>0</v>
      </c>
      <c r="O62" s="3">
        <f t="shared" si="29"/>
        <v>0</v>
      </c>
      <c r="P62" s="3">
        <f t="shared" si="29"/>
        <v>0</v>
      </c>
      <c r="Q62" s="3">
        <f>SUM(Q63:Q64)</f>
        <v>0</v>
      </c>
    </row>
    <row r="63" spans="2:17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3"/>
      <c r="L63" s="3"/>
      <c r="M63" s="3"/>
      <c r="N63" s="3"/>
      <c r="O63" s="3"/>
      <c r="P63" s="3"/>
      <c r="Q63" s="23">
        <f>SUM(E63:H63)</f>
        <v>0</v>
      </c>
    </row>
    <row r="64" spans="2:17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3"/>
      <c r="Q64" s="23">
        <f>SUM(E64:H64)</f>
        <v>0</v>
      </c>
    </row>
    <row r="65" spans="2:17">
      <c r="B65" s="22" t="s">
        <v>40</v>
      </c>
      <c r="C65" s="3">
        <f t="shared" ref="C65:P65" si="30">SUM(C66:C66)</f>
        <v>0</v>
      </c>
      <c r="D65" s="3">
        <f t="shared" si="30"/>
        <v>0</v>
      </c>
      <c r="E65" s="3">
        <f t="shared" si="30"/>
        <v>0</v>
      </c>
      <c r="F65" s="3">
        <f t="shared" si="30"/>
        <v>0</v>
      </c>
      <c r="G65" s="3">
        <f t="shared" si="30"/>
        <v>0</v>
      </c>
      <c r="H65" s="3">
        <f t="shared" si="30"/>
        <v>0</v>
      </c>
      <c r="I65" s="3">
        <f t="shared" si="30"/>
        <v>0</v>
      </c>
      <c r="J65" s="3">
        <f t="shared" si="30"/>
        <v>0</v>
      </c>
      <c r="K65" s="3">
        <f t="shared" si="30"/>
        <v>0</v>
      </c>
      <c r="L65" s="3">
        <f t="shared" si="30"/>
        <v>0</v>
      </c>
      <c r="M65" s="3">
        <f t="shared" si="30"/>
        <v>0</v>
      </c>
      <c r="N65" s="3">
        <f t="shared" si="30"/>
        <v>0</v>
      </c>
      <c r="O65" s="3">
        <f t="shared" si="30"/>
        <v>0</v>
      </c>
      <c r="P65" s="3">
        <f t="shared" si="30"/>
        <v>0</v>
      </c>
      <c r="Q65" s="3">
        <f>SUM(Q66:Q66)</f>
        <v>0</v>
      </c>
    </row>
    <row r="66" spans="2:17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3"/>
      <c r="L66" s="3"/>
      <c r="M66" s="3"/>
      <c r="N66" s="3"/>
      <c r="O66" s="3"/>
      <c r="P66" s="3"/>
      <c r="Q66" s="5">
        <f>SUM(E66:H66)</f>
        <v>0</v>
      </c>
    </row>
    <row r="67" spans="2:17">
      <c r="B67" s="2" t="s">
        <v>42</v>
      </c>
      <c r="C67" s="4">
        <f t="shared" ref="C67:H67" si="31">+C59+C62+C65</f>
        <v>0</v>
      </c>
      <c r="D67" s="4">
        <f t="shared" si="31"/>
        <v>0</v>
      </c>
      <c r="E67" s="4">
        <f t="shared" si="31"/>
        <v>0</v>
      </c>
      <c r="F67" s="4">
        <f t="shared" si="31"/>
        <v>0</v>
      </c>
      <c r="G67" s="4">
        <f t="shared" si="31"/>
        <v>0</v>
      </c>
      <c r="H67" s="4">
        <f t="shared" si="31"/>
        <v>0</v>
      </c>
      <c r="I67" s="4">
        <f t="shared" ref="I67:N67" si="32">+I59+I62+I65</f>
        <v>0</v>
      </c>
      <c r="J67" s="4">
        <f t="shared" si="32"/>
        <v>0</v>
      </c>
      <c r="K67" s="4">
        <f t="shared" si="32"/>
        <v>0</v>
      </c>
      <c r="L67" s="4">
        <f t="shared" si="32"/>
        <v>0</v>
      </c>
      <c r="M67" s="4">
        <f t="shared" si="32"/>
        <v>0</v>
      </c>
      <c r="N67" s="4">
        <f t="shared" si="32"/>
        <v>0</v>
      </c>
      <c r="O67" s="4">
        <f>+O59+O62+O65</f>
        <v>0</v>
      </c>
      <c r="P67" s="4">
        <f>+P59+P62+P65</f>
        <v>0</v>
      </c>
      <c r="Q67" s="4">
        <f>+Q59+Q62+Q65</f>
        <v>0</v>
      </c>
    </row>
    <row r="68" spans="2:17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 ht="27.75" customHeight="1" thickBot="1">
      <c r="B69" s="10" t="s">
        <v>43</v>
      </c>
      <c r="C69" s="11">
        <f>+C56+C67</f>
        <v>746380474</v>
      </c>
      <c r="D69" s="11">
        <f t="shared" ref="D69:H69" si="33">+D56+D67</f>
        <v>795072774.70000005</v>
      </c>
      <c r="E69" s="11">
        <f t="shared" si="33"/>
        <v>34595839.370000005</v>
      </c>
      <c r="F69" s="11">
        <f t="shared" si="33"/>
        <v>38735830.859999999</v>
      </c>
      <c r="G69" s="11">
        <f t="shared" si="33"/>
        <v>37136729.580000006</v>
      </c>
      <c r="H69" s="11">
        <f t="shared" si="33"/>
        <v>65905859.600000001</v>
      </c>
      <c r="I69" s="11">
        <f>+I56+I67</f>
        <v>45559100.909999996</v>
      </c>
      <c r="J69" s="11">
        <f t="shared" ref="J69:K69" si="34">+J56+J67</f>
        <v>37997018.909999996</v>
      </c>
      <c r="K69" s="11">
        <f t="shared" si="34"/>
        <v>37364230.469999991</v>
      </c>
      <c r="L69" s="11">
        <f t="shared" ref="L69:Q69" si="35">+L56+L67</f>
        <v>44905778.290000007</v>
      </c>
      <c r="M69" s="11">
        <f t="shared" si="35"/>
        <v>44451894.109999999</v>
      </c>
      <c r="N69" s="11">
        <f t="shared" si="35"/>
        <v>64141481.849999994</v>
      </c>
      <c r="O69" s="11">
        <f t="shared" si="35"/>
        <v>84626355.340000004</v>
      </c>
      <c r="P69" s="11">
        <f t="shared" si="35"/>
        <v>145902779.78</v>
      </c>
      <c r="Q69" s="11">
        <f t="shared" si="35"/>
        <v>681322899.07000005</v>
      </c>
    </row>
    <row r="70" spans="2:17" ht="13.5" customHeight="1" thickTop="1">
      <c r="B70" s="13" t="s">
        <v>46</v>
      </c>
    </row>
    <row r="71" spans="2:17">
      <c r="B71" s="14" t="s">
        <v>65</v>
      </c>
    </row>
    <row r="72" spans="2:17">
      <c r="B72" s="14" t="s">
        <v>47</v>
      </c>
    </row>
    <row r="73" spans="2:17">
      <c r="B73" s="14" t="s">
        <v>48</v>
      </c>
    </row>
    <row r="74" spans="2:17">
      <c r="B74" s="14" t="s">
        <v>49</v>
      </c>
    </row>
    <row r="75" spans="2:17">
      <c r="B75" s="14" t="s">
        <v>50</v>
      </c>
    </row>
    <row r="76" spans="2:17">
      <c r="B76" s="17" t="s">
        <v>51</v>
      </c>
    </row>
    <row r="77" spans="2:17">
      <c r="B77" s="18" t="s">
        <v>67</v>
      </c>
    </row>
    <row r="78" spans="2:17">
      <c r="B78" s="18" t="s">
        <v>68</v>
      </c>
    </row>
    <row r="79" spans="2:17">
      <c r="B79" s="18" t="s">
        <v>69</v>
      </c>
    </row>
    <row r="80" spans="2:17">
      <c r="B80" s="18" t="s">
        <v>52</v>
      </c>
    </row>
    <row r="81" spans="2:16">
      <c r="B81" s="18"/>
    </row>
    <row r="82" spans="2:16">
      <c r="B82" s="18"/>
    </row>
    <row r="83" spans="2:16">
      <c r="B83" s="18"/>
    </row>
    <row r="84" spans="2:16">
      <c r="B84" s="18"/>
    </row>
    <row r="85" spans="2:16">
      <c r="B85" s="18"/>
    </row>
    <row r="86" spans="2:16">
      <c r="C86" s="40" t="s">
        <v>53</v>
      </c>
      <c r="D86" s="40"/>
      <c r="E86" s="40"/>
      <c r="F86" s="40"/>
      <c r="G86" s="40"/>
      <c r="H86" s="40"/>
      <c r="I86" s="12"/>
      <c r="J86" s="12"/>
      <c r="K86" s="12"/>
      <c r="L86" s="12"/>
      <c r="M86" s="12"/>
      <c r="N86" s="12"/>
      <c r="O86" s="12"/>
      <c r="P86" s="12"/>
    </row>
    <row r="87" spans="2:16">
      <c r="C87" s="41" t="s">
        <v>54</v>
      </c>
      <c r="D87" s="42"/>
      <c r="E87" s="42"/>
      <c r="F87" s="42"/>
      <c r="G87" s="42"/>
      <c r="H87" s="42"/>
      <c r="I87" s="6"/>
      <c r="J87" s="6"/>
      <c r="K87" s="6"/>
      <c r="L87" s="6"/>
      <c r="M87" s="6"/>
      <c r="N87" s="6"/>
      <c r="O87" s="6"/>
      <c r="P87" s="6"/>
    </row>
    <row r="88" spans="2:16">
      <c r="B88" s="6"/>
    </row>
  </sheetData>
  <dataConsolidate/>
  <mergeCells count="5">
    <mergeCell ref="B10:Q10"/>
    <mergeCell ref="B9:Q9"/>
    <mergeCell ref="B8:Q8"/>
    <mergeCell ref="C86:H86"/>
    <mergeCell ref="C87:H87"/>
  </mergeCells>
  <phoneticPr fontId="13" type="noConversion"/>
  <printOptions horizontalCentered="1"/>
  <pageMargins left="0.25" right="0.25" top="0.75" bottom="0.75" header="0.3" footer="0.3"/>
  <pageSetup paperSize="5" scale="56" fitToHeight="0" orientation="landscape" r:id="rId1"/>
  <rowBreaks count="1" manualBreakCount="1">
    <brk id="47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2026-01-08T11:14:38Z</cp:lastPrinted>
  <dcterms:created xsi:type="dcterms:W3CDTF">2018-04-17T18:57:16Z</dcterms:created>
  <dcterms:modified xsi:type="dcterms:W3CDTF">2026-01-08T11:14:39Z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